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8_{82B3819B-2E2E-41AD-8424-9FD2F7862E2D}" xr6:coauthVersionLast="47" xr6:coauthVersionMax="47" xr10:uidLastSave="{00000000-0000-0000-0000-000000000000}"/>
  <bookViews>
    <workbookView xWindow="28680" yWindow="-120" windowWidth="29040" windowHeight="15840" tabRatio="940" xr2:uid="{00000000-000D-0000-FFFF-FFFF00000000}"/>
  </bookViews>
  <sheets>
    <sheet name="18 Sum Accrual Adj" sheetId="14" r:id="rId1"/>
    <sheet name="19 Detail Rate Comp-2024" sheetId="9" r:id="rId2"/>
    <sheet name="20 Rate Devel-2024 (Book AD)" sheetId="11" r:id="rId3"/>
    <sheet name="21 Rate Devel-2024 (Theo AD)" sheetId="85" r:id="rId4"/>
    <sheet name="22 Comp Reserve-2024 (adjusted)" sheetId="82" r:id="rId5"/>
    <sheet name="23 Comp Reserve-2024 (unadjust)" sheetId="74" r:id="rId6"/>
    <sheet name="24 Rate Devel-2023 (BR,adjust)" sheetId="76" r:id="rId7"/>
    <sheet name="25 Rate Devel-2023 (TR,adjust) " sheetId="86" r:id="rId8"/>
    <sheet name="26 Rate Devel-2023 (unadjust)" sheetId="84" r:id="rId9"/>
    <sheet name="27 Comp Reserve-2023 (adjusted)" sheetId="83" r:id="rId10"/>
    <sheet name="28 Comp Reserve-2023 (unadjust)" sheetId="77" r:id="rId11"/>
    <sheet name="29 Acct. 376" sheetId="78" r:id="rId12"/>
    <sheet name="30 Acct. 376.02" sheetId="73" r:id="rId13"/>
    <sheet name="31 Acct. 379" sheetId="79" r:id="rId14"/>
    <sheet name="32 Acct. 380.02" sheetId="80" r:id="rId15"/>
    <sheet name="33 Acct. 382" sheetId="81" r:id="rId16"/>
  </sheets>
  <externalReferences>
    <externalReference r:id="rId17"/>
    <externalReference r:id="rId18"/>
    <externalReference r:id="rId19"/>
    <externalReference r:id="rId20"/>
  </externalReferences>
  <definedNames>
    <definedName name="_Key1" localSheetId="8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hidden="1">#REF!</definedName>
    <definedName name="_Order1" hidden="1">255</definedName>
    <definedName name="_Sort" localSheetId="8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hidden="1">#REF!</definedName>
    <definedName name="AccountTitles" localSheetId="11">'[1]General Info'!$A$3:$B$81</definedName>
    <definedName name="AccountTitles" localSheetId="12">'[1]General Info'!$A$3:$B$81</definedName>
    <definedName name="AccountTitles" localSheetId="13">'[1]General Info'!$A$3:$B$81</definedName>
    <definedName name="AccountTitles" localSheetId="14">'[1]General Info'!$A$3:$B$81</definedName>
    <definedName name="AccountTitles" localSheetId="15">'[1]General Info'!$A$3:$B$81</definedName>
    <definedName name="AccountTitles">'[1]General Info'!$A$3:$B$81</definedName>
    <definedName name="Deprate" localSheetId="11">[1]Deprate!$A$1:$S$155</definedName>
    <definedName name="Deprate" localSheetId="12">[1]Deprate!$A$1:$S$155</definedName>
    <definedName name="Deprate" localSheetId="13">[1]Deprate!$A$1:$S$155</definedName>
    <definedName name="Deprate" localSheetId="14">[1]Deprate!$A$1:$S$155</definedName>
    <definedName name="Deprate" localSheetId="15">[1]Deprate!$A$1:$S$155</definedName>
    <definedName name="Deprate">[1]Deprate!$A$1:$S$155</definedName>
    <definedName name="Deprate2004" localSheetId="11">'[1]Deprate 2004'!$A$1:$S$139</definedName>
    <definedName name="Deprate2004" localSheetId="12">'[1]Deprate 2004'!$A$1:$S$139</definedName>
    <definedName name="Deprate2004" localSheetId="13">'[1]Deprate 2004'!$A$1:$S$139</definedName>
    <definedName name="Deprate2004" localSheetId="14">'[1]Deprate 2004'!$A$1:$S$139</definedName>
    <definedName name="Deprate2004" localSheetId="15">'[1]Deprate 2004'!$A$1:$S$139</definedName>
    <definedName name="Deprate2004">'[1]Deprate 2004'!$A$1:$S$139</definedName>
    <definedName name="Deprate2009Order" localSheetId="8">#REF!</definedName>
    <definedName name="Deprate2009Order" localSheetId="11">#REF!</definedName>
    <definedName name="Deprate2009Order" localSheetId="12">#REF!</definedName>
    <definedName name="Deprate2009Order" localSheetId="13">#REF!</definedName>
    <definedName name="Deprate2009Order" localSheetId="14">#REF!</definedName>
    <definedName name="Deprate2009Order" localSheetId="15">#REF!</definedName>
    <definedName name="Deprate2009Order">#REF!</definedName>
    <definedName name="Deprate2009Order_Common" localSheetId="11">#REF!</definedName>
    <definedName name="Deprate2009Order_Common" localSheetId="12">#REF!</definedName>
    <definedName name="Deprate2009Order_Common" localSheetId="13">#REF!</definedName>
    <definedName name="Deprate2009Order_Common" localSheetId="14">#REF!</definedName>
    <definedName name="Deprate2009Order_Common" localSheetId="15">#REF!</definedName>
    <definedName name="Deprate2009Order_Common">#REF!</definedName>
    <definedName name="DeprateCommon" localSheetId="11">'[2]Deprate - Common'!$A$1:$S$13</definedName>
    <definedName name="DeprateCommon" localSheetId="12">'[2]Deprate - Common'!$A$1:$S$13</definedName>
    <definedName name="DeprateCommon" localSheetId="13">'[2]Deprate - Common'!$A$1:$S$13</definedName>
    <definedName name="DeprateCommon" localSheetId="14">'[2]Deprate - Common'!$A$1:$S$13</definedName>
    <definedName name="DeprateCommon" localSheetId="15">'[2]Deprate - Common'!$A$1:$S$13</definedName>
    <definedName name="DeprateCommon">'[2]Deprate - Common'!$A$1:$S$13</definedName>
    <definedName name="ExistingRates" localSheetId="11">'[1]Existing Rates'!$B$1:$P$260</definedName>
    <definedName name="ExistingRates" localSheetId="12">'[1]Existing Rates'!$B$1:$P$260</definedName>
    <definedName name="ExistingRates" localSheetId="13">'[1]Existing Rates'!$B$1:$P$260</definedName>
    <definedName name="ExistingRates" localSheetId="14">'[1]Existing Rates'!$B$1:$P$260</definedName>
    <definedName name="ExistingRates" localSheetId="15">'[1]Existing Rates'!$B$1:$P$260</definedName>
    <definedName name="ExistingRates">'[1]Existing Rates'!$B$1:$P$260</definedName>
    <definedName name="H_3">'[3]Index:H Adj'!$B$3:$B$46</definedName>
    <definedName name="OtherProductionGroups" localSheetId="11">'[1]General Info'!$G$21:$H$40</definedName>
    <definedName name="OtherProductionGroups" localSheetId="12">'[1]General Info'!$G$21:$H$40</definedName>
    <definedName name="OtherProductionGroups" localSheetId="13">'[1]General Info'!$G$21:$H$40</definedName>
    <definedName name="OtherProductionGroups" localSheetId="14">'[1]General Info'!$G$21:$H$40</definedName>
    <definedName name="OtherProductionGroups" localSheetId="15">'[1]General Info'!$G$21:$H$40</definedName>
    <definedName name="OtherProductionGroups">'[1]General Info'!$G$21:$H$40</definedName>
    <definedName name="_xlnm.Print_Area" localSheetId="0">'18 Sum Accrual Adj'!$A$1:$P$27</definedName>
    <definedName name="_xlnm.Print_Area" localSheetId="11">'29 Acct. 376'!$A$1:$M$63</definedName>
    <definedName name="_xlnm.Print_Area" localSheetId="12">'30 Acct. 376.02'!$A$1:$M$63</definedName>
    <definedName name="_xlnm.Print_Area" localSheetId="13">'31 Acct. 379'!$A$1:$M$63</definedName>
    <definedName name="_xlnm.Print_Area" localSheetId="14">'32 Acct. 380.02'!$A$1:$M$63</definedName>
    <definedName name="_xlnm.Print_Area" localSheetId="15">'33 Acct. 382'!$A$1:$M$63</definedName>
    <definedName name="_xlnm.Print_Titles" localSheetId="1">'19 Detail Rate Comp-2024'!$1:$9</definedName>
    <definedName name="_xlnm.Print_Titles" localSheetId="2">'20 Rate Devel-2024 (Book AD)'!$1:$8</definedName>
    <definedName name="_xlnm.Print_Titles" localSheetId="3">'21 Rate Devel-2024 (Theo AD)'!$1:$8</definedName>
    <definedName name="_xlnm.Print_Titles" localSheetId="4">'22 Comp Reserve-2024 (adjusted)'!$1:$8</definedName>
    <definedName name="_xlnm.Print_Titles" localSheetId="5">'23 Comp Reserve-2024 (unadjust)'!$1:$8</definedName>
    <definedName name="_xlnm.Print_Titles" localSheetId="6">'24 Rate Devel-2023 (BR,adjust)'!$1:$8</definedName>
    <definedName name="_xlnm.Print_Titles" localSheetId="7">'25 Rate Devel-2023 (TR,adjust) '!$1:$8</definedName>
    <definedName name="_xlnm.Print_Titles" localSheetId="8">'26 Rate Devel-2023 (unadjust)'!$1:$8</definedName>
    <definedName name="_xlnm.Print_Titles" localSheetId="9">'27 Comp Reserve-2023 (adjusted)'!$1:$8</definedName>
    <definedName name="_xlnm.Print_Titles" localSheetId="10">'28 Comp Reserve-2023 (unadjust)'!$1:$8</definedName>
    <definedName name="_xlnm.Print_Titles" localSheetId="11">'29 Acct. 376'!$1:$7</definedName>
    <definedName name="_xlnm.Print_Titles" localSheetId="12">'30 Acct. 376.02'!$1:$7</definedName>
    <definedName name="_xlnm.Print_Titles" localSheetId="13">'31 Acct. 379'!$1:$7</definedName>
    <definedName name="_xlnm.Print_Titles" localSheetId="14">'32 Acct. 380.02'!$1:$7</definedName>
    <definedName name="_xlnm.Print_Titles" localSheetId="15">'33 Acct. 382'!$1:$7</definedName>
    <definedName name="ReserveCommon" localSheetId="8">#REF!</definedName>
    <definedName name="ReserveCommon" localSheetId="11">#REF!</definedName>
    <definedName name="ReserveCommon" localSheetId="12">#REF!</definedName>
    <definedName name="ReserveCommon" localSheetId="13">#REF!</definedName>
    <definedName name="ReserveCommon" localSheetId="14">#REF!</definedName>
    <definedName name="ReserveCommon" localSheetId="15">#REF!</definedName>
    <definedName name="ReserveCommon">#REF!</definedName>
    <definedName name="ReserveControls" localSheetId="11">[4]Reserve!$A$5:$G$46</definedName>
    <definedName name="ReserveControls" localSheetId="12">[4]Reserve!$A$5:$G$46</definedName>
    <definedName name="ReserveControls" localSheetId="13">[4]Reserve!$A$5:$G$46</definedName>
    <definedName name="ReserveControls" localSheetId="14">[4]Reserve!$A$5:$G$46</definedName>
    <definedName name="ReserveControls" localSheetId="15">[4]Reserve!$A$5:$G$46</definedName>
    <definedName name="ReserveControls">[4]Reserve!$A$5:$G$46</definedName>
    <definedName name="ScheduleLookup" localSheetId="8">#REF!</definedName>
    <definedName name="ScheduleLookup" localSheetId="11">#REF!</definedName>
    <definedName name="ScheduleLookup" localSheetId="12">#REF!</definedName>
    <definedName name="ScheduleLookup" localSheetId="13">#REF!</definedName>
    <definedName name="ScheduleLookup" localSheetId="14">#REF!</definedName>
    <definedName name="ScheduleLookup" localSheetId="15">#REF!</definedName>
    <definedName name="ScheduleLookup">#REF!</definedName>
    <definedName name="SteamGroups" localSheetId="11">'[1]General Info'!$G$4:$H$12</definedName>
    <definedName name="SteamGroups" localSheetId="12">'[1]General Info'!$G$4:$H$12</definedName>
    <definedName name="SteamGroups" localSheetId="13">'[1]General Info'!$G$4:$H$12</definedName>
    <definedName name="SteamGroups" localSheetId="14">'[1]General Info'!$G$4:$H$12</definedName>
    <definedName name="SteamGroups" localSheetId="15">'[1]General Info'!$G$4:$H$12</definedName>
    <definedName name="SteamGroups">'[1]General Info'!$G$4:$H$12</definedName>
    <definedName name="TempLookup" localSheetId="8">#REF!</definedName>
    <definedName name="TempLookup" localSheetId="11">#REF!</definedName>
    <definedName name="TempLookup" localSheetId="12">#REF!</definedName>
    <definedName name="TempLookup" localSheetId="13">#REF!</definedName>
    <definedName name="TempLookup" localSheetId="14">#REF!</definedName>
    <definedName name="TempLookup" localSheetId="15">#REF!</definedName>
    <definedName name="TempLookup">#REF!</definedName>
    <definedName name="TP_Footer_User" hidden="1">"Will Kane"</definedName>
    <definedName name="TP_Footer_Version" hidden="1">"v4.00"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DLC." localSheetId="8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11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12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13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14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localSheetId="15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  <definedName name="wrn.DLC.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86" l="1"/>
  <c r="M63" i="86"/>
  <c r="Q63" i="86" s="1"/>
  <c r="V63" i="86" s="1"/>
  <c r="X63" i="86" s="1"/>
  <c r="M61" i="86"/>
  <c r="M65" i="86" s="1"/>
  <c r="K65" i="86" s="1"/>
  <c r="O56" i="86"/>
  <c r="E56" i="86"/>
  <c r="M54" i="86"/>
  <c r="Q54" i="86" s="1"/>
  <c r="V54" i="86" s="1"/>
  <c r="X54" i="86" s="1"/>
  <c r="M53" i="86"/>
  <c r="Q53" i="86" s="1"/>
  <c r="V53" i="86" s="1"/>
  <c r="X53" i="86" s="1"/>
  <c r="M52" i="86"/>
  <c r="Q52" i="86" s="1"/>
  <c r="V52" i="86" s="1"/>
  <c r="X52" i="86" s="1"/>
  <c r="M51" i="86"/>
  <c r="Q51" i="86" s="1"/>
  <c r="V51" i="86" s="1"/>
  <c r="X51" i="86" s="1"/>
  <c r="M50" i="86"/>
  <c r="Q50" i="86" s="1"/>
  <c r="V50" i="86" s="1"/>
  <c r="X50" i="86" s="1"/>
  <c r="M49" i="86"/>
  <c r="Q49" i="86" s="1"/>
  <c r="V49" i="86" s="1"/>
  <c r="X49" i="86" s="1"/>
  <c r="M48" i="86"/>
  <c r="Q48" i="86" s="1"/>
  <c r="V48" i="86" s="1"/>
  <c r="X48" i="86" s="1"/>
  <c r="M47" i="86"/>
  <c r="Q47" i="86" s="1"/>
  <c r="V47" i="86" s="1"/>
  <c r="X47" i="86" s="1"/>
  <c r="M46" i="86"/>
  <c r="Q46" i="86" s="1"/>
  <c r="V46" i="86" s="1"/>
  <c r="X46" i="86" s="1"/>
  <c r="M45" i="86"/>
  <c r="Q45" i="86" s="1"/>
  <c r="V45" i="86" s="1"/>
  <c r="X45" i="86" s="1"/>
  <c r="M44" i="86"/>
  <c r="Q44" i="86" s="1"/>
  <c r="V44" i="86" s="1"/>
  <c r="X44" i="86" s="1"/>
  <c r="M43" i="86"/>
  <c r="Q43" i="86" s="1"/>
  <c r="V43" i="86" s="1"/>
  <c r="X43" i="86" s="1"/>
  <c r="M42" i="86"/>
  <c r="Q42" i="86" s="1"/>
  <c r="V42" i="86" s="1"/>
  <c r="X42" i="86" s="1"/>
  <c r="M41" i="86"/>
  <c r="O36" i="86"/>
  <c r="E36" i="86"/>
  <c r="M34" i="86"/>
  <c r="Q34" i="86" s="1"/>
  <c r="V34" i="86" s="1"/>
  <c r="X34" i="86" s="1"/>
  <c r="M33" i="86"/>
  <c r="Q33" i="86" s="1"/>
  <c r="V33" i="86" s="1"/>
  <c r="X33" i="86" s="1"/>
  <c r="M32" i="86"/>
  <c r="Q32" i="86" s="1"/>
  <c r="V32" i="86" s="1"/>
  <c r="X32" i="86" s="1"/>
  <c r="M31" i="86"/>
  <c r="Q31" i="86" s="1"/>
  <c r="V31" i="86" s="1"/>
  <c r="X31" i="86" s="1"/>
  <c r="M30" i="86"/>
  <c r="Q30" i="86" s="1"/>
  <c r="V30" i="86" s="1"/>
  <c r="X30" i="86" s="1"/>
  <c r="M29" i="86"/>
  <c r="Q29" i="86" s="1"/>
  <c r="V29" i="86" s="1"/>
  <c r="X29" i="86" s="1"/>
  <c r="M28" i="86"/>
  <c r="Q28" i="86" s="1"/>
  <c r="V28" i="86" s="1"/>
  <c r="X28" i="86" s="1"/>
  <c r="M27" i="86"/>
  <c r="Q27" i="86" s="1"/>
  <c r="V27" i="86" s="1"/>
  <c r="X27" i="86" s="1"/>
  <c r="M26" i="86"/>
  <c r="Q26" i="86" s="1"/>
  <c r="V26" i="86" s="1"/>
  <c r="X26" i="86" s="1"/>
  <c r="M25" i="86"/>
  <c r="Q25" i="86" s="1"/>
  <c r="V25" i="86" s="1"/>
  <c r="X25" i="86" s="1"/>
  <c r="M24" i="86"/>
  <c r="Q24" i="86" s="1"/>
  <c r="V24" i="86" s="1"/>
  <c r="X24" i="86" s="1"/>
  <c r="M23" i="86"/>
  <c r="Q23" i="86" s="1"/>
  <c r="V23" i="86" s="1"/>
  <c r="X23" i="86" s="1"/>
  <c r="M22" i="86"/>
  <c r="Q22" i="86" s="1"/>
  <c r="V22" i="86" s="1"/>
  <c r="X22" i="86" s="1"/>
  <c r="M21" i="86"/>
  <c r="Q21" i="86" s="1"/>
  <c r="V21" i="86" s="1"/>
  <c r="X21" i="86" s="1"/>
  <c r="M20" i="86"/>
  <c r="Q20" i="86" s="1"/>
  <c r="O15" i="86"/>
  <c r="E15" i="86"/>
  <c r="M13" i="86"/>
  <c r="Q13" i="86" s="1"/>
  <c r="V13" i="86" s="1"/>
  <c r="M12" i="86"/>
  <c r="Q12" i="86" s="1"/>
  <c r="E65" i="85"/>
  <c r="M63" i="85"/>
  <c r="Q63" i="85" s="1"/>
  <c r="V63" i="85" s="1"/>
  <c r="X63" i="85" s="1"/>
  <c r="M62" i="85"/>
  <c r="M65" i="85" s="1"/>
  <c r="K65" i="85" s="1"/>
  <c r="Q61" i="85"/>
  <c r="V61" i="85" s="1"/>
  <c r="M61" i="85"/>
  <c r="O56" i="85"/>
  <c r="E56" i="85"/>
  <c r="M54" i="85"/>
  <c r="Q54" i="85" s="1"/>
  <c r="V54" i="85" s="1"/>
  <c r="X54" i="85" s="1"/>
  <c r="M53" i="85"/>
  <c r="Q53" i="85" s="1"/>
  <c r="M52" i="85"/>
  <c r="Q52" i="85" s="1"/>
  <c r="V52" i="85" s="1"/>
  <c r="X52" i="85" s="1"/>
  <c r="M51" i="85"/>
  <c r="Q51" i="85" s="1"/>
  <c r="V51" i="85" s="1"/>
  <c r="X51" i="85" s="1"/>
  <c r="M50" i="85"/>
  <c r="Q50" i="85" s="1"/>
  <c r="V50" i="85" s="1"/>
  <c r="X50" i="85" s="1"/>
  <c r="M49" i="85"/>
  <c r="Q49" i="85" s="1"/>
  <c r="V49" i="85" s="1"/>
  <c r="X49" i="85" s="1"/>
  <c r="M48" i="85"/>
  <c r="Q48" i="85" s="1"/>
  <c r="V48" i="85" s="1"/>
  <c r="X48" i="85" s="1"/>
  <c r="M47" i="85"/>
  <c r="Q47" i="85" s="1"/>
  <c r="V47" i="85" s="1"/>
  <c r="X47" i="85" s="1"/>
  <c r="M46" i="85"/>
  <c r="Q46" i="85" s="1"/>
  <c r="V46" i="85" s="1"/>
  <c r="X46" i="85" s="1"/>
  <c r="M45" i="85"/>
  <c r="Q45" i="85" s="1"/>
  <c r="V45" i="85" s="1"/>
  <c r="X45" i="85" s="1"/>
  <c r="M44" i="85"/>
  <c r="Q44" i="85" s="1"/>
  <c r="V44" i="85" s="1"/>
  <c r="X44" i="85" s="1"/>
  <c r="M43" i="85"/>
  <c r="Q43" i="85" s="1"/>
  <c r="V43" i="85" s="1"/>
  <c r="X43" i="85" s="1"/>
  <c r="M42" i="85"/>
  <c r="Q42" i="85" s="1"/>
  <c r="V42" i="85" s="1"/>
  <c r="X42" i="85" s="1"/>
  <c r="M41" i="85"/>
  <c r="Q41" i="85" s="1"/>
  <c r="O36" i="85"/>
  <c r="E36" i="85"/>
  <c r="M34" i="85"/>
  <c r="Q34" i="85" s="1"/>
  <c r="V34" i="85" s="1"/>
  <c r="X34" i="85" s="1"/>
  <c r="M33" i="85"/>
  <c r="Q33" i="85" s="1"/>
  <c r="V33" i="85" s="1"/>
  <c r="X33" i="85" s="1"/>
  <c r="M32" i="85"/>
  <c r="Q32" i="85" s="1"/>
  <c r="V32" i="85" s="1"/>
  <c r="X32" i="85" s="1"/>
  <c r="M31" i="85"/>
  <c r="Q31" i="85" s="1"/>
  <c r="V31" i="85" s="1"/>
  <c r="X31" i="85" s="1"/>
  <c r="M30" i="85"/>
  <c r="Q30" i="85" s="1"/>
  <c r="V30" i="85" s="1"/>
  <c r="X30" i="85" s="1"/>
  <c r="M29" i="85"/>
  <c r="Q29" i="85" s="1"/>
  <c r="V29" i="85" s="1"/>
  <c r="X29" i="85" s="1"/>
  <c r="M28" i="85"/>
  <c r="Q28" i="85" s="1"/>
  <c r="V28" i="85" s="1"/>
  <c r="X28" i="85" s="1"/>
  <c r="M27" i="85"/>
  <c r="Q27" i="85" s="1"/>
  <c r="V27" i="85" s="1"/>
  <c r="X27" i="85" s="1"/>
  <c r="M26" i="85"/>
  <c r="Q26" i="85" s="1"/>
  <c r="V26" i="85" s="1"/>
  <c r="X26" i="85" s="1"/>
  <c r="M25" i="85"/>
  <c r="Q25" i="85" s="1"/>
  <c r="V25" i="85" s="1"/>
  <c r="X25" i="85" s="1"/>
  <c r="M24" i="85"/>
  <c r="Q24" i="85" s="1"/>
  <c r="V24" i="85" s="1"/>
  <c r="X24" i="85" s="1"/>
  <c r="M23" i="85"/>
  <c r="Q23" i="85" s="1"/>
  <c r="V23" i="85" s="1"/>
  <c r="X23" i="85" s="1"/>
  <c r="M22" i="85"/>
  <c r="Q22" i="85" s="1"/>
  <c r="V22" i="85" s="1"/>
  <c r="X22" i="85" s="1"/>
  <c r="M21" i="85"/>
  <c r="M36" i="85" s="1"/>
  <c r="K36" i="85" s="1"/>
  <c r="M20" i="85"/>
  <c r="Q20" i="85" s="1"/>
  <c r="O15" i="85"/>
  <c r="E15" i="85"/>
  <c r="E67" i="85" s="1"/>
  <c r="M13" i="85"/>
  <c r="Q13" i="85" s="1"/>
  <c r="Q12" i="85"/>
  <c r="M12" i="85"/>
  <c r="M15" i="85" s="1"/>
  <c r="E67" i="86" l="1"/>
  <c r="M56" i="86"/>
  <c r="K56" i="86" s="1"/>
  <c r="O67" i="86"/>
  <c r="Q15" i="86"/>
  <c r="X13" i="86"/>
  <c r="V15" i="86"/>
  <c r="Q36" i="86"/>
  <c r="V20" i="86"/>
  <c r="Q41" i="86"/>
  <c r="Q61" i="86"/>
  <c r="M36" i="86"/>
  <c r="K36" i="86" s="1"/>
  <c r="M15" i="86"/>
  <c r="O67" i="85"/>
  <c r="V20" i="85"/>
  <c r="Q56" i="85"/>
  <c r="V41" i="85"/>
  <c r="K15" i="85"/>
  <c r="M67" i="85"/>
  <c r="K67" i="85" s="1"/>
  <c r="V65" i="85"/>
  <c r="X65" i="85" s="1"/>
  <c r="V13" i="85"/>
  <c r="Q15" i="85"/>
  <c r="X61" i="85"/>
  <c r="Q21" i="85"/>
  <c r="V21" i="85" s="1"/>
  <c r="X21" i="85" s="1"/>
  <c r="Q62" i="85"/>
  <c r="Q65" i="85" s="1"/>
  <c r="S65" i="85" s="1"/>
  <c r="M56" i="85"/>
  <c r="K56" i="85" s="1"/>
  <c r="Z35" i="14"/>
  <c r="AE35" i="14" s="1"/>
  <c r="X35" i="14"/>
  <c r="AC35" i="14" s="1"/>
  <c r="Z34" i="14"/>
  <c r="AE34" i="14" s="1"/>
  <c r="X34" i="14"/>
  <c r="AC34" i="14" s="1"/>
  <c r="Z33" i="14"/>
  <c r="AE33" i="14" s="1"/>
  <c r="X33" i="14"/>
  <c r="AC33" i="14" s="1"/>
  <c r="O65" i="84"/>
  <c r="E65" i="84"/>
  <c r="M63" i="84"/>
  <c r="Q63" i="84" s="1"/>
  <c r="V63" i="84" s="1"/>
  <c r="X63" i="84" s="1"/>
  <c r="M61" i="84"/>
  <c r="M65" i="84" s="1"/>
  <c r="K65" i="84" s="1"/>
  <c r="O56" i="84"/>
  <c r="E56" i="84"/>
  <c r="M54" i="84"/>
  <c r="Q54" i="84" s="1"/>
  <c r="V54" i="84" s="1"/>
  <c r="X54" i="84" s="1"/>
  <c r="M53" i="84"/>
  <c r="Q53" i="84" s="1"/>
  <c r="V53" i="84" s="1"/>
  <c r="X53" i="84" s="1"/>
  <c r="M52" i="84"/>
  <c r="Q52" i="84" s="1"/>
  <c r="V52" i="84" s="1"/>
  <c r="X52" i="84" s="1"/>
  <c r="M51" i="84"/>
  <c r="Q51" i="84" s="1"/>
  <c r="V51" i="84" s="1"/>
  <c r="X51" i="84" s="1"/>
  <c r="M50" i="84"/>
  <c r="Q50" i="84" s="1"/>
  <c r="V50" i="84" s="1"/>
  <c r="X50" i="84" s="1"/>
  <c r="M49" i="84"/>
  <c r="Q49" i="84" s="1"/>
  <c r="V49" i="84" s="1"/>
  <c r="X49" i="84" s="1"/>
  <c r="M48" i="84"/>
  <c r="Q48" i="84" s="1"/>
  <c r="V48" i="84" s="1"/>
  <c r="X48" i="84" s="1"/>
  <c r="M47" i="84"/>
  <c r="Q47" i="84" s="1"/>
  <c r="V47" i="84" s="1"/>
  <c r="X47" i="84" s="1"/>
  <c r="Q46" i="84"/>
  <c r="V46" i="84" s="1"/>
  <c r="X46" i="84" s="1"/>
  <c r="M46" i="84"/>
  <c r="M45" i="84"/>
  <c r="Q45" i="84" s="1"/>
  <c r="V45" i="84" s="1"/>
  <c r="X45" i="84" s="1"/>
  <c r="M44" i="84"/>
  <c r="Q44" i="84" s="1"/>
  <c r="V44" i="84" s="1"/>
  <c r="X44" i="84" s="1"/>
  <c r="Q43" i="84"/>
  <c r="V43" i="84" s="1"/>
  <c r="X43" i="84" s="1"/>
  <c r="M43" i="84"/>
  <c r="Q42" i="84"/>
  <c r="V42" i="84" s="1"/>
  <c r="X42" i="84" s="1"/>
  <c r="M42" i="84"/>
  <c r="M41" i="84"/>
  <c r="O36" i="84"/>
  <c r="E36" i="84"/>
  <c r="M34" i="84"/>
  <c r="Q34" i="84" s="1"/>
  <c r="V34" i="84" s="1"/>
  <c r="X34" i="84" s="1"/>
  <c r="M33" i="84"/>
  <c r="Q33" i="84" s="1"/>
  <c r="V33" i="84" s="1"/>
  <c r="X33" i="84" s="1"/>
  <c r="M32" i="84"/>
  <c r="Q32" i="84" s="1"/>
  <c r="V32" i="84" s="1"/>
  <c r="X32" i="84" s="1"/>
  <c r="M31" i="84"/>
  <c r="Q31" i="84" s="1"/>
  <c r="V31" i="84" s="1"/>
  <c r="X31" i="84" s="1"/>
  <c r="Q30" i="84"/>
  <c r="V30" i="84" s="1"/>
  <c r="X30" i="84" s="1"/>
  <c r="M30" i="84"/>
  <c r="M29" i="84"/>
  <c r="Q29" i="84" s="1"/>
  <c r="V29" i="84" s="1"/>
  <c r="X29" i="84" s="1"/>
  <c r="M28" i="84"/>
  <c r="Q28" i="84" s="1"/>
  <c r="V28" i="84" s="1"/>
  <c r="X28" i="84" s="1"/>
  <c r="Q27" i="84"/>
  <c r="V27" i="84" s="1"/>
  <c r="X27" i="84" s="1"/>
  <c r="M27" i="84"/>
  <c r="Q26" i="84"/>
  <c r="V26" i="84" s="1"/>
  <c r="X26" i="84" s="1"/>
  <c r="M26" i="84"/>
  <c r="M25" i="84"/>
  <c r="Q25" i="84" s="1"/>
  <c r="V25" i="84" s="1"/>
  <c r="X25" i="84" s="1"/>
  <c r="M24" i="84"/>
  <c r="Q24" i="84" s="1"/>
  <c r="V24" i="84" s="1"/>
  <c r="X24" i="84" s="1"/>
  <c r="Q23" i="84"/>
  <c r="V23" i="84" s="1"/>
  <c r="X23" i="84" s="1"/>
  <c r="M23" i="84"/>
  <c r="M22" i="84"/>
  <c r="Q22" i="84" s="1"/>
  <c r="V22" i="84" s="1"/>
  <c r="X22" i="84" s="1"/>
  <c r="M21" i="84"/>
  <c r="Q21" i="84" s="1"/>
  <c r="V21" i="84" s="1"/>
  <c r="X21" i="84" s="1"/>
  <c r="M20" i="84"/>
  <c r="O15" i="84"/>
  <c r="E15" i="84"/>
  <c r="M13" i="84"/>
  <c r="Q13" i="84" s="1"/>
  <c r="V13" i="84" s="1"/>
  <c r="M12" i="84"/>
  <c r="Q12" i="84" s="1"/>
  <c r="Q15" i="84" s="1"/>
  <c r="Q65" i="86" l="1"/>
  <c r="V61" i="86"/>
  <c r="Q56" i="86"/>
  <c r="V41" i="86"/>
  <c r="X20" i="86"/>
  <c r="V36" i="86"/>
  <c r="X36" i="86" s="1"/>
  <c r="X15" i="86"/>
  <c r="K15" i="86"/>
  <c r="M67" i="86"/>
  <c r="K67" i="86" s="1"/>
  <c r="S15" i="86"/>
  <c r="X41" i="85"/>
  <c r="V56" i="85"/>
  <c r="X56" i="85" s="1"/>
  <c r="Q36" i="85"/>
  <c r="V15" i="85"/>
  <c r="X13" i="85"/>
  <c r="X20" i="85"/>
  <c r="V36" i="85"/>
  <c r="X36" i="85" s="1"/>
  <c r="E67" i="84"/>
  <c r="O67" i="84"/>
  <c r="M36" i="84"/>
  <c r="K36" i="84" s="1"/>
  <c r="M56" i="84"/>
  <c r="K56" i="84" s="1"/>
  <c r="X13" i="84"/>
  <c r="V15" i="84"/>
  <c r="S15" i="84" s="1"/>
  <c r="M15" i="84"/>
  <c r="Q20" i="84"/>
  <c r="Q41" i="84"/>
  <c r="Q61" i="84"/>
  <c r="S36" i="86" l="1"/>
  <c r="V56" i="86"/>
  <c r="X41" i="86"/>
  <c r="S56" i="86"/>
  <c r="Q67" i="86"/>
  <c r="V65" i="86"/>
  <c r="X65" i="86" s="1"/>
  <c r="X61" i="86"/>
  <c r="S56" i="85"/>
  <c r="S36" i="85"/>
  <c r="V67" i="85"/>
  <c r="X67" i="85" s="1"/>
  <c r="X15" i="85"/>
  <c r="S15" i="85"/>
  <c r="Q67" i="85"/>
  <c r="V61" i="84"/>
  <c r="Q65" i="84"/>
  <c r="V41" i="84"/>
  <c r="Q56" i="84"/>
  <c r="X15" i="84"/>
  <c r="V20" i="84"/>
  <c r="Q36" i="84"/>
  <c r="K15" i="84"/>
  <c r="M67" i="84"/>
  <c r="K67" i="84" s="1"/>
  <c r="S65" i="86" l="1"/>
  <c r="X56" i="86"/>
  <c r="V67" i="86"/>
  <c r="X67" i="86" s="1"/>
  <c r="S67" i="85"/>
  <c r="V56" i="84"/>
  <c r="X56" i="84" s="1"/>
  <c r="X41" i="84"/>
  <c r="S56" i="84"/>
  <c r="Q67" i="84"/>
  <c r="X20" i="84"/>
  <c r="V36" i="84"/>
  <c r="V65" i="84"/>
  <c r="X61" i="84"/>
  <c r="S67" i="86" l="1"/>
  <c r="X65" i="84"/>
  <c r="X36" i="14" s="1"/>
  <c r="AC36" i="14" s="1"/>
  <c r="Z36" i="14"/>
  <c r="AE36" i="14" s="1"/>
  <c r="S65" i="84"/>
  <c r="X36" i="84"/>
  <c r="V67" i="84"/>
  <c r="S67" i="84" s="1"/>
  <c r="S36" i="84"/>
  <c r="X67" i="84" l="1"/>
  <c r="X38" i="14" s="1"/>
  <c r="AC38" i="14" s="1"/>
  <c r="Z38" i="14"/>
  <c r="AE38" i="14" s="1"/>
  <c r="AE22" i="14"/>
  <c r="AE23" i="14"/>
  <c r="AE24" i="14"/>
  <c r="AE26" i="14"/>
  <c r="AE21" i="14"/>
  <c r="AC26" i="14"/>
  <c r="AC22" i="14"/>
  <c r="AC23" i="14"/>
  <c r="AC24" i="14"/>
  <c r="AC21" i="14"/>
  <c r="I65" i="83" l="1"/>
  <c r="G65" i="83"/>
  <c r="L65" i="83" s="1"/>
  <c r="E65" i="83"/>
  <c r="L63" i="83"/>
  <c r="L61" i="83"/>
  <c r="I56" i="83"/>
  <c r="G56" i="83"/>
  <c r="L56" i="83" s="1"/>
  <c r="E56" i="83"/>
  <c r="L54" i="83"/>
  <c r="L53" i="83"/>
  <c r="L52" i="83"/>
  <c r="L51" i="83"/>
  <c r="L50" i="83"/>
  <c r="L49" i="83"/>
  <c r="L48" i="83"/>
  <c r="L47" i="83"/>
  <c r="L46" i="83"/>
  <c r="L45" i="83"/>
  <c r="L44" i="83"/>
  <c r="L43" i="83"/>
  <c r="L42" i="83"/>
  <c r="L41" i="83"/>
  <c r="I36" i="83"/>
  <c r="G36" i="83"/>
  <c r="E36" i="83"/>
  <c r="L34" i="83"/>
  <c r="L33" i="83"/>
  <c r="L32" i="83"/>
  <c r="L31" i="83"/>
  <c r="L30" i="83"/>
  <c r="L29" i="83"/>
  <c r="L28" i="83"/>
  <c r="L27" i="83"/>
  <c r="L26" i="83"/>
  <c r="L25" i="83"/>
  <c r="L24" i="83"/>
  <c r="L23" i="83"/>
  <c r="L22" i="83"/>
  <c r="L21" i="83"/>
  <c r="L20" i="83"/>
  <c r="I15" i="83"/>
  <c r="G15" i="83"/>
  <c r="L15" i="83" s="1"/>
  <c r="E15" i="83"/>
  <c r="L13" i="83"/>
  <c r="L12" i="83"/>
  <c r="E67" i="83" l="1"/>
  <c r="I67" i="83"/>
  <c r="L36" i="83"/>
  <c r="G67" i="83"/>
  <c r="G65" i="82"/>
  <c r="L65" i="82" s="1"/>
  <c r="E65" i="82"/>
  <c r="L63" i="82"/>
  <c r="L61" i="82"/>
  <c r="I56" i="82"/>
  <c r="G56" i="82"/>
  <c r="L56" i="82" s="1"/>
  <c r="E56" i="82"/>
  <c r="L54" i="82"/>
  <c r="L53" i="82"/>
  <c r="L52" i="82"/>
  <c r="L51" i="82"/>
  <c r="L50" i="82"/>
  <c r="L49" i="82"/>
  <c r="L48" i="82"/>
  <c r="L47" i="82"/>
  <c r="L46" i="82"/>
  <c r="L45" i="82"/>
  <c r="L44" i="82"/>
  <c r="L43" i="82"/>
  <c r="L42" i="82"/>
  <c r="L41" i="82"/>
  <c r="I36" i="82"/>
  <c r="G36" i="82"/>
  <c r="E36" i="82"/>
  <c r="L34" i="82"/>
  <c r="L33" i="82"/>
  <c r="L32" i="82"/>
  <c r="L31" i="82"/>
  <c r="L30" i="82"/>
  <c r="L29" i="82"/>
  <c r="L28" i="82"/>
  <c r="L27" i="82"/>
  <c r="L26" i="82"/>
  <c r="L25" i="82"/>
  <c r="L24" i="82"/>
  <c r="L23" i="82"/>
  <c r="L22" i="82"/>
  <c r="L21" i="82"/>
  <c r="L20" i="82"/>
  <c r="I15" i="82"/>
  <c r="L15" i="82" s="1"/>
  <c r="G15" i="82"/>
  <c r="E15" i="82"/>
  <c r="L13" i="82"/>
  <c r="L12" i="82"/>
  <c r="E67" i="82" l="1"/>
  <c r="G67" i="82"/>
  <c r="L67" i="83"/>
  <c r="L69" i="83" s="1"/>
  <c r="L36" i="82"/>
  <c r="I67" i="82"/>
  <c r="L67" i="82" s="1"/>
  <c r="L69" i="82" s="1"/>
  <c r="M46" i="81"/>
  <c r="K46" i="81"/>
  <c r="M45" i="81"/>
  <c r="K45" i="81"/>
  <c r="M44" i="81"/>
  <c r="K44" i="81"/>
  <c r="M43" i="81"/>
  <c r="K43" i="81"/>
  <c r="M42" i="81"/>
  <c r="K42" i="81"/>
  <c r="M41" i="81"/>
  <c r="K41" i="81"/>
  <c r="M40" i="81"/>
  <c r="K40" i="81"/>
  <c r="M39" i="81"/>
  <c r="K39" i="81"/>
  <c r="M38" i="81"/>
  <c r="K38" i="81"/>
  <c r="M37" i="81"/>
  <c r="K37" i="81"/>
  <c r="M36" i="81"/>
  <c r="K36" i="81"/>
  <c r="M35" i="81"/>
  <c r="K35" i="81"/>
  <c r="M34" i="81"/>
  <c r="K34" i="81"/>
  <c r="M33" i="81"/>
  <c r="K33" i="81"/>
  <c r="M32" i="81"/>
  <c r="K32" i="81"/>
  <c r="M31" i="81"/>
  <c r="K31" i="81"/>
  <c r="M30" i="81"/>
  <c r="K30" i="81"/>
  <c r="M29" i="81"/>
  <c r="K29" i="81"/>
  <c r="M28" i="81"/>
  <c r="K28" i="81"/>
  <c r="M27" i="81"/>
  <c r="K27" i="81"/>
  <c r="M26" i="81"/>
  <c r="K26" i="81"/>
  <c r="M25" i="81"/>
  <c r="K25" i="81"/>
  <c r="M24" i="81"/>
  <c r="K24" i="81"/>
  <c r="M23" i="81"/>
  <c r="K23" i="81"/>
  <c r="M22" i="81"/>
  <c r="K22" i="81"/>
  <c r="M21" i="81"/>
  <c r="K21" i="81"/>
  <c r="M20" i="81"/>
  <c r="K20" i="81"/>
  <c r="M19" i="81"/>
  <c r="K19" i="81"/>
  <c r="M18" i="81"/>
  <c r="K18" i="81"/>
  <c r="M17" i="81"/>
  <c r="K17" i="81"/>
  <c r="M16" i="81"/>
  <c r="K16" i="81"/>
  <c r="M15" i="81"/>
  <c r="K15" i="81"/>
  <c r="M14" i="81"/>
  <c r="K14" i="81"/>
  <c r="M13" i="81"/>
  <c r="K13" i="81"/>
  <c r="M12" i="81"/>
  <c r="K12" i="81"/>
  <c r="M11" i="81"/>
  <c r="K11" i="81"/>
  <c r="M10" i="81"/>
  <c r="K10" i="81"/>
  <c r="M9" i="81"/>
  <c r="K9" i="81"/>
  <c r="N8" i="81"/>
  <c r="M8" i="81"/>
  <c r="K8" i="81"/>
  <c r="K52" i="80"/>
  <c r="M46" i="80"/>
  <c r="K46" i="80"/>
  <c r="M45" i="80"/>
  <c r="K45" i="80"/>
  <c r="M44" i="80"/>
  <c r="K44" i="80"/>
  <c r="M43" i="80"/>
  <c r="K43" i="80"/>
  <c r="M42" i="80"/>
  <c r="K42" i="80"/>
  <c r="M41" i="80"/>
  <c r="K41" i="80"/>
  <c r="M40" i="80"/>
  <c r="K40" i="80"/>
  <c r="M39" i="80"/>
  <c r="K39" i="80"/>
  <c r="M38" i="80"/>
  <c r="K38" i="80"/>
  <c r="M37" i="80"/>
  <c r="K37" i="80"/>
  <c r="M36" i="80"/>
  <c r="K36" i="80"/>
  <c r="M35" i="80"/>
  <c r="K35" i="80"/>
  <c r="M34" i="80"/>
  <c r="K34" i="80"/>
  <c r="M33" i="80"/>
  <c r="K33" i="80"/>
  <c r="M32" i="80"/>
  <c r="K32" i="80"/>
  <c r="M31" i="80"/>
  <c r="K31" i="80"/>
  <c r="M30" i="80"/>
  <c r="K30" i="80"/>
  <c r="M29" i="80"/>
  <c r="K29" i="80"/>
  <c r="M28" i="80"/>
  <c r="K28" i="80"/>
  <c r="M27" i="80"/>
  <c r="K27" i="80"/>
  <c r="M26" i="80"/>
  <c r="K26" i="80"/>
  <c r="M25" i="80"/>
  <c r="K25" i="80"/>
  <c r="M24" i="80"/>
  <c r="K24" i="80"/>
  <c r="M23" i="80"/>
  <c r="K23" i="80"/>
  <c r="M22" i="80"/>
  <c r="K22" i="80"/>
  <c r="M21" i="80"/>
  <c r="K21" i="80"/>
  <c r="M20" i="80"/>
  <c r="K20" i="80"/>
  <c r="M19" i="80"/>
  <c r="K19" i="80"/>
  <c r="M18" i="80"/>
  <c r="K18" i="80"/>
  <c r="M17" i="80"/>
  <c r="K17" i="80"/>
  <c r="M16" i="80"/>
  <c r="K16" i="80"/>
  <c r="M15" i="80"/>
  <c r="K15" i="80"/>
  <c r="M14" i="80"/>
  <c r="K14" i="80"/>
  <c r="M13" i="80"/>
  <c r="K13" i="80"/>
  <c r="M12" i="80"/>
  <c r="K12" i="80"/>
  <c r="M11" i="80"/>
  <c r="K11" i="80"/>
  <c r="M10" i="80"/>
  <c r="K10" i="80"/>
  <c r="M9" i="80"/>
  <c r="K9" i="80"/>
  <c r="K50" i="80" s="1"/>
  <c r="N8" i="80"/>
  <c r="M8" i="80"/>
  <c r="M52" i="80" s="1"/>
  <c r="K8" i="80"/>
  <c r="M52" i="79"/>
  <c r="K52" i="79"/>
  <c r="M46" i="79"/>
  <c r="K46" i="79"/>
  <c r="M45" i="79"/>
  <c r="K45" i="79"/>
  <c r="M44" i="79"/>
  <c r="K44" i="79"/>
  <c r="M43" i="79"/>
  <c r="K43" i="79"/>
  <c r="M42" i="79"/>
  <c r="K42" i="79"/>
  <c r="M41" i="79"/>
  <c r="K41" i="79"/>
  <c r="M40" i="79"/>
  <c r="K40" i="79"/>
  <c r="M39" i="79"/>
  <c r="K39" i="79"/>
  <c r="M38" i="79"/>
  <c r="K38" i="79"/>
  <c r="M37" i="79"/>
  <c r="K37" i="79"/>
  <c r="M36" i="79"/>
  <c r="K36" i="79"/>
  <c r="M35" i="79"/>
  <c r="K35" i="79"/>
  <c r="M34" i="79"/>
  <c r="K34" i="79"/>
  <c r="M33" i="79"/>
  <c r="K33" i="79"/>
  <c r="M32" i="79"/>
  <c r="K32" i="79"/>
  <c r="M31" i="79"/>
  <c r="K31" i="79"/>
  <c r="M30" i="79"/>
  <c r="K30" i="79"/>
  <c r="M29" i="79"/>
  <c r="K29" i="79"/>
  <c r="M28" i="79"/>
  <c r="K28" i="79"/>
  <c r="M27" i="79"/>
  <c r="K27" i="79"/>
  <c r="M26" i="79"/>
  <c r="K26" i="79"/>
  <c r="M25" i="79"/>
  <c r="K25" i="79"/>
  <c r="M24" i="79"/>
  <c r="K24" i="79"/>
  <c r="M23" i="79"/>
  <c r="K23" i="79"/>
  <c r="M22" i="79"/>
  <c r="K22" i="79"/>
  <c r="M21" i="79"/>
  <c r="K21" i="79"/>
  <c r="M20" i="79"/>
  <c r="K20" i="79"/>
  <c r="M19" i="79"/>
  <c r="K19" i="79"/>
  <c r="M18" i="79"/>
  <c r="K18" i="79"/>
  <c r="M17" i="79"/>
  <c r="K17" i="79"/>
  <c r="M16" i="79"/>
  <c r="K16" i="79"/>
  <c r="M15" i="79"/>
  <c r="K15" i="79"/>
  <c r="M14" i="79"/>
  <c r="K14" i="79"/>
  <c r="M13" i="79"/>
  <c r="K13" i="79"/>
  <c r="M12" i="79"/>
  <c r="K12" i="79"/>
  <c r="M11" i="79"/>
  <c r="K11" i="79"/>
  <c r="M10" i="79"/>
  <c r="K10" i="79"/>
  <c r="M9" i="79"/>
  <c r="K9" i="79"/>
  <c r="N8" i="79"/>
  <c r="M8" i="79"/>
  <c r="K8" i="79"/>
  <c r="M46" i="78"/>
  <c r="K46" i="78"/>
  <c r="M45" i="78"/>
  <c r="K45" i="78"/>
  <c r="M44" i="78"/>
  <c r="K44" i="78"/>
  <c r="M43" i="78"/>
  <c r="K43" i="78"/>
  <c r="M42" i="78"/>
  <c r="K42" i="78"/>
  <c r="M41" i="78"/>
  <c r="K41" i="78"/>
  <c r="M40" i="78"/>
  <c r="K40" i="78"/>
  <c r="M39" i="78"/>
  <c r="K39" i="78"/>
  <c r="M38" i="78"/>
  <c r="K38" i="78"/>
  <c r="M37" i="78"/>
  <c r="K37" i="78"/>
  <c r="M36" i="78"/>
  <c r="K36" i="78"/>
  <c r="M35" i="78"/>
  <c r="K35" i="78"/>
  <c r="M34" i="78"/>
  <c r="K34" i="78"/>
  <c r="M33" i="78"/>
  <c r="K33" i="78"/>
  <c r="M32" i="78"/>
  <c r="K32" i="78"/>
  <c r="M31" i="78"/>
  <c r="K31" i="78"/>
  <c r="M30" i="78"/>
  <c r="K30" i="78"/>
  <c r="M29" i="78"/>
  <c r="K29" i="78"/>
  <c r="M28" i="78"/>
  <c r="K28" i="78"/>
  <c r="M27" i="78"/>
  <c r="K27" i="78"/>
  <c r="M26" i="78"/>
  <c r="K26" i="78"/>
  <c r="M25" i="78"/>
  <c r="K25" i="78"/>
  <c r="M24" i="78"/>
  <c r="K24" i="78"/>
  <c r="M23" i="78"/>
  <c r="K23" i="78"/>
  <c r="M22" i="78"/>
  <c r="K22" i="78"/>
  <c r="M21" i="78"/>
  <c r="K21" i="78"/>
  <c r="M20" i="78"/>
  <c r="K20" i="78"/>
  <c r="M19" i="78"/>
  <c r="K19" i="78"/>
  <c r="M18" i="78"/>
  <c r="K18" i="78"/>
  <c r="M17" i="78"/>
  <c r="K17" i="78"/>
  <c r="M16" i="78"/>
  <c r="K16" i="78"/>
  <c r="M15" i="78"/>
  <c r="K15" i="78"/>
  <c r="M14" i="78"/>
  <c r="K14" i="78"/>
  <c r="M13" i="78"/>
  <c r="K13" i="78"/>
  <c r="M12" i="78"/>
  <c r="K12" i="78"/>
  <c r="M11" i="78"/>
  <c r="K11" i="78"/>
  <c r="M10" i="78"/>
  <c r="K10" i="78"/>
  <c r="M9" i="78"/>
  <c r="K9" i="78"/>
  <c r="N8" i="78"/>
  <c r="M8" i="78"/>
  <c r="M52" i="78" s="1"/>
  <c r="K8" i="78"/>
  <c r="K52" i="78" s="1"/>
  <c r="M52" i="73"/>
  <c r="K52" i="73"/>
  <c r="M52" i="81" l="1"/>
  <c r="K52" i="81"/>
  <c r="K50" i="81"/>
  <c r="M50" i="81"/>
  <c r="M50" i="80"/>
  <c r="K50" i="79"/>
  <c r="M50" i="79"/>
  <c r="K50" i="78"/>
  <c r="M50" i="78"/>
  <c r="I65" i="77" l="1"/>
  <c r="E65" i="77" l="1"/>
  <c r="E56" i="77"/>
  <c r="E36" i="77"/>
  <c r="E15" i="77"/>
  <c r="E67" i="77" l="1"/>
  <c r="E65" i="76" l="1"/>
  <c r="C24" i="14" s="1"/>
  <c r="E56" i="76"/>
  <c r="C23" i="14" s="1"/>
  <c r="E36" i="76"/>
  <c r="C22" i="14" s="1"/>
  <c r="E15" i="76"/>
  <c r="C21" i="14" s="1"/>
  <c r="G65" i="77"/>
  <c r="L65" i="77" s="1"/>
  <c r="L63" i="77"/>
  <c r="L61" i="77"/>
  <c r="I56" i="77"/>
  <c r="L56" i="77" s="1"/>
  <c r="G56" i="77"/>
  <c r="L54" i="77"/>
  <c r="L53" i="77"/>
  <c r="L52" i="77"/>
  <c r="L51" i="77"/>
  <c r="L50" i="77"/>
  <c r="L49" i="77"/>
  <c r="L48" i="77"/>
  <c r="L47" i="77"/>
  <c r="L46" i="77"/>
  <c r="L45" i="77"/>
  <c r="L44" i="77"/>
  <c r="L43" i="77"/>
  <c r="L42" i="77"/>
  <c r="L41" i="77"/>
  <c r="I36" i="77"/>
  <c r="G36" i="77"/>
  <c r="L34" i="77"/>
  <c r="L33" i="77"/>
  <c r="L32" i="77"/>
  <c r="L31" i="77"/>
  <c r="L30" i="77"/>
  <c r="L29" i="77"/>
  <c r="L28" i="77"/>
  <c r="L27" i="77"/>
  <c r="L26" i="77"/>
  <c r="L25" i="77"/>
  <c r="L24" i="77"/>
  <c r="L23" i="77"/>
  <c r="L22" i="77"/>
  <c r="L21" i="77"/>
  <c r="L20" i="77"/>
  <c r="I15" i="77"/>
  <c r="G15" i="77"/>
  <c r="L13" i="77"/>
  <c r="L12" i="77"/>
  <c r="O65" i="76"/>
  <c r="M63" i="76"/>
  <c r="Q63" i="76" s="1"/>
  <c r="V63" i="76" s="1"/>
  <c r="M61" i="76"/>
  <c r="Q61" i="76" s="1"/>
  <c r="V61" i="76" s="1"/>
  <c r="O56" i="76"/>
  <c r="M54" i="76"/>
  <c r="Q54" i="76" s="1"/>
  <c r="V54" i="76" s="1"/>
  <c r="M53" i="76"/>
  <c r="Q53" i="76" s="1"/>
  <c r="V53" i="76" s="1"/>
  <c r="M52" i="76"/>
  <c r="Q52" i="76" s="1"/>
  <c r="V52" i="76" s="1"/>
  <c r="M51" i="76"/>
  <c r="Q51" i="76" s="1"/>
  <c r="V51" i="76" s="1"/>
  <c r="M50" i="76"/>
  <c r="Q50" i="76" s="1"/>
  <c r="V50" i="76" s="1"/>
  <c r="M49" i="76"/>
  <c r="Q49" i="76" s="1"/>
  <c r="V49" i="76" s="1"/>
  <c r="M48" i="76"/>
  <c r="Q48" i="76" s="1"/>
  <c r="V48" i="76" s="1"/>
  <c r="M47" i="76"/>
  <c r="Q47" i="76" s="1"/>
  <c r="V47" i="76" s="1"/>
  <c r="M46" i="76"/>
  <c r="Q46" i="76" s="1"/>
  <c r="V46" i="76" s="1"/>
  <c r="M45" i="76"/>
  <c r="Q45" i="76" s="1"/>
  <c r="V45" i="76" s="1"/>
  <c r="M44" i="76"/>
  <c r="Q44" i="76" s="1"/>
  <c r="V44" i="76" s="1"/>
  <c r="M43" i="76"/>
  <c r="Q43" i="76" s="1"/>
  <c r="V43" i="76" s="1"/>
  <c r="M42" i="76"/>
  <c r="Q42" i="76" s="1"/>
  <c r="V42" i="76" s="1"/>
  <c r="M41" i="76"/>
  <c r="Q41" i="76" s="1"/>
  <c r="O36" i="76"/>
  <c r="M34" i="76"/>
  <c r="Q34" i="76" s="1"/>
  <c r="V34" i="76" s="1"/>
  <c r="M33" i="76"/>
  <c r="Q33" i="76" s="1"/>
  <c r="V33" i="76" s="1"/>
  <c r="M32" i="76"/>
  <c r="Q32" i="76" s="1"/>
  <c r="V32" i="76" s="1"/>
  <c r="M31" i="76"/>
  <c r="Q31" i="76" s="1"/>
  <c r="V31" i="76" s="1"/>
  <c r="M30" i="76"/>
  <c r="Q30" i="76" s="1"/>
  <c r="V30" i="76" s="1"/>
  <c r="M29" i="76"/>
  <c r="Q29" i="76" s="1"/>
  <c r="V29" i="76" s="1"/>
  <c r="M28" i="76"/>
  <c r="Q28" i="76" s="1"/>
  <c r="V28" i="76" s="1"/>
  <c r="M27" i="76"/>
  <c r="Q27" i="76" s="1"/>
  <c r="V27" i="76" s="1"/>
  <c r="M26" i="76"/>
  <c r="Q26" i="76" s="1"/>
  <c r="V26" i="76" s="1"/>
  <c r="M25" i="76"/>
  <c r="Q25" i="76" s="1"/>
  <c r="V25" i="76" s="1"/>
  <c r="M24" i="76"/>
  <c r="Q24" i="76" s="1"/>
  <c r="V24" i="76" s="1"/>
  <c r="M23" i="76"/>
  <c r="Q23" i="76" s="1"/>
  <c r="V23" i="76" s="1"/>
  <c r="Q22" i="76"/>
  <c r="V22" i="76" s="1"/>
  <c r="M22" i="76"/>
  <c r="M21" i="76"/>
  <c r="Q21" i="76" s="1"/>
  <c r="V21" i="76" s="1"/>
  <c r="M20" i="76"/>
  <c r="Q20" i="76" s="1"/>
  <c r="V20" i="76" s="1"/>
  <c r="O15" i="76"/>
  <c r="M13" i="76"/>
  <c r="Q13" i="76" s="1"/>
  <c r="M12" i="76"/>
  <c r="Q12" i="76" s="1"/>
  <c r="G67" i="77" l="1"/>
  <c r="I67" i="77"/>
  <c r="L67" i="77" s="1"/>
  <c r="L69" i="77" s="1"/>
  <c r="L36" i="77"/>
  <c r="X50" i="76"/>
  <c r="X48" i="76"/>
  <c r="E67" i="76"/>
  <c r="C26" i="14" s="1"/>
  <c r="X54" i="76"/>
  <c r="X52" i="76"/>
  <c r="X46" i="76"/>
  <c r="X44" i="76"/>
  <c r="X42" i="76"/>
  <c r="X30" i="76"/>
  <c r="X53" i="76"/>
  <c r="X51" i="76"/>
  <c r="X49" i="76"/>
  <c r="X47" i="76"/>
  <c r="X45" i="76"/>
  <c r="X43" i="76"/>
  <c r="X31" i="76"/>
  <c r="X27" i="76"/>
  <c r="X23" i="76"/>
  <c r="X26" i="76"/>
  <c r="X33" i="76"/>
  <c r="X29" i="76"/>
  <c r="X25" i="76"/>
  <c r="X21" i="76"/>
  <c r="X22" i="76"/>
  <c r="X32" i="76"/>
  <c r="X28" i="76"/>
  <c r="X24" i="76"/>
  <c r="X34" i="76"/>
  <c r="X63" i="76"/>
  <c r="O67" i="76"/>
  <c r="Q65" i="76"/>
  <c r="L15" i="77"/>
  <c r="V13" i="76"/>
  <c r="Q15" i="76"/>
  <c r="Q56" i="76"/>
  <c r="V41" i="76"/>
  <c r="X20" i="76"/>
  <c r="V36" i="76"/>
  <c r="G22" i="14" s="1"/>
  <c r="Q36" i="76"/>
  <c r="M56" i="76"/>
  <c r="K56" i="76" s="1"/>
  <c r="V65" i="76"/>
  <c r="G24" i="14" s="1"/>
  <c r="X61" i="76"/>
  <c r="M36" i="76"/>
  <c r="K36" i="76" s="1"/>
  <c r="M15" i="76"/>
  <c r="M65" i="76"/>
  <c r="K65" i="76" s="1"/>
  <c r="L13" i="74"/>
  <c r="L20" i="74"/>
  <c r="L21" i="74"/>
  <c r="L22" i="74"/>
  <c r="L23" i="74"/>
  <c r="L24" i="74"/>
  <c r="L25" i="74"/>
  <c r="L26" i="74"/>
  <c r="L27" i="74"/>
  <c r="L28" i="74"/>
  <c r="L29" i="74"/>
  <c r="L30" i="74"/>
  <c r="L31" i="74"/>
  <c r="L32" i="74"/>
  <c r="L33" i="74"/>
  <c r="L34" i="74"/>
  <c r="L41" i="74"/>
  <c r="L42" i="74"/>
  <c r="L43" i="74"/>
  <c r="L44" i="74"/>
  <c r="L45" i="74"/>
  <c r="L46" i="74"/>
  <c r="L47" i="74"/>
  <c r="L48" i="74"/>
  <c r="L49" i="74"/>
  <c r="L50" i="74"/>
  <c r="L51" i="74"/>
  <c r="L52" i="74"/>
  <c r="L53" i="74"/>
  <c r="L54" i="74"/>
  <c r="L61" i="74"/>
  <c r="L63" i="74"/>
  <c r="L12" i="74"/>
  <c r="I56" i="74"/>
  <c r="I36" i="74"/>
  <c r="I15" i="74"/>
  <c r="G65" i="74"/>
  <c r="L65" i="74" s="1"/>
  <c r="E65" i="74"/>
  <c r="G56" i="74"/>
  <c r="E56" i="74"/>
  <c r="G36" i="74"/>
  <c r="E36" i="74"/>
  <c r="G15" i="74"/>
  <c r="E15" i="74"/>
  <c r="X36" i="76" l="1"/>
  <c r="E22" i="14" s="1"/>
  <c r="X65" i="76"/>
  <c r="E24" i="14" s="1"/>
  <c r="S36" i="76"/>
  <c r="Q67" i="76"/>
  <c r="X13" i="76"/>
  <c r="V15" i="76"/>
  <c r="G21" i="14" s="1"/>
  <c r="M67" i="76"/>
  <c r="K67" i="76" s="1"/>
  <c r="K15" i="76"/>
  <c r="X41" i="76"/>
  <c r="V56" i="76"/>
  <c r="G23" i="14" s="1"/>
  <c r="S65" i="76"/>
  <c r="L15" i="74"/>
  <c r="G67" i="74"/>
  <c r="L36" i="74"/>
  <c r="L56" i="74"/>
  <c r="I67" i="74"/>
  <c r="E67" i="74"/>
  <c r="X56" i="76" l="1"/>
  <c r="E23" i="14" s="1"/>
  <c r="S15" i="76"/>
  <c r="X15" i="76"/>
  <c r="E21" i="14" s="1"/>
  <c r="V67" i="76"/>
  <c r="G26" i="14" s="1"/>
  <c r="S56" i="76"/>
  <c r="L67" i="74"/>
  <c r="L69" i="74" s="1"/>
  <c r="X67" i="76" l="1"/>
  <c r="E26" i="14" s="1"/>
  <c r="S67" i="76"/>
  <c r="M53" i="9" l="1"/>
  <c r="R53" i="9" s="1"/>
  <c r="K62" i="9"/>
  <c r="P62" i="9" s="1"/>
  <c r="M62" i="9"/>
  <c r="R62" i="9" s="1"/>
  <c r="M12" i="9"/>
  <c r="K12" i="9"/>
  <c r="K53" i="9"/>
  <c r="P53" i="9" s="1"/>
  <c r="E65" i="11" l="1"/>
  <c r="E56" i="11"/>
  <c r="E36" i="11"/>
  <c r="E15" i="11"/>
  <c r="O15" i="11"/>
  <c r="M13" i="11"/>
  <c r="Q13" i="11" s="1"/>
  <c r="V13" i="11" s="1"/>
  <c r="M12" i="11"/>
  <c r="E67" i="11" l="1"/>
  <c r="X13" i="11"/>
  <c r="K13" i="9" s="1"/>
  <c r="M13" i="9"/>
  <c r="M15" i="11"/>
  <c r="Q12" i="11"/>
  <c r="K15" i="11" l="1"/>
  <c r="Q15" i="11"/>
  <c r="V15" i="11" l="1"/>
  <c r="M15" i="9" s="1"/>
  <c r="K8" i="14" s="1"/>
  <c r="X15" i="11" l="1"/>
  <c r="K15" i="9" s="1"/>
  <c r="I8" i="14" s="1"/>
  <c r="S15" i="11"/>
  <c r="I15" i="9" l="1"/>
  <c r="E15" i="9"/>
  <c r="C8" i="14" s="1"/>
  <c r="R13" i="9"/>
  <c r="P13" i="9"/>
  <c r="P12" i="9"/>
  <c r="G8" i="14" l="1"/>
  <c r="R15" i="9"/>
  <c r="P8" i="14" s="1"/>
  <c r="G15" i="9"/>
  <c r="R12" i="9"/>
  <c r="E8" i="14" l="1"/>
  <c r="P15" i="9"/>
  <c r="N8" i="14" s="1"/>
  <c r="O65" i="11"/>
  <c r="I65" i="9"/>
  <c r="E65" i="9"/>
  <c r="C11" i="14" s="1"/>
  <c r="G11" i="14" l="1"/>
  <c r="G65" i="9"/>
  <c r="O56" i="11"/>
  <c r="O36" i="11"/>
  <c r="M62" i="11"/>
  <c r="Q62" i="11" s="1"/>
  <c r="M63" i="11"/>
  <c r="Q63" i="11" s="1"/>
  <c r="V63" i="11" s="1"/>
  <c r="M61" i="11"/>
  <c r="M44" i="11"/>
  <c r="Q44" i="11" s="1"/>
  <c r="V44" i="11" s="1"/>
  <c r="M45" i="11"/>
  <c r="Q45" i="11" s="1"/>
  <c r="V45" i="11" s="1"/>
  <c r="M46" i="11"/>
  <c r="Q46" i="11" s="1"/>
  <c r="V46" i="11" s="1"/>
  <c r="M47" i="11"/>
  <c r="Q47" i="11" s="1"/>
  <c r="V47" i="11" s="1"/>
  <c r="M48" i="11"/>
  <c r="Q48" i="11" s="1"/>
  <c r="V48" i="11" s="1"/>
  <c r="M49" i="11"/>
  <c r="Q49" i="11" s="1"/>
  <c r="V49" i="11" s="1"/>
  <c r="M50" i="11"/>
  <c r="Q50" i="11" s="1"/>
  <c r="V50" i="11" s="1"/>
  <c r="M51" i="11"/>
  <c r="Q51" i="11" s="1"/>
  <c r="V51" i="11" s="1"/>
  <c r="M52" i="11"/>
  <c r="Q52" i="11" s="1"/>
  <c r="V52" i="11" s="1"/>
  <c r="M28" i="11"/>
  <c r="Q28" i="11" s="1"/>
  <c r="V28" i="11" s="1"/>
  <c r="M29" i="11"/>
  <c r="Q29" i="11" s="1"/>
  <c r="V29" i="11" s="1"/>
  <c r="X49" i="11" l="1"/>
  <c r="K49" i="9" s="1"/>
  <c r="P49" i="9" s="1"/>
  <c r="M49" i="9"/>
  <c r="R49" i="9" s="1"/>
  <c r="X46" i="11"/>
  <c r="K46" i="9" s="1"/>
  <c r="P46" i="9" s="1"/>
  <c r="M46" i="9"/>
  <c r="R46" i="9" s="1"/>
  <c r="M51" i="9"/>
  <c r="R51" i="9" s="1"/>
  <c r="X51" i="11"/>
  <c r="K51" i="9" s="1"/>
  <c r="P51" i="9" s="1"/>
  <c r="X63" i="11"/>
  <c r="K63" i="9" s="1"/>
  <c r="P63" i="9" s="1"/>
  <c r="M63" i="9"/>
  <c r="R63" i="9" s="1"/>
  <c r="M47" i="9"/>
  <c r="R47" i="9" s="1"/>
  <c r="X47" i="11"/>
  <c r="K47" i="9" s="1"/>
  <c r="P47" i="9" s="1"/>
  <c r="X29" i="11"/>
  <c r="K29" i="9" s="1"/>
  <c r="P29" i="9" s="1"/>
  <c r="M29" i="9"/>
  <c r="R29" i="9" s="1"/>
  <c r="X45" i="11"/>
  <c r="K45" i="9" s="1"/>
  <c r="P45" i="9" s="1"/>
  <c r="M45" i="9"/>
  <c r="R45" i="9" s="1"/>
  <c r="X50" i="11"/>
  <c r="K50" i="9" s="1"/>
  <c r="P50" i="9" s="1"/>
  <c r="M50" i="9"/>
  <c r="R50" i="9" s="1"/>
  <c r="M48" i="9"/>
  <c r="R48" i="9" s="1"/>
  <c r="X48" i="11"/>
  <c r="K48" i="9" s="1"/>
  <c r="P48" i="9" s="1"/>
  <c r="M52" i="9"/>
  <c r="R52" i="9" s="1"/>
  <c r="X52" i="11"/>
  <c r="K52" i="9" s="1"/>
  <c r="P52" i="9" s="1"/>
  <c r="M44" i="9"/>
  <c r="R44" i="9" s="1"/>
  <c r="X44" i="11"/>
  <c r="K44" i="9" s="1"/>
  <c r="P44" i="9" s="1"/>
  <c r="X28" i="11"/>
  <c r="K28" i="9" s="1"/>
  <c r="P28" i="9" s="1"/>
  <c r="M28" i="9"/>
  <c r="R28" i="9" s="1"/>
  <c r="E11" i="14"/>
  <c r="O67" i="11"/>
  <c r="Q61" i="11"/>
  <c r="M65" i="11"/>
  <c r="K65" i="11" s="1"/>
  <c r="V61" i="11" l="1"/>
  <c r="M61" i="9" s="1"/>
  <c r="R61" i="9" s="1"/>
  <c r="Q65" i="11"/>
  <c r="V65" i="11" l="1"/>
  <c r="M65" i="9" s="1"/>
  <c r="X61" i="11"/>
  <c r="K61" i="9" s="1"/>
  <c r="P61" i="9" s="1"/>
  <c r="K11" i="14" l="1"/>
  <c r="R65" i="9"/>
  <c r="P11" i="14" s="1"/>
  <c r="X65" i="11"/>
  <c r="K65" i="9" s="1"/>
  <c r="S65" i="11"/>
  <c r="M46" i="73"/>
  <c r="K46" i="73"/>
  <c r="M45" i="73"/>
  <c r="K45" i="73"/>
  <c r="M44" i="73"/>
  <c r="K44" i="73"/>
  <c r="M43" i="73"/>
  <c r="K43" i="73"/>
  <c r="M42" i="73"/>
  <c r="K42" i="73"/>
  <c r="M41" i="73"/>
  <c r="K41" i="73"/>
  <c r="M40" i="73"/>
  <c r="K40" i="73"/>
  <c r="M39" i="73"/>
  <c r="K39" i="73"/>
  <c r="M38" i="73"/>
  <c r="K38" i="73"/>
  <c r="M37" i="73"/>
  <c r="K37" i="73"/>
  <c r="M36" i="73"/>
  <c r="K36" i="73"/>
  <c r="M35" i="73"/>
  <c r="K35" i="73"/>
  <c r="M34" i="73"/>
  <c r="K34" i="73"/>
  <c r="M33" i="73"/>
  <c r="K33" i="73"/>
  <c r="M32" i="73"/>
  <c r="K32" i="73"/>
  <c r="M31" i="73"/>
  <c r="K31" i="73"/>
  <c r="M30" i="73"/>
  <c r="K30" i="73"/>
  <c r="M29" i="73"/>
  <c r="K29" i="73"/>
  <c r="M28" i="73"/>
  <c r="K28" i="73"/>
  <c r="M27" i="73"/>
  <c r="K27" i="73"/>
  <c r="M26" i="73"/>
  <c r="K26" i="73"/>
  <c r="M25" i="73"/>
  <c r="K25" i="73"/>
  <c r="M24" i="73"/>
  <c r="K24" i="73"/>
  <c r="M23" i="73"/>
  <c r="K23" i="73"/>
  <c r="M22" i="73"/>
  <c r="K22" i="73"/>
  <c r="M21" i="73"/>
  <c r="K21" i="73"/>
  <c r="M20" i="73"/>
  <c r="K20" i="73"/>
  <c r="M19" i="73"/>
  <c r="K19" i="73"/>
  <c r="M18" i="73"/>
  <c r="K18" i="73"/>
  <c r="M17" i="73"/>
  <c r="K17" i="73"/>
  <c r="M16" i="73"/>
  <c r="K16" i="73"/>
  <c r="M15" i="73"/>
  <c r="K15" i="73"/>
  <c r="M14" i="73"/>
  <c r="K14" i="73"/>
  <c r="M13" i="73"/>
  <c r="K13" i="73"/>
  <c r="M12" i="73"/>
  <c r="K12" i="73"/>
  <c r="M11" i="73"/>
  <c r="K11" i="73"/>
  <c r="M10" i="73"/>
  <c r="K10" i="73"/>
  <c r="M9" i="73"/>
  <c r="K9" i="73"/>
  <c r="N8" i="73"/>
  <c r="M8" i="73"/>
  <c r="K8" i="73"/>
  <c r="I11" i="14" l="1"/>
  <c r="P65" i="9"/>
  <c r="N11" i="14" s="1"/>
  <c r="M50" i="73"/>
  <c r="K50" i="73"/>
  <c r="M53" i="11" l="1"/>
  <c r="Q53" i="11" s="1"/>
  <c r="M54" i="11"/>
  <c r="Q54" i="11" s="1"/>
  <c r="V54" i="11" s="1"/>
  <c r="M24" i="11"/>
  <c r="Q24" i="11" s="1"/>
  <c r="V24" i="11" s="1"/>
  <c r="M24" i="9" s="1"/>
  <c r="R24" i="9" s="1"/>
  <c r="M25" i="11"/>
  <c r="Q25" i="11" s="1"/>
  <c r="V25" i="11" s="1"/>
  <c r="M25" i="9" s="1"/>
  <c r="R25" i="9" s="1"/>
  <c r="M26" i="11"/>
  <c r="Q26" i="11" s="1"/>
  <c r="V26" i="11" s="1"/>
  <c r="M26" i="9" s="1"/>
  <c r="R26" i="9" s="1"/>
  <c r="M27" i="11"/>
  <c r="Q27" i="11" s="1"/>
  <c r="V27" i="11" s="1"/>
  <c r="M27" i="9" s="1"/>
  <c r="R27" i="9" s="1"/>
  <c r="M30" i="11"/>
  <c r="Q30" i="11" s="1"/>
  <c r="V30" i="11" s="1"/>
  <c r="M30" i="9" s="1"/>
  <c r="R30" i="9" s="1"/>
  <c r="M31" i="11"/>
  <c r="Q31" i="11" s="1"/>
  <c r="V31" i="11" s="1"/>
  <c r="M31" i="9" s="1"/>
  <c r="R31" i="9" s="1"/>
  <c r="M32" i="11"/>
  <c r="Q32" i="11" s="1"/>
  <c r="V32" i="11" s="1"/>
  <c r="M32" i="9" s="1"/>
  <c r="R32" i="9" s="1"/>
  <c r="M33" i="11"/>
  <c r="Q33" i="11" s="1"/>
  <c r="V33" i="11" s="1"/>
  <c r="M33" i="9" s="1"/>
  <c r="R33" i="9" s="1"/>
  <c r="I56" i="9"/>
  <c r="G10" i="14" s="1"/>
  <c r="E56" i="9"/>
  <c r="C10" i="14" s="1"/>
  <c r="I36" i="9"/>
  <c r="E36" i="9"/>
  <c r="X54" i="11" l="1"/>
  <c r="K54" i="9" s="1"/>
  <c r="P54" i="9" s="1"/>
  <c r="M54" i="9"/>
  <c r="R54" i="9" s="1"/>
  <c r="C9" i="14"/>
  <c r="E67" i="9"/>
  <c r="C13" i="14" s="1"/>
  <c r="G9" i="14"/>
  <c r="I67" i="9"/>
  <c r="G13" i="14" s="1"/>
  <c r="X24" i="11"/>
  <c r="K24" i="9" s="1"/>
  <c r="P24" i="9" s="1"/>
  <c r="X33" i="11"/>
  <c r="K33" i="9" s="1"/>
  <c r="P33" i="9" s="1"/>
  <c r="X27" i="11"/>
  <c r="K27" i="9" s="1"/>
  <c r="P27" i="9" s="1"/>
  <c r="X31" i="11"/>
  <c r="K31" i="9" s="1"/>
  <c r="P31" i="9" s="1"/>
  <c r="X25" i="11"/>
  <c r="K25" i="9" s="1"/>
  <c r="P25" i="9" s="1"/>
  <c r="X30" i="11"/>
  <c r="K30" i="9" s="1"/>
  <c r="P30" i="9" s="1"/>
  <c r="X32" i="11"/>
  <c r="K32" i="9" s="1"/>
  <c r="P32" i="9" s="1"/>
  <c r="X26" i="11"/>
  <c r="K26" i="9" s="1"/>
  <c r="P26" i="9" s="1"/>
  <c r="M42" i="11" l="1"/>
  <c r="Q42" i="11" s="1"/>
  <c r="V42" i="11" s="1"/>
  <c r="M43" i="11"/>
  <c r="Q43" i="11" s="1"/>
  <c r="V43" i="11" s="1"/>
  <c r="M41" i="11"/>
  <c r="Q41" i="11" s="1"/>
  <c r="V41" i="11" s="1"/>
  <c r="M34" i="11"/>
  <c r="M20" i="11"/>
  <c r="X41" i="11" l="1"/>
  <c r="K41" i="9" s="1"/>
  <c r="P41" i="9" s="1"/>
  <c r="M41" i="9"/>
  <c r="R41" i="9" s="1"/>
  <c r="X42" i="11"/>
  <c r="K42" i="9" s="1"/>
  <c r="P42" i="9" s="1"/>
  <c r="M42" i="9"/>
  <c r="R42" i="9" s="1"/>
  <c r="M43" i="9"/>
  <c r="R43" i="9" s="1"/>
  <c r="X43" i="11"/>
  <c r="K43" i="9" s="1"/>
  <c r="P43" i="9" s="1"/>
  <c r="M56" i="11"/>
  <c r="Q56" i="11"/>
  <c r="Q20" i="11"/>
  <c r="G56" i="9"/>
  <c r="E10" i="14" s="1"/>
  <c r="Q34" i="11"/>
  <c r="M21" i="11"/>
  <c r="Q21" i="11" s="1"/>
  <c r="V21" i="11" s="1"/>
  <c r="M21" i="9" s="1"/>
  <c r="R21" i="9" s="1"/>
  <c r="M22" i="11"/>
  <c r="Q22" i="11" s="1"/>
  <c r="V22" i="11" s="1"/>
  <c r="M22" i="9" s="1"/>
  <c r="R22" i="9" s="1"/>
  <c r="M23" i="11"/>
  <c r="Q23" i="11" s="1"/>
  <c r="V23" i="11" s="1"/>
  <c r="M23" i="9" s="1"/>
  <c r="R23" i="9" s="1"/>
  <c r="Q36" i="11" l="1"/>
  <c r="Q67" i="11" s="1"/>
  <c r="X22" i="11"/>
  <c r="K22" i="9" s="1"/>
  <c r="P22" i="9" s="1"/>
  <c r="X21" i="11"/>
  <c r="K21" i="9" s="1"/>
  <c r="P21" i="9" s="1"/>
  <c r="X23" i="11"/>
  <c r="K23" i="9" s="1"/>
  <c r="P23" i="9" s="1"/>
  <c r="M36" i="11"/>
  <c r="M67" i="11" s="1"/>
  <c r="V20" i="11"/>
  <c r="V34" i="11"/>
  <c r="M34" i="9" s="1"/>
  <c r="R34" i="9" s="1"/>
  <c r="X20" i="11" l="1"/>
  <c r="K20" i="9" s="1"/>
  <c r="P20" i="9" s="1"/>
  <c r="M20" i="9"/>
  <c r="R20" i="9" s="1"/>
  <c r="X34" i="11"/>
  <c r="K34" i="9" s="1"/>
  <c r="P34" i="9" s="1"/>
  <c r="V56" i="11"/>
  <c r="V36" i="11"/>
  <c r="M36" i="9" s="1"/>
  <c r="K36" i="11"/>
  <c r="K9" i="14" l="1"/>
  <c r="R36" i="9"/>
  <c r="P9" i="14" s="1"/>
  <c r="M56" i="9"/>
  <c r="V67" i="11"/>
  <c r="M67" i="9" s="1"/>
  <c r="K67" i="11"/>
  <c r="K13" i="14" l="1"/>
  <c r="R67" i="9"/>
  <c r="P13" i="14" s="1"/>
  <c r="R56" i="9"/>
  <c r="P10" i="14" s="1"/>
  <c r="K10" i="14"/>
  <c r="X36" i="11"/>
  <c r="K36" i="9" s="1"/>
  <c r="I9" i="14" s="1"/>
  <c r="S36" i="11"/>
  <c r="S67" i="11"/>
  <c r="X67" i="11" l="1"/>
  <c r="K67" i="9" s="1"/>
  <c r="I13" i="14" l="1"/>
  <c r="G36" i="9"/>
  <c r="E9" i="14" l="1"/>
  <c r="P36" i="9"/>
  <c r="N9" i="14" s="1"/>
  <c r="G67" i="9"/>
  <c r="E13" i="14" l="1"/>
  <c r="P67" i="9"/>
  <c r="N13" i="14" s="1"/>
  <c r="X56" i="11"/>
  <c r="K56" i="9" s="1"/>
  <c r="K56" i="11"/>
  <c r="P56" i="9" l="1"/>
  <c r="N10" i="14" s="1"/>
  <c r="I10" i="14"/>
  <c r="S56" i="11"/>
</calcChain>
</file>

<file path=xl/sharedStrings.xml><?xml version="1.0" encoding="utf-8"?>
<sst xmlns="http://schemas.openxmlformats.org/spreadsheetml/2006/main" count="1321" uniqueCount="173">
  <si>
    <t>Account</t>
  </si>
  <si>
    <t>No.</t>
  </si>
  <si>
    <t>Description</t>
  </si>
  <si>
    <t>Rate</t>
  </si>
  <si>
    <t>Annual</t>
  </si>
  <si>
    <t>Accrual</t>
  </si>
  <si>
    <t>Total Distribution Plant</t>
  </si>
  <si>
    <t>Total General Plant</t>
  </si>
  <si>
    <t>Salvage</t>
  </si>
  <si>
    <t>Reserve</t>
  </si>
  <si>
    <t>-</t>
  </si>
  <si>
    <t>Book</t>
  </si>
  <si>
    <t>Future</t>
  </si>
  <si>
    <t>Base</t>
  </si>
  <si>
    <t>Accruals</t>
  </si>
  <si>
    <t>Life</t>
  </si>
  <si>
    <t>Remaining</t>
  </si>
  <si>
    <t xml:space="preserve">Depreciable </t>
  </si>
  <si>
    <t>Net</t>
  </si>
  <si>
    <t>[1]</t>
  </si>
  <si>
    <t>[2]</t>
  </si>
  <si>
    <t>[3]</t>
  </si>
  <si>
    <t>[4]</t>
  </si>
  <si>
    <t>[5]</t>
  </si>
  <si>
    <t>[6]</t>
  </si>
  <si>
    <t>[7]</t>
  </si>
  <si>
    <t>[8]</t>
  </si>
  <si>
    <t>Function</t>
  </si>
  <si>
    <t>Distribution</t>
  </si>
  <si>
    <t>Plant</t>
  </si>
  <si>
    <t>General</t>
  </si>
  <si>
    <t>Total</t>
  </si>
  <si>
    <t>[9]</t>
  </si>
  <si>
    <t>SQ</t>
  </si>
  <si>
    <t>Iowa Curve</t>
  </si>
  <si>
    <t>Type</t>
  </si>
  <si>
    <t>AL</t>
  </si>
  <si>
    <t>[2] Average life and Iowa curve shape developed through actuarial analysis and professional judgment</t>
  </si>
  <si>
    <t>[4] = [1]*(1-[3])</t>
  </si>
  <si>
    <t>[6] = [4] - [5]</t>
  </si>
  <si>
    <t>[7] Composite remaining life based on Iowa cuve in [2]; see remaining life exhibit for detailed calculations</t>
  </si>
  <si>
    <t>R2</t>
  </si>
  <si>
    <t>Plant Balance</t>
  </si>
  <si>
    <t>Adjustment</t>
  </si>
  <si>
    <t>Age</t>
  </si>
  <si>
    <t>Exposures</t>
  </si>
  <si>
    <t>Observed Life</t>
  </si>
  <si>
    <t>(Years)</t>
  </si>
  <si>
    <t>(Dollars)</t>
  </si>
  <si>
    <t>Table (OLT)</t>
  </si>
  <si>
    <t>SSD</t>
  </si>
  <si>
    <t>Sum of Squared Differences</t>
  </si>
  <si>
    <t>Up to 1% of Beginning Exposures</t>
  </si>
  <si>
    <t>[1] Age in years using half-year convention</t>
  </si>
  <si>
    <t>[2] Dollars exposed to retirement at the beginning of each age interval</t>
  </si>
  <si>
    <t>[3] Observed life table based on the Company's property records.  These numbers form the original survivor curve.</t>
  </si>
  <si>
    <t>[4] The Company's selected Iowa curve to be fitted to the OLT.</t>
  </si>
  <si>
    <t>[5] My selected Iowa curve to be fitted to the OLT.</t>
  </si>
  <si>
    <t xml:space="preserve">[6] = ([4] - [3])^2.  This is the squared difference between each point on the Company's curve and the observed survivor curve.  </t>
  </si>
  <si>
    <t xml:space="preserve">[7] = ([5] - [3])^2.  This is the squared difference between each point on my curve and the observed survivor curve.  </t>
  </si>
  <si>
    <t>[8] = Sum of squared differences.  The smallest SSD represents the best mathematical fit.</t>
  </si>
  <si>
    <t xml:space="preserve">[9] = Sum of squared differences up to the 1% of beginning exposures cut-off.  </t>
  </si>
  <si>
    <t>*The bold horizontal line represents the 1% of beginning exposures cut-off.</t>
  </si>
  <si>
    <t>Proposal</t>
  </si>
  <si>
    <t xml:space="preserve">DISTRIBUTION PLANT </t>
  </si>
  <si>
    <t>GENERAL PLANT</t>
  </si>
  <si>
    <t>Company</t>
  </si>
  <si>
    <t>TOTAL PLANT STUDIED</t>
  </si>
  <si>
    <t>R1.5</t>
  </si>
  <si>
    <t>R2.5</t>
  </si>
  <si>
    <t>L3</t>
  </si>
  <si>
    <t>Land Rights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</si>
  <si>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</si>
  <si>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</si>
  <si>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</si>
  <si>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</si>
  <si>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</si>
  <si>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</si>
  <si>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</si>
  <si>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</si>
  <si>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</si>
  <si>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</si>
  <si>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</si>
  <si>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</si>
  <si>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</si>
  <si>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Vehicles up to 1/2 Tons</t>
  </si>
  <si>
    <t>Vehicles from 1/2 - 1 Tons</t>
  </si>
  <si>
    <t>Trailers &amp; Other</t>
  </si>
  <si>
    <t>Vehicles over 1 Ton</t>
  </si>
  <si>
    <t>Power Operated Equipment</t>
  </si>
  <si>
    <t>OPC</t>
  </si>
  <si>
    <t>L0</t>
  </si>
  <si>
    <t>R0.5</t>
  </si>
  <si>
    <t>L1.5</t>
  </si>
  <si>
    <t>Compressor Equipment</t>
  </si>
  <si>
    <t>Misc Intangible Plant</t>
  </si>
  <si>
    <t>Custom Intangible Plant</t>
  </si>
  <si>
    <t>Office Furniture</t>
  </si>
  <si>
    <t>Computer Equipment</t>
  </si>
  <si>
    <t>Office Equipment</t>
  </si>
  <si>
    <t>Stores Equipment</t>
  </si>
  <si>
    <t>Tools, Shop &amp; Garage Equip</t>
  </si>
  <si>
    <t>Communication Equipment</t>
  </si>
  <si>
    <t>Miscellaneous Equipment</t>
  </si>
  <si>
    <t>RNG Plant Leased- 15 Years</t>
  </si>
  <si>
    <t>[5] From Company depreciation study</t>
  </si>
  <si>
    <t>[8] = [6] / [7]</t>
  </si>
  <si>
    <t>[9] = [8] / [1].</t>
  </si>
  <si>
    <t>[1] From Company depreciation study</t>
  </si>
  <si>
    <t>S1.5</t>
  </si>
  <si>
    <t xml:space="preserve">L2 </t>
  </si>
  <si>
    <t>RNG/LNG PLANT</t>
  </si>
  <si>
    <t>Total RNG/LNG Plant</t>
  </si>
  <si>
    <t>INTANGIBLE PLANT</t>
  </si>
  <si>
    <t>Renewable Natural Gas (RNG)</t>
  </si>
  <si>
    <t>Liquified Natural Gas (LNG)</t>
  </si>
  <si>
    <t>CNC Station Equipment</t>
  </si>
  <si>
    <t>Total Intangible Plant</t>
  </si>
  <si>
    <t>Company Proposal</t>
  </si>
  <si>
    <t>OPC Proposal</t>
  </si>
  <si>
    <t>OPC Adjustment</t>
  </si>
  <si>
    <t>Intangible</t>
  </si>
  <si>
    <t>RNG/LNG</t>
  </si>
  <si>
    <t>Total Plant Studied</t>
  </si>
  <si>
    <t>L2</t>
  </si>
  <si>
    <t>Theoretical</t>
  </si>
  <si>
    <t>Variation</t>
  </si>
  <si>
    <t>RESERVE VARIATION PERCENTAGE</t>
  </si>
  <si>
    <t>[1], [2] From Company depreciation study</t>
  </si>
  <si>
    <t>[4] = [3] - [2]</t>
  </si>
  <si>
    <t>Company 
R2-75</t>
  </si>
  <si>
    <t>OPC 
R2-82</t>
  </si>
  <si>
    <t>Company 
R1.5-65</t>
  </si>
  <si>
    <t>OPC 
R1.5-70</t>
  </si>
  <si>
    <t>Company 
R2-52</t>
  </si>
  <si>
    <t>OPC 
R2-60</t>
  </si>
  <si>
    <t>Company 
R2.5-55</t>
  </si>
  <si>
    <t>OPC 
R2-62</t>
  </si>
  <si>
    <t>Company 
R1.5-45</t>
  </si>
  <si>
    <t>OPC 
R0.5-55</t>
  </si>
  <si>
    <t>Figure</t>
  </si>
  <si>
    <t>Surplus</t>
  </si>
  <si>
    <t>Adopt OPC's proposed service life adjustments</t>
  </si>
  <si>
    <t>Adopt PGS's proposed service lives</t>
  </si>
  <si>
    <t>•</t>
  </si>
  <si>
    <t>Adopt OPC's proposed service lives</t>
  </si>
  <si>
    <t>Adopt depreciation rates based on plant at 12-31-23</t>
  </si>
  <si>
    <t>2024 Depreciation Study Adjustment</t>
  </si>
  <si>
    <t>2023 Depreciation Study Proposal</t>
  </si>
  <si>
    <t>Company Proposal (2024)</t>
  </si>
  <si>
    <t>OPC Proposal (2023)</t>
  </si>
  <si>
    <t>[1], [5]  Respone to OPC Interrogatories 232-234</t>
  </si>
  <si>
    <t>[2] Company proposed Iowa curves - see depreciation study</t>
  </si>
  <si>
    <t>[3] Company proposed net salvage rates - see depreciation study</t>
  </si>
  <si>
    <t>2024 Study - Adjusted</t>
  </si>
  <si>
    <t>2023 Study - Adjusted</t>
  </si>
  <si>
    <t>2023 Study - Unadjusted</t>
  </si>
  <si>
    <t>Adopt depreciation rates based on plant at 12-31-24</t>
  </si>
  <si>
    <t>[1], [5] Respone to OPC Interrogatories 232-234</t>
  </si>
  <si>
    <t>[1], [2] Respone to OPC Interrogatories 232-234</t>
  </si>
  <si>
    <t>[3] From Exhibit DJG-35</t>
  </si>
  <si>
    <t>[4] = [2] - [3]</t>
  </si>
  <si>
    <t>[3] From Exhibit DJG-36</t>
  </si>
  <si>
    <t>[7] Composite remaining life based on Iowa cuve in [2]; see Exhibit DJG-37 for detailed calculations</t>
  </si>
  <si>
    <t>[7] Composite remaining life based on Iowa cuve in [2]; see Exhibit DJG-38 for detailed calculations</t>
  </si>
  <si>
    <t>[1], [2] From depreciation study</t>
  </si>
  <si>
    <t>[3] From Exhibit DJG-33</t>
  </si>
  <si>
    <t>[3] From Exhibit DJG-32</t>
  </si>
  <si>
    <t>[3] From Exhibit DJG-20</t>
  </si>
  <si>
    <t>[5] From Exhibit DJG-22</t>
  </si>
  <si>
    <t>[5] From Exhibit DJG-27</t>
  </si>
  <si>
    <t>[1] Respone to OPC Interrogatories 232-234</t>
  </si>
  <si>
    <t>Recommendation and 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</si>
</sst>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_(* #,##0_);_(* \(#,##0\);_(* &quot;-&quot;??_);_(@_)"/>
    <numFmt numFmtId="167" formatCode="0.0"/>
    <numFmt numFmtId="168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dobe Devanagari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7" applyNumberFormat="0" applyAlignment="0" applyProtection="0"/>
    <xf numFmtId="0" fontId="14" fillId="7" borderId="10" applyNumberFormat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7" applyNumberFormat="0" applyAlignment="0" applyProtection="0"/>
    <xf numFmtId="0" fontId="13" fillId="0" borderId="9" applyNumberFormat="0" applyFill="0" applyAlignment="0" applyProtection="0"/>
    <xf numFmtId="0" fontId="9" fillId="4" borderId="0" applyNumberFormat="0" applyBorder="0" applyAlignment="0" applyProtection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8" borderId="11" applyNumberFormat="0" applyFont="0" applyAlignment="0" applyProtection="0"/>
    <xf numFmtId="0" fontId="11" fillId="6" borderId="8" applyNumberFormat="0" applyAlignment="0" applyProtection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10" fontId="0" fillId="0" borderId="1" xfId="1" applyNumberFormat="1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0" fontId="0" fillId="0" borderId="1" xfId="0" applyBorder="1"/>
    <xf numFmtId="3" fontId="2" fillId="0" borderId="2" xfId="0" applyNumberFormat="1" applyFont="1" applyBorder="1"/>
    <xf numFmtId="0" fontId="0" fillId="0" borderId="0" xfId="0" applyAlignment="1">
      <alignment horizontal="right" indent="2"/>
    </xf>
    <xf numFmtId="10" fontId="2" fillId="0" borderId="0" xfId="1" applyNumberFormat="1" applyFont="1" applyAlignment="1">
      <alignment horizontal="right" indent="1"/>
    </xf>
    <xf numFmtId="0" fontId="2" fillId="0" borderId="3" xfId="0" applyFont="1" applyBorder="1" applyAlignment="1">
      <alignment horizontal="center"/>
    </xf>
    <xf numFmtId="0" fontId="0" fillId="0" borderId="3" xfId="0" applyBorder="1"/>
    <xf numFmtId="10" fontId="2" fillId="0" borderId="2" xfId="1" applyNumberFormat="1" applyFont="1" applyBorder="1"/>
    <xf numFmtId="43" fontId="2" fillId="0" borderId="0" xfId="2" applyFont="1"/>
    <xf numFmtId="42" fontId="2" fillId="0" borderId="0" xfId="0" applyNumberFormat="1" applyFont="1"/>
    <xf numFmtId="2" fontId="0" fillId="0" borderId="0" xfId="0" applyNumberFormat="1" applyAlignment="1">
      <alignment horizontal="right" indent="2"/>
    </xf>
    <xf numFmtId="2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10" fontId="2" fillId="0" borderId="1" xfId="1" applyNumberFormat="1" applyFont="1" applyBorder="1" applyAlignment="1">
      <alignment horizontal="right" indent="1"/>
    </xf>
    <xf numFmtId="10" fontId="2" fillId="0" borderId="2" xfId="1" applyNumberFormat="1" applyFont="1" applyBorder="1" applyAlignment="1">
      <alignment horizontal="right" indent="1"/>
    </xf>
    <xf numFmtId="2" fontId="0" fillId="0" borderId="3" xfId="0" applyNumberFormat="1" applyBorder="1" applyAlignment="1">
      <alignment horizontal="right" indent="2"/>
    </xf>
    <xf numFmtId="9" fontId="0" fillId="0" borderId="0" xfId="1" applyFont="1" applyAlignment="1">
      <alignment horizontal="right" indent="2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2" fontId="0" fillId="0" borderId="0" xfId="0" applyNumberFormat="1"/>
    <xf numFmtId="0" fontId="0" fillId="0" borderId="1" xfId="0" applyBorder="1" applyAlignment="1">
      <alignment horizontal="right" indent="2"/>
    </xf>
    <xf numFmtId="10" fontId="0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7" fontId="0" fillId="0" borderId="0" xfId="0" applyNumberFormat="1" applyAlignment="1">
      <alignment horizontal="right" indent="2"/>
    </xf>
    <xf numFmtId="3" fontId="0" fillId="0" borderId="0" xfId="0" applyNumberFormat="1" applyAlignment="1">
      <alignment horizontal="right" indent="2"/>
    </xf>
    <xf numFmtId="10" fontId="0" fillId="0" borderId="0" xfId="1" applyNumberFormat="1" applyFont="1" applyAlignment="1">
      <alignment horizontal="right" indent="3"/>
    </xf>
    <xf numFmtId="168" fontId="0" fillId="0" borderId="0" xfId="0" applyNumberFormat="1" applyAlignment="1">
      <alignment horizontal="right" indent="3"/>
    </xf>
    <xf numFmtId="167" fontId="0" fillId="0" borderId="16" xfId="0" applyNumberFormat="1" applyBorder="1" applyAlignment="1">
      <alignment horizontal="right" indent="2"/>
    </xf>
    <xf numFmtId="3" fontId="0" fillId="0" borderId="16" xfId="0" applyNumberFormat="1" applyBorder="1" applyAlignment="1">
      <alignment horizontal="right" indent="2"/>
    </xf>
    <xf numFmtId="3" fontId="0" fillId="0" borderId="16" xfId="0" applyNumberFormat="1" applyBorder="1"/>
    <xf numFmtId="10" fontId="0" fillId="0" borderId="16" xfId="1" applyNumberFormat="1" applyFont="1" applyBorder="1" applyAlignment="1">
      <alignment horizontal="right" indent="3"/>
    </xf>
    <xf numFmtId="168" fontId="0" fillId="0" borderId="16" xfId="0" applyNumberFormat="1" applyBorder="1" applyAlignment="1">
      <alignment horizontal="right" indent="3"/>
    </xf>
    <xf numFmtId="168" fontId="0" fillId="0" borderId="1" xfId="0" applyNumberFormat="1" applyBorder="1" applyAlignment="1">
      <alignment horizontal="right" indent="3"/>
    </xf>
    <xf numFmtId="168" fontId="0" fillId="0" borderId="0" xfId="0" applyNumberFormat="1"/>
    <xf numFmtId="0" fontId="0" fillId="0" borderId="0" xfId="0" applyAlignment="1">
      <alignment horizontal="left" indent="2"/>
    </xf>
    <xf numFmtId="168" fontId="0" fillId="33" borderId="0" xfId="0" applyNumberFormat="1" applyFill="1" applyAlignment="1">
      <alignment horizontal="right" indent="3"/>
    </xf>
    <xf numFmtId="167" fontId="0" fillId="0" borderId="1" xfId="0" applyNumberFormat="1" applyBorder="1" applyAlignment="1">
      <alignment horizontal="right" indent="2"/>
    </xf>
    <xf numFmtId="10" fontId="0" fillId="0" borderId="1" xfId="1" applyNumberFormat="1" applyFont="1" applyBorder="1" applyAlignment="1">
      <alignment horizontal="center"/>
    </xf>
    <xf numFmtId="168" fontId="0" fillId="0" borderId="1" xfId="0" applyNumberFormat="1" applyBorder="1"/>
    <xf numFmtId="166" fontId="0" fillId="0" borderId="0" xfId="2" applyNumberFormat="1" applyFont="1"/>
    <xf numFmtId="0" fontId="2" fillId="0" borderId="2" xfId="0" applyFont="1" applyBorder="1"/>
    <xf numFmtId="0" fontId="2" fillId="0" borderId="3" xfId="0" applyFont="1" applyBorder="1"/>
    <xf numFmtId="0" fontId="19" fillId="0" borderId="0" xfId="0" applyFont="1"/>
    <xf numFmtId="9" fontId="2" fillId="0" borderId="2" xfId="1" applyFont="1" applyBorder="1" applyAlignment="1">
      <alignment horizontal="right" indent="2"/>
    </xf>
    <xf numFmtId="3" fontId="0" fillId="0" borderId="2" xfId="0" applyNumberFormat="1" applyBorder="1"/>
    <xf numFmtId="10" fontId="0" fillId="0" borderId="2" xfId="1" applyNumberFormat="1" applyFont="1" applyBorder="1"/>
    <xf numFmtId="9" fontId="0" fillId="0" borderId="0" xfId="1" applyFont="1" applyFill="1" applyAlignment="1">
      <alignment horizontal="right" indent="2"/>
    </xf>
    <xf numFmtId="9" fontId="0" fillId="0" borderId="1" xfId="1" applyFont="1" applyFill="1" applyBorder="1" applyAlignment="1">
      <alignment horizontal="right" indent="2"/>
    </xf>
    <xf numFmtId="10" fontId="0" fillId="0" borderId="0" xfId="1" applyNumberFormat="1" applyFont="1" applyBorder="1" applyAlignment="1">
      <alignment horizontal="right" indent="3"/>
    </xf>
    <xf numFmtId="0" fontId="0" fillId="34" borderId="0" xfId="0" applyFill="1"/>
    <xf numFmtId="10" fontId="0" fillId="0" borderId="0" xfId="1" applyNumberFormat="1" applyFont="1" applyBorder="1"/>
    <xf numFmtId="0" fontId="0" fillId="0" borderId="2" xfId="0" applyBorder="1"/>
    <xf numFmtId="9" fontId="0" fillId="0" borderId="2" xfId="1" applyFont="1" applyFill="1" applyBorder="1" applyAlignment="1">
      <alignment horizontal="right" indent="2"/>
    </xf>
    <xf numFmtId="9" fontId="0" fillId="0" borderId="2" xfId="1" applyFont="1" applyBorder="1" applyAlignment="1">
      <alignment horizontal="right" indent="2"/>
    </xf>
    <xf numFmtId="10" fontId="2" fillId="0" borderId="0" xfId="1" applyNumberFormat="1" applyFont="1" applyBorder="1" applyAlignment="1">
      <alignment horizontal="right" indent="1"/>
    </xf>
    <xf numFmtId="9" fontId="0" fillId="0" borderId="0" xfId="1" applyFont="1" applyBorder="1" applyAlignment="1">
      <alignment horizontal="right" indent="2"/>
    </xf>
    <xf numFmtId="14" fontId="2" fillId="0" borderId="1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right" indent="1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33" borderId="2" xfId="0" applyNumberFormat="1" applyFont="1" applyFill="1" applyBorder="1"/>
    <xf numFmtId="9" fontId="2" fillId="33" borderId="0" xfId="1" applyFont="1" applyFill="1" applyBorder="1"/>
    <xf numFmtId="167" fontId="0" fillId="0" borderId="2" xfId="0" applyNumberFormat="1" applyBorder="1" applyAlignment="1">
      <alignment horizontal="right" indent="2"/>
    </xf>
    <xf numFmtId="167" fontId="0" fillId="0" borderId="0" xfId="0" applyNumberFormat="1"/>
    <xf numFmtId="167" fontId="2" fillId="0" borderId="2" xfId="0" applyNumberFormat="1" applyFont="1" applyBorder="1" applyAlignment="1">
      <alignment horizontal="right" indent="2"/>
    </xf>
    <xf numFmtId="1" fontId="0" fillId="33" borderId="0" xfId="0" applyNumberFormat="1" applyFill="1" applyAlignment="1">
      <alignment horizontal="right"/>
    </xf>
    <xf numFmtId="3" fontId="0" fillId="33" borderId="0" xfId="0" applyNumberFormat="1" applyFill="1" applyAlignment="1">
      <alignment horizontal="center" vertical="center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7" fontId="0" fillId="33" borderId="0" xfId="0" applyNumberFormat="1" applyFill="1" applyAlignment="1">
      <alignment horizontal="right" indent="2"/>
    </xf>
    <xf numFmtId="3" fontId="0" fillId="33" borderId="0" xfId="0" applyNumberFormat="1" applyFill="1"/>
    <xf numFmtId="0" fontId="2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/>
    <xf numFmtId="0" fontId="2" fillId="0" borderId="0" xfId="0" applyFont="1" applyAlignment="1">
      <alignment horizontal="center" wrapText="1"/>
    </xf>
  </cellXfs>
  <cellStyles count="58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2" builtinId="3"/>
    <cellStyle name="Comma 2" xfId="31" xr:uid="{00000000-0005-0000-0000-00001C000000}"/>
    <cellStyle name="Comma 3" xfId="57" xr:uid="{5D5BDA8B-252C-4C1C-880F-F92AEE0C66A7}"/>
    <cellStyle name="Currency 2" xfId="32" xr:uid="{00000000-0005-0000-0000-00001D000000}"/>
    <cellStyle name="Currency 3" xfId="56" xr:uid="{C1893BAD-628F-4737-8AA7-C34234DD036A}"/>
    <cellStyle name="Explanatory Text 2" xfId="33" xr:uid="{00000000-0005-0000-0000-00001E000000}"/>
    <cellStyle name="Good 2" xfId="34" xr:uid="{00000000-0005-0000-0000-00001F000000}"/>
    <cellStyle name="Heading 1 2" xfId="35" xr:uid="{00000000-0005-0000-0000-000020000000}"/>
    <cellStyle name="Heading 2 2" xfId="36" xr:uid="{00000000-0005-0000-0000-000021000000}"/>
    <cellStyle name="Heading 3 2" xfId="37" xr:uid="{00000000-0005-0000-0000-000022000000}"/>
    <cellStyle name="Heading 4 2" xfId="38" xr:uid="{00000000-0005-0000-0000-000023000000}"/>
    <cellStyle name="Input 2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3" xr:uid="{00000000-0005-0000-0000-000029000000}"/>
    <cellStyle name="Normal 23" xfId="42" xr:uid="{00000000-0005-0000-0000-00002A000000}"/>
    <cellStyle name="Normal 24" xfId="43" xr:uid="{00000000-0005-0000-0000-00002B000000}"/>
    <cellStyle name="Normal 26" xfId="44" xr:uid="{00000000-0005-0000-0000-00002C000000}"/>
    <cellStyle name="Normal 3" xfId="45" xr:uid="{00000000-0005-0000-0000-00002D000000}"/>
    <cellStyle name="Normal 31" xfId="46" xr:uid="{00000000-0005-0000-0000-00002E000000}"/>
    <cellStyle name="Normal 4" xfId="47" xr:uid="{00000000-0005-0000-0000-00002F000000}"/>
    <cellStyle name="Normal 5" xfId="48" xr:uid="{00000000-0005-0000-0000-000030000000}"/>
    <cellStyle name="Normal 6" xfId="55" xr:uid="{9FE18270-9866-4DD3-B9D6-4D22A9EACEAB}"/>
    <cellStyle name="Note 2" xfId="49" xr:uid="{00000000-0005-0000-0000-000031000000}"/>
    <cellStyle name="Output 2" xfId="50" xr:uid="{00000000-0005-0000-0000-000032000000}"/>
    <cellStyle name="Percent" xfId="1" builtinId="5"/>
    <cellStyle name="Percent 2" xfId="51" xr:uid="{00000000-0005-0000-0000-000034000000}"/>
    <cellStyle name="Title 2" xfId="52" xr:uid="{00000000-0005-0000-0000-000035000000}"/>
    <cellStyle name="Total 2" xfId="53" xr:uid="{00000000-0005-0000-0000-000036000000}"/>
    <cellStyle name="Warning Text 2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'29 Acct. 376'!$A$8:$A$47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'29 Acct. 376'!$E$8:$E$46</c:f>
              <c:numCache>
                <c:formatCode>0.00%</c:formatCode>
                <c:ptCount val="39"/>
                <c:pt idx="0">
                  <c:v>1</c:v>
                </c:pt>
                <c:pt idx="1">
                  <c:v>0.99930000000000008</c:v>
                </c:pt>
                <c:pt idx="2">
                  <c:v>0.99840000000000007</c:v>
                </c:pt>
                <c:pt idx="3">
                  <c:v>0.99719999999999998</c:v>
                </c:pt>
                <c:pt idx="4">
                  <c:v>0.99409999999999998</c:v>
                </c:pt>
                <c:pt idx="5">
                  <c:v>0.99159999999999993</c:v>
                </c:pt>
                <c:pt idx="6">
                  <c:v>0.98950000000000005</c:v>
                </c:pt>
                <c:pt idx="7">
                  <c:v>0.98819999999999997</c:v>
                </c:pt>
                <c:pt idx="8">
                  <c:v>0.98290000000000011</c:v>
                </c:pt>
                <c:pt idx="9">
                  <c:v>0.98159999999999992</c:v>
                </c:pt>
                <c:pt idx="10">
                  <c:v>0.97650000000000003</c:v>
                </c:pt>
                <c:pt idx="11">
                  <c:v>0.97299999999999998</c:v>
                </c:pt>
                <c:pt idx="12">
                  <c:v>0.96970000000000001</c:v>
                </c:pt>
                <c:pt idx="13">
                  <c:v>0.96290000000000009</c:v>
                </c:pt>
                <c:pt idx="14">
                  <c:v>0.96050000000000002</c:v>
                </c:pt>
                <c:pt idx="15">
                  <c:v>0.95739999999999992</c:v>
                </c:pt>
                <c:pt idx="16">
                  <c:v>0.95469999999999999</c:v>
                </c:pt>
                <c:pt idx="17">
                  <c:v>0.9476</c:v>
                </c:pt>
                <c:pt idx="18">
                  <c:v>0.94090000000000007</c:v>
                </c:pt>
                <c:pt idx="19">
                  <c:v>0.93659999999999999</c:v>
                </c:pt>
                <c:pt idx="20">
                  <c:v>0.9335</c:v>
                </c:pt>
                <c:pt idx="21">
                  <c:v>0.93150000000000011</c:v>
                </c:pt>
                <c:pt idx="22">
                  <c:v>0.92519999999999991</c:v>
                </c:pt>
                <c:pt idx="23">
                  <c:v>0.91680000000000006</c:v>
                </c:pt>
                <c:pt idx="24">
                  <c:v>0.91159999999999997</c:v>
                </c:pt>
                <c:pt idx="25">
                  <c:v>0.90870000000000006</c:v>
                </c:pt>
                <c:pt idx="26">
                  <c:v>0.90650000000000008</c:v>
                </c:pt>
                <c:pt idx="27">
                  <c:v>0.90290000000000004</c:v>
                </c:pt>
                <c:pt idx="28">
                  <c:v>0.8970999999999999</c:v>
                </c:pt>
                <c:pt idx="29">
                  <c:v>0.89469999999999994</c:v>
                </c:pt>
                <c:pt idx="30">
                  <c:v>0.89269999999999994</c:v>
                </c:pt>
                <c:pt idx="31">
                  <c:v>0.88700000000000001</c:v>
                </c:pt>
                <c:pt idx="32">
                  <c:v>0.873</c:v>
                </c:pt>
                <c:pt idx="33">
                  <c:v>0.87029999999999996</c:v>
                </c:pt>
                <c:pt idx="34">
                  <c:v>0.86919999999999997</c:v>
                </c:pt>
                <c:pt idx="35">
                  <c:v>0.86640000000000006</c:v>
                </c:pt>
                <c:pt idx="36">
                  <c:v>0.85939999999999994</c:v>
                </c:pt>
                <c:pt idx="37">
                  <c:v>0.85939999999999994</c:v>
                </c:pt>
                <c:pt idx="38">
                  <c:v>0.85939999999999994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EB-458E-BE85-A2757BAB124C}"/>
            </c:ext>
          </c:extLst>
        </c:ser>
        <c:ser>
          <c:idx val="1"/>
          <c:order val="1"/>
          <c:tx>
            <c:strRef>
              <c:f>'29 Acct. 376'!$G$5</c:f>
              <c:strCache>
                <c:ptCount val="1"/>
                <c:pt idx="0">
                  <c:v>Company 
R1.5-65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'29 Acct. 376'!$G$8:$G$47</c:f>
              <c:numCache>
                <c:formatCode>0.00%</c:formatCode>
                <c:ptCount val="40"/>
                <c:pt idx="0">
                  <c:v>1</c:v>
                </c:pt>
                <c:pt idx="1">
                  <c:v>0.99864399999999998</c:v>
                </c:pt>
                <c:pt idx="2">
                  <c:v>0.99587300000000001</c:v>
                </c:pt>
                <c:pt idx="3">
                  <c:v>0.99302199999999996</c:v>
                </c:pt>
                <c:pt idx="4">
                  <c:v>0.99008200000000002</c:v>
                </c:pt>
                <c:pt idx="5">
                  <c:v>0.98706000000000005</c:v>
                </c:pt>
                <c:pt idx="6">
                  <c:v>0.98394499999999996</c:v>
                </c:pt>
                <c:pt idx="7">
                  <c:v>0.98074700000000004</c:v>
                </c:pt>
                <c:pt idx="8">
                  <c:v>0.97744799999999998</c:v>
                </c:pt>
                <c:pt idx="9">
                  <c:v>0.97406400000000004</c:v>
                </c:pt>
                <c:pt idx="10">
                  <c:v>0.97057899999999997</c:v>
                </c:pt>
                <c:pt idx="11">
                  <c:v>0.967001</c:v>
                </c:pt>
                <c:pt idx="12">
                  <c:v>0.96332099999999998</c:v>
                </c:pt>
                <c:pt idx="13">
                  <c:v>0.95954300000000003</c:v>
                </c:pt>
                <c:pt idx="14">
                  <c:v>0.95566200000000001</c:v>
                </c:pt>
                <c:pt idx="15">
                  <c:v>0.95167500000000005</c:v>
                </c:pt>
                <c:pt idx="16">
                  <c:v>0.94758500000000001</c:v>
                </c:pt>
                <c:pt idx="17">
                  <c:v>0.94338100000000003</c:v>
                </c:pt>
                <c:pt idx="18">
                  <c:v>0.93907399999999996</c:v>
                </c:pt>
                <c:pt idx="19">
                  <c:v>0.93464499999999995</c:v>
                </c:pt>
                <c:pt idx="20">
                  <c:v>0.93011200000000005</c:v>
                </c:pt>
                <c:pt idx="21">
                  <c:v>0.92544899999999997</c:v>
                </c:pt>
                <c:pt idx="22">
                  <c:v>0.92067600000000005</c:v>
                </c:pt>
                <c:pt idx="23">
                  <c:v>0.91576999999999997</c:v>
                </c:pt>
                <c:pt idx="24">
                  <c:v>0.91074200000000005</c:v>
                </c:pt>
                <c:pt idx="25">
                  <c:v>0.90557699999999997</c:v>
                </c:pt>
                <c:pt idx="26">
                  <c:v>0.90027900000000005</c:v>
                </c:pt>
                <c:pt idx="27">
                  <c:v>0.89483800000000002</c:v>
                </c:pt>
                <c:pt idx="28">
                  <c:v>0.88924999999999998</c:v>
                </c:pt>
                <c:pt idx="29">
                  <c:v>0.88351500000000005</c:v>
                </c:pt>
                <c:pt idx="30">
                  <c:v>0.87761800000000001</c:v>
                </c:pt>
                <c:pt idx="31">
                  <c:v>0.87156999999999996</c:v>
                </c:pt>
                <c:pt idx="32">
                  <c:v>0.86534500000000003</c:v>
                </c:pt>
                <c:pt idx="33">
                  <c:v>0.85896399999999995</c:v>
                </c:pt>
                <c:pt idx="34">
                  <c:v>0.85238899999999995</c:v>
                </c:pt>
                <c:pt idx="35">
                  <c:v>0.84565000000000001</c:v>
                </c:pt>
                <c:pt idx="36">
                  <c:v>0.83871099999999998</c:v>
                </c:pt>
                <c:pt idx="37">
                  <c:v>0.83159300000000003</c:v>
                </c:pt>
                <c:pt idx="38">
                  <c:v>0.824272</c:v>
                </c:pt>
                <c:pt idx="39">
                  <c:v>0.81675399999999998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EB-458E-BE85-A2757BAB124C}"/>
            </c:ext>
          </c:extLst>
        </c:ser>
        <c:ser>
          <c:idx val="2"/>
          <c:order val="2"/>
          <c:tx>
            <c:strRef>
              <c:f>'29 Acct. 376'!$I$5</c:f>
              <c:strCache>
                <c:ptCount val="1"/>
                <c:pt idx="0">
                  <c:v>OPC 
R1.5-70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'29 Acct. 376'!$I$8:$I$47</c:f>
              <c:numCache>
                <c:formatCode>0.00%</c:formatCode>
                <c:ptCount val="40"/>
                <c:pt idx="0">
                  <c:v>1</c:v>
                </c:pt>
                <c:pt idx="1">
                  <c:v>0.99874099999999999</c:v>
                </c:pt>
                <c:pt idx="2">
                  <c:v>0.99617599999999995</c:v>
                </c:pt>
                <c:pt idx="3">
                  <c:v>0.99353499999999995</c:v>
                </c:pt>
                <c:pt idx="4">
                  <c:v>0.99082899999999996</c:v>
                </c:pt>
                <c:pt idx="5">
                  <c:v>0.988039</c:v>
                </c:pt>
                <c:pt idx="6">
                  <c:v>0.98517999999999994</c:v>
                </c:pt>
                <c:pt idx="7">
                  <c:v>0.98224100000000003</c:v>
                </c:pt>
                <c:pt idx="8">
                  <c:v>0.97922500000000001</c:v>
                </c:pt>
                <c:pt idx="9">
                  <c:v>0.97613099999999997</c:v>
                </c:pt>
                <c:pt idx="10">
                  <c:v>0.97295200000000004</c:v>
                </c:pt>
                <c:pt idx="11">
                  <c:v>0.96969799999999995</c:v>
                </c:pt>
                <c:pt idx="12">
                  <c:v>0.96634900000000001</c:v>
                </c:pt>
                <c:pt idx="13">
                  <c:v>0.96292299999999997</c:v>
                </c:pt>
                <c:pt idx="14">
                  <c:v>0.95940599999999998</c:v>
                </c:pt>
                <c:pt idx="15">
                  <c:v>0.95580200000000004</c:v>
                </c:pt>
                <c:pt idx="16">
                  <c:v>0.95210899999999998</c:v>
                </c:pt>
                <c:pt idx="17">
                  <c:v>0.94832099999999997</c:v>
                </c:pt>
                <c:pt idx="18">
                  <c:v>0.94444700000000004</c:v>
                </c:pt>
                <c:pt idx="19">
                  <c:v>0.94046799999999997</c:v>
                </c:pt>
                <c:pt idx="20">
                  <c:v>0.93640000000000001</c:v>
                </c:pt>
                <c:pt idx="21">
                  <c:v>0.93222899999999997</c:v>
                </c:pt>
                <c:pt idx="22">
                  <c:v>0.92796000000000001</c:v>
                </c:pt>
                <c:pt idx="23">
                  <c:v>0.92359000000000002</c:v>
                </c:pt>
                <c:pt idx="24">
                  <c:v>0.91910999999999998</c:v>
                </c:pt>
                <c:pt idx="25">
                  <c:v>0.91453099999999998</c:v>
                </c:pt>
                <c:pt idx="26">
                  <c:v>0.90982700000000005</c:v>
                </c:pt>
                <c:pt idx="27">
                  <c:v>0.90501900000000002</c:v>
                </c:pt>
                <c:pt idx="28">
                  <c:v>0.90008600000000005</c:v>
                </c:pt>
                <c:pt idx="29">
                  <c:v>0.895034</c:v>
                </c:pt>
                <c:pt idx="30">
                  <c:v>0.88985800000000004</c:v>
                </c:pt>
                <c:pt idx="31">
                  <c:v>0.88454699999999997</c:v>
                </c:pt>
                <c:pt idx="32">
                  <c:v>0.87911399999999995</c:v>
                </c:pt>
                <c:pt idx="33">
                  <c:v>0.87352799999999997</c:v>
                </c:pt>
                <c:pt idx="34">
                  <c:v>0.86781200000000003</c:v>
                </c:pt>
                <c:pt idx="35">
                  <c:v>0.86194499999999996</c:v>
                </c:pt>
                <c:pt idx="36">
                  <c:v>0.85592999999999997</c:v>
                </c:pt>
                <c:pt idx="37">
                  <c:v>0.84976600000000002</c:v>
                </c:pt>
                <c:pt idx="38">
                  <c:v>0.84343500000000005</c:v>
                </c:pt>
                <c:pt idx="39">
                  <c:v>0.83695799999999998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EB-458E-BE85-A2757BAB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'33 Acct. 382'!$A$8:$A$47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'33 Acct. 382'!$E$8:$E$47</c:f>
              <c:numCache>
                <c:formatCode>0.00%</c:formatCode>
                <c:ptCount val="40"/>
                <c:pt idx="0">
                  <c:v>1</c:v>
                </c:pt>
                <c:pt idx="1">
                  <c:v>0.9998999999999999</c:v>
                </c:pt>
                <c:pt idx="2">
                  <c:v>0.99219999999999997</c:v>
                </c:pt>
                <c:pt idx="3">
                  <c:v>0.97770000000000001</c:v>
                </c:pt>
                <c:pt idx="4">
                  <c:v>0.96400000000000008</c:v>
                </c:pt>
                <c:pt idx="5">
                  <c:v>0.95140000000000002</c:v>
                </c:pt>
                <c:pt idx="6">
                  <c:v>0.93709999999999993</c:v>
                </c:pt>
                <c:pt idx="7">
                  <c:v>0.92930000000000001</c:v>
                </c:pt>
                <c:pt idx="8">
                  <c:v>0.91760000000000008</c:v>
                </c:pt>
                <c:pt idx="9">
                  <c:v>0.90810000000000002</c:v>
                </c:pt>
                <c:pt idx="10">
                  <c:v>0.89769999999999994</c:v>
                </c:pt>
                <c:pt idx="11">
                  <c:v>0.88819999999999988</c:v>
                </c:pt>
                <c:pt idx="12">
                  <c:v>0.88090000000000002</c:v>
                </c:pt>
                <c:pt idx="13">
                  <c:v>0.87360000000000004</c:v>
                </c:pt>
                <c:pt idx="14">
                  <c:v>0.86510000000000009</c:v>
                </c:pt>
                <c:pt idx="15">
                  <c:v>0.85709999999999997</c:v>
                </c:pt>
                <c:pt idx="16">
                  <c:v>0.8506999999999999</c:v>
                </c:pt>
                <c:pt idx="17">
                  <c:v>0.84370000000000001</c:v>
                </c:pt>
                <c:pt idx="18">
                  <c:v>0.83760000000000001</c:v>
                </c:pt>
                <c:pt idx="19">
                  <c:v>0.83239999999999992</c:v>
                </c:pt>
                <c:pt idx="20">
                  <c:v>0.82790000000000008</c:v>
                </c:pt>
                <c:pt idx="21">
                  <c:v>0.82220000000000004</c:v>
                </c:pt>
                <c:pt idx="22">
                  <c:v>0.81930000000000003</c:v>
                </c:pt>
                <c:pt idx="23">
                  <c:v>0.81559999999999999</c:v>
                </c:pt>
                <c:pt idx="24">
                  <c:v>0.81319999999999992</c:v>
                </c:pt>
                <c:pt idx="25">
                  <c:v>0.81110000000000004</c:v>
                </c:pt>
                <c:pt idx="26">
                  <c:v>0.80629999999999991</c:v>
                </c:pt>
                <c:pt idx="27">
                  <c:v>0.8024</c:v>
                </c:pt>
                <c:pt idx="28">
                  <c:v>0.79610000000000003</c:v>
                </c:pt>
                <c:pt idx="29">
                  <c:v>0.79290000000000005</c:v>
                </c:pt>
                <c:pt idx="30">
                  <c:v>0.78790000000000004</c:v>
                </c:pt>
                <c:pt idx="31">
                  <c:v>0.78520000000000001</c:v>
                </c:pt>
                <c:pt idx="32">
                  <c:v>0.78359999999999996</c:v>
                </c:pt>
                <c:pt idx="33">
                  <c:v>0.77910000000000001</c:v>
                </c:pt>
                <c:pt idx="34">
                  <c:v>0.77489999999999992</c:v>
                </c:pt>
                <c:pt idx="35">
                  <c:v>0.7743000000000001</c:v>
                </c:pt>
                <c:pt idx="36">
                  <c:v>0.7659999999999999</c:v>
                </c:pt>
                <c:pt idx="37">
                  <c:v>0.76230000000000009</c:v>
                </c:pt>
                <c:pt idx="38">
                  <c:v>0.76230000000000009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E-4355-BDBA-9320C358454B}"/>
            </c:ext>
          </c:extLst>
        </c:ser>
        <c:ser>
          <c:idx val="1"/>
          <c:order val="1"/>
          <c:tx>
            <c:strRef>
              <c:f>'33 Acct. 382'!$G$5:$G$6</c:f>
              <c:strCache>
                <c:ptCount val="2"/>
                <c:pt idx="0">
                  <c:v>Company 
R1.5-45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'33 Acct. 382'!$G$8:$G$47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0.99803699999999995</c:v>
                </c:pt>
                <c:pt idx="2">
                  <c:v>0.99397999999999997</c:v>
                </c:pt>
                <c:pt idx="3">
                  <c:v>0.98975000000000002</c:v>
                </c:pt>
                <c:pt idx="4">
                  <c:v>0.98533999999999999</c:v>
                </c:pt>
                <c:pt idx="5">
                  <c:v>0.98074700000000004</c:v>
                </c:pt>
                <c:pt idx="6">
                  <c:v>0.97595600000000005</c:v>
                </c:pt>
                <c:pt idx="7">
                  <c:v>0.97097</c:v>
                </c:pt>
                <c:pt idx="8">
                  <c:v>0.96578399999999998</c:v>
                </c:pt>
                <c:pt idx="9">
                  <c:v>0.96039399999999997</c:v>
                </c:pt>
                <c:pt idx="10">
                  <c:v>0.95478700000000005</c:v>
                </c:pt>
                <c:pt idx="11">
                  <c:v>0.948959</c:v>
                </c:pt>
                <c:pt idx="12">
                  <c:v>0.94290700000000005</c:v>
                </c:pt>
                <c:pt idx="13">
                  <c:v>0.93662699999999999</c:v>
                </c:pt>
                <c:pt idx="14">
                  <c:v>0.93011200000000005</c:v>
                </c:pt>
                <c:pt idx="15">
                  <c:v>0.92334300000000002</c:v>
                </c:pt>
                <c:pt idx="16">
                  <c:v>0.91632100000000005</c:v>
                </c:pt>
                <c:pt idx="17">
                  <c:v>0.90903400000000001</c:v>
                </c:pt>
                <c:pt idx="18">
                  <c:v>0.90147100000000002</c:v>
                </c:pt>
                <c:pt idx="19">
                  <c:v>0.89361100000000004</c:v>
                </c:pt>
                <c:pt idx="20">
                  <c:v>0.88544100000000003</c:v>
                </c:pt>
                <c:pt idx="21">
                  <c:v>0.87695299999999998</c:v>
                </c:pt>
                <c:pt idx="22">
                  <c:v>0.86813200000000001</c:v>
                </c:pt>
                <c:pt idx="23">
                  <c:v>0.85896399999999995</c:v>
                </c:pt>
                <c:pt idx="24">
                  <c:v>0.84941599999999995</c:v>
                </c:pt>
                <c:pt idx="25">
                  <c:v>0.83949099999999999</c:v>
                </c:pt>
                <c:pt idx="26">
                  <c:v>0.82917200000000002</c:v>
                </c:pt>
                <c:pt idx="27">
                  <c:v>0.81844600000000001</c:v>
                </c:pt>
                <c:pt idx="28">
                  <c:v>0.80728900000000003</c:v>
                </c:pt>
                <c:pt idx="29">
                  <c:v>0.795686</c:v>
                </c:pt>
                <c:pt idx="30">
                  <c:v>0.78363499999999997</c:v>
                </c:pt>
                <c:pt idx="31">
                  <c:v>0.771123</c:v>
                </c:pt>
                <c:pt idx="32">
                  <c:v>0.75813900000000001</c:v>
                </c:pt>
                <c:pt idx="33">
                  <c:v>0.74465300000000001</c:v>
                </c:pt>
                <c:pt idx="34">
                  <c:v>0.73067599999999999</c:v>
                </c:pt>
                <c:pt idx="35">
                  <c:v>0.71620399999999995</c:v>
                </c:pt>
                <c:pt idx="36">
                  <c:v>0.70123100000000005</c:v>
                </c:pt>
                <c:pt idx="37">
                  <c:v>0.68574400000000002</c:v>
                </c:pt>
                <c:pt idx="38">
                  <c:v>0.66974400000000001</c:v>
                </c:pt>
                <c:pt idx="39">
                  <c:v>0.65324499999999996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EE-4355-BDBA-9320C358454B}"/>
            </c:ext>
          </c:extLst>
        </c:ser>
        <c:ser>
          <c:idx val="2"/>
          <c:order val="2"/>
          <c:tx>
            <c:strRef>
              <c:f>'33 Acct. 382'!$I$5:$I$6</c:f>
              <c:strCache>
                <c:ptCount val="2"/>
                <c:pt idx="0">
                  <c:v>OPC 
R0.5-55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'33 Acct. 382'!$I$8:$I$47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0.996556</c:v>
                </c:pt>
                <c:pt idx="2">
                  <c:v>0.98961900000000003</c:v>
                </c:pt>
                <c:pt idx="3">
                  <c:v>0.98262400000000005</c:v>
                </c:pt>
                <c:pt idx="4">
                  <c:v>0.97556799999999999</c:v>
                </c:pt>
                <c:pt idx="5">
                  <c:v>0.96845300000000001</c:v>
                </c:pt>
                <c:pt idx="6">
                  <c:v>0.96127899999999999</c:v>
                </c:pt>
                <c:pt idx="7">
                  <c:v>0.95404199999999995</c:v>
                </c:pt>
                <c:pt idx="8">
                  <c:v>0.94674700000000001</c:v>
                </c:pt>
                <c:pt idx="9">
                  <c:v>0.939392</c:v>
                </c:pt>
                <c:pt idx="10">
                  <c:v>0.931979</c:v>
                </c:pt>
                <c:pt idx="11">
                  <c:v>0.924508</c:v>
                </c:pt>
                <c:pt idx="12">
                  <c:v>0.91697799999999996</c:v>
                </c:pt>
                <c:pt idx="13">
                  <c:v>0.909389</c:v>
                </c:pt>
                <c:pt idx="14">
                  <c:v>0.90174200000000004</c:v>
                </c:pt>
                <c:pt idx="15">
                  <c:v>0.89403900000000003</c:v>
                </c:pt>
                <c:pt idx="16">
                  <c:v>0.88627999999999996</c:v>
                </c:pt>
                <c:pt idx="17">
                  <c:v>0.87846599999999997</c:v>
                </c:pt>
                <c:pt idx="18">
                  <c:v>0.87059200000000003</c:v>
                </c:pt>
                <c:pt idx="19">
                  <c:v>0.86266200000000004</c:v>
                </c:pt>
                <c:pt idx="20">
                  <c:v>0.85467199999999999</c:v>
                </c:pt>
                <c:pt idx="21">
                  <c:v>0.84662199999999999</c:v>
                </c:pt>
                <c:pt idx="22">
                  <c:v>0.83850899999999995</c:v>
                </c:pt>
                <c:pt idx="23">
                  <c:v>0.83032899999999998</c:v>
                </c:pt>
                <c:pt idx="24">
                  <c:v>0.82207799999999998</c:v>
                </c:pt>
                <c:pt idx="25">
                  <c:v>0.81375600000000003</c:v>
                </c:pt>
                <c:pt idx="26">
                  <c:v>0.80535900000000005</c:v>
                </c:pt>
                <c:pt idx="27">
                  <c:v>0.79688499999999995</c:v>
                </c:pt>
                <c:pt idx="28">
                  <c:v>0.788331</c:v>
                </c:pt>
                <c:pt idx="29">
                  <c:v>0.77968800000000005</c:v>
                </c:pt>
                <c:pt idx="30">
                  <c:v>0.77095999999999998</c:v>
                </c:pt>
                <c:pt idx="31">
                  <c:v>0.76214199999999999</c:v>
                </c:pt>
                <c:pt idx="32">
                  <c:v>0.75323200000000001</c:v>
                </c:pt>
                <c:pt idx="33">
                  <c:v>0.74422900000000003</c:v>
                </c:pt>
                <c:pt idx="34">
                  <c:v>0.73512599999999995</c:v>
                </c:pt>
                <c:pt idx="35">
                  <c:v>0.72592100000000004</c:v>
                </c:pt>
                <c:pt idx="36">
                  <c:v>0.71661699999999995</c:v>
                </c:pt>
                <c:pt idx="37">
                  <c:v>0.70720899999999998</c:v>
                </c:pt>
                <c:pt idx="38">
                  <c:v>0.69769800000000004</c:v>
                </c:pt>
                <c:pt idx="39">
                  <c:v>0.688083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EE-4355-BDBA-9320C358454B}"/>
            </c:ext>
          </c:extLst>
        </c:ser>
        <c:ser>
          <c:idx val="4"/>
          <c:order val="3"/>
          <c:tx>
            <c:v>1% "Cutoff"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'33 Acct. 382'!$AB$8:$AB$9</c:f>
              <c:numCache>
                <c:formatCode>General</c:formatCode>
                <c:ptCount val="2"/>
                <c:pt idx="0">
                  <c:v>36</c:v>
                </c:pt>
                <c:pt idx="1">
                  <c:v>36</c:v>
                </c:pt>
              </c:numCache>
            </c:numRef>
          </c:xVal>
          <c:yVal>
            <c:numRef>
              <c:f>'33 Acct. 382'!$AC$8:$AC$9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EE-4355-BDBA-9320C3584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'29 Acct. 376'!$A$8:$A$47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'29 Acct. 376'!$E$8:$E$47</c:f>
              <c:numCache>
                <c:formatCode>0.00%</c:formatCode>
                <c:ptCount val="40"/>
                <c:pt idx="0">
                  <c:v>1</c:v>
                </c:pt>
                <c:pt idx="1">
                  <c:v>0.99930000000000008</c:v>
                </c:pt>
                <c:pt idx="2">
                  <c:v>0.99840000000000007</c:v>
                </c:pt>
                <c:pt idx="3">
                  <c:v>0.99719999999999998</c:v>
                </c:pt>
                <c:pt idx="4">
                  <c:v>0.99409999999999998</c:v>
                </c:pt>
                <c:pt idx="5">
                  <c:v>0.99159999999999993</c:v>
                </c:pt>
                <c:pt idx="6">
                  <c:v>0.98950000000000005</c:v>
                </c:pt>
                <c:pt idx="7">
                  <c:v>0.98819999999999997</c:v>
                </c:pt>
                <c:pt idx="8">
                  <c:v>0.98290000000000011</c:v>
                </c:pt>
                <c:pt idx="9">
                  <c:v>0.98159999999999992</c:v>
                </c:pt>
                <c:pt idx="10">
                  <c:v>0.97650000000000003</c:v>
                </c:pt>
                <c:pt idx="11">
                  <c:v>0.97299999999999998</c:v>
                </c:pt>
                <c:pt idx="12">
                  <c:v>0.96970000000000001</c:v>
                </c:pt>
                <c:pt idx="13">
                  <c:v>0.96290000000000009</c:v>
                </c:pt>
                <c:pt idx="14">
                  <c:v>0.96050000000000002</c:v>
                </c:pt>
                <c:pt idx="15">
                  <c:v>0.95739999999999992</c:v>
                </c:pt>
                <c:pt idx="16">
                  <c:v>0.95469999999999999</c:v>
                </c:pt>
                <c:pt idx="17">
                  <c:v>0.9476</c:v>
                </c:pt>
                <c:pt idx="18">
                  <c:v>0.94090000000000007</c:v>
                </c:pt>
                <c:pt idx="19">
                  <c:v>0.93659999999999999</c:v>
                </c:pt>
                <c:pt idx="20">
                  <c:v>0.9335</c:v>
                </c:pt>
                <c:pt idx="21">
                  <c:v>0.93150000000000011</c:v>
                </c:pt>
                <c:pt idx="22">
                  <c:v>0.92519999999999991</c:v>
                </c:pt>
                <c:pt idx="23">
                  <c:v>0.91680000000000006</c:v>
                </c:pt>
                <c:pt idx="24">
                  <c:v>0.91159999999999997</c:v>
                </c:pt>
                <c:pt idx="25">
                  <c:v>0.90870000000000006</c:v>
                </c:pt>
                <c:pt idx="26">
                  <c:v>0.90650000000000008</c:v>
                </c:pt>
                <c:pt idx="27">
                  <c:v>0.90290000000000004</c:v>
                </c:pt>
                <c:pt idx="28">
                  <c:v>0.8970999999999999</c:v>
                </c:pt>
                <c:pt idx="29">
                  <c:v>0.89469999999999994</c:v>
                </c:pt>
                <c:pt idx="30">
                  <c:v>0.89269999999999994</c:v>
                </c:pt>
                <c:pt idx="31">
                  <c:v>0.88700000000000001</c:v>
                </c:pt>
                <c:pt idx="32">
                  <c:v>0.873</c:v>
                </c:pt>
                <c:pt idx="33">
                  <c:v>0.87029999999999996</c:v>
                </c:pt>
                <c:pt idx="34">
                  <c:v>0.86919999999999997</c:v>
                </c:pt>
                <c:pt idx="35">
                  <c:v>0.86640000000000006</c:v>
                </c:pt>
                <c:pt idx="36">
                  <c:v>0.85939999999999994</c:v>
                </c:pt>
                <c:pt idx="37">
                  <c:v>0.85939999999999994</c:v>
                </c:pt>
                <c:pt idx="38">
                  <c:v>0.85939999999999994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49-43F0-9E50-6F50AC5E159B}"/>
            </c:ext>
          </c:extLst>
        </c:ser>
        <c:ser>
          <c:idx val="1"/>
          <c:order val="1"/>
          <c:tx>
            <c:strRef>
              <c:f>'29 Acct. 376'!$G$5:$G$6</c:f>
              <c:strCache>
                <c:ptCount val="2"/>
                <c:pt idx="0">
                  <c:v>Company 
R1.5-65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'29 Acct. 376'!$G$8:$G$47</c:f>
              <c:numCache>
                <c:formatCode>0.00%</c:formatCode>
                <c:ptCount val="40"/>
                <c:pt idx="0">
                  <c:v>1</c:v>
                </c:pt>
                <c:pt idx="1">
                  <c:v>0.99864399999999998</c:v>
                </c:pt>
                <c:pt idx="2">
                  <c:v>0.99587300000000001</c:v>
                </c:pt>
                <c:pt idx="3">
                  <c:v>0.99302199999999996</c:v>
                </c:pt>
                <c:pt idx="4">
                  <c:v>0.99008200000000002</c:v>
                </c:pt>
                <c:pt idx="5">
                  <c:v>0.98706000000000005</c:v>
                </c:pt>
                <c:pt idx="6">
                  <c:v>0.98394499999999996</c:v>
                </c:pt>
                <c:pt idx="7">
                  <c:v>0.98074700000000004</c:v>
                </c:pt>
                <c:pt idx="8">
                  <c:v>0.97744799999999998</c:v>
                </c:pt>
                <c:pt idx="9">
                  <c:v>0.97406400000000004</c:v>
                </c:pt>
                <c:pt idx="10">
                  <c:v>0.97057899999999997</c:v>
                </c:pt>
                <c:pt idx="11">
                  <c:v>0.967001</c:v>
                </c:pt>
                <c:pt idx="12">
                  <c:v>0.96332099999999998</c:v>
                </c:pt>
                <c:pt idx="13">
                  <c:v>0.95954300000000003</c:v>
                </c:pt>
                <c:pt idx="14">
                  <c:v>0.95566200000000001</c:v>
                </c:pt>
                <c:pt idx="15">
                  <c:v>0.95167500000000005</c:v>
                </c:pt>
                <c:pt idx="16">
                  <c:v>0.94758500000000001</c:v>
                </c:pt>
                <c:pt idx="17">
                  <c:v>0.94338100000000003</c:v>
                </c:pt>
                <c:pt idx="18">
                  <c:v>0.93907399999999996</c:v>
                </c:pt>
                <c:pt idx="19">
                  <c:v>0.93464499999999995</c:v>
                </c:pt>
                <c:pt idx="20">
                  <c:v>0.93011200000000005</c:v>
                </c:pt>
                <c:pt idx="21">
                  <c:v>0.92544899999999997</c:v>
                </c:pt>
                <c:pt idx="22">
                  <c:v>0.92067600000000005</c:v>
                </c:pt>
                <c:pt idx="23">
                  <c:v>0.91576999999999997</c:v>
                </c:pt>
                <c:pt idx="24">
                  <c:v>0.91074200000000005</c:v>
                </c:pt>
                <c:pt idx="25">
                  <c:v>0.90557699999999997</c:v>
                </c:pt>
                <c:pt idx="26">
                  <c:v>0.90027900000000005</c:v>
                </c:pt>
                <c:pt idx="27">
                  <c:v>0.89483800000000002</c:v>
                </c:pt>
                <c:pt idx="28">
                  <c:v>0.88924999999999998</c:v>
                </c:pt>
                <c:pt idx="29">
                  <c:v>0.88351500000000005</c:v>
                </c:pt>
                <c:pt idx="30">
                  <c:v>0.87761800000000001</c:v>
                </c:pt>
                <c:pt idx="31">
                  <c:v>0.87156999999999996</c:v>
                </c:pt>
                <c:pt idx="32">
                  <c:v>0.86534500000000003</c:v>
                </c:pt>
                <c:pt idx="33">
                  <c:v>0.85896399999999995</c:v>
                </c:pt>
                <c:pt idx="34">
                  <c:v>0.85238899999999995</c:v>
                </c:pt>
                <c:pt idx="35">
                  <c:v>0.84565000000000001</c:v>
                </c:pt>
                <c:pt idx="36">
                  <c:v>0.83871099999999998</c:v>
                </c:pt>
                <c:pt idx="37">
                  <c:v>0.83159300000000003</c:v>
                </c:pt>
                <c:pt idx="38">
                  <c:v>0.824272</c:v>
                </c:pt>
                <c:pt idx="39">
                  <c:v>0.81675399999999998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49-43F0-9E50-6F50AC5E159B}"/>
            </c:ext>
          </c:extLst>
        </c:ser>
        <c:ser>
          <c:idx val="2"/>
          <c:order val="2"/>
          <c:tx>
            <c:strRef>
              <c:f>'29 Acct. 376'!$I$5:$I$6</c:f>
              <c:strCache>
                <c:ptCount val="2"/>
                <c:pt idx="0">
                  <c:v>OPC 
R1.5-70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'29 Acct. 376'!$I$8:$I$47</c:f>
              <c:numCache>
                <c:formatCode>0.00%</c:formatCode>
                <c:ptCount val="40"/>
                <c:pt idx="0">
                  <c:v>1</c:v>
                </c:pt>
                <c:pt idx="1">
                  <c:v>0.99874099999999999</c:v>
                </c:pt>
                <c:pt idx="2">
                  <c:v>0.99617599999999995</c:v>
                </c:pt>
                <c:pt idx="3">
                  <c:v>0.99353499999999995</c:v>
                </c:pt>
                <c:pt idx="4">
                  <c:v>0.99082899999999996</c:v>
                </c:pt>
                <c:pt idx="5">
                  <c:v>0.988039</c:v>
                </c:pt>
                <c:pt idx="6">
                  <c:v>0.98517999999999994</c:v>
                </c:pt>
                <c:pt idx="7">
                  <c:v>0.98224100000000003</c:v>
                </c:pt>
                <c:pt idx="8">
                  <c:v>0.97922500000000001</c:v>
                </c:pt>
                <c:pt idx="9">
                  <c:v>0.97613099999999997</c:v>
                </c:pt>
                <c:pt idx="10">
                  <c:v>0.97295200000000004</c:v>
                </c:pt>
                <c:pt idx="11">
                  <c:v>0.96969799999999995</c:v>
                </c:pt>
                <c:pt idx="12">
                  <c:v>0.96634900000000001</c:v>
                </c:pt>
                <c:pt idx="13">
                  <c:v>0.96292299999999997</c:v>
                </c:pt>
                <c:pt idx="14">
                  <c:v>0.95940599999999998</c:v>
                </c:pt>
                <c:pt idx="15">
                  <c:v>0.95580200000000004</c:v>
                </c:pt>
                <c:pt idx="16">
                  <c:v>0.95210899999999998</c:v>
                </c:pt>
                <c:pt idx="17">
                  <c:v>0.94832099999999997</c:v>
                </c:pt>
                <c:pt idx="18">
                  <c:v>0.94444700000000004</c:v>
                </c:pt>
                <c:pt idx="19">
                  <c:v>0.94046799999999997</c:v>
                </c:pt>
                <c:pt idx="20">
                  <c:v>0.93640000000000001</c:v>
                </c:pt>
                <c:pt idx="21">
                  <c:v>0.93222899999999997</c:v>
                </c:pt>
                <c:pt idx="22">
                  <c:v>0.92796000000000001</c:v>
                </c:pt>
                <c:pt idx="23">
                  <c:v>0.92359000000000002</c:v>
                </c:pt>
                <c:pt idx="24">
                  <c:v>0.91910999999999998</c:v>
                </c:pt>
                <c:pt idx="25">
                  <c:v>0.91453099999999998</c:v>
                </c:pt>
                <c:pt idx="26">
                  <c:v>0.90982700000000005</c:v>
                </c:pt>
                <c:pt idx="27">
                  <c:v>0.90501900000000002</c:v>
                </c:pt>
                <c:pt idx="28">
                  <c:v>0.90008600000000005</c:v>
                </c:pt>
                <c:pt idx="29">
                  <c:v>0.895034</c:v>
                </c:pt>
                <c:pt idx="30">
                  <c:v>0.88985800000000004</c:v>
                </c:pt>
                <c:pt idx="31">
                  <c:v>0.88454699999999997</c:v>
                </c:pt>
                <c:pt idx="32">
                  <c:v>0.87911399999999995</c:v>
                </c:pt>
                <c:pt idx="33">
                  <c:v>0.87352799999999997</c:v>
                </c:pt>
                <c:pt idx="34">
                  <c:v>0.86781200000000003</c:v>
                </c:pt>
                <c:pt idx="35">
                  <c:v>0.86194499999999996</c:v>
                </c:pt>
                <c:pt idx="36">
                  <c:v>0.85592999999999997</c:v>
                </c:pt>
                <c:pt idx="37">
                  <c:v>0.84976600000000002</c:v>
                </c:pt>
                <c:pt idx="38">
                  <c:v>0.84343500000000005</c:v>
                </c:pt>
                <c:pt idx="39">
                  <c:v>0.83695799999999998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49-43F0-9E50-6F50AC5E159B}"/>
            </c:ext>
          </c:extLst>
        </c:ser>
        <c:ser>
          <c:idx val="4"/>
          <c:order val="3"/>
          <c:tx>
            <c:v>1% "Cutoff"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'29 Acct. 376'!$AB$8:$AB$9</c:f>
              <c:numCache>
                <c:formatCode>General</c:formatCode>
                <c:ptCount val="2"/>
                <c:pt idx="0">
                  <c:v>36</c:v>
                </c:pt>
                <c:pt idx="1">
                  <c:v>36</c:v>
                </c:pt>
              </c:numCache>
            </c:numRef>
          </c:xVal>
          <c:yVal>
            <c:numRef>
              <c:f>'29 Acct. 376'!$AC$8:$AC$9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49-43F0-9E50-6F50AC5E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'30 Acct. 376.02'!$A$8:$A$47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'30 Acct. 376.02'!$E$8:$E$46</c:f>
              <c:numCache>
                <c:formatCode>0.00%</c:formatCode>
                <c:ptCount val="39"/>
                <c:pt idx="0">
                  <c:v>1</c:v>
                </c:pt>
                <c:pt idx="1">
                  <c:v>0.9998999999999999</c:v>
                </c:pt>
                <c:pt idx="2">
                  <c:v>0.99950000000000006</c:v>
                </c:pt>
                <c:pt idx="3">
                  <c:v>0.99909999999999999</c:v>
                </c:pt>
                <c:pt idx="4">
                  <c:v>0.99829999999999997</c:v>
                </c:pt>
                <c:pt idx="5">
                  <c:v>0.99750000000000005</c:v>
                </c:pt>
                <c:pt idx="6">
                  <c:v>0.99629999999999996</c:v>
                </c:pt>
                <c:pt idx="7">
                  <c:v>0.99560000000000004</c:v>
                </c:pt>
                <c:pt idx="8">
                  <c:v>0.99409999999999998</c:v>
                </c:pt>
                <c:pt idx="9">
                  <c:v>0.99140000000000006</c:v>
                </c:pt>
                <c:pt idx="10">
                  <c:v>0.98919999999999997</c:v>
                </c:pt>
                <c:pt idx="11">
                  <c:v>0.98769999999999991</c:v>
                </c:pt>
                <c:pt idx="12">
                  <c:v>0.98580000000000001</c:v>
                </c:pt>
                <c:pt idx="13">
                  <c:v>0.9840000000000001</c:v>
                </c:pt>
                <c:pt idx="14">
                  <c:v>0.98239999999999994</c:v>
                </c:pt>
                <c:pt idx="15">
                  <c:v>0.98060000000000003</c:v>
                </c:pt>
                <c:pt idx="16">
                  <c:v>0.9779000000000001</c:v>
                </c:pt>
                <c:pt idx="17">
                  <c:v>0.97389999999999999</c:v>
                </c:pt>
                <c:pt idx="18">
                  <c:v>0.97260000000000002</c:v>
                </c:pt>
                <c:pt idx="19">
                  <c:v>0.97140000000000004</c:v>
                </c:pt>
                <c:pt idx="20">
                  <c:v>0.97030000000000005</c:v>
                </c:pt>
                <c:pt idx="21">
                  <c:v>0.96920000000000006</c:v>
                </c:pt>
                <c:pt idx="22">
                  <c:v>0.96689999999999998</c:v>
                </c:pt>
                <c:pt idx="23">
                  <c:v>0.96569999999999989</c:v>
                </c:pt>
                <c:pt idx="24">
                  <c:v>0.96310000000000007</c:v>
                </c:pt>
                <c:pt idx="25">
                  <c:v>0.96109999999999995</c:v>
                </c:pt>
                <c:pt idx="26">
                  <c:v>0.95849999999999991</c:v>
                </c:pt>
                <c:pt idx="27">
                  <c:v>0.95680000000000009</c:v>
                </c:pt>
                <c:pt idx="28">
                  <c:v>0.95319999999999994</c:v>
                </c:pt>
                <c:pt idx="29">
                  <c:v>0.94700000000000006</c:v>
                </c:pt>
                <c:pt idx="30">
                  <c:v>0.94269999999999998</c:v>
                </c:pt>
                <c:pt idx="31">
                  <c:v>0.93819999999999992</c:v>
                </c:pt>
                <c:pt idx="32">
                  <c:v>0.93220000000000003</c:v>
                </c:pt>
                <c:pt idx="33">
                  <c:v>0.93030000000000002</c:v>
                </c:pt>
                <c:pt idx="34">
                  <c:v>0.92260000000000009</c:v>
                </c:pt>
                <c:pt idx="35">
                  <c:v>0.91830000000000001</c:v>
                </c:pt>
                <c:pt idx="36">
                  <c:v>0.89749999999999996</c:v>
                </c:pt>
                <c:pt idx="37">
                  <c:v>0.88390000000000002</c:v>
                </c:pt>
                <c:pt idx="38">
                  <c:v>0.86870000000000003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8B-4049-9BDA-B2F2F54805CE}"/>
            </c:ext>
          </c:extLst>
        </c:ser>
        <c:ser>
          <c:idx val="1"/>
          <c:order val="1"/>
          <c:tx>
            <c:strRef>
              <c:f>'30 Acct. 376.02'!$G$5</c:f>
              <c:strCache>
                <c:ptCount val="1"/>
                <c:pt idx="0">
                  <c:v>Company 
R2-75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'30 Acct. 376.02'!$G$8:$G$47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0.99936800000000003</c:v>
                </c:pt>
                <c:pt idx="2">
                  <c:v>0.99807000000000001</c:v>
                </c:pt>
                <c:pt idx="3">
                  <c:v>0.99670599999999998</c:v>
                </c:pt>
                <c:pt idx="4">
                  <c:v>0.99528399999999995</c:v>
                </c:pt>
                <c:pt idx="5">
                  <c:v>0.99380100000000005</c:v>
                </c:pt>
                <c:pt idx="6">
                  <c:v>0.99224400000000001</c:v>
                </c:pt>
                <c:pt idx="7">
                  <c:v>0.99062300000000003</c:v>
                </c:pt>
                <c:pt idx="8">
                  <c:v>0.98893600000000004</c:v>
                </c:pt>
                <c:pt idx="9">
                  <c:v>0.98716599999999999</c:v>
                </c:pt>
                <c:pt idx="10">
                  <c:v>0.98532399999999998</c:v>
                </c:pt>
                <c:pt idx="11">
                  <c:v>0.98341000000000001</c:v>
                </c:pt>
                <c:pt idx="12">
                  <c:v>0.98140499999999997</c:v>
                </c:pt>
                <c:pt idx="13">
                  <c:v>0.97932200000000003</c:v>
                </c:pt>
                <c:pt idx="14">
                  <c:v>0.97715799999999997</c:v>
                </c:pt>
                <c:pt idx="15">
                  <c:v>0.97489400000000004</c:v>
                </c:pt>
                <c:pt idx="16">
                  <c:v>0.97254399999999996</c:v>
                </c:pt>
                <c:pt idx="17">
                  <c:v>0.97010600000000002</c:v>
                </c:pt>
                <c:pt idx="18">
                  <c:v>0.96755899999999995</c:v>
                </c:pt>
                <c:pt idx="19">
                  <c:v>0.96491700000000002</c:v>
                </c:pt>
                <c:pt idx="20">
                  <c:v>0.96217900000000001</c:v>
                </c:pt>
                <c:pt idx="21">
                  <c:v>0.95932099999999998</c:v>
                </c:pt>
                <c:pt idx="22">
                  <c:v>0.95635999999999999</c:v>
                </c:pt>
                <c:pt idx="23">
                  <c:v>0.95329299999999995</c:v>
                </c:pt>
                <c:pt idx="24">
                  <c:v>0.95009699999999997</c:v>
                </c:pt>
                <c:pt idx="25">
                  <c:v>0.94678700000000005</c:v>
                </c:pt>
                <c:pt idx="26">
                  <c:v>0.94336299999999995</c:v>
                </c:pt>
                <c:pt idx="27">
                  <c:v>0.93979699999999999</c:v>
                </c:pt>
                <c:pt idx="28">
                  <c:v>0.93610899999999997</c:v>
                </c:pt>
                <c:pt idx="29">
                  <c:v>0.93229600000000001</c:v>
                </c:pt>
                <c:pt idx="30">
                  <c:v>0.92832899999999996</c:v>
                </c:pt>
                <c:pt idx="31">
                  <c:v>0.92422899999999997</c:v>
                </c:pt>
                <c:pt idx="32">
                  <c:v>0.91999399999999998</c:v>
                </c:pt>
                <c:pt idx="33">
                  <c:v>0.91559199999999996</c:v>
                </c:pt>
                <c:pt idx="34">
                  <c:v>0.91104600000000002</c:v>
                </c:pt>
                <c:pt idx="35">
                  <c:v>0.90635399999999999</c:v>
                </c:pt>
                <c:pt idx="36">
                  <c:v>0.90148099999999998</c:v>
                </c:pt>
                <c:pt idx="37">
                  <c:v>0.89645300000000006</c:v>
                </c:pt>
                <c:pt idx="38">
                  <c:v>0.891266</c:v>
                </c:pt>
                <c:pt idx="39">
                  <c:v>0.88588500000000003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8B-4049-9BDA-B2F2F54805CE}"/>
            </c:ext>
          </c:extLst>
        </c:ser>
        <c:ser>
          <c:idx val="2"/>
          <c:order val="2"/>
          <c:tx>
            <c:strRef>
              <c:f>'30 Acct. 376.02'!$I$5</c:f>
              <c:strCache>
                <c:ptCount val="1"/>
                <c:pt idx="0">
                  <c:v>OPC 
R2-82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'30 Acct. 376.02'!$I$8:$I$47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0.99942200000000003</c:v>
                </c:pt>
                <c:pt idx="2">
                  <c:v>0.99823799999999996</c:v>
                </c:pt>
                <c:pt idx="3">
                  <c:v>0.99700500000000003</c:v>
                </c:pt>
                <c:pt idx="4">
                  <c:v>0.99571600000000005</c:v>
                </c:pt>
                <c:pt idx="5">
                  <c:v>0.99437500000000001</c:v>
                </c:pt>
                <c:pt idx="6">
                  <c:v>0.99298200000000003</c:v>
                </c:pt>
                <c:pt idx="7">
                  <c:v>0.99153400000000003</c:v>
                </c:pt>
                <c:pt idx="8">
                  <c:v>0.99002500000000004</c:v>
                </c:pt>
                <c:pt idx="9">
                  <c:v>0.98845400000000005</c:v>
                </c:pt>
                <c:pt idx="10">
                  <c:v>0.98682300000000001</c:v>
                </c:pt>
                <c:pt idx="11">
                  <c:v>0.98513099999999998</c:v>
                </c:pt>
                <c:pt idx="12">
                  <c:v>0.98337399999999997</c:v>
                </c:pt>
                <c:pt idx="13">
                  <c:v>0.98154300000000005</c:v>
                </c:pt>
                <c:pt idx="14">
                  <c:v>0.97964399999999996</c:v>
                </c:pt>
                <c:pt idx="15">
                  <c:v>0.97767599999999999</c:v>
                </c:pt>
                <c:pt idx="16">
                  <c:v>0.97563699999999998</c:v>
                </c:pt>
                <c:pt idx="17">
                  <c:v>0.97351799999999999</c:v>
                </c:pt>
                <c:pt idx="18">
                  <c:v>0.97131900000000004</c:v>
                </c:pt>
                <c:pt idx="19">
                  <c:v>0.96904199999999996</c:v>
                </c:pt>
                <c:pt idx="20">
                  <c:v>0.96668600000000005</c:v>
                </c:pt>
                <c:pt idx="21">
                  <c:v>0.96424699999999997</c:v>
                </c:pt>
                <c:pt idx="22">
                  <c:v>0.96171200000000001</c:v>
                </c:pt>
                <c:pt idx="23">
                  <c:v>0.95908899999999997</c:v>
                </c:pt>
                <c:pt idx="24">
                  <c:v>0.95637799999999995</c:v>
                </c:pt>
                <c:pt idx="25">
                  <c:v>0.95357599999999998</c:v>
                </c:pt>
                <c:pt idx="26">
                  <c:v>0.95067400000000002</c:v>
                </c:pt>
                <c:pt idx="27">
                  <c:v>0.94766700000000004</c:v>
                </c:pt>
                <c:pt idx="28">
                  <c:v>0.94456200000000001</c:v>
                </c:pt>
                <c:pt idx="29">
                  <c:v>0.94135500000000005</c:v>
                </c:pt>
                <c:pt idx="30">
                  <c:v>0.93804500000000002</c:v>
                </c:pt>
                <c:pt idx="31">
                  <c:v>0.93461300000000003</c:v>
                </c:pt>
                <c:pt idx="32">
                  <c:v>0.93107099999999998</c:v>
                </c:pt>
                <c:pt idx="33">
                  <c:v>0.92741600000000002</c:v>
                </c:pt>
                <c:pt idx="34">
                  <c:v>0.923647</c:v>
                </c:pt>
                <c:pt idx="35">
                  <c:v>0.91975399999999996</c:v>
                </c:pt>
                <c:pt idx="36">
                  <c:v>0.91572900000000002</c:v>
                </c:pt>
                <c:pt idx="37">
                  <c:v>0.91157900000000003</c:v>
                </c:pt>
                <c:pt idx="38">
                  <c:v>0.907304</c:v>
                </c:pt>
                <c:pt idx="39">
                  <c:v>0.90289900000000001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8B-4049-9BDA-B2F2F5480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'30 Acct. 376.02'!$A$8:$A$47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'30 Acct. 376.02'!$E$8:$E$47</c:f>
              <c:numCache>
                <c:formatCode>0.00%</c:formatCode>
                <c:ptCount val="40"/>
                <c:pt idx="0">
                  <c:v>1</c:v>
                </c:pt>
                <c:pt idx="1">
                  <c:v>0.9998999999999999</c:v>
                </c:pt>
                <c:pt idx="2">
                  <c:v>0.99950000000000006</c:v>
                </c:pt>
                <c:pt idx="3">
                  <c:v>0.99909999999999999</c:v>
                </c:pt>
                <c:pt idx="4">
                  <c:v>0.99829999999999997</c:v>
                </c:pt>
                <c:pt idx="5">
                  <c:v>0.99750000000000005</c:v>
                </c:pt>
                <c:pt idx="6">
                  <c:v>0.99629999999999996</c:v>
                </c:pt>
                <c:pt idx="7">
                  <c:v>0.99560000000000004</c:v>
                </c:pt>
                <c:pt idx="8">
                  <c:v>0.99409999999999998</c:v>
                </c:pt>
                <c:pt idx="9">
                  <c:v>0.99140000000000006</c:v>
                </c:pt>
                <c:pt idx="10">
                  <c:v>0.98919999999999997</c:v>
                </c:pt>
                <c:pt idx="11">
                  <c:v>0.98769999999999991</c:v>
                </c:pt>
                <c:pt idx="12">
                  <c:v>0.98580000000000001</c:v>
                </c:pt>
                <c:pt idx="13">
                  <c:v>0.9840000000000001</c:v>
                </c:pt>
                <c:pt idx="14">
                  <c:v>0.98239999999999994</c:v>
                </c:pt>
                <c:pt idx="15">
                  <c:v>0.98060000000000003</c:v>
                </c:pt>
                <c:pt idx="16">
                  <c:v>0.9779000000000001</c:v>
                </c:pt>
                <c:pt idx="17">
                  <c:v>0.97389999999999999</c:v>
                </c:pt>
                <c:pt idx="18">
                  <c:v>0.97260000000000002</c:v>
                </c:pt>
                <c:pt idx="19">
                  <c:v>0.97140000000000004</c:v>
                </c:pt>
                <c:pt idx="20">
                  <c:v>0.97030000000000005</c:v>
                </c:pt>
                <c:pt idx="21">
                  <c:v>0.96920000000000006</c:v>
                </c:pt>
                <c:pt idx="22">
                  <c:v>0.96689999999999998</c:v>
                </c:pt>
                <c:pt idx="23">
                  <c:v>0.96569999999999989</c:v>
                </c:pt>
                <c:pt idx="24">
                  <c:v>0.96310000000000007</c:v>
                </c:pt>
                <c:pt idx="25">
                  <c:v>0.96109999999999995</c:v>
                </c:pt>
                <c:pt idx="26">
                  <c:v>0.95849999999999991</c:v>
                </c:pt>
                <c:pt idx="27">
                  <c:v>0.95680000000000009</c:v>
                </c:pt>
                <c:pt idx="28">
                  <c:v>0.95319999999999994</c:v>
                </c:pt>
                <c:pt idx="29">
                  <c:v>0.94700000000000006</c:v>
                </c:pt>
                <c:pt idx="30">
                  <c:v>0.94269999999999998</c:v>
                </c:pt>
                <c:pt idx="31">
                  <c:v>0.93819999999999992</c:v>
                </c:pt>
                <c:pt idx="32">
                  <c:v>0.93220000000000003</c:v>
                </c:pt>
                <c:pt idx="33">
                  <c:v>0.93030000000000002</c:v>
                </c:pt>
                <c:pt idx="34">
                  <c:v>0.92260000000000009</c:v>
                </c:pt>
                <c:pt idx="35">
                  <c:v>0.91830000000000001</c:v>
                </c:pt>
                <c:pt idx="36">
                  <c:v>0.89749999999999996</c:v>
                </c:pt>
                <c:pt idx="37">
                  <c:v>0.88390000000000002</c:v>
                </c:pt>
                <c:pt idx="38">
                  <c:v>0.86870000000000003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F7-46E0-BA91-ECEC1ABE8523}"/>
            </c:ext>
          </c:extLst>
        </c:ser>
        <c:ser>
          <c:idx val="1"/>
          <c:order val="1"/>
          <c:tx>
            <c:strRef>
              <c:f>'30 Acct. 376.02'!$G$5:$G$6</c:f>
              <c:strCache>
                <c:ptCount val="2"/>
                <c:pt idx="0">
                  <c:v>Company 
R2-75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'30 Acct. 376.02'!$G$8:$G$47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0.99936800000000003</c:v>
                </c:pt>
                <c:pt idx="2">
                  <c:v>0.99807000000000001</c:v>
                </c:pt>
                <c:pt idx="3">
                  <c:v>0.99670599999999998</c:v>
                </c:pt>
                <c:pt idx="4">
                  <c:v>0.99528399999999995</c:v>
                </c:pt>
                <c:pt idx="5">
                  <c:v>0.99380100000000005</c:v>
                </c:pt>
                <c:pt idx="6">
                  <c:v>0.99224400000000001</c:v>
                </c:pt>
                <c:pt idx="7">
                  <c:v>0.99062300000000003</c:v>
                </c:pt>
                <c:pt idx="8">
                  <c:v>0.98893600000000004</c:v>
                </c:pt>
                <c:pt idx="9">
                  <c:v>0.98716599999999999</c:v>
                </c:pt>
                <c:pt idx="10">
                  <c:v>0.98532399999999998</c:v>
                </c:pt>
                <c:pt idx="11">
                  <c:v>0.98341000000000001</c:v>
                </c:pt>
                <c:pt idx="12">
                  <c:v>0.98140499999999997</c:v>
                </c:pt>
                <c:pt idx="13">
                  <c:v>0.97932200000000003</c:v>
                </c:pt>
                <c:pt idx="14">
                  <c:v>0.97715799999999997</c:v>
                </c:pt>
                <c:pt idx="15">
                  <c:v>0.97489400000000004</c:v>
                </c:pt>
                <c:pt idx="16">
                  <c:v>0.97254399999999996</c:v>
                </c:pt>
                <c:pt idx="17">
                  <c:v>0.97010600000000002</c:v>
                </c:pt>
                <c:pt idx="18">
                  <c:v>0.96755899999999995</c:v>
                </c:pt>
                <c:pt idx="19">
                  <c:v>0.96491700000000002</c:v>
                </c:pt>
                <c:pt idx="20">
                  <c:v>0.96217900000000001</c:v>
                </c:pt>
                <c:pt idx="21">
                  <c:v>0.95932099999999998</c:v>
                </c:pt>
                <c:pt idx="22">
                  <c:v>0.95635999999999999</c:v>
                </c:pt>
                <c:pt idx="23">
                  <c:v>0.95329299999999995</c:v>
                </c:pt>
                <c:pt idx="24">
                  <c:v>0.95009699999999997</c:v>
                </c:pt>
                <c:pt idx="25">
                  <c:v>0.94678700000000005</c:v>
                </c:pt>
                <c:pt idx="26">
                  <c:v>0.94336299999999995</c:v>
                </c:pt>
                <c:pt idx="27">
                  <c:v>0.93979699999999999</c:v>
                </c:pt>
                <c:pt idx="28">
                  <c:v>0.93610899999999997</c:v>
                </c:pt>
                <c:pt idx="29">
                  <c:v>0.93229600000000001</c:v>
                </c:pt>
                <c:pt idx="30">
                  <c:v>0.92832899999999996</c:v>
                </c:pt>
                <c:pt idx="31">
                  <c:v>0.92422899999999997</c:v>
                </c:pt>
                <c:pt idx="32">
                  <c:v>0.91999399999999998</c:v>
                </c:pt>
                <c:pt idx="33">
                  <c:v>0.91559199999999996</c:v>
                </c:pt>
                <c:pt idx="34">
                  <c:v>0.91104600000000002</c:v>
                </c:pt>
                <c:pt idx="35">
                  <c:v>0.90635399999999999</c:v>
                </c:pt>
                <c:pt idx="36">
                  <c:v>0.90148099999999998</c:v>
                </c:pt>
                <c:pt idx="37">
                  <c:v>0.89645300000000006</c:v>
                </c:pt>
                <c:pt idx="38">
                  <c:v>0.891266</c:v>
                </c:pt>
                <c:pt idx="39">
                  <c:v>0.88588500000000003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F7-46E0-BA91-ECEC1ABE8523}"/>
            </c:ext>
          </c:extLst>
        </c:ser>
        <c:ser>
          <c:idx val="2"/>
          <c:order val="2"/>
          <c:tx>
            <c:strRef>
              <c:f>'30 Acct. 376.02'!$I$5:$I$6</c:f>
              <c:strCache>
                <c:ptCount val="2"/>
                <c:pt idx="0">
                  <c:v>OPC 
R2-82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'30 Acct. 376.02'!$I$8:$I$47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0.99942200000000003</c:v>
                </c:pt>
                <c:pt idx="2">
                  <c:v>0.99823799999999996</c:v>
                </c:pt>
                <c:pt idx="3">
                  <c:v>0.99700500000000003</c:v>
                </c:pt>
                <c:pt idx="4">
                  <c:v>0.99571600000000005</c:v>
                </c:pt>
                <c:pt idx="5">
                  <c:v>0.99437500000000001</c:v>
                </c:pt>
                <c:pt idx="6">
                  <c:v>0.99298200000000003</c:v>
                </c:pt>
                <c:pt idx="7">
                  <c:v>0.99153400000000003</c:v>
                </c:pt>
                <c:pt idx="8">
                  <c:v>0.99002500000000004</c:v>
                </c:pt>
                <c:pt idx="9">
                  <c:v>0.98845400000000005</c:v>
                </c:pt>
                <c:pt idx="10">
                  <c:v>0.98682300000000001</c:v>
                </c:pt>
                <c:pt idx="11">
                  <c:v>0.98513099999999998</c:v>
                </c:pt>
                <c:pt idx="12">
                  <c:v>0.98337399999999997</c:v>
                </c:pt>
                <c:pt idx="13">
                  <c:v>0.98154300000000005</c:v>
                </c:pt>
                <c:pt idx="14">
                  <c:v>0.97964399999999996</c:v>
                </c:pt>
                <c:pt idx="15">
                  <c:v>0.97767599999999999</c:v>
                </c:pt>
                <c:pt idx="16">
                  <c:v>0.97563699999999998</c:v>
                </c:pt>
                <c:pt idx="17">
                  <c:v>0.97351799999999999</c:v>
                </c:pt>
                <c:pt idx="18">
                  <c:v>0.97131900000000004</c:v>
                </c:pt>
                <c:pt idx="19">
                  <c:v>0.96904199999999996</c:v>
                </c:pt>
                <c:pt idx="20">
                  <c:v>0.96668600000000005</c:v>
                </c:pt>
                <c:pt idx="21">
                  <c:v>0.96424699999999997</c:v>
                </c:pt>
                <c:pt idx="22">
                  <c:v>0.96171200000000001</c:v>
                </c:pt>
                <c:pt idx="23">
                  <c:v>0.95908899999999997</c:v>
                </c:pt>
                <c:pt idx="24">
                  <c:v>0.95637799999999995</c:v>
                </c:pt>
                <c:pt idx="25">
                  <c:v>0.95357599999999998</c:v>
                </c:pt>
                <c:pt idx="26">
                  <c:v>0.95067400000000002</c:v>
                </c:pt>
                <c:pt idx="27">
                  <c:v>0.94766700000000004</c:v>
                </c:pt>
                <c:pt idx="28">
                  <c:v>0.94456200000000001</c:v>
                </c:pt>
                <c:pt idx="29">
                  <c:v>0.94135500000000005</c:v>
                </c:pt>
                <c:pt idx="30">
                  <c:v>0.93804500000000002</c:v>
                </c:pt>
                <c:pt idx="31">
                  <c:v>0.93461300000000003</c:v>
                </c:pt>
                <c:pt idx="32">
                  <c:v>0.93107099999999998</c:v>
                </c:pt>
                <c:pt idx="33">
                  <c:v>0.92741600000000002</c:v>
                </c:pt>
                <c:pt idx="34">
                  <c:v>0.923647</c:v>
                </c:pt>
                <c:pt idx="35">
                  <c:v>0.91975399999999996</c:v>
                </c:pt>
                <c:pt idx="36">
                  <c:v>0.91572900000000002</c:v>
                </c:pt>
                <c:pt idx="37">
                  <c:v>0.91157900000000003</c:v>
                </c:pt>
                <c:pt idx="38">
                  <c:v>0.907304</c:v>
                </c:pt>
                <c:pt idx="39">
                  <c:v>0.90289900000000001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F7-46E0-BA91-ECEC1ABE8523}"/>
            </c:ext>
          </c:extLst>
        </c:ser>
        <c:ser>
          <c:idx val="4"/>
          <c:order val="3"/>
          <c:tx>
            <c:v>1% "Cutoff"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'30 Acct. 376.02'!$AB$8:$AB$9</c:f>
              <c:numCache>
                <c:formatCode>General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xVal>
          <c:yVal>
            <c:numRef>
              <c:f>'30 Acct. 376.02'!$AC$8:$AC$9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F7-46E0-BA91-ECEC1ABE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'31 Acct. 379'!$A$8:$A$47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'31 Acct. 379'!$E$8:$E$46</c:f>
              <c:numCache>
                <c:formatCode>0.00%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0.9998999999999999</c:v>
                </c:pt>
                <c:pt idx="5">
                  <c:v>0.99970000000000003</c:v>
                </c:pt>
                <c:pt idx="6">
                  <c:v>0.99890000000000001</c:v>
                </c:pt>
                <c:pt idx="7">
                  <c:v>0.99890000000000001</c:v>
                </c:pt>
                <c:pt idx="8">
                  <c:v>0.99870000000000003</c:v>
                </c:pt>
                <c:pt idx="9">
                  <c:v>0.99719999999999998</c:v>
                </c:pt>
                <c:pt idx="10">
                  <c:v>0.99540000000000006</c:v>
                </c:pt>
                <c:pt idx="11">
                  <c:v>0.99260000000000004</c:v>
                </c:pt>
                <c:pt idx="12">
                  <c:v>0.99069999999999991</c:v>
                </c:pt>
                <c:pt idx="13">
                  <c:v>0.98909999999999998</c:v>
                </c:pt>
                <c:pt idx="14">
                  <c:v>0.98860000000000003</c:v>
                </c:pt>
                <c:pt idx="15">
                  <c:v>0.98760000000000003</c:v>
                </c:pt>
                <c:pt idx="16">
                  <c:v>0.98010000000000008</c:v>
                </c:pt>
                <c:pt idx="17">
                  <c:v>0.98010000000000008</c:v>
                </c:pt>
                <c:pt idx="18">
                  <c:v>0.97540000000000004</c:v>
                </c:pt>
                <c:pt idx="19">
                  <c:v>0.97089999999999999</c:v>
                </c:pt>
                <c:pt idx="20">
                  <c:v>0.96</c:v>
                </c:pt>
                <c:pt idx="21">
                  <c:v>0.9423999999999999</c:v>
                </c:pt>
                <c:pt idx="22">
                  <c:v>0.94189999999999996</c:v>
                </c:pt>
                <c:pt idx="23">
                  <c:v>0.93909999999999993</c:v>
                </c:pt>
                <c:pt idx="24">
                  <c:v>0.93889999999999996</c:v>
                </c:pt>
                <c:pt idx="25">
                  <c:v>0.93879999999999997</c:v>
                </c:pt>
                <c:pt idx="26">
                  <c:v>0.93859999999999999</c:v>
                </c:pt>
                <c:pt idx="27">
                  <c:v>0.93389999999999995</c:v>
                </c:pt>
                <c:pt idx="28">
                  <c:v>0.92930000000000001</c:v>
                </c:pt>
                <c:pt idx="29">
                  <c:v>0.92569999999999997</c:v>
                </c:pt>
                <c:pt idx="30">
                  <c:v>0.92569999999999997</c:v>
                </c:pt>
                <c:pt idx="31">
                  <c:v>0.92569999999999997</c:v>
                </c:pt>
                <c:pt idx="32">
                  <c:v>0.92569999999999997</c:v>
                </c:pt>
                <c:pt idx="33">
                  <c:v>0.92569999999999997</c:v>
                </c:pt>
                <c:pt idx="34">
                  <c:v>0.92569999999999997</c:v>
                </c:pt>
                <c:pt idx="35">
                  <c:v>0.92540000000000011</c:v>
                </c:pt>
                <c:pt idx="36">
                  <c:v>0.92359999999999998</c:v>
                </c:pt>
                <c:pt idx="37">
                  <c:v>0.92359999999999998</c:v>
                </c:pt>
                <c:pt idx="38">
                  <c:v>0.92359999999999998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38-4463-BFC0-50A8E737F617}"/>
            </c:ext>
          </c:extLst>
        </c:ser>
        <c:ser>
          <c:idx val="1"/>
          <c:order val="1"/>
          <c:tx>
            <c:strRef>
              <c:f>'31 Acct. 379'!$G$5</c:f>
              <c:strCache>
                <c:ptCount val="1"/>
                <c:pt idx="0">
                  <c:v>Company 
R2-52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'31 Acct. 379'!$G$8:$G$47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0.99908799999999998</c:v>
                </c:pt>
                <c:pt idx="2">
                  <c:v>0.99717299999999998</c:v>
                </c:pt>
                <c:pt idx="3">
                  <c:v>0.99513099999999999</c:v>
                </c:pt>
                <c:pt idx="4">
                  <c:v>0.99295500000000003</c:v>
                </c:pt>
                <c:pt idx="5">
                  <c:v>0.99063900000000005</c:v>
                </c:pt>
                <c:pt idx="6">
                  <c:v>0.98817600000000005</c:v>
                </c:pt>
                <c:pt idx="7">
                  <c:v>0.98555800000000005</c:v>
                </c:pt>
                <c:pt idx="8">
                  <c:v>0.98277899999999996</c:v>
                </c:pt>
                <c:pt idx="9">
                  <c:v>0.97982999999999998</c:v>
                </c:pt>
                <c:pt idx="10">
                  <c:v>0.97670400000000002</c:v>
                </c:pt>
                <c:pt idx="11">
                  <c:v>0.97339299999999995</c:v>
                </c:pt>
                <c:pt idx="12">
                  <c:v>0.96988700000000005</c:v>
                </c:pt>
                <c:pt idx="13">
                  <c:v>0.96618000000000004</c:v>
                </c:pt>
                <c:pt idx="14">
                  <c:v>0.96225799999999995</c:v>
                </c:pt>
                <c:pt idx="15">
                  <c:v>0.95811400000000002</c:v>
                </c:pt>
                <c:pt idx="16">
                  <c:v>0.953739</c:v>
                </c:pt>
                <c:pt idx="17">
                  <c:v>0.94912399999999997</c:v>
                </c:pt>
                <c:pt idx="18">
                  <c:v>0.94425800000000004</c:v>
                </c:pt>
                <c:pt idx="19">
                  <c:v>0.939133</c:v>
                </c:pt>
                <c:pt idx="20">
                  <c:v>0.93373600000000001</c:v>
                </c:pt>
                <c:pt idx="21">
                  <c:v>0.92805700000000002</c:v>
                </c:pt>
                <c:pt idx="22">
                  <c:v>0.92208400000000001</c:v>
                </c:pt>
                <c:pt idx="23">
                  <c:v>0.91580799999999996</c:v>
                </c:pt>
                <c:pt idx="24">
                  <c:v>0.90921399999999997</c:v>
                </c:pt>
                <c:pt idx="25">
                  <c:v>0.90229199999999998</c:v>
                </c:pt>
                <c:pt idx="26">
                  <c:v>0.89502899999999996</c:v>
                </c:pt>
                <c:pt idx="27">
                  <c:v>0.88741000000000003</c:v>
                </c:pt>
                <c:pt idx="28">
                  <c:v>0.87941999999999998</c:v>
                </c:pt>
                <c:pt idx="29">
                  <c:v>0.87104999999999999</c:v>
                </c:pt>
                <c:pt idx="30">
                  <c:v>0.86228899999999997</c:v>
                </c:pt>
                <c:pt idx="31">
                  <c:v>0.85312200000000005</c:v>
                </c:pt>
                <c:pt idx="32">
                  <c:v>0.84353599999999995</c:v>
                </c:pt>
                <c:pt idx="33">
                  <c:v>0.83352000000000004</c:v>
                </c:pt>
                <c:pt idx="34">
                  <c:v>0.82305899999999999</c:v>
                </c:pt>
                <c:pt idx="35">
                  <c:v>0.81214299999999995</c:v>
                </c:pt>
                <c:pt idx="36">
                  <c:v>0.80075799999999997</c:v>
                </c:pt>
                <c:pt idx="37">
                  <c:v>0.78889399999999998</c:v>
                </c:pt>
                <c:pt idx="38">
                  <c:v>0.77654100000000004</c:v>
                </c:pt>
                <c:pt idx="39">
                  <c:v>0.76368800000000003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38-4463-BFC0-50A8E737F617}"/>
            </c:ext>
          </c:extLst>
        </c:ser>
        <c:ser>
          <c:idx val="2"/>
          <c:order val="2"/>
          <c:tx>
            <c:strRef>
              <c:f>'31 Acct. 379'!$I$5</c:f>
              <c:strCache>
                <c:ptCount val="1"/>
                <c:pt idx="0">
                  <c:v>OPC 
R2-60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'31 Acct. 379'!$I$8:$I$47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0.99920900000000001</c:v>
                </c:pt>
                <c:pt idx="2">
                  <c:v>0.99756299999999998</c:v>
                </c:pt>
                <c:pt idx="3">
                  <c:v>0.99582599999999999</c:v>
                </c:pt>
                <c:pt idx="4">
                  <c:v>0.99398799999999998</c:v>
                </c:pt>
                <c:pt idx="5">
                  <c:v>0.99204499999999995</c:v>
                </c:pt>
                <c:pt idx="6">
                  <c:v>0.98999899999999996</c:v>
                </c:pt>
                <c:pt idx="7">
                  <c:v>0.98783799999999999</c:v>
                </c:pt>
                <c:pt idx="8">
                  <c:v>0.98555800000000005</c:v>
                </c:pt>
                <c:pt idx="9">
                  <c:v>0.98316199999999998</c:v>
                </c:pt>
                <c:pt idx="10">
                  <c:v>0.98063599999999995</c:v>
                </c:pt>
                <c:pt idx="11">
                  <c:v>0.97797500000000004</c:v>
                </c:pt>
                <c:pt idx="12">
                  <c:v>0.97518300000000002</c:v>
                </c:pt>
                <c:pt idx="13">
                  <c:v>0.97224600000000005</c:v>
                </c:pt>
                <c:pt idx="14">
                  <c:v>0.96915799999999996</c:v>
                </c:pt>
                <c:pt idx="15">
                  <c:v>0.96592199999999995</c:v>
                </c:pt>
                <c:pt idx="16">
                  <c:v>0.96252300000000002</c:v>
                </c:pt>
                <c:pt idx="17">
                  <c:v>0.95895600000000003</c:v>
                </c:pt>
                <c:pt idx="18">
                  <c:v>0.95522300000000004</c:v>
                </c:pt>
                <c:pt idx="19">
                  <c:v>0.95130899999999996</c:v>
                </c:pt>
                <c:pt idx="20">
                  <c:v>0.94720700000000002</c:v>
                </c:pt>
                <c:pt idx="21">
                  <c:v>0.94292100000000001</c:v>
                </c:pt>
                <c:pt idx="22">
                  <c:v>0.93843299999999996</c:v>
                </c:pt>
                <c:pt idx="23">
                  <c:v>0.93373600000000001</c:v>
                </c:pt>
                <c:pt idx="24">
                  <c:v>0.92883499999999997</c:v>
                </c:pt>
                <c:pt idx="25">
                  <c:v>0.92371000000000003</c:v>
                </c:pt>
                <c:pt idx="26">
                  <c:v>0.918354</c:v>
                </c:pt>
                <c:pt idx="27">
                  <c:v>0.91277200000000003</c:v>
                </c:pt>
                <c:pt idx="28">
                  <c:v>0.90694399999999997</c:v>
                </c:pt>
                <c:pt idx="29">
                  <c:v>0.90085999999999999</c:v>
                </c:pt>
                <c:pt idx="30">
                  <c:v>0.89452799999999999</c:v>
                </c:pt>
                <c:pt idx="31">
                  <c:v>0.88792400000000005</c:v>
                </c:pt>
                <c:pt idx="32">
                  <c:v>0.88103900000000002</c:v>
                </c:pt>
                <c:pt idx="33">
                  <c:v>0.87388299999999997</c:v>
                </c:pt>
                <c:pt idx="34">
                  <c:v>0.866429</c:v>
                </c:pt>
                <c:pt idx="35">
                  <c:v>0.85866900000000002</c:v>
                </c:pt>
                <c:pt idx="36">
                  <c:v>0.85061200000000003</c:v>
                </c:pt>
                <c:pt idx="37">
                  <c:v>0.84223199999999998</c:v>
                </c:pt>
                <c:pt idx="38">
                  <c:v>0.83352000000000004</c:v>
                </c:pt>
                <c:pt idx="39">
                  <c:v>0.82448699999999997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38-4463-BFC0-50A8E737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'31 Acct. 379'!$A$8:$A$47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'31 Acct. 379'!$E$8:$E$47</c:f>
              <c:numCache>
                <c:formatCode>0.00%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0.9998999999999999</c:v>
                </c:pt>
                <c:pt idx="5">
                  <c:v>0.99970000000000003</c:v>
                </c:pt>
                <c:pt idx="6">
                  <c:v>0.99890000000000001</c:v>
                </c:pt>
                <c:pt idx="7">
                  <c:v>0.99890000000000001</c:v>
                </c:pt>
                <c:pt idx="8">
                  <c:v>0.99870000000000003</c:v>
                </c:pt>
                <c:pt idx="9">
                  <c:v>0.99719999999999998</c:v>
                </c:pt>
                <c:pt idx="10">
                  <c:v>0.99540000000000006</c:v>
                </c:pt>
                <c:pt idx="11">
                  <c:v>0.99260000000000004</c:v>
                </c:pt>
                <c:pt idx="12">
                  <c:v>0.99069999999999991</c:v>
                </c:pt>
                <c:pt idx="13">
                  <c:v>0.98909999999999998</c:v>
                </c:pt>
                <c:pt idx="14">
                  <c:v>0.98860000000000003</c:v>
                </c:pt>
                <c:pt idx="15">
                  <c:v>0.98760000000000003</c:v>
                </c:pt>
                <c:pt idx="16">
                  <c:v>0.98010000000000008</c:v>
                </c:pt>
                <c:pt idx="17">
                  <c:v>0.98010000000000008</c:v>
                </c:pt>
                <c:pt idx="18">
                  <c:v>0.97540000000000004</c:v>
                </c:pt>
                <c:pt idx="19">
                  <c:v>0.97089999999999999</c:v>
                </c:pt>
                <c:pt idx="20">
                  <c:v>0.96</c:v>
                </c:pt>
                <c:pt idx="21">
                  <c:v>0.9423999999999999</c:v>
                </c:pt>
                <c:pt idx="22">
                  <c:v>0.94189999999999996</c:v>
                </c:pt>
                <c:pt idx="23">
                  <c:v>0.93909999999999993</c:v>
                </c:pt>
                <c:pt idx="24">
                  <c:v>0.93889999999999996</c:v>
                </c:pt>
                <c:pt idx="25">
                  <c:v>0.93879999999999997</c:v>
                </c:pt>
                <c:pt idx="26">
                  <c:v>0.93859999999999999</c:v>
                </c:pt>
                <c:pt idx="27">
                  <c:v>0.93389999999999995</c:v>
                </c:pt>
                <c:pt idx="28">
                  <c:v>0.92930000000000001</c:v>
                </c:pt>
                <c:pt idx="29">
                  <c:v>0.92569999999999997</c:v>
                </c:pt>
                <c:pt idx="30">
                  <c:v>0.92569999999999997</c:v>
                </c:pt>
                <c:pt idx="31">
                  <c:v>0.92569999999999997</c:v>
                </c:pt>
                <c:pt idx="32">
                  <c:v>0.92569999999999997</c:v>
                </c:pt>
                <c:pt idx="33">
                  <c:v>0.92569999999999997</c:v>
                </c:pt>
                <c:pt idx="34">
                  <c:v>0.92569999999999997</c:v>
                </c:pt>
                <c:pt idx="35">
                  <c:v>0.92540000000000011</c:v>
                </c:pt>
                <c:pt idx="36">
                  <c:v>0.92359999999999998</c:v>
                </c:pt>
                <c:pt idx="37">
                  <c:v>0.92359999999999998</c:v>
                </c:pt>
                <c:pt idx="38">
                  <c:v>0.92359999999999998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B7-499D-BB11-CFA1DA2995C5}"/>
            </c:ext>
          </c:extLst>
        </c:ser>
        <c:ser>
          <c:idx val="1"/>
          <c:order val="1"/>
          <c:tx>
            <c:strRef>
              <c:f>'31 Acct. 379'!$G$5:$G$6</c:f>
              <c:strCache>
                <c:ptCount val="2"/>
                <c:pt idx="0">
                  <c:v>Company 
R2-52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'31 Acct. 379'!$G$8:$G$47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0.99908799999999998</c:v>
                </c:pt>
                <c:pt idx="2">
                  <c:v>0.99717299999999998</c:v>
                </c:pt>
                <c:pt idx="3">
                  <c:v>0.99513099999999999</c:v>
                </c:pt>
                <c:pt idx="4">
                  <c:v>0.99295500000000003</c:v>
                </c:pt>
                <c:pt idx="5">
                  <c:v>0.99063900000000005</c:v>
                </c:pt>
                <c:pt idx="6">
                  <c:v>0.98817600000000005</c:v>
                </c:pt>
                <c:pt idx="7">
                  <c:v>0.98555800000000005</c:v>
                </c:pt>
                <c:pt idx="8">
                  <c:v>0.98277899999999996</c:v>
                </c:pt>
                <c:pt idx="9">
                  <c:v>0.97982999999999998</c:v>
                </c:pt>
                <c:pt idx="10">
                  <c:v>0.97670400000000002</c:v>
                </c:pt>
                <c:pt idx="11">
                  <c:v>0.97339299999999995</c:v>
                </c:pt>
                <c:pt idx="12">
                  <c:v>0.96988700000000005</c:v>
                </c:pt>
                <c:pt idx="13">
                  <c:v>0.96618000000000004</c:v>
                </c:pt>
                <c:pt idx="14">
                  <c:v>0.96225799999999995</c:v>
                </c:pt>
                <c:pt idx="15">
                  <c:v>0.95811400000000002</c:v>
                </c:pt>
                <c:pt idx="16">
                  <c:v>0.953739</c:v>
                </c:pt>
                <c:pt idx="17">
                  <c:v>0.94912399999999997</c:v>
                </c:pt>
                <c:pt idx="18">
                  <c:v>0.94425800000000004</c:v>
                </c:pt>
                <c:pt idx="19">
                  <c:v>0.939133</c:v>
                </c:pt>
                <c:pt idx="20">
                  <c:v>0.93373600000000001</c:v>
                </c:pt>
                <c:pt idx="21">
                  <c:v>0.92805700000000002</c:v>
                </c:pt>
                <c:pt idx="22">
                  <c:v>0.92208400000000001</c:v>
                </c:pt>
                <c:pt idx="23">
                  <c:v>0.91580799999999996</c:v>
                </c:pt>
                <c:pt idx="24">
                  <c:v>0.90921399999999997</c:v>
                </c:pt>
                <c:pt idx="25">
                  <c:v>0.90229199999999998</c:v>
                </c:pt>
                <c:pt idx="26">
                  <c:v>0.89502899999999996</c:v>
                </c:pt>
                <c:pt idx="27">
                  <c:v>0.88741000000000003</c:v>
                </c:pt>
                <c:pt idx="28">
                  <c:v>0.87941999999999998</c:v>
                </c:pt>
                <c:pt idx="29">
                  <c:v>0.87104999999999999</c:v>
                </c:pt>
                <c:pt idx="30">
                  <c:v>0.86228899999999997</c:v>
                </c:pt>
                <c:pt idx="31">
                  <c:v>0.85312200000000005</c:v>
                </c:pt>
                <c:pt idx="32">
                  <c:v>0.84353599999999995</c:v>
                </c:pt>
                <c:pt idx="33">
                  <c:v>0.83352000000000004</c:v>
                </c:pt>
                <c:pt idx="34">
                  <c:v>0.82305899999999999</c:v>
                </c:pt>
                <c:pt idx="35">
                  <c:v>0.81214299999999995</c:v>
                </c:pt>
                <c:pt idx="36">
                  <c:v>0.80075799999999997</c:v>
                </c:pt>
                <c:pt idx="37">
                  <c:v>0.78889399999999998</c:v>
                </c:pt>
                <c:pt idx="38">
                  <c:v>0.77654100000000004</c:v>
                </c:pt>
                <c:pt idx="39">
                  <c:v>0.76368800000000003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B7-499D-BB11-CFA1DA2995C5}"/>
            </c:ext>
          </c:extLst>
        </c:ser>
        <c:ser>
          <c:idx val="2"/>
          <c:order val="2"/>
          <c:tx>
            <c:strRef>
              <c:f>'31 Acct. 379'!$I$5:$I$6</c:f>
              <c:strCache>
                <c:ptCount val="2"/>
                <c:pt idx="0">
                  <c:v>OPC 
R2-60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'31 Acct. 379'!$I$8:$I$47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0.99920900000000001</c:v>
                </c:pt>
                <c:pt idx="2">
                  <c:v>0.99756299999999998</c:v>
                </c:pt>
                <c:pt idx="3">
                  <c:v>0.99582599999999999</c:v>
                </c:pt>
                <c:pt idx="4">
                  <c:v>0.99398799999999998</c:v>
                </c:pt>
                <c:pt idx="5">
                  <c:v>0.99204499999999995</c:v>
                </c:pt>
                <c:pt idx="6">
                  <c:v>0.98999899999999996</c:v>
                </c:pt>
                <c:pt idx="7">
                  <c:v>0.98783799999999999</c:v>
                </c:pt>
                <c:pt idx="8">
                  <c:v>0.98555800000000005</c:v>
                </c:pt>
                <c:pt idx="9">
                  <c:v>0.98316199999999998</c:v>
                </c:pt>
                <c:pt idx="10">
                  <c:v>0.98063599999999995</c:v>
                </c:pt>
                <c:pt idx="11">
                  <c:v>0.97797500000000004</c:v>
                </c:pt>
                <c:pt idx="12">
                  <c:v>0.97518300000000002</c:v>
                </c:pt>
                <c:pt idx="13">
                  <c:v>0.97224600000000005</c:v>
                </c:pt>
                <c:pt idx="14">
                  <c:v>0.96915799999999996</c:v>
                </c:pt>
                <c:pt idx="15">
                  <c:v>0.96592199999999995</c:v>
                </c:pt>
                <c:pt idx="16">
                  <c:v>0.96252300000000002</c:v>
                </c:pt>
                <c:pt idx="17">
                  <c:v>0.95895600000000003</c:v>
                </c:pt>
                <c:pt idx="18">
                  <c:v>0.95522300000000004</c:v>
                </c:pt>
                <c:pt idx="19">
                  <c:v>0.95130899999999996</c:v>
                </c:pt>
                <c:pt idx="20">
                  <c:v>0.94720700000000002</c:v>
                </c:pt>
                <c:pt idx="21">
                  <c:v>0.94292100000000001</c:v>
                </c:pt>
                <c:pt idx="22">
                  <c:v>0.93843299999999996</c:v>
                </c:pt>
                <c:pt idx="23">
                  <c:v>0.93373600000000001</c:v>
                </c:pt>
                <c:pt idx="24">
                  <c:v>0.92883499999999997</c:v>
                </c:pt>
                <c:pt idx="25">
                  <c:v>0.92371000000000003</c:v>
                </c:pt>
                <c:pt idx="26">
                  <c:v>0.918354</c:v>
                </c:pt>
                <c:pt idx="27">
                  <c:v>0.91277200000000003</c:v>
                </c:pt>
                <c:pt idx="28">
                  <c:v>0.90694399999999997</c:v>
                </c:pt>
                <c:pt idx="29">
                  <c:v>0.90085999999999999</c:v>
                </c:pt>
                <c:pt idx="30">
                  <c:v>0.89452799999999999</c:v>
                </c:pt>
                <c:pt idx="31">
                  <c:v>0.88792400000000005</c:v>
                </c:pt>
                <c:pt idx="32">
                  <c:v>0.88103900000000002</c:v>
                </c:pt>
                <c:pt idx="33">
                  <c:v>0.87388299999999997</c:v>
                </c:pt>
                <c:pt idx="34">
                  <c:v>0.866429</c:v>
                </c:pt>
                <c:pt idx="35">
                  <c:v>0.85866900000000002</c:v>
                </c:pt>
                <c:pt idx="36">
                  <c:v>0.85061200000000003</c:v>
                </c:pt>
                <c:pt idx="37">
                  <c:v>0.84223199999999998</c:v>
                </c:pt>
                <c:pt idx="38">
                  <c:v>0.83352000000000004</c:v>
                </c:pt>
                <c:pt idx="39">
                  <c:v>0.82448699999999997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B7-499D-BB11-CFA1DA2995C5}"/>
            </c:ext>
          </c:extLst>
        </c:ser>
        <c:ser>
          <c:idx val="4"/>
          <c:order val="3"/>
          <c:tx>
            <c:v>1% "Cutoff"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'31 Acct. 379'!$AB$8:$AB$9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'31 Acct. 379'!$AC$8:$AC$9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1B7-499D-BB11-CFA1DA29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'32 Acct. 380.02'!$A$8:$A$47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'32 Acct. 380.02'!$E$8:$E$46</c:f>
              <c:numCache>
                <c:formatCode>0.00%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0.99950000000000006</c:v>
                </c:pt>
                <c:pt idx="3">
                  <c:v>0.99890000000000001</c:v>
                </c:pt>
                <c:pt idx="4">
                  <c:v>0.998</c:v>
                </c:pt>
                <c:pt idx="5">
                  <c:v>0.99690000000000001</c:v>
                </c:pt>
                <c:pt idx="6">
                  <c:v>0.99480000000000002</c:v>
                </c:pt>
                <c:pt idx="7">
                  <c:v>0.99199999999999999</c:v>
                </c:pt>
                <c:pt idx="8">
                  <c:v>0.98939999999999995</c:v>
                </c:pt>
                <c:pt idx="9">
                  <c:v>0.98640000000000005</c:v>
                </c:pt>
                <c:pt idx="10">
                  <c:v>0.9839</c:v>
                </c:pt>
                <c:pt idx="11">
                  <c:v>0.98140000000000005</c:v>
                </c:pt>
                <c:pt idx="12">
                  <c:v>0.97799999999999998</c:v>
                </c:pt>
                <c:pt idx="13">
                  <c:v>0.97470000000000001</c:v>
                </c:pt>
                <c:pt idx="14">
                  <c:v>0.97060000000000002</c:v>
                </c:pt>
                <c:pt idx="15">
                  <c:v>0.96750000000000003</c:v>
                </c:pt>
                <c:pt idx="16">
                  <c:v>0.96400000000000008</c:v>
                </c:pt>
                <c:pt idx="17">
                  <c:v>0.96030000000000004</c:v>
                </c:pt>
                <c:pt idx="18">
                  <c:v>0.95609999999999995</c:v>
                </c:pt>
                <c:pt idx="19">
                  <c:v>0.95269999999999999</c:v>
                </c:pt>
                <c:pt idx="20">
                  <c:v>0.94830000000000003</c:v>
                </c:pt>
                <c:pt idx="21">
                  <c:v>0.94459999999999988</c:v>
                </c:pt>
                <c:pt idx="22">
                  <c:v>0.94090000000000007</c:v>
                </c:pt>
                <c:pt idx="23">
                  <c:v>0.93599999999999994</c:v>
                </c:pt>
                <c:pt idx="24">
                  <c:v>0.93200000000000005</c:v>
                </c:pt>
                <c:pt idx="25">
                  <c:v>0.92799999999999994</c:v>
                </c:pt>
                <c:pt idx="26">
                  <c:v>0.9234</c:v>
                </c:pt>
                <c:pt idx="27">
                  <c:v>0.9173</c:v>
                </c:pt>
                <c:pt idx="28">
                  <c:v>0.91269999999999996</c:v>
                </c:pt>
                <c:pt idx="29">
                  <c:v>0.90739999999999998</c:v>
                </c:pt>
                <c:pt idx="30">
                  <c:v>0.90469999999999995</c:v>
                </c:pt>
                <c:pt idx="31">
                  <c:v>0.9002</c:v>
                </c:pt>
                <c:pt idx="32">
                  <c:v>0.8952</c:v>
                </c:pt>
                <c:pt idx="33">
                  <c:v>0.89080000000000004</c:v>
                </c:pt>
                <c:pt idx="34">
                  <c:v>0.88790000000000002</c:v>
                </c:pt>
                <c:pt idx="35">
                  <c:v>0.88300000000000001</c:v>
                </c:pt>
                <c:pt idx="36">
                  <c:v>0.8801000000000001</c:v>
                </c:pt>
                <c:pt idx="37">
                  <c:v>0.85439999999999994</c:v>
                </c:pt>
                <c:pt idx="38">
                  <c:v>0.84840000000000004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62-4EFE-A33F-A1FF143F1D8B}"/>
            </c:ext>
          </c:extLst>
        </c:ser>
        <c:ser>
          <c:idx val="1"/>
          <c:order val="1"/>
          <c:tx>
            <c:strRef>
              <c:f>'32 Acct. 380.02'!$G$5</c:f>
              <c:strCache>
                <c:ptCount val="1"/>
                <c:pt idx="0">
                  <c:v>Company 
R2.5-55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'32 Acct. 380.02'!$G$8:$G$47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0.999498</c:v>
                </c:pt>
                <c:pt idx="2">
                  <c:v>0.99843800000000005</c:v>
                </c:pt>
                <c:pt idx="3">
                  <c:v>0.99729599999999996</c:v>
                </c:pt>
                <c:pt idx="4">
                  <c:v>0.99606799999999995</c:v>
                </c:pt>
                <c:pt idx="5">
                  <c:v>0.99474600000000002</c:v>
                </c:pt>
                <c:pt idx="6">
                  <c:v>0.99332500000000001</c:v>
                </c:pt>
                <c:pt idx="7">
                  <c:v>0.99179200000000001</c:v>
                </c:pt>
                <c:pt idx="8">
                  <c:v>0.99014400000000002</c:v>
                </c:pt>
                <c:pt idx="9">
                  <c:v>0.98837399999999997</c:v>
                </c:pt>
                <c:pt idx="10">
                  <c:v>0.98647399999999996</c:v>
                </c:pt>
                <c:pt idx="11">
                  <c:v>0.98443599999999998</c:v>
                </c:pt>
                <c:pt idx="12">
                  <c:v>0.98224699999999998</c:v>
                </c:pt>
                <c:pt idx="13">
                  <c:v>0.97989599999999999</c:v>
                </c:pt>
                <c:pt idx="14">
                  <c:v>0.97737799999999997</c:v>
                </c:pt>
                <c:pt idx="15">
                  <c:v>0.97468299999999997</c:v>
                </c:pt>
                <c:pt idx="16">
                  <c:v>0.97180100000000003</c:v>
                </c:pt>
                <c:pt idx="17">
                  <c:v>0.96872000000000003</c:v>
                </c:pt>
                <c:pt idx="18">
                  <c:v>0.965418</c:v>
                </c:pt>
                <c:pt idx="19">
                  <c:v>0.96189400000000003</c:v>
                </c:pt>
                <c:pt idx="20">
                  <c:v>0.95813499999999996</c:v>
                </c:pt>
                <c:pt idx="21">
                  <c:v>0.954129</c:v>
                </c:pt>
                <c:pt idx="22">
                  <c:v>0.94986400000000004</c:v>
                </c:pt>
                <c:pt idx="23">
                  <c:v>0.94531900000000002</c:v>
                </c:pt>
                <c:pt idx="24">
                  <c:v>0.94047899999999995</c:v>
                </c:pt>
                <c:pt idx="25">
                  <c:v>0.935338</c:v>
                </c:pt>
                <c:pt idx="26">
                  <c:v>0.92988099999999996</c:v>
                </c:pt>
                <c:pt idx="27">
                  <c:v>0.924095</c:v>
                </c:pt>
                <c:pt idx="28">
                  <c:v>0.917964</c:v>
                </c:pt>
                <c:pt idx="29">
                  <c:v>0.91145100000000001</c:v>
                </c:pt>
                <c:pt idx="30">
                  <c:v>0.90456099999999995</c:v>
                </c:pt>
                <c:pt idx="31">
                  <c:v>0.89727699999999999</c:v>
                </c:pt>
                <c:pt idx="32">
                  <c:v>0.88958300000000001</c:v>
                </c:pt>
                <c:pt idx="33">
                  <c:v>0.88146000000000002</c:v>
                </c:pt>
                <c:pt idx="34">
                  <c:v>0.87287800000000004</c:v>
                </c:pt>
                <c:pt idx="35">
                  <c:v>0.86381799999999997</c:v>
                </c:pt>
                <c:pt idx="36">
                  <c:v>0.85427200000000003</c:v>
                </c:pt>
                <c:pt idx="37">
                  <c:v>0.844221</c:v>
                </c:pt>
                <c:pt idx="38">
                  <c:v>0.83364400000000005</c:v>
                </c:pt>
                <c:pt idx="39">
                  <c:v>0.82252099999999995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62-4EFE-A33F-A1FF143F1D8B}"/>
            </c:ext>
          </c:extLst>
        </c:ser>
        <c:ser>
          <c:idx val="2"/>
          <c:order val="2"/>
          <c:tx>
            <c:strRef>
              <c:f>'32 Acct. 380.02'!$I$5</c:f>
              <c:strCache>
                <c:ptCount val="1"/>
                <c:pt idx="0">
                  <c:v>OPC 
R2-62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'32 Acct. 380.02'!$I$8:$I$47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0.99923499999999998</c:v>
                </c:pt>
                <c:pt idx="2">
                  <c:v>0.997645</c:v>
                </c:pt>
                <c:pt idx="3">
                  <c:v>0.99597199999999997</c:v>
                </c:pt>
                <c:pt idx="4">
                  <c:v>0.99419900000000005</c:v>
                </c:pt>
                <c:pt idx="5">
                  <c:v>0.99233400000000005</c:v>
                </c:pt>
                <c:pt idx="6">
                  <c:v>0.990371</c:v>
                </c:pt>
                <c:pt idx="7">
                  <c:v>0.98829800000000001</c:v>
                </c:pt>
                <c:pt idx="8">
                  <c:v>0.986124</c:v>
                </c:pt>
                <c:pt idx="9">
                  <c:v>0.98382999999999998</c:v>
                </c:pt>
                <c:pt idx="10">
                  <c:v>0.98142200000000002</c:v>
                </c:pt>
                <c:pt idx="11">
                  <c:v>0.97889499999999996</c:v>
                </c:pt>
                <c:pt idx="12">
                  <c:v>0.97623400000000005</c:v>
                </c:pt>
                <c:pt idx="13">
                  <c:v>0.97344799999999998</c:v>
                </c:pt>
                <c:pt idx="14">
                  <c:v>0.970522</c:v>
                </c:pt>
                <c:pt idx="15">
                  <c:v>0.96745400000000004</c:v>
                </c:pt>
                <c:pt idx="16">
                  <c:v>0.96424699999999997</c:v>
                </c:pt>
                <c:pt idx="17">
                  <c:v>0.96087400000000001</c:v>
                </c:pt>
                <c:pt idx="18">
                  <c:v>0.95735300000000001</c:v>
                </c:pt>
                <c:pt idx="19">
                  <c:v>0.95366700000000004</c:v>
                </c:pt>
                <c:pt idx="20">
                  <c:v>0.94980699999999996</c:v>
                </c:pt>
                <c:pt idx="21">
                  <c:v>0.94578200000000001</c:v>
                </c:pt>
                <c:pt idx="22">
                  <c:v>0.94156399999999996</c:v>
                </c:pt>
                <c:pt idx="23">
                  <c:v>0.937164</c:v>
                </c:pt>
                <c:pt idx="24">
                  <c:v>0.93257500000000004</c:v>
                </c:pt>
                <c:pt idx="25">
                  <c:v>0.92777399999999999</c:v>
                </c:pt>
                <c:pt idx="26">
                  <c:v>0.92277900000000002</c:v>
                </c:pt>
                <c:pt idx="27">
                  <c:v>0.91756000000000004</c:v>
                </c:pt>
                <c:pt idx="28">
                  <c:v>0.91212300000000002</c:v>
                </c:pt>
                <c:pt idx="29">
                  <c:v>0.90646800000000005</c:v>
                </c:pt>
                <c:pt idx="30">
                  <c:v>0.90056000000000003</c:v>
                </c:pt>
                <c:pt idx="31">
                  <c:v>0.89442299999999997</c:v>
                </c:pt>
                <c:pt idx="32">
                  <c:v>0.88803200000000004</c:v>
                </c:pt>
                <c:pt idx="33">
                  <c:v>0.88137900000000002</c:v>
                </c:pt>
                <c:pt idx="34">
                  <c:v>0.87447699999999995</c:v>
                </c:pt>
                <c:pt idx="35">
                  <c:v>0.86728099999999997</c:v>
                </c:pt>
                <c:pt idx="36">
                  <c:v>0.85981700000000005</c:v>
                </c:pt>
                <c:pt idx="37">
                  <c:v>0.85206700000000002</c:v>
                </c:pt>
                <c:pt idx="38">
                  <c:v>0.84400900000000001</c:v>
                </c:pt>
                <c:pt idx="39">
                  <c:v>0.83566600000000002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62-4EFE-A33F-A1FF143F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'32 Acct. 380.02'!$A$8:$A$47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'32 Acct. 380.02'!$E$8:$E$47</c:f>
              <c:numCache>
                <c:formatCode>0.00%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0.99950000000000006</c:v>
                </c:pt>
                <c:pt idx="3">
                  <c:v>0.99890000000000001</c:v>
                </c:pt>
                <c:pt idx="4">
                  <c:v>0.998</c:v>
                </c:pt>
                <c:pt idx="5">
                  <c:v>0.99690000000000001</c:v>
                </c:pt>
                <c:pt idx="6">
                  <c:v>0.99480000000000002</c:v>
                </c:pt>
                <c:pt idx="7">
                  <c:v>0.99199999999999999</c:v>
                </c:pt>
                <c:pt idx="8">
                  <c:v>0.98939999999999995</c:v>
                </c:pt>
                <c:pt idx="9">
                  <c:v>0.98640000000000005</c:v>
                </c:pt>
                <c:pt idx="10">
                  <c:v>0.9839</c:v>
                </c:pt>
                <c:pt idx="11">
                  <c:v>0.98140000000000005</c:v>
                </c:pt>
                <c:pt idx="12">
                  <c:v>0.97799999999999998</c:v>
                </c:pt>
                <c:pt idx="13">
                  <c:v>0.97470000000000001</c:v>
                </c:pt>
                <c:pt idx="14">
                  <c:v>0.97060000000000002</c:v>
                </c:pt>
                <c:pt idx="15">
                  <c:v>0.96750000000000003</c:v>
                </c:pt>
                <c:pt idx="16">
                  <c:v>0.96400000000000008</c:v>
                </c:pt>
                <c:pt idx="17">
                  <c:v>0.96030000000000004</c:v>
                </c:pt>
                <c:pt idx="18">
                  <c:v>0.95609999999999995</c:v>
                </c:pt>
                <c:pt idx="19">
                  <c:v>0.95269999999999999</c:v>
                </c:pt>
                <c:pt idx="20">
                  <c:v>0.94830000000000003</c:v>
                </c:pt>
                <c:pt idx="21">
                  <c:v>0.94459999999999988</c:v>
                </c:pt>
                <c:pt idx="22">
                  <c:v>0.94090000000000007</c:v>
                </c:pt>
                <c:pt idx="23">
                  <c:v>0.93599999999999994</c:v>
                </c:pt>
                <c:pt idx="24">
                  <c:v>0.93200000000000005</c:v>
                </c:pt>
                <c:pt idx="25">
                  <c:v>0.92799999999999994</c:v>
                </c:pt>
                <c:pt idx="26">
                  <c:v>0.9234</c:v>
                </c:pt>
                <c:pt idx="27">
                  <c:v>0.9173</c:v>
                </c:pt>
                <c:pt idx="28">
                  <c:v>0.91269999999999996</c:v>
                </c:pt>
                <c:pt idx="29">
                  <c:v>0.90739999999999998</c:v>
                </c:pt>
                <c:pt idx="30">
                  <c:v>0.90469999999999995</c:v>
                </c:pt>
                <c:pt idx="31">
                  <c:v>0.9002</c:v>
                </c:pt>
                <c:pt idx="32">
                  <c:v>0.8952</c:v>
                </c:pt>
                <c:pt idx="33">
                  <c:v>0.89080000000000004</c:v>
                </c:pt>
                <c:pt idx="34">
                  <c:v>0.88790000000000002</c:v>
                </c:pt>
                <c:pt idx="35">
                  <c:v>0.88300000000000001</c:v>
                </c:pt>
                <c:pt idx="36">
                  <c:v>0.8801000000000001</c:v>
                </c:pt>
                <c:pt idx="37">
                  <c:v>0.85439999999999994</c:v>
                </c:pt>
                <c:pt idx="38">
                  <c:v>0.84840000000000004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1C-4168-8A6D-3A9B925FAED4}"/>
            </c:ext>
          </c:extLst>
        </c:ser>
        <c:ser>
          <c:idx val="1"/>
          <c:order val="1"/>
          <c:tx>
            <c:strRef>
              <c:f>'32 Acct. 380.02'!$G$5:$G$6</c:f>
              <c:strCache>
                <c:ptCount val="2"/>
                <c:pt idx="0">
                  <c:v>Company 
R2.5-55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'32 Acct. 380.02'!$G$8:$G$47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0.999498</c:v>
                </c:pt>
                <c:pt idx="2">
                  <c:v>0.99843800000000005</c:v>
                </c:pt>
                <c:pt idx="3">
                  <c:v>0.99729599999999996</c:v>
                </c:pt>
                <c:pt idx="4">
                  <c:v>0.99606799999999995</c:v>
                </c:pt>
                <c:pt idx="5">
                  <c:v>0.99474600000000002</c:v>
                </c:pt>
                <c:pt idx="6">
                  <c:v>0.99332500000000001</c:v>
                </c:pt>
                <c:pt idx="7">
                  <c:v>0.99179200000000001</c:v>
                </c:pt>
                <c:pt idx="8">
                  <c:v>0.99014400000000002</c:v>
                </c:pt>
                <c:pt idx="9">
                  <c:v>0.98837399999999997</c:v>
                </c:pt>
                <c:pt idx="10">
                  <c:v>0.98647399999999996</c:v>
                </c:pt>
                <c:pt idx="11">
                  <c:v>0.98443599999999998</c:v>
                </c:pt>
                <c:pt idx="12">
                  <c:v>0.98224699999999998</c:v>
                </c:pt>
                <c:pt idx="13">
                  <c:v>0.97989599999999999</c:v>
                </c:pt>
                <c:pt idx="14">
                  <c:v>0.97737799999999997</c:v>
                </c:pt>
                <c:pt idx="15">
                  <c:v>0.97468299999999997</c:v>
                </c:pt>
                <c:pt idx="16">
                  <c:v>0.97180100000000003</c:v>
                </c:pt>
                <c:pt idx="17">
                  <c:v>0.96872000000000003</c:v>
                </c:pt>
                <c:pt idx="18">
                  <c:v>0.965418</c:v>
                </c:pt>
                <c:pt idx="19">
                  <c:v>0.96189400000000003</c:v>
                </c:pt>
                <c:pt idx="20">
                  <c:v>0.95813499999999996</c:v>
                </c:pt>
                <c:pt idx="21">
                  <c:v>0.954129</c:v>
                </c:pt>
                <c:pt idx="22">
                  <c:v>0.94986400000000004</c:v>
                </c:pt>
                <c:pt idx="23">
                  <c:v>0.94531900000000002</c:v>
                </c:pt>
                <c:pt idx="24">
                  <c:v>0.94047899999999995</c:v>
                </c:pt>
                <c:pt idx="25">
                  <c:v>0.935338</c:v>
                </c:pt>
                <c:pt idx="26">
                  <c:v>0.92988099999999996</c:v>
                </c:pt>
                <c:pt idx="27">
                  <c:v>0.924095</c:v>
                </c:pt>
                <c:pt idx="28">
                  <c:v>0.917964</c:v>
                </c:pt>
                <c:pt idx="29">
                  <c:v>0.91145100000000001</c:v>
                </c:pt>
                <c:pt idx="30">
                  <c:v>0.90456099999999995</c:v>
                </c:pt>
                <c:pt idx="31">
                  <c:v>0.89727699999999999</c:v>
                </c:pt>
                <c:pt idx="32">
                  <c:v>0.88958300000000001</c:v>
                </c:pt>
                <c:pt idx="33">
                  <c:v>0.88146000000000002</c:v>
                </c:pt>
                <c:pt idx="34">
                  <c:v>0.87287800000000004</c:v>
                </c:pt>
                <c:pt idx="35">
                  <c:v>0.86381799999999997</c:v>
                </c:pt>
                <c:pt idx="36">
                  <c:v>0.85427200000000003</c:v>
                </c:pt>
                <c:pt idx="37">
                  <c:v>0.844221</c:v>
                </c:pt>
                <c:pt idx="38">
                  <c:v>0.83364400000000005</c:v>
                </c:pt>
                <c:pt idx="39">
                  <c:v>0.82252099999999995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1C-4168-8A6D-3A9B925FAED4}"/>
            </c:ext>
          </c:extLst>
        </c:ser>
        <c:ser>
          <c:idx val="2"/>
          <c:order val="2"/>
          <c:tx>
            <c:strRef>
              <c:f>'32 Acct. 380.02'!$I$5:$I$6</c:f>
              <c:strCache>
                <c:ptCount val="2"/>
                <c:pt idx="0">
                  <c:v>OPC 
R2-62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'32 Acct. 380.02'!$I$8:$I$47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0.99923499999999998</c:v>
                </c:pt>
                <c:pt idx="2">
                  <c:v>0.997645</c:v>
                </c:pt>
                <c:pt idx="3">
                  <c:v>0.99597199999999997</c:v>
                </c:pt>
                <c:pt idx="4">
                  <c:v>0.99419900000000005</c:v>
                </c:pt>
                <c:pt idx="5">
                  <c:v>0.99233400000000005</c:v>
                </c:pt>
                <c:pt idx="6">
                  <c:v>0.990371</c:v>
                </c:pt>
                <c:pt idx="7">
                  <c:v>0.98829800000000001</c:v>
                </c:pt>
                <c:pt idx="8">
                  <c:v>0.986124</c:v>
                </c:pt>
                <c:pt idx="9">
                  <c:v>0.98382999999999998</c:v>
                </c:pt>
                <c:pt idx="10">
                  <c:v>0.98142200000000002</c:v>
                </c:pt>
                <c:pt idx="11">
                  <c:v>0.97889499999999996</c:v>
                </c:pt>
                <c:pt idx="12">
                  <c:v>0.97623400000000005</c:v>
                </c:pt>
                <c:pt idx="13">
                  <c:v>0.97344799999999998</c:v>
                </c:pt>
                <c:pt idx="14">
                  <c:v>0.970522</c:v>
                </c:pt>
                <c:pt idx="15">
                  <c:v>0.96745400000000004</c:v>
                </c:pt>
                <c:pt idx="16">
                  <c:v>0.96424699999999997</c:v>
                </c:pt>
                <c:pt idx="17">
                  <c:v>0.96087400000000001</c:v>
                </c:pt>
                <c:pt idx="18">
                  <c:v>0.95735300000000001</c:v>
                </c:pt>
                <c:pt idx="19">
                  <c:v>0.95366700000000004</c:v>
                </c:pt>
                <c:pt idx="20">
                  <c:v>0.94980699999999996</c:v>
                </c:pt>
                <c:pt idx="21">
                  <c:v>0.94578200000000001</c:v>
                </c:pt>
                <c:pt idx="22">
                  <c:v>0.94156399999999996</c:v>
                </c:pt>
                <c:pt idx="23">
                  <c:v>0.937164</c:v>
                </c:pt>
                <c:pt idx="24">
                  <c:v>0.93257500000000004</c:v>
                </c:pt>
                <c:pt idx="25">
                  <c:v>0.92777399999999999</c:v>
                </c:pt>
                <c:pt idx="26">
                  <c:v>0.92277900000000002</c:v>
                </c:pt>
                <c:pt idx="27">
                  <c:v>0.91756000000000004</c:v>
                </c:pt>
                <c:pt idx="28">
                  <c:v>0.91212300000000002</c:v>
                </c:pt>
                <c:pt idx="29">
                  <c:v>0.90646800000000005</c:v>
                </c:pt>
                <c:pt idx="30">
                  <c:v>0.90056000000000003</c:v>
                </c:pt>
                <c:pt idx="31">
                  <c:v>0.89442299999999997</c:v>
                </c:pt>
                <c:pt idx="32">
                  <c:v>0.88803200000000004</c:v>
                </c:pt>
                <c:pt idx="33">
                  <c:v>0.88137900000000002</c:v>
                </c:pt>
                <c:pt idx="34">
                  <c:v>0.87447699999999995</c:v>
                </c:pt>
                <c:pt idx="35">
                  <c:v>0.86728099999999997</c:v>
                </c:pt>
                <c:pt idx="36">
                  <c:v>0.85981700000000005</c:v>
                </c:pt>
                <c:pt idx="37">
                  <c:v>0.85206700000000002</c:v>
                </c:pt>
                <c:pt idx="38">
                  <c:v>0.84400900000000001</c:v>
                </c:pt>
                <c:pt idx="39">
                  <c:v>0.83566600000000002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1C-4168-8A6D-3A9B925FAED4}"/>
            </c:ext>
          </c:extLst>
        </c:ser>
        <c:ser>
          <c:idx val="4"/>
          <c:order val="3"/>
          <c:tx>
            <c:v>1% "Cutoff"</c:v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'32 Acct. 380.02'!$AB$8:$AB$9</c:f>
              <c:numCache>
                <c:formatCode>General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xVal>
          <c:yVal>
            <c:numRef>
              <c:f>'32 Acct. 380.02'!$AC$8:$AC$9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1C-4168-8A6D-3A9B925F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  <c:extLst/>
      </c:scatterChart>
      <c:valAx>
        <c:axId val="16609438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OLT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'33 Acct. 382'!$A$8:$A$47</c:f>
              <c:numCache>
                <c:formatCode>0.0</c:formatCode>
                <c:ptCount val="40"/>
                <c:pt idx="0">
                  <c:v>0</c:v>
                </c:pt>
                <c:pt idx="1">
                  <c:v>0.5</c:v>
                </c:pt>
                <c:pt idx="2">
                  <c:v>1.5</c:v>
                </c:pt>
                <c:pt idx="3">
                  <c:v>2.5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6.5</c:v>
                </c:pt>
                <c:pt idx="8">
                  <c:v>7.5</c:v>
                </c:pt>
                <c:pt idx="9">
                  <c:v>8.5</c:v>
                </c:pt>
                <c:pt idx="10">
                  <c:v>9.5</c:v>
                </c:pt>
                <c:pt idx="11">
                  <c:v>10.5</c:v>
                </c:pt>
                <c:pt idx="12">
                  <c:v>11.5</c:v>
                </c:pt>
                <c:pt idx="13">
                  <c:v>12.5</c:v>
                </c:pt>
                <c:pt idx="14">
                  <c:v>13.5</c:v>
                </c:pt>
                <c:pt idx="15">
                  <c:v>14.5</c:v>
                </c:pt>
                <c:pt idx="16">
                  <c:v>15.5</c:v>
                </c:pt>
                <c:pt idx="17">
                  <c:v>16.5</c:v>
                </c:pt>
                <c:pt idx="18">
                  <c:v>17.5</c:v>
                </c:pt>
                <c:pt idx="19">
                  <c:v>18.5</c:v>
                </c:pt>
                <c:pt idx="20">
                  <c:v>19.5</c:v>
                </c:pt>
                <c:pt idx="21">
                  <c:v>20.5</c:v>
                </c:pt>
                <c:pt idx="22">
                  <c:v>21.5</c:v>
                </c:pt>
                <c:pt idx="23">
                  <c:v>22.5</c:v>
                </c:pt>
                <c:pt idx="24">
                  <c:v>23.5</c:v>
                </c:pt>
                <c:pt idx="25">
                  <c:v>24.5</c:v>
                </c:pt>
                <c:pt idx="26">
                  <c:v>25.5</c:v>
                </c:pt>
                <c:pt idx="27">
                  <c:v>26.5</c:v>
                </c:pt>
                <c:pt idx="28">
                  <c:v>27.5</c:v>
                </c:pt>
                <c:pt idx="29">
                  <c:v>28.5</c:v>
                </c:pt>
                <c:pt idx="30">
                  <c:v>29.5</c:v>
                </c:pt>
                <c:pt idx="31">
                  <c:v>30.5</c:v>
                </c:pt>
                <c:pt idx="32">
                  <c:v>31.5</c:v>
                </c:pt>
                <c:pt idx="33">
                  <c:v>32.5</c:v>
                </c:pt>
                <c:pt idx="34">
                  <c:v>33.5</c:v>
                </c:pt>
                <c:pt idx="35">
                  <c:v>34.5</c:v>
                </c:pt>
                <c:pt idx="36">
                  <c:v>35.5</c:v>
                </c:pt>
                <c:pt idx="37">
                  <c:v>36.5</c:v>
                </c:pt>
                <c:pt idx="38">
                  <c:v>37.5</c:v>
                </c:pt>
                <c:pt idx="39">
                  <c:v>38.5</c:v>
                </c:pt>
              </c:numCache>
            </c:numRef>
          </c:xVal>
          <c:yVal>
            <c:numRef>
              <c:f>'33 Acct. 382'!$E$8:$E$46</c:f>
              <c:numCache>
                <c:formatCode>0.00%</c:formatCode>
                <c:ptCount val="39"/>
                <c:pt idx="0">
                  <c:v>1</c:v>
                </c:pt>
                <c:pt idx="1">
                  <c:v>0.9998999999999999</c:v>
                </c:pt>
                <c:pt idx="2">
                  <c:v>0.99219999999999997</c:v>
                </c:pt>
                <c:pt idx="3">
                  <c:v>0.97770000000000001</c:v>
                </c:pt>
                <c:pt idx="4">
                  <c:v>0.96400000000000008</c:v>
                </c:pt>
                <c:pt idx="5">
                  <c:v>0.95140000000000002</c:v>
                </c:pt>
                <c:pt idx="6">
                  <c:v>0.93709999999999993</c:v>
                </c:pt>
                <c:pt idx="7">
                  <c:v>0.92930000000000001</c:v>
                </c:pt>
                <c:pt idx="8">
                  <c:v>0.91760000000000008</c:v>
                </c:pt>
                <c:pt idx="9">
                  <c:v>0.90810000000000002</c:v>
                </c:pt>
                <c:pt idx="10">
                  <c:v>0.89769999999999994</c:v>
                </c:pt>
                <c:pt idx="11">
                  <c:v>0.88819999999999988</c:v>
                </c:pt>
                <c:pt idx="12">
                  <c:v>0.88090000000000002</c:v>
                </c:pt>
                <c:pt idx="13">
                  <c:v>0.87360000000000004</c:v>
                </c:pt>
                <c:pt idx="14">
                  <c:v>0.86510000000000009</c:v>
                </c:pt>
                <c:pt idx="15">
                  <c:v>0.85709999999999997</c:v>
                </c:pt>
                <c:pt idx="16">
                  <c:v>0.8506999999999999</c:v>
                </c:pt>
                <c:pt idx="17">
                  <c:v>0.84370000000000001</c:v>
                </c:pt>
                <c:pt idx="18">
                  <c:v>0.83760000000000001</c:v>
                </c:pt>
                <c:pt idx="19">
                  <c:v>0.83239999999999992</c:v>
                </c:pt>
                <c:pt idx="20">
                  <c:v>0.82790000000000008</c:v>
                </c:pt>
                <c:pt idx="21">
                  <c:v>0.82220000000000004</c:v>
                </c:pt>
                <c:pt idx="22">
                  <c:v>0.81930000000000003</c:v>
                </c:pt>
                <c:pt idx="23">
                  <c:v>0.81559999999999999</c:v>
                </c:pt>
                <c:pt idx="24">
                  <c:v>0.81319999999999992</c:v>
                </c:pt>
                <c:pt idx="25">
                  <c:v>0.81110000000000004</c:v>
                </c:pt>
                <c:pt idx="26">
                  <c:v>0.80629999999999991</c:v>
                </c:pt>
                <c:pt idx="27">
                  <c:v>0.8024</c:v>
                </c:pt>
                <c:pt idx="28">
                  <c:v>0.79610000000000003</c:v>
                </c:pt>
                <c:pt idx="29">
                  <c:v>0.79290000000000005</c:v>
                </c:pt>
                <c:pt idx="30">
                  <c:v>0.78790000000000004</c:v>
                </c:pt>
                <c:pt idx="31">
                  <c:v>0.78520000000000001</c:v>
                </c:pt>
                <c:pt idx="32">
                  <c:v>0.78359999999999996</c:v>
                </c:pt>
                <c:pt idx="33">
                  <c:v>0.77910000000000001</c:v>
                </c:pt>
                <c:pt idx="34">
                  <c:v>0.77489999999999992</c:v>
                </c:pt>
                <c:pt idx="35">
                  <c:v>0.7743000000000001</c:v>
                </c:pt>
                <c:pt idx="36">
                  <c:v>0.7659999999999999</c:v>
                </c:pt>
                <c:pt idx="37">
                  <c:v>0.76230000000000009</c:v>
                </c:pt>
                <c:pt idx="38">
                  <c:v>0.76230000000000009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5A-45FB-AB45-748F8B9C2370}"/>
            </c:ext>
          </c:extLst>
        </c:ser>
        <c:ser>
          <c:idx val="1"/>
          <c:order val="1"/>
          <c:tx>
            <c:strRef>
              <c:f>'33 Acct. 382'!$G$5</c:f>
              <c:strCache>
                <c:ptCount val="1"/>
                <c:pt idx="0">
                  <c:v>Company 
R1.5-45</c:v>
                </c:pt>
              </c:strCache>
            </c:strRef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yVal>
            <c:numRef>
              <c:f>'33 Acct. 382'!$G$8:$G$47</c:f>
              <c:numCache>
                <c:formatCode>0.00%</c:formatCode>
                <c:ptCount val="40"/>
                <c:pt idx="0">
                  <c:v>1</c:v>
                </c:pt>
                <c:pt idx="1">
                  <c:v>0.99803699999999995</c:v>
                </c:pt>
                <c:pt idx="2">
                  <c:v>0.99397999999999997</c:v>
                </c:pt>
                <c:pt idx="3">
                  <c:v>0.98975000000000002</c:v>
                </c:pt>
                <c:pt idx="4">
                  <c:v>0.98533999999999999</c:v>
                </c:pt>
                <c:pt idx="5">
                  <c:v>0.98074700000000004</c:v>
                </c:pt>
                <c:pt idx="6">
                  <c:v>0.97595600000000005</c:v>
                </c:pt>
                <c:pt idx="7">
                  <c:v>0.97097</c:v>
                </c:pt>
                <c:pt idx="8">
                  <c:v>0.96578399999999998</c:v>
                </c:pt>
                <c:pt idx="9">
                  <c:v>0.96039399999999997</c:v>
                </c:pt>
                <c:pt idx="10">
                  <c:v>0.95478700000000005</c:v>
                </c:pt>
                <c:pt idx="11">
                  <c:v>0.948959</c:v>
                </c:pt>
                <c:pt idx="12">
                  <c:v>0.94290700000000005</c:v>
                </c:pt>
                <c:pt idx="13">
                  <c:v>0.93662699999999999</c:v>
                </c:pt>
                <c:pt idx="14">
                  <c:v>0.93011200000000005</c:v>
                </c:pt>
                <c:pt idx="15">
                  <c:v>0.92334300000000002</c:v>
                </c:pt>
                <c:pt idx="16">
                  <c:v>0.91632100000000005</c:v>
                </c:pt>
                <c:pt idx="17">
                  <c:v>0.90903400000000001</c:v>
                </c:pt>
                <c:pt idx="18">
                  <c:v>0.90147100000000002</c:v>
                </c:pt>
                <c:pt idx="19">
                  <c:v>0.89361100000000004</c:v>
                </c:pt>
                <c:pt idx="20">
                  <c:v>0.88544100000000003</c:v>
                </c:pt>
                <c:pt idx="21">
                  <c:v>0.87695299999999998</c:v>
                </c:pt>
                <c:pt idx="22">
                  <c:v>0.86813200000000001</c:v>
                </c:pt>
                <c:pt idx="23">
                  <c:v>0.85896399999999995</c:v>
                </c:pt>
                <c:pt idx="24">
                  <c:v>0.84941599999999995</c:v>
                </c:pt>
                <c:pt idx="25">
                  <c:v>0.83949099999999999</c:v>
                </c:pt>
                <c:pt idx="26">
                  <c:v>0.82917200000000002</c:v>
                </c:pt>
                <c:pt idx="27">
                  <c:v>0.81844600000000001</c:v>
                </c:pt>
                <c:pt idx="28">
                  <c:v>0.80728900000000003</c:v>
                </c:pt>
                <c:pt idx="29">
                  <c:v>0.795686</c:v>
                </c:pt>
                <c:pt idx="30">
                  <c:v>0.78363499999999997</c:v>
                </c:pt>
                <c:pt idx="31">
                  <c:v>0.771123</c:v>
                </c:pt>
                <c:pt idx="32">
                  <c:v>0.75813900000000001</c:v>
                </c:pt>
                <c:pt idx="33">
                  <c:v>0.74465300000000001</c:v>
                </c:pt>
                <c:pt idx="34">
                  <c:v>0.73067599999999999</c:v>
                </c:pt>
                <c:pt idx="35">
                  <c:v>0.71620399999999995</c:v>
                </c:pt>
                <c:pt idx="36">
                  <c:v>0.70123100000000005</c:v>
                </c:pt>
                <c:pt idx="37">
                  <c:v>0.68574400000000002</c:v>
                </c:pt>
                <c:pt idx="38">
                  <c:v>0.66974400000000001</c:v>
                </c:pt>
                <c:pt idx="39">
                  <c:v>0.65324499999999996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5A-45FB-AB45-748F8B9C2370}"/>
            </c:ext>
          </c:extLst>
        </c:ser>
        <c:ser>
          <c:idx val="2"/>
          <c:order val="2"/>
          <c:tx>
            <c:strRef>
              <c:f>'33 Acct. 382'!$I$5</c:f>
              <c:strCache>
                <c:ptCount val="1"/>
                <c:pt idx="0">
                  <c:v>OPC 
R0.5-55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'33 Acct. 382'!$I$8:$I$47</c:f>
              <c:numCache>
                <c:formatCode>0.00%</c:formatCode>
                <c:ptCount val="40"/>
                <c:pt idx="0">
                  <c:v>1</c:v>
                </c:pt>
                <c:pt idx="1">
                  <c:v>0.996556</c:v>
                </c:pt>
                <c:pt idx="2">
                  <c:v>0.98961900000000003</c:v>
                </c:pt>
                <c:pt idx="3">
                  <c:v>0.98262400000000005</c:v>
                </c:pt>
                <c:pt idx="4">
                  <c:v>0.97556799999999999</c:v>
                </c:pt>
                <c:pt idx="5">
                  <c:v>0.96845300000000001</c:v>
                </c:pt>
                <c:pt idx="6">
                  <c:v>0.96127899999999999</c:v>
                </c:pt>
                <c:pt idx="7">
                  <c:v>0.95404199999999995</c:v>
                </c:pt>
                <c:pt idx="8">
                  <c:v>0.94674700000000001</c:v>
                </c:pt>
                <c:pt idx="9">
                  <c:v>0.939392</c:v>
                </c:pt>
                <c:pt idx="10">
                  <c:v>0.931979</c:v>
                </c:pt>
                <c:pt idx="11">
                  <c:v>0.924508</c:v>
                </c:pt>
                <c:pt idx="12">
                  <c:v>0.91697799999999996</c:v>
                </c:pt>
                <c:pt idx="13">
                  <c:v>0.909389</c:v>
                </c:pt>
                <c:pt idx="14">
                  <c:v>0.90174200000000004</c:v>
                </c:pt>
                <c:pt idx="15">
                  <c:v>0.89403900000000003</c:v>
                </c:pt>
                <c:pt idx="16">
                  <c:v>0.88627999999999996</c:v>
                </c:pt>
                <c:pt idx="17">
                  <c:v>0.87846599999999997</c:v>
                </c:pt>
                <c:pt idx="18">
                  <c:v>0.87059200000000003</c:v>
                </c:pt>
                <c:pt idx="19">
                  <c:v>0.86266200000000004</c:v>
                </c:pt>
                <c:pt idx="20">
                  <c:v>0.85467199999999999</c:v>
                </c:pt>
                <c:pt idx="21">
                  <c:v>0.84662199999999999</c:v>
                </c:pt>
                <c:pt idx="22">
                  <c:v>0.83850899999999995</c:v>
                </c:pt>
                <c:pt idx="23">
                  <c:v>0.83032899999999998</c:v>
                </c:pt>
                <c:pt idx="24">
                  <c:v>0.82207799999999998</c:v>
                </c:pt>
                <c:pt idx="25">
                  <c:v>0.81375600000000003</c:v>
                </c:pt>
                <c:pt idx="26">
                  <c:v>0.80535900000000005</c:v>
                </c:pt>
                <c:pt idx="27">
                  <c:v>0.79688499999999995</c:v>
                </c:pt>
                <c:pt idx="28">
                  <c:v>0.788331</c:v>
                </c:pt>
                <c:pt idx="29">
                  <c:v>0.77968800000000005</c:v>
                </c:pt>
                <c:pt idx="30">
                  <c:v>0.77095999999999998</c:v>
                </c:pt>
                <c:pt idx="31">
                  <c:v>0.76214199999999999</c:v>
                </c:pt>
                <c:pt idx="32">
                  <c:v>0.75323200000000001</c:v>
                </c:pt>
                <c:pt idx="33">
                  <c:v>0.74422900000000003</c:v>
                </c:pt>
                <c:pt idx="34">
                  <c:v>0.73512599999999995</c:v>
                </c:pt>
                <c:pt idx="35">
                  <c:v>0.72592100000000004</c:v>
                </c:pt>
                <c:pt idx="36">
                  <c:v>0.71661699999999995</c:v>
                </c:pt>
                <c:pt idx="37">
                  <c:v>0.70720899999999998</c:v>
                </c:pt>
                <c:pt idx="38">
                  <c:v>0.69769800000000004</c:v>
                </c:pt>
                <c:pt idx="39">
                  <c:v>0.688083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5A-45FB-AB45-748F8B9C2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94384"/>
        <c:axId val="253748736"/>
      </c:scatterChart>
      <c:valAx>
        <c:axId val="166094384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Age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48736"/>
        <c:crosses val="autoZero"/>
        <c:crossBetween val="midCat"/>
      </c:valAx>
      <c:valAx>
        <c:axId val="253748736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Percent Surviving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94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5B4F3D-FDD3-432C-BF82-76C7C024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33</xdr:row>
      <xdr:rowOff>38100</xdr:rowOff>
    </xdr:from>
    <xdr:to>
      <xdr:col>24</xdr:col>
      <xdr:colOff>428625</xdr:colOff>
      <xdr:row>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29479E-9A7B-498F-8950-DFDD28924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43EE5C-F67D-45D9-971A-A0BB97B24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33</xdr:row>
      <xdr:rowOff>38100</xdr:rowOff>
    </xdr:from>
    <xdr:to>
      <xdr:col>24</xdr:col>
      <xdr:colOff>428625</xdr:colOff>
      <xdr:row>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48FFB7-2A8D-47B8-A517-4125173D8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CB7521-5C01-4280-86A6-774087CC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33</xdr:row>
      <xdr:rowOff>38100</xdr:rowOff>
    </xdr:from>
    <xdr:to>
      <xdr:col>24</xdr:col>
      <xdr:colOff>428625</xdr:colOff>
      <xdr:row>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488B98-C390-4893-A2D6-16500EF71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CB2AC-A7C7-4CF4-BC68-EBD26DB2F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33</xdr:row>
      <xdr:rowOff>38100</xdr:rowOff>
    </xdr:from>
    <xdr:to>
      <xdr:col>24</xdr:col>
      <xdr:colOff>428625</xdr:colOff>
      <xdr:row>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2B7EA0-D509-4250-835B-C1A096F52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7</xdr:row>
      <xdr:rowOff>9525</xdr:rowOff>
    </xdr:from>
    <xdr:to>
      <xdr:col>24</xdr:col>
      <xdr:colOff>428624</xdr:colOff>
      <xdr:row>31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1CF57A-98A2-4676-9763-B8E0A96D2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33</xdr:row>
      <xdr:rowOff>38100</xdr:rowOff>
    </xdr:from>
    <xdr:to>
      <xdr:col>24</xdr:col>
      <xdr:colOff>428625</xdr:colOff>
      <xdr:row>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78A6C0-F859-484D-9946-465691D4C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20273/Local%20Settings/Temporary%20Internet%20Files/Content.Outlook/JX9Y489C/Sierra%20Electric%20Depr%20Summary%204%201%202010%20-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20273/Local%20Settings/Temporary%20Internet%20Files/Content.Outlook/JX9Y489C/Sierra%20Electric%20Depr%20Summary%204%205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D/DRA/PSO%202017%20RATE%20CASE/Final%20Order/Acct%20Exhibit%20Final%20Order%202-14-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T%20ACCTG/COMMON/GRC%20and%20Other%20Rate%20Cases/SPPC/Depreciation%20Studies/10-06004%20-%202010%20Gas%20depr%20Study/Files%20per%20Order/2009%20Gas%20STATEMENT%20A(1)(a)%20per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</sheetNames>
    <sheetDataSet>
      <sheetData sheetId="0">
        <row r="218">
          <cell r="X218">
            <v>78485832.176015988</v>
          </cell>
        </row>
      </sheetData>
      <sheetData sheetId="1"/>
      <sheetData sheetId="2"/>
      <sheetData sheetId="3"/>
      <sheetData sheetId="4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301</v>
          </cell>
          <cell r="B2" t="str">
            <v xml:space="preserve">       </v>
          </cell>
          <cell r="C2">
            <v>0</v>
          </cell>
          <cell r="D2" t="str">
            <v xml:space="preserve">ND   </v>
          </cell>
          <cell r="E2">
            <v>0</v>
          </cell>
          <cell r="F2">
            <v>26156.28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>
            <v>302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5851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303</v>
          </cell>
          <cell r="B4" t="str">
            <v xml:space="preserve">       </v>
          </cell>
          <cell r="C4">
            <v>8</v>
          </cell>
          <cell r="D4" t="str">
            <v xml:space="preserve">SQ   </v>
          </cell>
          <cell r="E4">
            <v>0</v>
          </cell>
          <cell r="F4">
            <v>20468261.739999998</v>
          </cell>
          <cell r="G4">
            <v>12943129</v>
          </cell>
          <cell r="H4">
            <v>7525134</v>
          </cell>
          <cell r="I4">
            <v>1464728</v>
          </cell>
          <cell r="J4">
            <v>7.16</v>
          </cell>
          <cell r="K4">
            <v>5.0999999999999996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63.2</v>
          </cell>
          <cell r="P4">
            <v>6.6</v>
          </cell>
          <cell r="Q4">
            <v>12850700</v>
          </cell>
          <cell r="R4">
            <v>1531035</v>
          </cell>
          <cell r="S4">
            <v>7.48</v>
          </cell>
        </row>
        <row r="5">
          <cell r="A5" t="str">
            <v xml:space="preserve">310.10 06           </v>
          </cell>
          <cell r="B5" t="str">
            <v xml:space="preserve">       </v>
          </cell>
          <cell r="C5">
            <v>0</v>
          </cell>
          <cell r="D5" t="str">
            <v xml:space="preserve">ND   </v>
          </cell>
          <cell r="E5">
            <v>0</v>
          </cell>
          <cell r="F5">
            <v>151339.82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 xml:space="preserve">310.10 10           </v>
          </cell>
          <cell r="B6" t="str">
            <v xml:space="preserve">       </v>
          </cell>
          <cell r="C6">
            <v>0</v>
          </cell>
          <cell r="D6" t="str">
            <v xml:space="preserve">ND   </v>
          </cell>
          <cell r="E6">
            <v>0</v>
          </cell>
          <cell r="F6">
            <v>64886.35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 xml:space="preserve">310.10 22           </v>
          </cell>
          <cell r="B7" t="str">
            <v xml:space="preserve">       </v>
          </cell>
          <cell r="C7">
            <v>0</v>
          </cell>
          <cell r="D7" t="str">
            <v xml:space="preserve">ND   </v>
          </cell>
          <cell r="E7">
            <v>0</v>
          </cell>
          <cell r="F7">
            <v>731773.84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 xml:space="preserve">310.20 06           </v>
          </cell>
          <cell r="B8">
            <v>52566</v>
          </cell>
          <cell r="C8" t="str">
            <v xml:space="preserve">   VAR</v>
          </cell>
          <cell r="D8" t="str">
            <v xml:space="preserve">SQ   </v>
          </cell>
          <cell r="E8">
            <v>0</v>
          </cell>
          <cell r="F8">
            <v>208590.97</v>
          </cell>
          <cell r="G8">
            <v>122347</v>
          </cell>
          <cell r="H8">
            <v>86243</v>
          </cell>
          <cell r="I8">
            <v>2537</v>
          </cell>
          <cell r="J8">
            <v>1.22</v>
          </cell>
          <cell r="K8">
            <v>34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58.7</v>
          </cell>
          <cell r="P8">
            <v>33.200000000000003</v>
          </cell>
          <cell r="Q8">
            <v>98855</v>
          </cell>
          <cell r="R8">
            <v>3230</v>
          </cell>
          <cell r="S8">
            <v>1.55</v>
          </cell>
        </row>
        <row r="9">
          <cell r="A9" t="str">
            <v xml:space="preserve">310.20 12           </v>
          </cell>
          <cell r="B9">
            <v>44531</v>
          </cell>
          <cell r="C9" t="str">
            <v xml:space="preserve">   VAR</v>
          </cell>
          <cell r="D9" t="str">
            <v xml:space="preserve">SQ   </v>
          </cell>
          <cell r="E9">
            <v>0</v>
          </cell>
          <cell r="F9">
            <v>46091.78</v>
          </cell>
          <cell r="G9">
            <v>173</v>
          </cell>
          <cell r="H9">
            <v>45918</v>
          </cell>
          <cell r="I9">
            <v>3826</v>
          </cell>
          <cell r="J9">
            <v>8.3000000000000007</v>
          </cell>
          <cell r="K9">
            <v>12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0.4</v>
          </cell>
          <cell r="P9">
            <v>11.9</v>
          </cell>
          <cell r="Q9">
            <v>22353</v>
          </cell>
          <cell r="R9">
            <v>1978</v>
          </cell>
          <cell r="S9">
            <v>4.29</v>
          </cell>
        </row>
        <row r="10">
          <cell r="A10" t="str">
            <v xml:space="preserve">310.20 22           </v>
          </cell>
          <cell r="B10">
            <v>45992</v>
          </cell>
          <cell r="C10" t="str">
            <v xml:space="preserve">   VAR</v>
          </cell>
          <cell r="D10" t="str">
            <v xml:space="preserve">SQ   </v>
          </cell>
          <cell r="E10">
            <v>0</v>
          </cell>
          <cell r="F10">
            <v>17096.59</v>
          </cell>
          <cell r="G10">
            <v>49</v>
          </cell>
          <cell r="H10">
            <v>17048</v>
          </cell>
          <cell r="I10">
            <v>1065</v>
          </cell>
          <cell r="J10">
            <v>6.23</v>
          </cell>
          <cell r="K10">
            <v>16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0.3</v>
          </cell>
          <cell r="P10">
            <v>25.7</v>
          </cell>
          <cell r="Q10">
            <v>10535</v>
          </cell>
          <cell r="R10">
            <v>410</v>
          </cell>
          <cell r="S10">
            <v>2.4</v>
          </cell>
        </row>
        <row r="11">
          <cell r="A11" t="str">
            <v xml:space="preserve">311.00 01           </v>
          </cell>
          <cell r="B11">
            <v>41609</v>
          </cell>
          <cell r="C11">
            <v>125</v>
          </cell>
          <cell r="D11" t="str">
            <v xml:space="preserve">R2   </v>
          </cell>
          <cell r="E11">
            <v>-39</v>
          </cell>
          <cell r="F11">
            <v>1434880.09</v>
          </cell>
          <cell r="G11">
            <v>1408672</v>
          </cell>
          <cell r="H11">
            <v>585812</v>
          </cell>
          <cell r="I11">
            <v>147074</v>
          </cell>
          <cell r="J11">
            <v>10.25</v>
          </cell>
          <cell r="K11">
            <v>4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98.2</v>
          </cell>
          <cell r="P11">
            <v>38.799999999999997</v>
          </cell>
          <cell r="Q11">
            <v>1734720</v>
          </cell>
          <cell r="R11">
            <v>65141</v>
          </cell>
          <cell r="S11">
            <v>4.54</v>
          </cell>
        </row>
        <row r="12">
          <cell r="A12" t="str">
            <v xml:space="preserve">311.00 02           </v>
          </cell>
          <cell r="B12">
            <v>42339</v>
          </cell>
          <cell r="C12">
            <v>125</v>
          </cell>
          <cell r="D12" t="str">
            <v xml:space="preserve">R2   </v>
          </cell>
          <cell r="E12">
            <v>-27</v>
          </cell>
          <cell r="F12">
            <v>1056703.49</v>
          </cell>
          <cell r="G12">
            <v>1128657</v>
          </cell>
          <cell r="H12">
            <v>213355</v>
          </cell>
          <cell r="I12">
            <v>35758</v>
          </cell>
          <cell r="J12">
            <v>3.38</v>
          </cell>
          <cell r="K12">
            <v>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106.8</v>
          </cell>
          <cell r="P12">
            <v>40.4</v>
          </cell>
          <cell r="Q12">
            <v>1137928</v>
          </cell>
          <cell r="R12">
            <v>34177</v>
          </cell>
          <cell r="S12">
            <v>3.23</v>
          </cell>
        </row>
        <row r="13">
          <cell r="A13" t="str">
            <v xml:space="preserve">311.00 03           </v>
          </cell>
          <cell r="B13">
            <v>45627</v>
          </cell>
          <cell r="C13">
            <v>125</v>
          </cell>
          <cell r="D13" t="str">
            <v xml:space="preserve">R2   </v>
          </cell>
          <cell r="E13">
            <v>-16</v>
          </cell>
          <cell r="F13">
            <v>2582254.67</v>
          </cell>
          <cell r="G13">
            <v>2278800</v>
          </cell>
          <cell r="H13">
            <v>716616</v>
          </cell>
          <cell r="I13">
            <v>48440</v>
          </cell>
          <cell r="J13">
            <v>1.88</v>
          </cell>
          <cell r="K13">
            <v>14.8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88.2</v>
          </cell>
          <cell r="P13">
            <v>32.799999999999997</v>
          </cell>
          <cell r="Q13">
            <v>1974694</v>
          </cell>
          <cell r="R13">
            <v>68988</v>
          </cell>
          <cell r="S13">
            <v>2.67</v>
          </cell>
        </row>
        <row r="14">
          <cell r="A14" t="str">
            <v xml:space="preserve">311.00 06           </v>
          </cell>
          <cell r="B14">
            <v>45627</v>
          </cell>
          <cell r="C14">
            <v>125</v>
          </cell>
          <cell r="D14" t="str">
            <v xml:space="preserve">R2   </v>
          </cell>
          <cell r="E14">
            <v>-3</v>
          </cell>
          <cell r="F14">
            <v>4021981.17</v>
          </cell>
          <cell r="G14">
            <v>2019086</v>
          </cell>
          <cell r="H14">
            <v>2123555</v>
          </cell>
          <cell r="I14">
            <v>142834</v>
          </cell>
          <cell r="J14">
            <v>3.55</v>
          </cell>
          <cell r="K14">
            <v>14.9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50.2</v>
          </cell>
          <cell r="P14">
            <v>16.7</v>
          </cell>
          <cell r="Q14">
            <v>1834669</v>
          </cell>
          <cell r="R14">
            <v>155238</v>
          </cell>
          <cell r="S14">
            <v>3.86</v>
          </cell>
        </row>
        <row r="15">
          <cell r="A15" t="str">
            <v xml:space="preserve">311.00 10           </v>
          </cell>
          <cell r="B15">
            <v>44531</v>
          </cell>
          <cell r="C15">
            <v>125</v>
          </cell>
          <cell r="D15" t="str">
            <v xml:space="preserve">R2   </v>
          </cell>
          <cell r="E15">
            <v>-3</v>
          </cell>
          <cell r="F15">
            <v>3644518.75</v>
          </cell>
          <cell r="G15">
            <v>1689948</v>
          </cell>
          <cell r="H15">
            <v>2063907</v>
          </cell>
          <cell r="I15">
            <v>173020</v>
          </cell>
          <cell r="J15">
            <v>4.75</v>
          </cell>
          <cell r="K15">
            <v>11.9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46.4</v>
          </cell>
          <cell r="P15">
            <v>9.3000000000000007</v>
          </cell>
          <cell r="Q15">
            <v>1378673</v>
          </cell>
          <cell r="R15">
            <v>199161</v>
          </cell>
          <cell r="S15">
            <v>5.46</v>
          </cell>
        </row>
        <row r="16">
          <cell r="A16" t="str">
            <v xml:space="preserve">311.00 11           </v>
          </cell>
          <cell r="B16">
            <v>43435</v>
          </cell>
          <cell r="C16">
            <v>125</v>
          </cell>
          <cell r="D16" t="str">
            <v xml:space="preserve">R2   </v>
          </cell>
          <cell r="E16">
            <v>-35</v>
          </cell>
          <cell r="F16">
            <v>2793450.68</v>
          </cell>
          <cell r="G16">
            <v>3598528</v>
          </cell>
          <cell r="H16">
            <v>172629</v>
          </cell>
          <cell r="I16">
            <v>19343</v>
          </cell>
          <cell r="J16">
            <v>0.69</v>
          </cell>
          <cell r="K16">
            <v>8.9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128.80000000000001</v>
          </cell>
          <cell r="P16">
            <v>39.799999999999997</v>
          </cell>
          <cell r="Q16">
            <v>3037735</v>
          </cell>
          <cell r="R16">
            <v>82219</v>
          </cell>
          <cell r="S16">
            <v>2.94</v>
          </cell>
        </row>
        <row r="17">
          <cell r="A17" t="str">
            <v xml:space="preserve">311.00 12           </v>
          </cell>
          <cell r="B17">
            <v>44531</v>
          </cell>
          <cell r="C17">
            <v>125</v>
          </cell>
          <cell r="D17" t="str">
            <v xml:space="preserve">R2   </v>
          </cell>
          <cell r="E17">
            <v>-29</v>
          </cell>
          <cell r="F17">
            <v>2463285.63</v>
          </cell>
          <cell r="G17">
            <v>2154709</v>
          </cell>
          <cell r="H17">
            <v>1022928</v>
          </cell>
          <cell r="I17">
            <v>86066</v>
          </cell>
          <cell r="J17">
            <v>3.49</v>
          </cell>
          <cell r="K17">
            <v>11.9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87.5</v>
          </cell>
          <cell r="P17">
            <v>30.7</v>
          </cell>
          <cell r="Q17">
            <v>2072465</v>
          </cell>
          <cell r="R17">
            <v>92961</v>
          </cell>
          <cell r="S17">
            <v>3.77</v>
          </cell>
        </row>
        <row r="18">
          <cell r="A18" t="str">
            <v xml:space="preserve">311.00 21           </v>
          </cell>
          <cell r="B18">
            <v>44531</v>
          </cell>
          <cell r="C18">
            <v>125</v>
          </cell>
          <cell r="D18" t="str">
            <v xml:space="preserve">R2   </v>
          </cell>
          <cell r="E18">
            <v>-7</v>
          </cell>
          <cell r="F18">
            <v>30642325.949999999</v>
          </cell>
          <cell r="G18">
            <v>21766872</v>
          </cell>
          <cell r="H18">
            <v>11020416</v>
          </cell>
          <cell r="I18">
            <v>925838</v>
          </cell>
          <cell r="J18">
            <v>3.02</v>
          </cell>
          <cell r="K18">
            <v>11.9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71</v>
          </cell>
          <cell r="P18">
            <v>24.1</v>
          </cell>
          <cell r="Q18">
            <v>20054169</v>
          </cell>
          <cell r="R18">
            <v>1068871</v>
          </cell>
          <cell r="S18">
            <v>3.49</v>
          </cell>
        </row>
        <row r="19">
          <cell r="A19" t="str">
            <v xml:space="preserve">311.00 22           </v>
          </cell>
          <cell r="B19">
            <v>45992</v>
          </cell>
          <cell r="C19">
            <v>125</v>
          </cell>
          <cell r="D19" t="str">
            <v xml:space="preserve">R2   </v>
          </cell>
          <cell r="E19">
            <v>-8</v>
          </cell>
          <cell r="F19">
            <v>27403868.82</v>
          </cell>
          <cell r="G19">
            <v>16621412</v>
          </cell>
          <cell r="H19">
            <v>12974764</v>
          </cell>
          <cell r="I19">
            <v>819943</v>
          </cell>
          <cell r="J19">
            <v>2.99</v>
          </cell>
          <cell r="K19">
            <v>15.8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60.7</v>
          </cell>
          <cell r="P19">
            <v>20.6</v>
          </cell>
          <cell r="Q19">
            <v>15190114</v>
          </cell>
          <cell r="R19">
            <v>909813</v>
          </cell>
          <cell r="S19">
            <v>3.32</v>
          </cell>
        </row>
        <row r="20">
          <cell r="A20" t="str">
            <v xml:space="preserve">312.00 01           </v>
          </cell>
          <cell r="B20">
            <v>41609</v>
          </cell>
          <cell r="C20">
            <v>60</v>
          </cell>
          <cell r="D20" t="str">
            <v xml:space="preserve">R2   </v>
          </cell>
          <cell r="E20">
            <v>-41</v>
          </cell>
          <cell r="F20">
            <v>3620369.54</v>
          </cell>
          <cell r="G20">
            <v>4112644</v>
          </cell>
          <cell r="H20">
            <v>992078</v>
          </cell>
          <cell r="I20">
            <v>254963</v>
          </cell>
          <cell r="J20">
            <v>7.04</v>
          </cell>
          <cell r="K20">
            <v>3.9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113.6</v>
          </cell>
          <cell r="P20">
            <v>40.4</v>
          </cell>
          <cell r="Q20">
            <v>4552742</v>
          </cell>
          <cell r="R20">
            <v>141448</v>
          </cell>
          <cell r="S20">
            <v>3.91</v>
          </cell>
        </row>
        <row r="21">
          <cell r="A21" t="str">
            <v xml:space="preserve">312.00 02           </v>
          </cell>
          <cell r="B21">
            <v>42339</v>
          </cell>
          <cell r="C21">
            <v>60</v>
          </cell>
          <cell r="D21" t="str">
            <v xml:space="preserve">R2   </v>
          </cell>
          <cell r="E21">
            <v>-29</v>
          </cell>
          <cell r="F21">
            <v>13074087.640000001</v>
          </cell>
          <cell r="G21">
            <v>13391296</v>
          </cell>
          <cell r="H21">
            <v>3474277</v>
          </cell>
          <cell r="I21">
            <v>588851</v>
          </cell>
          <cell r="J21">
            <v>4.5</v>
          </cell>
          <cell r="K21">
            <v>5.9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102.4</v>
          </cell>
          <cell r="P21">
            <v>24.8</v>
          </cell>
          <cell r="Q21">
            <v>12868257</v>
          </cell>
          <cell r="R21">
            <v>678222</v>
          </cell>
          <cell r="S21">
            <v>5.19</v>
          </cell>
        </row>
        <row r="22">
          <cell r="A22" t="str">
            <v xml:space="preserve">312.00 03           </v>
          </cell>
          <cell r="B22">
            <v>45627</v>
          </cell>
          <cell r="C22">
            <v>60</v>
          </cell>
          <cell r="D22" t="str">
            <v xml:space="preserve">R2   </v>
          </cell>
          <cell r="E22">
            <v>-18</v>
          </cell>
          <cell r="F22">
            <v>26116801.59</v>
          </cell>
          <cell r="G22">
            <v>13386282</v>
          </cell>
          <cell r="H22">
            <v>17431543</v>
          </cell>
          <cell r="I22">
            <v>1206144</v>
          </cell>
          <cell r="J22">
            <v>4.62</v>
          </cell>
          <cell r="K22">
            <v>14.5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51.3</v>
          </cell>
          <cell r="P22">
            <v>19.100000000000001</v>
          </cell>
          <cell r="Q22">
            <v>13044637</v>
          </cell>
          <cell r="R22">
            <v>1229968</v>
          </cell>
          <cell r="S22">
            <v>4.71</v>
          </cell>
        </row>
        <row r="23">
          <cell r="A23" t="str">
            <v xml:space="preserve">312.00 06           </v>
          </cell>
          <cell r="B23">
            <v>45627</v>
          </cell>
          <cell r="C23">
            <v>60</v>
          </cell>
          <cell r="D23" t="str">
            <v xml:space="preserve">R2   </v>
          </cell>
          <cell r="E23">
            <v>-5</v>
          </cell>
          <cell r="F23">
            <v>3153163.32</v>
          </cell>
          <cell r="G23">
            <v>1429766</v>
          </cell>
          <cell r="H23">
            <v>1881055</v>
          </cell>
          <cell r="I23">
            <v>130161</v>
          </cell>
          <cell r="J23">
            <v>4.13</v>
          </cell>
          <cell r="K23">
            <v>14.5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45.3</v>
          </cell>
          <cell r="P23">
            <v>17.3</v>
          </cell>
          <cell r="Q23">
            <v>1498951</v>
          </cell>
          <cell r="R23">
            <v>125291</v>
          </cell>
          <cell r="S23">
            <v>3.97</v>
          </cell>
        </row>
        <row r="24">
          <cell r="A24" t="str">
            <v xml:space="preserve">312.00 10           </v>
          </cell>
          <cell r="B24">
            <v>44531</v>
          </cell>
          <cell r="C24">
            <v>60</v>
          </cell>
          <cell r="D24" t="str">
            <v xml:space="preserve">R2   </v>
          </cell>
          <cell r="E24">
            <v>-5</v>
          </cell>
          <cell r="F24">
            <v>2310692.41</v>
          </cell>
          <cell r="G24">
            <v>1566953</v>
          </cell>
          <cell r="H24">
            <v>859276</v>
          </cell>
          <cell r="I24">
            <v>73083</v>
          </cell>
          <cell r="J24">
            <v>3.16</v>
          </cell>
          <cell r="K24">
            <v>11.8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67.8</v>
          </cell>
          <cell r="P24">
            <v>14.5</v>
          </cell>
          <cell r="Q24">
            <v>1184712</v>
          </cell>
          <cell r="R24">
            <v>105963</v>
          </cell>
          <cell r="S24">
            <v>4.59</v>
          </cell>
        </row>
        <row r="25">
          <cell r="A25" t="str">
            <v xml:space="preserve">312.00 11           </v>
          </cell>
          <cell r="B25">
            <v>43435</v>
          </cell>
          <cell r="C25">
            <v>60</v>
          </cell>
          <cell r="D25" t="str">
            <v xml:space="preserve">R2   </v>
          </cell>
          <cell r="E25">
            <v>-37</v>
          </cell>
          <cell r="F25">
            <v>10431226.1</v>
          </cell>
          <cell r="G25">
            <v>8967568</v>
          </cell>
          <cell r="H25">
            <v>5323212</v>
          </cell>
          <cell r="I25">
            <v>614451</v>
          </cell>
          <cell r="J25">
            <v>5.89</v>
          </cell>
          <cell r="K25">
            <v>8.6999999999999993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86</v>
          </cell>
          <cell r="P25">
            <v>30.8</v>
          </cell>
          <cell r="Q25">
            <v>9832334</v>
          </cell>
          <cell r="R25">
            <v>512608</v>
          </cell>
          <cell r="S25">
            <v>4.91</v>
          </cell>
        </row>
        <row r="26">
          <cell r="A26" t="str">
            <v xml:space="preserve">312.00 12           </v>
          </cell>
          <cell r="B26">
            <v>44531</v>
          </cell>
          <cell r="C26">
            <v>60</v>
          </cell>
          <cell r="D26" t="str">
            <v xml:space="preserve">R2   </v>
          </cell>
          <cell r="E26">
            <v>-31</v>
          </cell>
          <cell r="F26">
            <v>10209014.029999999</v>
          </cell>
          <cell r="G26">
            <v>9447524</v>
          </cell>
          <cell r="H26">
            <v>3926286</v>
          </cell>
          <cell r="I26">
            <v>343955</v>
          </cell>
          <cell r="J26">
            <v>3.37</v>
          </cell>
          <cell r="K26">
            <v>11.4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92.5</v>
          </cell>
          <cell r="P26">
            <v>30.4</v>
          </cell>
          <cell r="Q26">
            <v>8927044</v>
          </cell>
          <cell r="R26">
            <v>390108</v>
          </cell>
          <cell r="S26">
            <v>3.82</v>
          </cell>
        </row>
        <row r="27">
          <cell r="A27" t="str">
            <v xml:space="preserve">312.00 21           </v>
          </cell>
          <cell r="B27">
            <v>44531</v>
          </cell>
          <cell r="C27">
            <v>60</v>
          </cell>
          <cell r="D27" t="str">
            <v xml:space="preserve">R2   </v>
          </cell>
          <cell r="E27">
            <v>-9</v>
          </cell>
          <cell r="F27">
            <v>66552170.75</v>
          </cell>
          <cell r="G27">
            <v>47862504</v>
          </cell>
          <cell r="H27">
            <v>24679363</v>
          </cell>
          <cell r="I27">
            <v>2131833</v>
          </cell>
          <cell r="J27">
            <v>3.2</v>
          </cell>
          <cell r="K27">
            <v>11.6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71.900000000000006</v>
          </cell>
          <cell r="P27">
            <v>23.9</v>
          </cell>
          <cell r="Q27">
            <v>44412746</v>
          </cell>
          <cell r="R27">
            <v>2431403</v>
          </cell>
          <cell r="S27">
            <v>3.65</v>
          </cell>
        </row>
        <row r="28">
          <cell r="A28" t="str">
            <v xml:space="preserve">312.00 22           </v>
          </cell>
          <cell r="B28">
            <v>45992</v>
          </cell>
          <cell r="C28">
            <v>60</v>
          </cell>
          <cell r="D28" t="str">
            <v xml:space="preserve">R2   </v>
          </cell>
          <cell r="E28">
            <v>-8</v>
          </cell>
          <cell r="F28">
            <v>100560103.08</v>
          </cell>
          <cell r="G28">
            <v>59630602</v>
          </cell>
          <cell r="H28">
            <v>48974312</v>
          </cell>
          <cell r="I28">
            <v>3209118</v>
          </cell>
          <cell r="J28">
            <v>3.19</v>
          </cell>
          <cell r="K28">
            <v>15.3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59.3</v>
          </cell>
          <cell r="P28">
            <v>20.8</v>
          </cell>
          <cell r="Q28">
            <v>57287766</v>
          </cell>
          <cell r="R28">
            <v>3360587</v>
          </cell>
          <cell r="S28">
            <v>3.34</v>
          </cell>
        </row>
        <row r="29">
          <cell r="A29" t="str">
            <v xml:space="preserve">314.00 01           </v>
          </cell>
          <cell r="B29">
            <v>41609</v>
          </cell>
          <cell r="C29">
            <v>70</v>
          </cell>
          <cell r="D29" t="str">
            <v xml:space="preserve">R2   </v>
          </cell>
          <cell r="E29">
            <v>-40</v>
          </cell>
          <cell r="F29">
            <v>2773606.56</v>
          </cell>
          <cell r="G29">
            <v>3074820</v>
          </cell>
          <cell r="H29">
            <v>808230</v>
          </cell>
          <cell r="I29">
            <v>206053</v>
          </cell>
          <cell r="J29">
            <v>7.43</v>
          </cell>
          <cell r="K29">
            <v>3.9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110.9</v>
          </cell>
          <cell r="P29">
            <v>42.7</v>
          </cell>
          <cell r="Q29">
            <v>3486293</v>
          </cell>
          <cell r="R29">
            <v>101061</v>
          </cell>
          <cell r="S29">
            <v>3.64</v>
          </cell>
        </row>
        <row r="30">
          <cell r="A30" t="str">
            <v xml:space="preserve">314.00 02           </v>
          </cell>
          <cell r="B30">
            <v>42339</v>
          </cell>
          <cell r="C30">
            <v>70</v>
          </cell>
          <cell r="D30" t="str">
            <v xml:space="preserve">R2   </v>
          </cell>
          <cell r="E30">
            <v>-29</v>
          </cell>
          <cell r="F30">
            <v>6317388.3099999996</v>
          </cell>
          <cell r="G30">
            <v>5841089</v>
          </cell>
          <cell r="H30">
            <v>2308341</v>
          </cell>
          <cell r="I30">
            <v>389934</v>
          </cell>
          <cell r="J30">
            <v>6.17</v>
          </cell>
          <cell r="K30">
            <v>5.9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92.5</v>
          </cell>
          <cell r="P30">
            <v>26.8</v>
          </cell>
          <cell r="Q30">
            <v>5998931</v>
          </cell>
          <cell r="R30">
            <v>362983</v>
          </cell>
          <cell r="S30">
            <v>5.75</v>
          </cell>
        </row>
        <row r="31">
          <cell r="A31" t="str">
            <v xml:space="preserve">314.00 03           </v>
          </cell>
          <cell r="B31">
            <v>45627</v>
          </cell>
          <cell r="C31">
            <v>70</v>
          </cell>
          <cell r="D31" t="str">
            <v xml:space="preserve">R2   </v>
          </cell>
          <cell r="E31">
            <v>-18</v>
          </cell>
          <cell r="F31">
            <v>10458250.01</v>
          </cell>
          <cell r="G31">
            <v>8714748</v>
          </cell>
          <cell r="H31">
            <v>3625987</v>
          </cell>
          <cell r="I31">
            <v>252513</v>
          </cell>
          <cell r="J31">
            <v>2.41</v>
          </cell>
          <cell r="K31">
            <v>14.4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83.3</v>
          </cell>
          <cell r="P31">
            <v>30.9</v>
          </cell>
          <cell r="Q31">
            <v>7740199</v>
          </cell>
          <cell r="R31">
            <v>321372</v>
          </cell>
          <cell r="S31">
            <v>3.07</v>
          </cell>
        </row>
        <row r="32">
          <cell r="A32" t="str">
            <v xml:space="preserve">314.00 06           </v>
          </cell>
          <cell r="B32">
            <v>45627</v>
          </cell>
          <cell r="C32">
            <v>70</v>
          </cell>
          <cell r="D32" t="str">
            <v xml:space="preserve">R2   </v>
          </cell>
          <cell r="E32">
            <v>-3</v>
          </cell>
          <cell r="F32">
            <v>413539.56</v>
          </cell>
          <cell r="G32">
            <v>254122</v>
          </cell>
          <cell r="H32">
            <v>171824</v>
          </cell>
          <cell r="I32">
            <v>11701</v>
          </cell>
          <cell r="J32">
            <v>2.83</v>
          </cell>
          <cell r="K32">
            <v>14.7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61.5</v>
          </cell>
          <cell r="P32">
            <v>14.3</v>
          </cell>
          <cell r="Q32">
            <v>185236</v>
          </cell>
          <cell r="R32">
            <v>16438</v>
          </cell>
          <cell r="S32">
            <v>3.97</v>
          </cell>
        </row>
        <row r="33">
          <cell r="A33" t="str">
            <v xml:space="preserve">314.00 10           </v>
          </cell>
          <cell r="B33">
            <v>44531</v>
          </cell>
          <cell r="C33">
            <v>70</v>
          </cell>
          <cell r="D33" t="str">
            <v xml:space="preserve">R2   </v>
          </cell>
          <cell r="E33">
            <v>-3</v>
          </cell>
          <cell r="F33">
            <v>60987.16</v>
          </cell>
          <cell r="G33">
            <v>11885</v>
          </cell>
          <cell r="H33">
            <v>50932</v>
          </cell>
          <cell r="I33">
            <v>4301</v>
          </cell>
          <cell r="J33">
            <v>7.05</v>
          </cell>
          <cell r="K33">
            <v>11.8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19.5</v>
          </cell>
          <cell r="P33">
            <v>6.2</v>
          </cell>
          <cell r="Q33">
            <v>20781</v>
          </cell>
          <cell r="R33">
            <v>3548</v>
          </cell>
          <cell r="S33">
            <v>5.82</v>
          </cell>
        </row>
        <row r="34">
          <cell r="A34" t="str">
            <v xml:space="preserve">314.00 11           </v>
          </cell>
          <cell r="B34">
            <v>43435</v>
          </cell>
          <cell r="C34">
            <v>70</v>
          </cell>
          <cell r="D34" t="str">
            <v xml:space="preserve">R2   </v>
          </cell>
          <cell r="E34">
            <v>-35</v>
          </cell>
          <cell r="F34">
            <v>7102196.0700000003</v>
          </cell>
          <cell r="G34">
            <v>6158211</v>
          </cell>
          <cell r="H34">
            <v>3429754</v>
          </cell>
          <cell r="I34">
            <v>389931</v>
          </cell>
          <cell r="J34">
            <v>5.49</v>
          </cell>
          <cell r="K34">
            <v>8.8000000000000007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86.7</v>
          </cell>
          <cell r="P34">
            <v>28.9</v>
          </cell>
          <cell r="Q34">
            <v>6514945</v>
          </cell>
          <cell r="R34">
            <v>348962</v>
          </cell>
          <cell r="S34">
            <v>4.91</v>
          </cell>
        </row>
        <row r="35">
          <cell r="A35" t="str">
            <v xml:space="preserve">314.00 12           </v>
          </cell>
          <cell r="B35">
            <v>44531</v>
          </cell>
          <cell r="C35">
            <v>70</v>
          </cell>
          <cell r="D35" t="str">
            <v xml:space="preserve">R2   </v>
          </cell>
          <cell r="E35">
            <v>-30</v>
          </cell>
          <cell r="F35">
            <v>12854060.460000001</v>
          </cell>
          <cell r="G35">
            <v>7491676</v>
          </cell>
          <cell r="H35">
            <v>9218602</v>
          </cell>
          <cell r="I35">
            <v>784969</v>
          </cell>
          <cell r="J35">
            <v>6.11</v>
          </cell>
          <cell r="K35">
            <v>11.7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58.3</v>
          </cell>
          <cell r="P35">
            <v>19.2</v>
          </cell>
          <cell r="Q35">
            <v>8093104</v>
          </cell>
          <cell r="R35">
            <v>732783</v>
          </cell>
          <cell r="S35">
            <v>5.7</v>
          </cell>
        </row>
        <row r="36">
          <cell r="A36" t="str">
            <v xml:space="preserve">314.00 21           </v>
          </cell>
          <cell r="B36">
            <v>44531</v>
          </cell>
          <cell r="C36">
            <v>70</v>
          </cell>
          <cell r="D36" t="str">
            <v xml:space="preserve">R2   </v>
          </cell>
          <cell r="E36">
            <v>-7</v>
          </cell>
          <cell r="F36">
            <v>20354760.690000001</v>
          </cell>
          <cell r="G36">
            <v>12301121</v>
          </cell>
          <cell r="H36">
            <v>9478472</v>
          </cell>
          <cell r="I36">
            <v>808077</v>
          </cell>
          <cell r="J36">
            <v>3.97</v>
          </cell>
          <cell r="K36">
            <v>11.7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60.4</v>
          </cell>
          <cell r="P36">
            <v>21.3</v>
          </cell>
          <cell r="Q36">
            <v>12190016</v>
          </cell>
          <cell r="R36">
            <v>817754</v>
          </cell>
          <cell r="S36">
            <v>4.0199999999999996</v>
          </cell>
        </row>
        <row r="37">
          <cell r="A37" t="str">
            <v xml:space="preserve">314.00 22           </v>
          </cell>
          <cell r="B37">
            <v>45992</v>
          </cell>
          <cell r="C37">
            <v>70</v>
          </cell>
          <cell r="D37" t="str">
            <v xml:space="preserve">R2   </v>
          </cell>
          <cell r="E37">
            <v>-7</v>
          </cell>
          <cell r="F37">
            <v>24975604.940000001</v>
          </cell>
          <cell r="G37">
            <v>14187740</v>
          </cell>
          <cell r="H37">
            <v>12536158</v>
          </cell>
          <cell r="I37">
            <v>810073</v>
          </cell>
          <cell r="J37">
            <v>3.24</v>
          </cell>
          <cell r="K37">
            <v>15.5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56.8</v>
          </cell>
          <cell r="P37">
            <v>20.6</v>
          </cell>
          <cell r="Q37">
            <v>14057184</v>
          </cell>
          <cell r="R37">
            <v>819007</v>
          </cell>
          <cell r="S37">
            <v>3.28</v>
          </cell>
        </row>
        <row r="38">
          <cell r="A38" t="str">
            <v xml:space="preserve">315.00 01           </v>
          </cell>
          <cell r="B38">
            <v>41609</v>
          </cell>
          <cell r="C38">
            <v>60</v>
          </cell>
          <cell r="D38" t="str">
            <v xml:space="preserve">S1.5 </v>
          </cell>
          <cell r="E38">
            <v>-38</v>
          </cell>
          <cell r="F38">
            <v>983607.87</v>
          </cell>
          <cell r="G38">
            <v>1088067</v>
          </cell>
          <cell r="H38">
            <v>269312</v>
          </cell>
          <cell r="I38">
            <v>69632</v>
          </cell>
          <cell r="J38">
            <v>7.08</v>
          </cell>
          <cell r="K38">
            <v>3.9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110.6</v>
          </cell>
          <cell r="P38">
            <v>40.700000000000003</v>
          </cell>
          <cell r="Q38">
            <v>1218334</v>
          </cell>
          <cell r="R38">
            <v>35850</v>
          </cell>
          <cell r="S38">
            <v>3.64</v>
          </cell>
        </row>
        <row r="39">
          <cell r="A39" t="str">
            <v xml:space="preserve">315.00 02           </v>
          </cell>
          <cell r="B39">
            <v>42339</v>
          </cell>
          <cell r="C39">
            <v>60</v>
          </cell>
          <cell r="D39" t="str">
            <v xml:space="preserve">S1.5 </v>
          </cell>
          <cell r="E39">
            <v>-26</v>
          </cell>
          <cell r="F39">
            <v>932580.81</v>
          </cell>
          <cell r="G39">
            <v>1021919</v>
          </cell>
          <cell r="H39">
            <v>153132</v>
          </cell>
          <cell r="I39">
            <v>26288</v>
          </cell>
          <cell r="J39">
            <v>2.82</v>
          </cell>
          <cell r="K39">
            <v>5.8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109.6</v>
          </cell>
          <cell r="P39">
            <v>35.9</v>
          </cell>
          <cell r="Q39">
            <v>966679</v>
          </cell>
          <cell r="R39">
            <v>35956</v>
          </cell>
          <cell r="S39">
            <v>3.86</v>
          </cell>
        </row>
        <row r="40">
          <cell r="A40" t="str">
            <v xml:space="preserve">315.00 03           </v>
          </cell>
          <cell r="B40">
            <v>45627</v>
          </cell>
          <cell r="C40">
            <v>60</v>
          </cell>
          <cell r="D40" t="str">
            <v xml:space="preserve">S1.5 </v>
          </cell>
          <cell r="E40">
            <v>-15</v>
          </cell>
          <cell r="F40">
            <v>4247729.8</v>
          </cell>
          <cell r="G40">
            <v>3894123</v>
          </cell>
          <cell r="H40">
            <v>990766</v>
          </cell>
          <cell r="I40">
            <v>72836</v>
          </cell>
          <cell r="J40">
            <v>1.71</v>
          </cell>
          <cell r="K40">
            <v>13.6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91.7</v>
          </cell>
          <cell r="P40">
            <v>33.4</v>
          </cell>
          <cell r="Q40">
            <v>3354901</v>
          </cell>
          <cell r="R40">
            <v>112901</v>
          </cell>
          <cell r="S40">
            <v>2.66</v>
          </cell>
        </row>
        <row r="41">
          <cell r="A41" t="str">
            <v xml:space="preserve">315.00 06           </v>
          </cell>
          <cell r="B41">
            <v>45627</v>
          </cell>
          <cell r="C41">
            <v>60</v>
          </cell>
          <cell r="D41" t="str">
            <v xml:space="preserve">S1.5 </v>
          </cell>
          <cell r="E41">
            <v>-2</v>
          </cell>
          <cell r="F41">
            <v>489375.58</v>
          </cell>
          <cell r="G41">
            <v>231694</v>
          </cell>
          <cell r="H41">
            <v>267468</v>
          </cell>
          <cell r="I41">
            <v>18144</v>
          </cell>
          <cell r="J41">
            <v>3.71</v>
          </cell>
          <cell r="K41">
            <v>14.7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47.3</v>
          </cell>
          <cell r="P41">
            <v>11.6</v>
          </cell>
          <cell r="Q41">
            <v>192153</v>
          </cell>
          <cell r="R41">
            <v>20872</v>
          </cell>
          <cell r="S41">
            <v>4.2699999999999996</v>
          </cell>
        </row>
        <row r="42">
          <cell r="A42" t="str">
            <v xml:space="preserve">315.00 10           </v>
          </cell>
          <cell r="B42">
            <v>44531</v>
          </cell>
          <cell r="C42">
            <v>60</v>
          </cell>
          <cell r="D42" t="str">
            <v xml:space="preserve">S1.5 </v>
          </cell>
          <cell r="E42">
            <v>-2</v>
          </cell>
          <cell r="F42">
            <v>607840.06000000006</v>
          </cell>
          <cell r="G42">
            <v>441408</v>
          </cell>
          <cell r="H42">
            <v>178590</v>
          </cell>
          <cell r="I42">
            <v>15122</v>
          </cell>
          <cell r="J42">
            <v>2.4900000000000002</v>
          </cell>
          <cell r="K42">
            <v>11.8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72.599999999999994</v>
          </cell>
          <cell r="P42">
            <v>16.100000000000001</v>
          </cell>
          <cell r="Q42">
            <v>329222</v>
          </cell>
          <cell r="R42">
            <v>24763</v>
          </cell>
          <cell r="S42">
            <v>4.07</v>
          </cell>
        </row>
        <row r="43">
          <cell r="A43" t="str">
            <v xml:space="preserve">315.00 11           </v>
          </cell>
          <cell r="B43">
            <v>43435</v>
          </cell>
          <cell r="C43">
            <v>60</v>
          </cell>
          <cell r="D43" t="str">
            <v xml:space="preserve">S1.5 </v>
          </cell>
          <cell r="E43">
            <v>-34</v>
          </cell>
          <cell r="F43">
            <v>1976019.39</v>
          </cell>
          <cell r="G43">
            <v>1858311</v>
          </cell>
          <cell r="H43">
            <v>789555</v>
          </cell>
          <cell r="I43">
            <v>92264</v>
          </cell>
          <cell r="J43">
            <v>4.67</v>
          </cell>
          <cell r="K43">
            <v>8.6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94</v>
          </cell>
          <cell r="P43">
            <v>34.6</v>
          </cell>
          <cell r="Q43">
            <v>1929472</v>
          </cell>
          <cell r="R43">
            <v>83686</v>
          </cell>
          <cell r="S43">
            <v>4.24</v>
          </cell>
        </row>
        <row r="44">
          <cell r="A44" t="str">
            <v xml:space="preserve">315.00 12           </v>
          </cell>
          <cell r="B44">
            <v>44531</v>
          </cell>
          <cell r="C44">
            <v>60</v>
          </cell>
          <cell r="D44" t="str">
            <v xml:space="preserve">S1.5 </v>
          </cell>
          <cell r="E44">
            <v>-28</v>
          </cell>
          <cell r="F44">
            <v>1487292.45</v>
          </cell>
          <cell r="G44">
            <v>1584278</v>
          </cell>
          <cell r="H44">
            <v>319457</v>
          </cell>
          <cell r="I44">
            <v>29399</v>
          </cell>
          <cell r="J44">
            <v>1.98</v>
          </cell>
          <cell r="K44">
            <v>10.9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106.5</v>
          </cell>
          <cell r="P44">
            <v>38</v>
          </cell>
          <cell r="Q44">
            <v>1447310</v>
          </cell>
          <cell r="R44">
            <v>42006</v>
          </cell>
          <cell r="S44">
            <v>2.82</v>
          </cell>
        </row>
        <row r="45">
          <cell r="A45" t="str">
            <v xml:space="preserve">315.00 21           </v>
          </cell>
          <cell r="B45">
            <v>44531</v>
          </cell>
          <cell r="C45">
            <v>60</v>
          </cell>
          <cell r="D45" t="str">
            <v xml:space="preserve">S1.5 </v>
          </cell>
          <cell r="E45">
            <v>-6</v>
          </cell>
          <cell r="F45">
            <v>14353517.27</v>
          </cell>
          <cell r="G45">
            <v>11524373</v>
          </cell>
          <cell r="H45">
            <v>3690357</v>
          </cell>
          <cell r="I45">
            <v>323837</v>
          </cell>
          <cell r="J45">
            <v>2.2599999999999998</v>
          </cell>
          <cell r="K45">
            <v>11.4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80.3</v>
          </cell>
          <cell r="P45">
            <v>27.1</v>
          </cell>
          <cell r="Q45">
            <v>10389235</v>
          </cell>
          <cell r="R45">
            <v>424234</v>
          </cell>
          <cell r="S45">
            <v>2.96</v>
          </cell>
        </row>
        <row r="46">
          <cell r="A46" t="str">
            <v xml:space="preserve">315.00 22           </v>
          </cell>
          <cell r="B46">
            <v>45992</v>
          </cell>
          <cell r="C46">
            <v>60</v>
          </cell>
          <cell r="D46" t="str">
            <v xml:space="preserve">S1.5 </v>
          </cell>
          <cell r="E46">
            <v>-5</v>
          </cell>
          <cell r="F46">
            <v>12670860.199999999</v>
          </cell>
          <cell r="G46">
            <v>8233528</v>
          </cell>
          <cell r="H46">
            <v>5070875</v>
          </cell>
          <cell r="I46">
            <v>336750</v>
          </cell>
          <cell r="J46">
            <v>2.66</v>
          </cell>
          <cell r="K46">
            <v>15.1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65</v>
          </cell>
          <cell r="P46">
            <v>23.3</v>
          </cell>
          <cell r="Q46">
            <v>7806491</v>
          </cell>
          <cell r="R46">
            <v>365347</v>
          </cell>
          <cell r="S46">
            <v>2.88</v>
          </cell>
        </row>
        <row r="47">
          <cell r="A47" t="str">
            <v xml:space="preserve">316.00 01           </v>
          </cell>
          <cell r="B47">
            <v>41609</v>
          </cell>
          <cell r="C47">
            <v>50</v>
          </cell>
          <cell r="D47" t="str">
            <v xml:space="preserve">R1.5 </v>
          </cell>
          <cell r="E47">
            <v>-39</v>
          </cell>
          <cell r="F47">
            <v>512216.74</v>
          </cell>
          <cell r="G47">
            <v>544003</v>
          </cell>
          <cell r="H47">
            <v>167978</v>
          </cell>
          <cell r="I47">
            <v>43151</v>
          </cell>
          <cell r="J47">
            <v>8.42</v>
          </cell>
          <cell r="K47">
            <v>3.9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106.2</v>
          </cell>
          <cell r="P47">
            <v>28.6</v>
          </cell>
          <cell r="Q47">
            <v>597714</v>
          </cell>
          <cell r="R47">
            <v>29236</v>
          </cell>
          <cell r="S47">
            <v>5.71</v>
          </cell>
        </row>
        <row r="48">
          <cell r="A48" t="str">
            <v xml:space="preserve">316.00 02           </v>
          </cell>
          <cell r="B48">
            <v>42339</v>
          </cell>
          <cell r="C48">
            <v>50</v>
          </cell>
          <cell r="D48" t="str">
            <v xml:space="preserve">R1.5 </v>
          </cell>
          <cell r="E48">
            <v>-27</v>
          </cell>
          <cell r="F48">
            <v>412496.69</v>
          </cell>
          <cell r="G48">
            <v>367747</v>
          </cell>
          <cell r="H48">
            <v>156124</v>
          </cell>
          <cell r="I48">
            <v>26807</v>
          </cell>
          <cell r="J48">
            <v>6.5</v>
          </cell>
          <cell r="K48">
            <v>5.8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89.2</v>
          </cell>
          <cell r="P48">
            <v>21.6</v>
          </cell>
          <cell r="Q48">
            <v>390406</v>
          </cell>
          <cell r="R48">
            <v>22872</v>
          </cell>
          <cell r="S48">
            <v>5.54</v>
          </cell>
        </row>
        <row r="49">
          <cell r="A49" t="str">
            <v xml:space="preserve">316.00 03           </v>
          </cell>
          <cell r="B49">
            <v>45627</v>
          </cell>
          <cell r="C49">
            <v>50</v>
          </cell>
          <cell r="D49" t="str">
            <v xml:space="preserve">R1.5 </v>
          </cell>
          <cell r="E49">
            <v>-16</v>
          </cell>
          <cell r="F49">
            <v>667967.71</v>
          </cell>
          <cell r="G49">
            <v>532612</v>
          </cell>
          <cell r="H49">
            <v>242231</v>
          </cell>
          <cell r="I49">
            <v>17812</v>
          </cell>
          <cell r="J49">
            <v>2.67</v>
          </cell>
          <cell r="K49">
            <v>13.6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79.7</v>
          </cell>
          <cell r="P49">
            <v>26.9</v>
          </cell>
          <cell r="Q49">
            <v>471034</v>
          </cell>
          <cell r="R49">
            <v>22442</v>
          </cell>
          <cell r="S49">
            <v>3.36</v>
          </cell>
        </row>
        <row r="50">
          <cell r="A50" t="str">
            <v xml:space="preserve">316.00 06           </v>
          </cell>
          <cell r="B50">
            <v>45627</v>
          </cell>
          <cell r="C50">
            <v>50</v>
          </cell>
          <cell r="D50" t="str">
            <v xml:space="preserve">R1.5 </v>
          </cell>
          <cell r="E50">
            <v>-2</v>
          </cell>
          <cell r="F50">
            <v>878087.69</v>
          </cell>
          <cell r="G50">
            <v>127126</v>
          </cell>
          <cell r="H50">
            <v>768523</v>
          </cell>
          <cell r="I50">
            <v>53682</v>
          </cell>
          <cell r="J50">
            <v>6.11</v>
          </cell>
          <cell r="K50">
            <v>14.3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14.5</v>
          </cell>
          <cell r="P50">
            <v>8.1999999999999993</v>
          </cell>
          <cell r="Q50">
            <v>270188</v>
          </cell>
          <cell r="R50">
            <v>43595</v>
          </cell>
          <cell r="S50">
            <v>4.96</v>
          </cell>
        </row>
        <row r="51">
          <cell r="A51" t="str">
            <v xml:space="preserve">316.00 10           </v>
          </cell>
          <cell r="B51">
            <v>44531</v>
          </cell>
          <cell r="C51">
            <v>50</v>
          </cell>
          <cell r="D51" t="str">
            <v xml:space="preserve">R1.5 </v>
          </cell>
          <cell r="E51">
            <v>-2</v>
          </cell>
          <cell r="F51">
            <v>1447989.63</v>
          </cell>
          <cell r="G51">
            <v>1125581</v>
          </cell>
          <cell r="H51">
            <v>351368</v>
          </cell>
          <cell r="I51">
            <v>30487</v>
          </cell>
          <cell r="J51">
            <v>2.11</v>
          </cell>
          <cell r="K51">
            <v>11.5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77.7</v>
          </cell>
          <cell r="P51">
            <v>13.6</v>
          </cell>
          <cell r="Q51">
            <v>751709</v>
          </cell>
          <cell r="R51">
            <v>63054</v>
          </cell>
          <cell r="S51">
            <v>4.3499999999999996</v>
          </cell>
        </row>
        <row r="52">
          <cell r="A52" t="str">
            <v xml:space="preserve">316.00 11           </v>
          </cell>
          <cell r="B52">
            <v>43435</v>
          </cell>
          <cell r="C52">
            <v>50</v>
          </cell>
          <cell r="D52" t="str">
            <v xml:space="preserve">R1.5 </v>
          </cell>
          <cell r="E52">
            <v>-34</v>
          </cell>
          <cell r="F52">
            <v>256664.48</v>
          </cell>
          <cell r="G52">
            <v>276784</v>
          </cell>
          <cell r="H52">
            <v>67146</v>
          </cell>
          <cell r="I52">
            <v>8341</v>
          </cell>
          <cell r="J52">
            <v>3.25</v>
          </cell>
          <cell r="K52">
            <v>8.1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107.8</v>
          </cell>
          <cell r="P52">
            <v>41.5</v>
          </cell>
          <cell r="Q52">
            <v>277481</v>
          </cell>
          <cell r="R52">
            <v>8254</v>
          </cell>
          <cell r="S52">
            <v>3.22</v>
          </cell>
        </row>
        <row r="53">
          <cell r="A53" t="str">
            <v xml:space="preserve">316.00 12           </v>
          </cell>
          <cell r="B53">
            <v>44531</v>
          </cell>
          <cell r="C53">
            <v>50</v>
          </cell>
          <cell r="D53" t="str">
            <v xml:space="preserve">R1.5 </v>
          </cell>
          <cell r="E53">
            <v>-29</v>
          </cell>
          <cell r="F53">
            <v>229258.33</v>
          </cell>
          <cell r="G53">
            <v>90560</v>
          </cell>
          <cell r="H53">
            <v>205183</v>
          </cell>
          <cell r="I53">
            <v>17933</v>
          </cell>
          <cell r="J53">
            <v>7.82</v>
          </cell>
          <cell r="K53">
            <v>11.4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39.5</v>
          </cell>
          <cell r="P53">
            <v>14.1</v>
          </cell>
          <cell r="Q53">
            <v>112539</v>
          </cell>
          <cell r="R53">
            <v>15932</v>
          </cell>
          <cell r="S53">
            <v>6.95</v>
          </cell>
        </row>
        <row r="54">
          <cell r="A54" t="str">
            <v xml:space="preserve">316.00 21           </v>
          </cell>
          <cell r="B54">
            <v>44531</v>
          </cell>
          <cell r="C54">
            <v>50</v>
          </cell>
          <cell r="D54" t="str">
            <v xml:space="preserve">R1.5 </v>
          </cell>
          <cell r="E54">
            <v>-6</v>
          </cell>
          <cell r="F54">
            <v>2196418.0299999998</v>
          </cell>
          <cell r="G54">
            <v>1274066</v>
          </cell>
          <cell r="H54">
            <v>1054137</v>
          </cell>
          <cell r="I54">
            <v>92324</v>
          </cell>
          <cell r="J54">
            <v>4.2</v>
          </cell>
          <cell r="K54">
            <v>11.4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58</v>
          </cell>
          <cell r="P54">
            <v>18</v>
          </cell>
          <cell r="Q54">
            <v>1257571</v>
          </cell>
          <cell r="R54">
            <v>93789</v>
          </cell>
          <cell r="S54">
            <v>4.2699999999999996</v>
          </cell>
        </row>
        <row r="55">
          <cell r="A55" t="str">
            <v xml:space="preserve">316.00 22           </v>
          </cell>
          <cell r="B55">
            <v>45992</v>
          </cell>
          <cell r="C55">
            <v>50</v>
          </cell>
          <cell r="D55" t="str">
            <v xml:space="preserve">R1.5 </v>
          </cell>
          <cell r="E55">
            <v>-6</v>
          </cell>
          <cell r="F55">
            <v>1225615.42</v>
          </cell>
          <cell r="G55">
            <v>766004</v>
          </cell>
          <cell r="H55">
            <v>533148</v>
          </cell>
          <cell r="I55">
            <v>35838</v>
          </cell>
          <cell r="J55">
            <v>2.92</v>
          </cell>
          <cell r="K55">
            <v>14.9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62.5</v>
          </cell>
          <cell r="P55">
            <v>19.100000000000001</v>
          </cell>
          <cell r="Q55">
            <v>649992</v>
          </cell>
          <cell r="R55">
            <v>43765</v>
          </cell>
          <cell r="S55">
            <v>3.57</v>
          </cell>
        </row>
        <row r="56">
          <cell r="A56">
            <v>317</v>
          </cell>
          <cell r="B56" t="str">
            <v xml:space="preserve">       </v>
          </cell>
          <cell r="C56">
            <v>0</v>
          </cell>
          <cell r="D56" t="str">
            <v xml:space="preserve">ND   </v>
          </cell>
          <cell r="E56">
            <v>0</v>
          </cell>
          <cell r="F56">
            <v>2116131.12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330</v>
          </cell>
          <cell r="B57" t="str">
            <v xml:space="preserve">       </v>
          </cell>
          <cell r="C57">
            <v>0</v>
          </cell>
          <cell r="D57" t="str">
            <v xml:space="preserve">ND   </v>
          </cell>
          <cell r="E57">
            <v>0</v>
          </cell>
          <cell r="F57">
            <v>2226.66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 xml:space="preserve">340.10 00           </v>
          </cell>
          <cell r="B58" t="str">
            <v xml:space="preserve">       </v>
          </cell>
          <cell r="C58">
            <v>0</v>
          </cell>
          <cell r="D58" t="str">
            <v xml:space="preserve">ND   </v>
          </cell>
          <cell r="E58">
            <v>0</v>
          </cell>
          <cell r="F58">
            <v>18825.2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 xml:space="preserve">340.10 01           </v>
          </cell>
          <cell r="B59" t="str">
            <v xml:space="preserve">       </v>
          </cell>
          <cell r="C59">
            <v>0</v>
          </cell>
          <cell r="D59" t="str">
            <v xml:space="preserve">ND   </v>
          </cell>
          <cell r="E59">
            <v>0</v>
          </cell>
          <cell r="F59">
            <v>4881.59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 xml:space="preserve">340.10 02           </v>
          </cell>
          <cell r="B60" t="str">
            <v xml:space="preserve">       </v>
          </cell>
          <cell r="C60">
            <v>0</v>
          </cell>
          <cell r="D60" t="str">
            <v xml:space="preserve">ND   </v>
          </cell>
          <cell r="E60">
            <v>0</v>
          </cell>
          <cell r="F60">
            <v>17319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 xml:space="preserve">340.10 08           </v>
          </cell>
          <cell r="B61" t="str">
            <v xml:space="preserve">       </v>
          </cell>
          <cell r="C61">
            <v>0</v>
          </cell>
          <cell r="D61" t="str">
            <v xml:space="preserve">ND   </v>
          </cell>
          <cell r="E61">
            <v>0</v>
          </cell>
          <cell r="F61">
            <v>165267.75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 xml:space="preserve">341.00 01           </v>
          </cell>
          <cell r="B62">
            <v>44166</v>
          </cell>
          <cell r="C62" t="str">
            <v xml:space="preserve">   VAR</v>
          </cell>
          <cell r="D62" t="str">
            <v xml:space="preserve">SQ   </v>
          </cell>
          <cell r="E62">
            <v>-20</v>
          </cell>
          <cell r="F62">
            <v>36992.769999999997</v>
          </cell>
          <cell r="G62">
            <v>28317</v>
          </cell>
          <cell r="H62">
            <v>16074</v>
          </cell>
          <cell r="I62">
            <v>1462</v>
          </cell>
          <cell r="J62">
            <v>3.95</v>
          </cell>
          <cell r="K62">
            <v>11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76.5</v>
          </cell>
          <cell r="P62">
            <v>42.6</v>
          </cell>
          <cell r="Q62">
            <v>32340</v>
          </cell>
          <cell r="R62">
            <v>1096</v>
          </cell>
          <cell r="S62">
            <v>2.96</v>
          </cell>
        </row>
        <row r="63">
          <cell r="A63" t="str">
            <v xml:space="preserve">341.00 02           </v>
          </cell>
          <cell r="B63">
            <v>43800</v>
          </cell>
          <cell r="C63" t="str">
            <v xml:space="preserve">   VAR</v>
          </cell>
          <cell r="D63" t="str">
            <v xml:space="preserve">SQ   </v>
          </cell>
          <cell r="E63">
            <v>-22</v>
          </cell>
          <cell r="F63">
            <v>23728.32</v>
          </cell>
          <cell r="G63">
            <v>22317</v>
          </cell>
          <cell r="H63">
            <v>6632</v>
          </cell>
          <cell r="I63">
            <v>663</v>
          </cell>
          <cell r="J63">
            <v>2.79</v>
          </cell>
          <cell r="K63">
            <v>10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94.1</v>
          </cell>
          <cell r="P63">
            <v>40.9</v>
          </cell>
          <cell r="Q63">
            <v>22834</v>
          </cell>
          <cell r="R63">
            <v>611</v>
          </cell>
          <cell r="S63">
            <v>2.57</v>
          </cell>
        </row>
        <row r="64">
          <cell r="A64" t="str">
            <v xml:space="preserve">341.00 03           </v>
          </cell>
          <cell r="B64">
            <v>45627</v>
          </cell>
          <cell r="C64" t="str">
            <v xml:space="preserve">   VAR</v>
          </cell>
          <cell r="D64" t="str">
            <v xml:space="preserve">SQ   </v>
          </cell>
          <cell r="E64">
            <v>-7</v>
          </cell>
          <cell r="F64">
            <v>2400198.2000000002</v>
          </cell>
          <cell r="G64">
            <v>1200140</v>
          </cell>
          <cell r="H64">
            <v>1368072</v>
          </cell>
          <cell r="I64">
            <v>91205</v>
          </cell>
          <cell r="J64">
            <v>3.8</v>
          </cell>
          <cell r="K64">
            <v>15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50</v>
          </cell>
          <cell r="P64">
            <v>17.100000000000001</v>
          </cell>
          <cell r="Q64">
            <v>1355949</v>
          </cell>
          <cell r="R64">
            <v>80870</v>
          </cell>
          <cell r="S64">
            <v>3.37</v>
          </cell>
        </row>
        <row r="65">
          <cell r="A65" t="str">
            <v xml:space="preserve">341.00 04           </v>
          </cell>
          <cell r="B65">
            <v>45627</v>
          </cell>
          <cell r="C65" t="str">
            <v xml:space="preserve">   VAR</v>
          </cell>
          <cell r="D65" t="str">
            <v xml:space="preserve">SQ   </v>
          </cell>
          <cell r="E65">
            <v>-8</v>
          </cell>
          <cell r="F65">
            <v>2363834.54</v>
          </cell>
          <cell r="G65">
            <v>1192803</v>
          </cell>
          <cell r="H65">
            <v>1360139</v>
          </cell>
          <cell r="I65">
            <v>90676</v>
          </cell>
          <cell r="J65">
            <v>3.84</v>
          </cell>
          <cell r="K65">
            <v>15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50.5</v>
          </cell>
          <cell r="P65">
            <v>17.2</v>
          </cell>
          <cell r="Q65">
            <v>1358065</v>
          </cell>
          <cell r="R65">
            <v>79710</v>
          </cell>
          <cell r="S65">
            <v>3.37</v>
          </cell>
        </row>
        <row r="66">
          <cell r="A66" t="str">
            <v xml:space="preserve">341.00 06           </v>
          </cell>
          <cell r="B66">
            <v>43800</v>
          </cell>
          <cell r="C66" t="str">
            <v xml:space="preserve">   VAR</v>
          </cell>
          <cell r="D66" t="str">
            <v xml:space="preserve">SQ   </v>
          </cell>
          <cell r="E66">
            <v>-15</v>
          </cell>
          <cell r="F66">
            <v>21158.93</v>
          </cell>
          <cell r="G66">
            <v>17845</v>
          </cell>
          <cell r="H66">
            <v>6487</v>
          </cell>
          <cell r="I66">
            <v>649</v>
          </cell>
          <cell r="J66">
            <v>3.07</v>
          </cell>
          <cell r="K66">
            <v>10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84.3</v>
          </cell>
          <cell r="P66">
            <v>35</v>
          </cell>
          <cell r="Q66">
            <v>18824</v>
          </cell>
          <cell r="R66">
            <v>551</v>
          </cell>
          <cell r="S66">
            <v>2.6</v>
          </cell>
        </row>
        <row r="67">
          <cell r="A67" t="str">
            <v xml:space="preserve">341.00 08           </v>
          </cell>
          <cell r="B67">
            <v>58045</v>
          </cell>
          <cell r="C67" t="str">
            <v xml:space="preserve">   VAR</v>
          </cell>
          <cell r="D67" t="str">
            <v xml:space="preserve">SQ   </v>
          </cell>
          <cell r="E67">
            <v>-3</v>
          </cell>
          <cell r="F67">
            <v>4736246.37</v>
          </cell>
          <cell r="G67">
            <v>11093</v>
          </cell>
          <cell r="H67">
            <v>4867241</v>
          </cell>
          <cell r="I67">
            <v>99331</v>
          </cell>
          <cell r="J67">
            <v>2.1</v>
          </cell>
          <cell r="K67">
            <v>49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0.2</v>
          </cell>
          <cell r="P67">
            <v>2</v>
          </cell>
          <cell r="Q67">
            <v>175256</v>
          </cell>
          <cell r="R67">
            <v>95971</v>
          </cell>
          <cell r="S67">
            <v>2.0299999999999998</v>
          </cell>
        </row>
        <row r="68">
          <cell r="A68" t="str">
            <v xml:space="preserve">341.00 09           </v>
          </cell>
          <cell r="B68">
            <v>48183</v>
          </cell>
          <cell r="C68" t="str">
            <v xml:space="preserve">   VAR</v>
          </cell>
          <cell r="D68" t="str">
            <v xml:space="preserve">SQ   </v>
          </cell>
          <cell r="E68">
            <v>-3</v>
          </cell>
          <cell r="F68">
            <v>1340880.04</v>
          </cell>
          <cell r="G68">
            <v>9608</v>
          </cell>
          <cell r="H68">
            <v>1371499</v>
          </cell>
          <cell r="I68">
            <v>62340</v>
          </cell>
          <cell r="J68">
            <v>4.6500000000000004</v>
          </cell>
          <cell r="K68">
            <v>22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0.7</v>
          </cell>
          <cell r="P68">
            <v>9.6</v>
          </cell>
          <cell r="Q68">
            <v>412769</v>
          </cell>
          <cell r="R68">
            <v>44054</v>
          </cell>
          <cell r="S68">
            <v>3.29</v>
          </cell>
        </row>
        <row r="69">
          <cell r="A69" t="str">
            <v xml:space="preserve">341.00 12           </v>
          </cell>
          <cell r="B69">
            <v>41609</v>
          </cell>
          <cell r="C69" t="str">
            <v xml:space="preserve">   VAR</v>
          </cell>
          <cell r="D69" t="str">
            <v xml:space="preserve">SQ   </v>
          </cell>
          <cell r="E69">
            <v>-22</v>
          </cell>
          <cell r="F69">
            <v>98991.11</v>
          </cell>
          <cell r="G69">
            <v>88365</v>
          </cell>
          <cell r="H69">
            <v>32403</v>
          </cell>
          <cell r="I69">
            <v>8102</v>
          </cell>
          <cell r="J69">
            <v>8.18</v>
          </cell>
          <cell r="K69">
            <v>4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89.3</v>
          </cell>
          <cell r="P69">
            <v>43.9</v>
          </cell>
          <cell r="Q69">
            <v>109291</v>
          </cell>
          <cell r="R69">
            <v>2867</v>
          </cell>
          <cell r="S69">
            <v>2.9</v>
          </cell>
        </row>
        <row r="70">
          <cell r="A70" t="str">
            <v xml:space="preserve">341.00 15           </v>
          </cell>
          <cell r="B70">
            <v>44166</v>
          </cell>
          <cell r="C70" t="str">
            <v xml:space="preserve">   VAR</v>
          </cell>
          <cell r="D70" t="str">
            <v xml:space="preserve">SQ   </v>
          </cell>
          <cell r="E70">
            <v>-17</v>
          </cell>
          <cell r="F70">
            <v>104549.52</v>
          </cell>
          <cell r="G70">
            <v>85427</v>
          </cell>
          <cell r="H70">
            <v>36896</v>
          </cell>
          <cell r="I70">
            <v>3354</v>
          </cell>
          <cell r="J70">
            <v>3.21</v>
          </cell>
          <cell r="K70">
            <v>11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81.7</v>
          </cell>
          <cell r="P70">
            <v>39.4</v>
          </cell>
          <cell r="Q70">
            <v>95596</v>
          </cell>
          <cell r="R70">
            <v>2430</v>
          </cell>
          <cell r="S70">
            <v>2.3199999999999998</v>
          </cell>
        </row>
        <row r="71">
          <cell r="A71" t="str">
            <v xml:space="preserve">341.00 16           </v>
          </cell>
          <cell r="B71">
            <v>40513</v>
          </cell>
          <cell r="C71" t="str">
            <v xml:space="preserve">   VAR</v>
          </cell>
          <cell r="D71" t="str">
            <v xml:space="preserve">SQ   </v>
          </cell>
          <cell r="E71">
            <v>-23</v>
          </cell>
          <cell r="F71">
            <v>28437.360000000001</v>
          </cell>
          <cell r="G71">
            <v>17110</v>
          </cell>
          <cell r="H71">
            <v>17868</v>
          </cell>
          <cell r="I71">
            <v>17868</v>
          </cell>
          <cell r="J71">
            <v>62.83</v>
          </cell>
          <cell r="K71">
            <v>1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60.2</v>
          </cell>
          <cell r="P71">
            <v>26.7</v>
          </cell>
          <cell r="Q71">
            <v>33542</v>
          </cell>
          <cell r="R71">
            <v>1437</v>
          </cell>
          <cell r="S71">
            <v>5.05</v>
          </cell>
        </row>
        <row r="72">
          <cell r="A72" t="str">
            <v xml:space="preserve">341.00 41           </v>
          </cell>
          <cell r="B72">
            <v>52566</v>
          </cell>
          <cell r="C72" t="str">
            <v xml:space="preserve">   VAR</v>
          </cell>
          <cell r="D72" t="str">
            <v xml:space="preserve">SQ   </v>
          </cell>
          <cell r="E72">
            <v>-2</v>
          </cell>
          <cell r="F72">
            <v>33136575.030000001</v>
          </cell>
          <cell r="G72">
            <v>1216077</v>
          </cell>
          <cell r="H72">
            <v>32583229</v>
          </cell>
          <cell r="I72">
            <v>958331</v>
          </cell>
          <cell r="J72">
            <v>2.89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3.7</v>
          </cell>
          <cell r="P72">
            <v>1.4</v>
          </cell>
          <cell r="Q72">
            <v>1369247</v>
          </cell>
          <cell r="R72">
            <v>954880</v>
          </cell>
          <cell r="S72">
            <v>2.88</v>
          </cell>
        </row>
        <row r="73">
          <cell r="A73" t="str">
            <v xml:space="preserve">342.00 01           </v>
          </cell>
          <cell r="B73">
            <v>50010</v>
          </cell>
          <cell r="C73" t="str">
            <v xml:space="preserve">   VAR</v>
          </cell>
          <cell r="D73" t="str">
            <v xml:space="preserve">SQ   </v>
          </cell>
          <cell r="E73">
            <v>-20</v>
          </cell>
          <cell r="F73">
            <v>37723.83</v>
          </cell>
          <cell r="G73">
            <v>17844</v>
          </cell>
          <cell r="H73">
            <v>27425</v>
          </cell>
          <cell r="I73">
            <v>1016</v>
          </cell>
          <cell r="J73">
            <v>2.69</v>
          </cell>
          <cell r="K73">
            <v>27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47.3</v>
          </cell>
          <cell r="P73">
            <v>33.200000000000003</v>
          </cell>
          <cell r="Q73">
            <v>24710</v>
          </cell>
          <cell r="R73">
            <v>761</v>
          </cell>
          <cell r="S73">
            <v>2.02</v>
          </cell>
        </row>
        <row r="74">
          <cell r="A74" t="str">
            <v xml:space="preserve">342.00 02           </v>
          </cell>
          <cell r="B74">
            <v>43800</v>
          </cell>
          <cell r="C74" t="str">
            <v xml:space="preserve">   VAR</v>
          </cell>
          <cell r="D74" t="str">
            <v xml:space="preserve">SQ   </v>
          </cell>
          <cell r="E74">
            <v>-22</v>
          </cell>
          <cell r="F74">
            <v>7707.85</v>
          </cell>
          <cell r="G74">
            <v>5187</v>
          </cell>
          <cell r="H74">
            <v>4217</v>
          </cell>
          <cell r="I74">
            <v>422</v>
          </cell>
          <cell r="J74">
            <v>5.47</v>
          </cell>
          <cell r="K74">
            <v>10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67.3</v>
          </cell>
          <cell r="P74">
            <v>47.2</v>
          </cell>
          <cell r="Q74">
            <v>7758</v>
          </cell>
          <cell r="R74">
            <v>165</v>
          </cell>
          <cell r="S74">
            <v>2.14</v>
          </cell>
        </row>
        <row r="75">
          <cell r="A75" t="str">
            <v xml:space="preserve">342.00 03           </v>
          </cell>
          <cell r="B75">
            <v>45627</v>
          </cell>
          <cell r="C75" t="str">
            <v xml:space="preserve">   VAR</v>
          </cell>
          <cell r="D75" t="str">
            <v xml:space="preserve">SQ   </v>
          </cell>
          <cell r="E75">
            <v>-7</v>
          </cell>
          <cell r="F75">
            <v>5063651.29</v>
          </cell>
          <cell r="G75">
            <v>2798834</v>
          </cell>
          <cell r="H75">
            <v>2619272</v>
          </cell>
          <cell r="I75">
            <v>174619</v>
          </cell>
          <cell r="J75">
            <v>3.45</v>
          </cell>
          <cell r="K75">
            <v>15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55.3</v>
          </cell>
          <cell r="P75">
            <v>16.3</v>
          </cell>
          <cell r="Q75">
            <v>2805023</v>
          </cell>
          <cell r="R75">
            <v>174297</v>
          </cell>
          <cell r="S75">
            <v>3.44</v>
          </cell>
        </row>
        <row r="76">
          <cell r="A76" t="str">
            <v xml:space="preserve">342.00 04           </v>
          </cell>
          <cell r="B76">
            <v>45627</v>
          </cell>
          <cell r="C76" t="str">
            <v xml:space="preserve">   VAR</v>
          </cell>
          <cell r="D76" t="str">
            <v xml:space="preserve">SQ   </v>
          </cell>
          <cell r="E76">
            <v>-8</v>
          </cell>
          <cell r="F76">
            <v>5043601.9800000004</v>
          </cell>
          <cell r="G76">
            <v>2792373</v>
          </cell>
          <cell r="H76">
            <v>2654717</v>
          </cell>
          <cell r="I76">
            <v>176982</v>
          </cell>
          <cell r="J76">
            <v>3.51</v>
          </cell>
          <cell r="K76">
            <v>15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55.4</v>
          </cell>
          <cell r="P76">
            <v>16.3</v>
          </cell>
          <cell r="Q76">
            <v>2825429</v>
          </cell>
          <cell r="R76">
            <v>174869</v>
          </cell>
          <cell r="S76">
            <v>3.47</v>
          </cell>
        </row>
        <row r="77">
          <cell r="A77" t="str">
            <v xml:space="preserve">342.00 06           </v>
          </cell>
          <cell r="B77">
            <v>43800</v>
          </cell>
          <cell r="C77" t="str">
            <v xml:space="preserve">   VAR</v>
          </cell>
          <cell r="D77" t="str">
            <v xml:space="preserve">SQ   </v>
          </cell>
          <cell r="E77">
            <v>-15</v>
          </cell>
          <cell r="F77">
            <v>24053.31</v>
          </cell>
          <cell r="G77">
            <v>23370</v>
          </cell>
          <cell r="H77">
            <v>4291</v>
          </cell>
          <cell r="I77">
            <v>429</v>
          </cell>
          <cell r="J77">
            <v>1.78</v>
          </cell>
          <cell r="K77">
            <v>10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97.2</v>
          </cell>
          <cell r="P77">
            <v>40.5</v>
          </cell>
          <cell r="Q77">
            <v>22184</v>
          </cell>
          <cell r="R77">
            <v>548</v>
          </cell>
          <cell r="S77">
            <v>2.2799999999999998</v>
          </cell>
        </row>
        <row r="78">
          <cell r="A78" t="str">
            <v xml:space="preserve">342.00 08           </v>
          </cell>
          <cell r="B78">
            <v>50740</v>
          </cell>
          <cell r="C78" t="str">
            <v xml:space="preserve">   VAR</v>
          </cell>
          <cell r="D78" t="str">
            <v xml:space="preserve">SQ   </v>
          </cell>
          <cell r="E78">
            <v>-3</v>
          </cell>
          <cell r="F78">
            <v>46005.34</v>
          </cell>
          <cell r="G78">
            <v>283</v>
          </cell>
          <cell r="H78">
            <v>47103</v>
          </cell>
          <cell r="I78">
            <v>1623</v>
          </cell>
          <cell r="J78">
            <v>3.53</v>
          </cell>
          <cell r="K78">
            <v>29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0.6</v>
          </cell>
          <cell r="P78">
            <v>19.7</v>
          </cell>
          <cell r="Q78">
            <v>14446</v>
          </cell>
          <cell r="R78">
            <v>1136</v>
          </cell>
          <cell r="S78">
            <v>2.4700000000000002</v>
          </cell>
        </row>
        <row r="79">
          <cell r="A79" t="str">
            <v xml:space="preserve">342.00 09           </v>
          </cell>
          <cell r="B79">
            <v>48183</v>
          </cell>
          <cell r="C79" t="str">
            <v xml:space="preserve">   VAR</v>
          </cell>
          <cell r="D79" t="str">
            <v xml:space="preserve">SQ   </v>
          </cell>
          <cell r="E79">
            <v>-3</v>
          </cell>
          <cell r="F79">
            <v>1183473.1599999999</v>
          </cell>
          <cell r="G79">
            <v>739705</v>
          </cell>
          <cell r="H79">
            <v>479272</v>
          </cell>
          <cell r="I79">
            <v>21786</v>
          </cell>
          <cell r="J79">
            <v>1.84</v>
          </cell>
          <cell r="K79">
            <v>22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62.5</v>
          </cell>
          <cell r="P79">
            <v>8.6</v>
          </cell>
          <cell r="Q79">
            <v>341870</v>
          </cell>
          <cell r="R79">
            <v>39891</v>
          </cell>
          <cell r="S79">
            <v>3.37</v>
          </cell>
        </row>
        <row r="80">
          <cell r="A80" t="str">
            <v xml:space="preserve">342.00 12           </v>
          </cell>
          <cell r="B80">
            <v>41609</v>
          </cell>
          <cell r="C80" t="str">
            <v xml:space="preserve">   VAR</v>
          </cell>
          <cell r="D80" t="str">
            <v xml:space="preserve">SQ   </v>
          </cell>
          <cell r="E80">
            <v>-22</v>
          </cell>
          <cell r="F80">
            <v>82028.240000000005</v>
          </cell>
          <cell r="G80">
            <v>42265</v>
          </cell>
          <cell r="H80">
            <v>57810</v>
          </cell>
          <cell r="I80">
            <v>14454</v>
          </cell>
          <cell r="J80">
            <v>17.62</v>
          </cell>
          <cell r="K80">
            <v>4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51.5</v>
          </cell>
          <cell r="P80">
            <v>26</v>
          </cell>
          <cell r="Q80">
            <v>84790</v>
          </cell>
          <cell r="R80">
            <v>3822</v>
          </cell>
          <cell r="S80">
            <v>4.66</v>
          </cell>
        </row>
        <row r="81">
          <cell r="A81" t="str">
            <v xml:space="preserve">342.00 16           </v>
          </cell>
          <cell r="B81">
            <v>40513</v>
          </cell>
          <cell r="C81" t="str">
            <v xml:space="preserve">   VAR</v>
          </cell>
          <cell r="D81" t="str">
            <v xml:space="preserve">SQ   </v>
          </cell>
          <cell r="E81">
            <v>-23</v>
          </cell>
          <cell r="F81">
            <v>38485.47</v>
          </cell>
          <cell r="G81">
            <v>21205</v>
          </cell>
          <cell r="H81">
            <v>26132</v>
          </cell>
          <cell r="I81">
            <v>26132</v>
          </cell>
          <cell r="J81">
            <v>67.900000000000006</v>
          </cell>
          <cell r="K81">
            <v>1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55.1</v>
          </cell>
          <cell r="P81">
            <v>38.6</v>
          </cell>
          <cell r="Q81">
            <v>46128</v>
          </cell>
          <cell r="R81">
            <v>1209</v>
          </cell>
          <cell r="S81">
            <v>3.14</v>
          </cell>
        </row>
        <row r="82">
          <cell r="A82" t="str">
            <v xml:space="preserve">342.00 41           </v>
          </cell>
          <cell r="B82">
            <v>52566</v>
          </cell>
          <cell r="C82" t="str">
            <v xml:space="preserve">   VAR</v>
          </cell>
          <cell r="D82" t="str">
            <v xml:space="preserve">SQ   </v>
          </cell>
          <cell r="E82">
            <v>-2</v>
          </cell>
          <cell r="F82">
            <v>99032245.609999999</v>
          </cell>
          <cell r="G82">
            <v>3901879</v>
          </cell>
          <cell r="H82">
            <v>97111012</v>
          </cell>
          <cell r="I82">
            <v>2856206</v>
          </cell>
          <cell r="J82">
            <v>2.88</v>
          </cell>
          <cell r="K82">
            <v>34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3.9</v>
          </cell>
          <cell r="P82">
            <v>1.5</v>
          </cell>
          <cell r="Q82">
            <v>4272845</v>
          </cell>
          <cell r="R82">
            <v>2848564</v>
          </cell>
          <cell r="S82">
            <v>2.88</v>
          </cell>
        </row>
        <row r="83">
          <cell r="A83" t="str">
            <v xml:space="preserve">343.00 03           </v>
          </cell>
          <cell r="B83">
            <v>45627</v>
          </cell>
          <cell r="C83" t="str">
            <v xml:space="preserve">   VAR</v>
          </cell>
          <cell r="D83" t="str">
            <v xml:space="preserve">SQ   </v>
          </cell>
          <cell r="E83">
            <v>-7</v>
          </cell>
          <cell r="F83">
            <v>11149534.949999999</v>
          </cell>
          <cell r="G83">
            <v>5855084</v>
          </cell>
          <cell r="H83">
            <v>6074918</v>
          </cell>
          <cell r="I83">
            <v>404994</v>
          </cell>
          <cell r="J83">
            <v>3.63</v>
          </cell>
          <cell r="K83">
            <v>15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52.5</v>
          </cell>
          <cell r="P83">
            <v>16.3</v>
          </cell>
          <cell r="Q83">
            <v>6200504</v>
          </cell>
          <cell r="R83">
            <v>382165</v>
          </cell>
          <cell r="S83">
            <v>3.43</v>
          </cell>
        </row>
        <row r="84">
          <cell r="A84" t="str">
            <v xml:space="preserve">343.00 04           </v>
          </cell>
          <cell r="B84">
            <v>45627</v>
          </cell>
          <cell r="C84" t="str">
            <v xml:space="preserve">   VAR</v>
          </cell>
          <cell r="D84" t="str">
            <v xml:space="preserve">SQ   </v>
          </cell>
          <cell r="E84">
            <v>-8</v>
          </cell>
          <cell r="F84">
            <v>11036607.75</v>
          </cell>
          <cell r="G84">
            <v>5849970</v>
          </cell>
          <cell r="H84">
            <v>6069566</v>
          </cell>
          <cell r="I84">
            <v>404638</v>
          </cell>
          <cell r="J84">
            <v>3.67</v>
          </cell>
          <cell r="K84">
            <v>15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53</v>
          </cell>
          <cell r="P84">
            <v>16.3</v>
          </cell>
          <cell r="Q84">
            <v>6195057</v>
          </cell>
          <cell r="R84">
            <v>381830</v>
          </cell>
          <cell r="S84">
            <v>3.46</v>
          </cell>
        </row>
        <row r="85">
          <cell r="A85" t="str">
            <v xml:space="preserve">343.00 09           </v>
          </cell>
          <cell r="B85">
            <v>48183</v>
          </cell>
          <cell r="C85" t="str">
            <v xml:space="preserve">   VAR</v>
          </cell>
          <cell r="D85" t="str">
            <v xml:space="preserve">SQ   </v>
          </cell>
          <cell r="E85">
            <v>-3</v>
          </cell>
          <cell r="F85">
            <v>152110.44</v>
          </cell>
          <cell r="G85">
            <v>127114</v>
          </cell>
          <cell r="H85">
            <v>29560</v>
          </cell>
          <cell r="I85">
            <v>1344</v>
          </cell>
          <cell r="J85">
            <v>0.88</v>
          </cell>
          <cell r="K85">
            <v>22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83.6</v>
          </cell>
          <cell r="P85">
            <v>12.5</v>
          </cell>
          <cell r="Q85">
            <v>56763</v>
          </cell>
          <cell r="R85">
            <v>4544</v>
          </cell>
          <cell r="S85">
            <v>2.99</v>
          </cell>
        </row>
        <row r="86">
          <cell r="A86" t="str">
            <v xml:space="preserve">344.00 01           </v>
          </cell>
          <cell r="B86">
            <v>50010</v>
          </cell>
          <cell r="C86" t="str">
            <v xml:space="preserve">   VAR</v>
          </cell>
          <cell r="D86" t="str">
            <v xml:space="preserve">SQ   </v>
          </cell>
          <cell r="E86">
            <v>-20</v>
          </cell>
          <cell r="F86">
            <v>905282.04</v>
          </cell>
          <cell r="G86">
            <v>647171</v>
          </cell>
          <cell r="H86">
            <v>439167</v>
          </cell>
          <cell r="I86">
            <v>16264</v>
          </cell>
          <cell r="J86">
            <v>1.8</v>
          </cell>
          <cell r="K86">
            <v>27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71.5</v>
          </cell>
          <cell r="P86">
            <v>31.2</v>
          </cell>
          <cell r="Q86">
            <v>472219</v>
          </cell>
          <cell r="R86">
            <v>22724</v>
          </cell>
          <cell r="S86">
            <v>2.5099999999999998</v>
          </cell>
        </row>
        <row r="87">
          <cell r="A87" t="str">
            <v xml:space="preserve">344.00 02           </v>
          </cell>
          <cell r="B87">
            <v>49644</v>
          </cell>
          <cell r="C87" t="str">
            <v xml:space="preserve">   VAR</v>
          </cell>
          <cell r="D87" t="str">
            <v xml:space="preserve">SQ   </v>
          </cell>
          <cell r="E87">
            <v>-22</v>
          </cell>
          <cell r="F87">
            <v>606803.56999999995</v>
          </cell>
          <cell r="G87">
            <v>511143</v>
          </cell>
          <cell r="H87">
            <v>229158</v>
          </cell>
          <cell r="I87">
            <v>8816</v>
          </cell>
          <cell r="J87">
            <v>1.45</v>
          </cell>
          <cell r="K87">
            <v>26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84.2</v>
          </cell>
          <cell r="P87">
            <v>37.299999999999997</v>
          </cell>
          <cell r="Q87">
            <v>387101</v>
          </cell>
          <cell r="R87">
            <v>13578</v>
          </cell>
          <cell r="S87">
            <v>2.2400000000000002</v>
          </cell>
        </row>
        <row r="88">
          <cell r="A88" t="str">
            <v xml:space="preserve">344.00 03           </v>
          </cell>
          <cell r="B88">
            <v>45627</v>
          </cell>
          <cell r="C88" t="str">
            <v xml:space="preserve">   VAR</v>
          </cell>
          <cell r="D88" t="str">
            <v xml:space="preserve">SQ   </v>
          </cell>
          <cell r="E88">
            <v>-7</v>
          </cell>
          <cell r="F88">
            <v>9936312.9299999997</v>
          </cell>
          <cell r="G88">
            <v>3281749</v>
          </cell>
          <cell r="H88">
            <v>7350106</v>
          </cell>
          <cell r="I88">
            <v>490008</v>
          </cell>
          <cell r="J88">
            <v>4.93</v>
          </cell>
          <cell r="K88">
            <v>15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33</v>
          </cell>
          <cell r="P88">
            <v>11.9</v>
          </cell>
          <cell r="Q88">
            <v>4596828</v>
          </cell>
          <cell r="R88">
            <v>402660</v>
          </cell>
          <cell r="S88">
            <v>4.05</v>
          </cell>
        </row>
        <row r="89">
          <cell r="A89" t="str">
            <v xml:space="preserve">344.00 04           </v>
          </cell>
          <cell r="B89">
            <v>45627</v>
          </cell>
          <cell r="C89" t="str">
            <v xml:space="preserve">   VAR</v>
          </cell>
          <cell r="D89" t="str">
            <v xml:space="preserve">SQ   </v>
          </cell>
          <cell r="E89">
            <v>-8</v>
          </cell>
          <cell r="F89">
            <v>5602202.9900000002</v>
          </cell>
          <cell r="G89">
            <v>2205093</v>
          </cell>
          <cell r="H89">
            <v>3845287</v>
          </cell>
          <cell r="I89">
            <v>256353</v>
          </cell>
          <cell r="J89">
            <v>4.58</v>
          </cell>
          <cell r="K89">
            <v>15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39.4</v>
          </cell>
          <cell r="P89">
            <v>14.2</v>
          </cell>
          <cell r="Q89">
            <v>2877831</v>
          </cell>
          <cell r="R89">
            <v>211536</v>
          </cell>
          <cell r="S89">
            <v>3.78</v>
          </cell>
        </row>
        <row r="90">
          <cell r="A90" t="str">
            <v xml:space="preserve">344.00 06           </v>
          </cell>
          <cell r="B90">
            <v>43800</v>
          </cell>
          <cell r="C90" t="str">
            <v xml:space="preserve">   VAR</v>
          </cell>
          <cell r="D90" t="str">
            <v xml:space="preserve">SQ   </v>
          </cell>
          <cell r="E90">
            <v>-15</v>
          </cell>
          <cell r="F90">
            <v>594812.57999999996</v>
          </cell>
          <cell r="G90">
            <v>471951</v>
          </cell>
          <cell r="H90">
            <v>212083</v>
          </cell>
          <cell r="I90">
            <v>21209</v>
          </cell>
          <cell r="J90">
            <v>3.57</v>
          </cell>
          <cell r="K90">
            <v>10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79.3</v>
          </cell>
          <cell r="P90">
            <v>35.9</v>
          </cell>
          <cell r="Q90">
            <v>526109</v>
          </cell>
          <cell r="R90">
            <v>15796</v>
          </cell>
          <cell r="S90">
            <v>2.66</v>
          </cell>
        </row>
        <row r="91">
          <cell r="A91" t="str">
            <v xml:space="preserve">344.00 08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-3</v>
          </cell>
          <cell r="F91">
            <v>9090299.7699999996</v>
          </cell>
          <cell r="G91">
            <v>-279700</v>
          </cell>
          <cell r="H91">
            <v>9642709</v>
          </cell>
          <cell r="I91">
            <v>332507</v>
          </cell>
          <cell r="J91">
            <v>3.66</v>
          </cell>
          <cell r="K91">
            <v>29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-3.1</v>
          </cell>
          <cell r="P91">
            <v>1.5</v>
          </cell>
          <cell r="Q91">
            <v>460660</v>
          </cell>
          <cell r="R91">
            <v>307107</v>
          </cell>
          <cell r="S91">
            <v>3.38</v>
          </cell>
        </row>
        <row r="92">
          <cell r="A92" t="str">
            <v xml:space="preserve">344.00 09           </v>
          </cell>
          <cell r="B92">
            <v>48183</v>
          </cell>
          <cell r="C92" t="str">
            <v xml:space="preserve">   VAR</v>
          </cell>
          <cell r="D92" t="str">
            <v xml:space="preserve">SQ   </v>
          </cell>
          <cell r="E92">
            <v>-3</v>
          </cell>
          <cell r="F92">
            <v>37664577.969999999</v>
          </cell>
          <cell r="G92">
            <v>12995783</v>
          </cell>
          <cell r="H92">
            <v>25798733</v>
          </cell>
          <cell r="I92">
            <v>1172669</v>
          </cell>
          <cell r="J92">
            <v>3.11</v>
          </cell>
          <cell r="K92">
            <v>22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34.5</v>
          </cell>
          <cell r="P92">
            <v>9</v>
          </cell>
          <cell r="Q92">
            <v>10406682</v>
          </cell>
          <cell r="R92">
            <v>1291252</v>
          </cell>
          <cell r="S92">
            <v>3.43</v>
          </cell>
        </row>
        <row r="93">
          <cell r="A93" t="str">
            <v xml:space="preserve">344.00 12           </v>
          </cell>
          <cell r="B93">
            <v>41609</v>
          </cell>
          <cell r="C93" t="str">
            <v xml:space="preserve">   VAR</v>
          </cell>
          <cell r="D93" t="str">
            <v xml:space="preserve">SQ   </v>
          </cell>
          <cell r="E93">
            <v>-22</v>
          </cell>
          <cell r="F93">
            <v>1641872.88</v>
          </cell>
          <cell r="G93">
            <v>1695571</v>
          </cell>
          <cell r="H93">
            <v>307512</v>
          </cell>
          <cell r="I93">
            <v>76880</v>
          </cell>
          <cell r="J93">
            <v>4.68</v>
          </cell>
          <cell r="K93">
            <v>4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103.3</v>
          </cell>
          <cell r="P93">
            <v>41</v>
          </cell>
          <cell r="Q93">
            <v>1805542</v>
          </cell>
          <cell r="R93">
            <v>49342</v>
          </cell>
          <cell r="S93">
            <v>3.01</v>
          </cell>
        </row>
        <row r="94">
          <cell r="A94" t="str">
            <v xml:space="preserve">344.00 15           </v>
          </cell>
          <cell r="B94">
            <v>44166</v>
          </cell>
          <cell r="C94" t="str">
            <v xml:space="preserve">   VAR</v>
          </cell>
          <cell r="D94" t="str">
            <v xml:space="preserve">SQ   </v>
          </cell>
          <cell r="E94">
            <v>-17</v>
          </cell>
          <cell r="F94">
            <v>1707684.75</v>
          </cell>
          <cell r="G94">
            <v>1423820</v>
          </cell>
          <cell r="H94">
            <v>574172</v>
          </cell>
          <cell r="I94">
            <v>52197</v>
          </cell>
          <cell r="J94">
            <v>3.06</v>
          </cell>
          <cell r="K94">
            <v>11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83.4</v>
          </cell>
          <cell r="P94">
            <v>37.4</v>
          </cell>
          <cell r="Q94">
            <v>1530543</v>
          </cell>
          <cell r="R94">
            <v>42497</v>
          </cell>
          <cell r="S94">
            <v>2.4900000000000002</v>
          </cell>
        </row>
        <row r="95">
          <cell r="A95" t="str">
            <v xml:space="preserve">344.00 16           </v>
          </cell>
          <cell r="B95">
            <v>40513</v>
          </cell>
          <cell r="C95" t="str">
            <v xml:space="preserve">   VAR</v>
          </cell>
          <cell r="D95" t="str">
            <v xml:space="preserve">SQ   </v>
          </cell>
          <cell r="E95">
            <v>-23</v>
          </cell>
          <cell r="F95">
            <v>709282.64</v>
          </cell>
          <cell r="G95">
            <v>547676</v>
          </cell>
          <cell r="H95">
            <v>324742</v>
          </cell>
          <cell r="I95">
            <v>324742</v>
          </cell>
          <cell r="J95">
            <v>45.78</v>
          </cell>
          <cell r="K95">
            <v>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77.2</v>
          </cell>
          <cell r="P95">
            <v>34.299999999999997</v>
          </cell>
          <cell r="Q95">
            <v>817047</v>
          </cell>
          <cell r="R95">
            <v>55372</v>
          </cell>
          <cell r="S95">
            <v>7.81</v>
          </cell>
        </row>
        <row r="96">
          <cell r="A96" t="str">
            <v xml:space="preserve">344.00 41           </v>
          </cell>
          <cell r="B96">
            <v>52566</v>
          </cell>
          <cell r="C96" t="str">
            <v xml:space="preserve">   VAR</v>
          </cell>
          <cell r="D96" t="str">
            <v xml:space="preserve">SQ   </v>
          </cell>
          <cell r="E96">
            <v>-2</v>
          </cell>
          <cell r="F96">
            <v>257843197.40000001</v>
          </cell>
          <cell r="G96">
            <v>11263836</v>
          </cell>
          <cell r="H96">
            <v>251736225</v>
          </cell>
          <cell r="I96">
            <v>7404007</v>
          </cell>
          <cell r="J96">
            <v>2.87</v>
          </cell>
          <cell r="K96">
            <v>34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4.4000000000000004</v>
          </cell>
          <cell r="P96">
            <v>1.5</v>
          </cell>
          <cell r="Q96">
            <v>11121942</v>
          </cell>
          <cell r="R96">
            <v>7416685</v>
          </cell>
          <cell r="S96">
            <v>2.88</v>
          </cell>
        </row>
        <row r="97">
          <cell r="A97" t="str">
            <v xml:space="preserve">345.00 01           </v>
          </cell>
          <cell r="B97">
            <v>50010</v>
          </cell>
          <cell r="C97" t="str">
            <v xml:space="preserve">   VAR</v>
          </cell>
          <cell r="D97" t="str">
            <v xml:space="preserve">SQ   </v>
          </cell>
          <cell r="E97">
            <v>-20</v>
          </cell>
          <cell r="F97">
            <v>182877.48</v>
          </cell>
          <cell r="G97">
            <v>337642</v>
          </cell>
          <cell r="H97">
            <v>-118189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184.6</v>
          </cell>
          <cell r="P97">
            <v>40.299999999999997</v>
          </cell>
          <cell r="Q97">
            <v>127404</v>
          </cell>
          <cell r="R97">
            <v>3406</v>
          </cell>
          <cell r="S97">
            <v>1.86</v>
          </cell>
        </row>
        <row r="98">
          <cell r="A98" t="str">
            <v xml:space="preserve">345.00 02           </v>
          </cell>
          <cell r="B98">
            <v>43800</v>
          </cell>
          <cell r="C98" t="str">
            <v xml:space="preserve">   VAR</v>
          </cell>
          <cell r="D98" t="str">
            <v xml:space="preserve">SQ   </v>
          </cell>
          <cell r="E98">
            <v>-22</v>
          </cell>
          <cell r="F98">
            <v>151291.99</v>
          </cell>
          <cell r="G98">
            <v>273280</v>
          </cell>
          <cell r="H98">
            <v>-88704</v>
          </cell>
          <cell r="I98">
            <v>0</v>
          </cell>
          <cell r="J98">
            <v>0</v>
          </cell>
          <cell r="K98">
            <v>0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180.6</v>
          </cell>
          <cell r="P98">
            <v>38.4</v>
          </cell>
          <cell r="Q98">
            <v>139673</v>
          </cell>
          <cell r="R98">
            <v>4494</v>
          </cell>
          <cell r="S98">
            <v>2.97</v>
          </cell>
        </row>
        <row r="99">
          <cell r="A99" t="str">
            <v xml:space="preserve">345.00 03           </v>
          </cell>
          <cell r="B99">
            <v>45627</v>
          </cell>
          <cell r="C99" t="str">
            <v xml:space="preserve">   VAR</v>
          </cell>
          <cell r="D99" t="str">
            <v xml:space="preserve">SQ   </v>
          </cell>
          <cell r="E99">
            <v>-7</v>
          </cell>
          <cell r="F99">
            <v>3659112.85</v>
          </cell>
          <cell r="G99">
            <v>1499290</v>
          </cell>
          <cell r="H99">
            <v>2415961</v>
          </cell>
          <cell r="I99">
            <v>161064</v>
          </cell>
          <cell r="J99">
            <v>4.4000000000000004</v>
          </cell>
          <cell r="K99">
            <v>15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41</v>
          </cell>
          <cell r="P99">
            <v>16.2</v>
          </cell>
          <cell r="Q99">
            <v>1999625</v>
          </cell>
          <cell r="R99">
            <v>127783</v>
          </cell>
          <cell r="S99">
            <v>3.49</v>
          </cell>
        </row>
        <row r="100">
          <cell r="A100" t="str">
            <v xml:space="preserve">345.00 04           </v>
          </cell>
          <cell r="B100">
            <v>45627</v>
          </cell>
          <cell r="C100" t="str">
            <v xml:space="preserve">   VAR</v>
          </cell>
          <cell r="D100" t="str">
            <v xml:space="preserve">SQ   </v>
          </cell>
          <cell r="E100">
            <v>-8</v>
          </cell>
          <cell r="F100">
            <v>3524519.87</v>
          </cell>
          <cell r="G100">
            <v>1477827</v>
          </cell>
          <cell r="H100">
            <v>2328654</v>
          </cell>
          <cell r="I100">
            <v>155243</v>
          </cell>
          <cell r="J100">
            <v>4.4000000000000004</v>
          </cell>
          <cell r="K100">
            <v>15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41.9</v>
          </cell>
          <cell r="P100">
            <v>16.600000000000001</v>
          </cell>
          <cell r="Q100">
            <v>1967353</v>
          </cell>
          <cell r="R100">
            <v>122678</v>
          </cell>
          <cell r="S100">
            <v>3.48</v>
          </cell>
        </row>
        <row r="101">
          <cell r="A101" t="str">
            <v xml:space="preserve">345.00 06           </v>
          </cell>
          <cell r="B101">
            <v>43800</v>
          </cell>
          <cell r="C101" t="str">
            <v xml:space="preserve">   VAR</v>
          </cell>
          <cell r="D101" t="str">
            <v xml:space="preserve">SQ   </v>
          </cell>
          <cell r="E101">
            <v>-15</v>
          </cell>
          <cell r="F101">
            <v>410984.14</v>
          </cell>
          <cell r="G101">
            <v>98686</v>
          </cell>
          <cell r="H101">
            <v>373946</v>
          </cell>
          <cell r="I101">
            <v>37395</v>
          </cell>
          <cell r="J101">
            <v>9.1</v>
          </cell>
          <cell r="K101">
            <v>10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24</v>
          </cell>
          <cell r="P101">
            <v>14.7</v>
          </cell>
          <cell r="Q101">
            <v>268431</v>
          </cell>
          <cell r="R101">
            <v>20416</v>
          </cell>
          <cell r="S101">
            <v>4.97</v>
          </cell>
        </row>
        <row r="102">
          <cell r="A102" t="str">
            <v xml:space="preserve">345.00 09           </v>
          </cell>
          <cell r="B102">
            <v>48183</v>
          </cell>
          <cell r="C102" t="str">
            <v xml:space="preserve">   VAR</v>
          </cell>
          <cell r="D102" t="str">
            <v xml:space="preserve">SQ   </v>
          </cell>
          <cell r="E102">
            <v>-3</v>
          </cell>
          <cell r="F102">
            <v>28766716.109999999</v>
          </cell>
          <cell r="G102">
            <v>14571192</v>
          </cell>
          <cell r="H102">
            <v>15058527</v>
          </cell>
          <cell r="I102">
            <v>684479</v>
          </cell>
          <cell r="J102">
            <v>2.38</v>
          </cell>
          <cell r="K102">
            <v>22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50.7</v>
          </cell>
          <cell r="P102">
            <v>13.7</v>
          </cell>
          <cell r="Q102">
            <v>11359719</v>
          </cell>
          <cell r="R102">
            <v>831353</v>
          </cell>
          <cell r="S102">
            <v>2.89</v>
          </cell>
        </row>
        <row r="103">
          <cell r="A103" t="str">
            <v xml:space="preserve">345.00 12           </v>
          </cell>
          <cell r="B103">
            <v>41609</v>
          </cell>
          <cell r="C103" t="str">
            <v xml:space="preserve">   VAR</v>
          </cell>
          <cell r="D103" t="str">
            <v xml:space="preserve">SQ   </v>
          </cell>
          <cell r="E103">
            <v>-22</v>
          </cell>
          <cell r="F103">
            <v>862904.11</v>
          </cell>
          <cell r="G103">
            <v>884842</v>
          </cell>
          <cell r="H103">
            <v>167901</v>
          </cell>
          <cell r="I103">
            <v>41976</v>
          </cell>
          <cell r="J103">
            <v>4.8600000000000003</v>
          </cell>
          <cell r="K103">
            <v>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102.5</v>
          </cell>
          <cell r="P103">
            <v>26.1</v>
          </cell>
          <cell r="Q103">
            <v>893328</v>
          </cell>
          <cell r="R103">
            <v>39832</v>
          </cell>
          <cell r="S103">
            <v>4.62</v>
          </cell>
        </row>
        <row r="104">
          <cell r="A104" t="str">
            <v xml:space="preserve">345.00 15           </v>
          </cell>
          <cell r="B104">
            <v>44166</v>
          </cell>
          <cell r="C104" t="str">
            <v xml:space="preserve">   VAR</v>
          </cell>
          <cell r="D104" t="str">
            <v xml:space="preserve">SQ   </v>
          </cell>
          <cell r="E104">
            <v>-17</v>
          </cell>
          <cell r="F104">
            <v>568143.43000000005</v>
          </cell>
          <cell r="G104">
            <v>361963</v>
          </cell>
          <cell r="H104">
            <v>302766</v>
          </cell>
          <cell r="I104">
            <v>27523</v>
          </cell>
          <cell r="J104">
            <v>4.84</v>
          </cell>
          <cell r="K104">
            <v>11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63.7</v>
          </cell>
          <cell r="P104">
            <v>19.3</v>
          </cell>
          <cell r="Q104">
            <v>420931</v>
          </cell>
          <cell r="R104">
            <v>22162</v>
          </cell>
          <cell r="S104">
            <v>3.9</v>
          </cell>
        </row>
        <row r="105">
          <cell r="A105" t="str">
            <v xml:space="preserve">345.00 16           </v>
          </cell>
          <cell r="B105">
            <v>40513</v>
          </cell>
          <cell r="C105" t="str">
            <v xml:space="preserve">   VAR</v>
          </cell>
          <cell r="D105" t="str">
            <v xml:space="preserve">SQ   </v>
          </cell>
          <cell r="E105">
            <v>-23</v>
          </cell>
          <cell r="F105">
            <v>21868.6</v>
          </cell>
          <cell r="G105">
            <v>42011</v>
          </cell>
          <cell r="H105">
            <v>-15113</v>
          </cell>
          <cell r="I105">
            <v>0</v>
          </cell>
          <cell r="J105">
            <v>0</v>
          </cell>
          <cell r="K105">
            <v>0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192.1</v>
          </cell>
          <cell r="P105">
            <v>43.9</v>
          </cell>
          <cell r="Q105">
            <v>26292</v>
          </cell>
          <cell r="R105">
            <v>607</v>
          </cell>
          <cell r="S105">
            <v>2.78</v>
          </cell>
        </row>
        <row r="106">
          <cell r="A106" t="str">
            <v xml:space="preserve">345.00 41           </v>
          </cell>
          <cell r="B106">
            <v>52566</v>
          </cell>
          <cell r="C106" t="str">
            <v xml:space="preserve">   VAR</v>
          </cell>
          <cell r="D106" t="str">
            <v xml:space="preserve">SQ   </v>
          </cell>
          <cell r="E106">
            <v>-2</v>
          </cell>
          <cell r="F106">
            <v>29210347.370000001</v>
          </cell>
          <cell r="G106">
            <v>1616321</v>
          </cell>
          <cell r="H106">
            <v>28178233</v>
          </cell>
          <cell r="I106">
            <v>828771</v>
          </cell>
          <cell r="J106">
            <v>2.84</v>
          </cell>
          <cell r="K106">
            <v>34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5.5</v>
          </cell>
          <cell r="P106">
            <v>1.5</v>
          </cell>
          <cell r="Q106">
            <v>1247148</v>
          </cell>
          <cell r="R106">
            <v>840585</v>
          </cell>
          <cell r="S106">
            <v>2.88</v>
          </cell>
        </row>
        <row r="107">
          <cell r="A107" t="str">
            <v xml:space="preserve">346.00 03           </v>
          </cell>
          <cell r="B107">
            <v>45627</v>
          </cell>
          <cell r="C107" t="str">
            <v xml:space="preserve">   VAR</v>
          </cell>
          <cell r="D107" t="str">
            <v xml:space="preserve">SQ   </v>
          </cell>
          <cell r="E107">
            <v>-7</v>
          </cell>
          <cell r="F107">
            <v>317087.42</v>
          </cell>
          <cell r="G107">
            <v>349039</v>
          </cell>
          <cell r="H107">
            <v>-9756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110.1</v>
          </cell>
          <cell r="P107">
            <v>14.1</v>
          </cell>
          <cell r="Q107">
            <v>163770</v>
          </cell>
          <cell r="R107">
            <v>11706</v>
          </cell>
          <cell r="S107">
            <v>3.69</v>
          </cell>
        </row>
        <row r="108">
          <cell r="A108" t="str">
            <v xml:space="preserve">346.00 04           </v>
          </cell>
          <cell r="B108">
            <v>45627</v>
          </cell>
          <cell r="C108" t="str">
            <v xml:space="preserve">   VAR</v>
          </cell>
          <cell r="D108" t="str">
            <v xml:space="preserve">SQ   </v>
          </cell>
          <cell r="E108">
            <v>-8</v>
          </cell>
          <cell r="F108">
            <v>336554.97</v>
          </cell>
          <cell r="G108">
            <v>369967</v>
          </cell>
          <cell r="H108">
            <v>-6488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109.9</v>
          </cell>
          <cell r="P108">
            <v>13.9</v>
          </cell>
          <cell r="Q108">
            <v>173960</v>
          </cell>
          <cell r="R108">
            <v>12640</v>
          </cell>
          <cell r="S108">
            <v>3.76</v>
          </cell>
        </row>
        <row r="109">
          <cell r="A109" t="str">
            <v xml:space="preserve">346.00 08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-3</v>
          </cell>
          <cell r="F109">
            <v>195955.51</v>
          </cell>
          <cell r="G109">
            <v>6257</v>
          </cell>
          <cell r="H109">
            <v>195577</v>
          </cell>
          <cell r="I109">
            <v>6744</v>
          </cell>
          <cell r="J109">
            <v>3.44</v>
          </cell>
          <cell r="K109">
            <v>29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3.2</v>
          </cell>
          <cell r="P109">
            <v>1.5</v>
          </cell>
          <cell r="Q109">
            <v>9930</v>
          </cell>
          <cell r="R109">
            <v>6620</v>
          </cell>
          <cell r="S109">
            <v>3.38</v>
          </cell>
        </row>
        <row r="110">
          <cell r="A110" t="str">
            <v xml:space="preserve">346.00 09           </v>
          </cell>
          <cell r="B110">
            <v>48183</v>
          </cell>
          <cell r="C110" t="str">
            <v xml:space="preserve">   VAR</v>
          </cell>
          <cell r="D110" t="str">
            <v xml:space="preserve">SQ   </v>
          </cell>
          <cell r="E110">
            <v>-3</v>
          </cell>
          <cell r="F110">
            <v>2454025.48</v>
          </cell>
          <cell r="G110">
            <v>1176965</v>
          </cell>
          <cell r="H110">
            <v>1350680</v>
          </cell>
          <cell r="I110">
            <v>61394</v>
          </cell>
          <cell r="J110">
            <v>2.5</v>
          </cell>
          <cell r="K110">
            <v>22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48</v>
          </cell>
          <cell r="P110">
            <v>10.1</v>
          </cell>
          <cell r="Q110">
            <v>794097</v>
          </cell>
          <cell r="R110">
            <v>78810</v>
          </cell>
          <cell r="S110">
            <v>3.21</v>
          </cell>
        </row>
        <row r="111">
          <cell r="A111" t="str">
            <v xml:space="preserve">346.00 41           </v>
          </cell>
          <cell r="B111">
            <v>52566</v>
          </cell>
          <cell r="C111" t="str">
            <v xml:space="preserve">   VAR</v>
          </cell>
          <cell r="D111" t="str">
            <v xml:space="preserve">SQ   </v>
          </cell>
          <cell r="E111">
            <v>-2</v>
          </cell>
          <cell r="F111">
            <v>29810396.379999999</v>
          </cell>
          <cell r="G111">
            <v>1043838</v>
          </cell>
          <cell r="H111">
            <v>29362766</v>
          </cell>
          <cell r="I111">
            <v>863611</v>
          </cell>
          <cell r="J111">
            <v>2.9</v>
          </cell>
          <cell r="K111">
            <v>34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3.5</v>
          </cell>
          <cell r="P111">
            <v>1.5</v>
          </cell>
          <cell r="Q111">
            <v>1286199</v>
          </cell>
          <cell r="R111">
            <v>857466</v>
          </cell>
          <cell r="S111">
            <v>2.88</v>
          </cell>
        </row>
        <row r="112">
          <cell r="A112" t="str">
            <v xml:space="preserve">346.00 91           </v>
          </cell>
          <cell r="B112">
            <v>48549</v>
          </cell>
          <cell r="C112" t="str">
            <v xml:space="preserve">   VAR</v>
          </cell>
          <cell r="D112" t="str">
            <v xml:space="preserve">SQ   </v>
          </cell>
          <cell r="E112">
            <v>0</v>
          </cell>
          <cell r="F112">
            <v>1535273.72</v>
          </cell>
          <cell r="G112">
            <v>91321</v>
          </cell>
          <cell r="H112">
            <v>1443952</v>
          </cell>
          <cell r="I112">
            <v>62781</v>
          </cell>
          <cell r="J112">
            <v>4.09</v>
          </cell>
          <cell r="K112">
            <v>23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5.9</v>
          </cell>
          <cell r="P112">
            <v>2</v>
          </cell>
          <cell r="Q112">
            <v>123566</v>
          </cell>
          <cell r="R112">
            <v>61352</v>
          </cell>
          <cell r="S112">
            <v>4</v>
          </cell>
        </row>
        <row r="113">
          <cell r="A113" t="str">
            <v xml:space="preserve">347.00 04           </v>
          </cell>
          <cell r="B113" t="str">
            <v xml:space="preserve">       </v>
          </cell>
          <cell r="C113">
            <v>0</v>
          </cell>
          <cell r="D113" t="str">
            <v xml:space="preserve">ND   </v>
          </cell>
          <cell r="E113">
            <v>0</v>
          </cell>
          <cell r="F113">
            <v>-15159.95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 t="str">
            <v xml:space="preserve">347.00 12           </v>
          </cell>
          <cell r="B114" t="str">
            <v xml:space="preserve">       </v>
          </cell>
          <cell r="C114">
            <v>0</v>
          </cell>
          <cell r="D114" t="str">
            <v xml:space="preserve">ND   </v>
          </cell>
          <cell r="E114">
            <v>0</v>
          </cell>
          <cell r="F114">
            <v>389959.73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350.1</v>
          </cell>
          <cell r="B115" t="str">
            <v xml:space="preserve">       </v>
          </cell>
          <cell r="C115">
            <v>0</v>
          </cell>
          <cell r="D115" t="str">
            <v xml:space="preserve">ND   </v>
          </cell>
          <cell r="E115">
            <v>0</v>
          </cell>
          <cell r="F115">
            <v>4097963.75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350.2</v>
          </cell>
          <cell r="B116" t="str">
            <v xml:space="preserve">       </v>
          </cell>
          <cell r="C116">
            <v>70</v>
          </cell>
          <cell r="D116" t="str">
            <v xml:space="preserve">R4   </v>
          </cell>
          <cell r="E116">
            <v>0</v>
          </cell>
          <cell r="F116">
            <v>41261621.789999999</v>
          </cell>
          <cell r="G116">
            <v>6816027</v>
          </cell>
          <cell r="H116">
            <v>34445594</v>
          </cell>
          <cell r="I116">
            <v>576211</v>
          </cell>
          <cell r="J116">
            <v>1.4</v>
          </cell>
          <cell r="K116">
            <v>59.8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16.5</v>
          </cell>
          <cell r="P116">
            <v>10.5</v>
          </cell>
          <cell r="Q116">
            <v>6137303</v>
          </cell>
          <cell r="R116">
            <v>590041</v>
          </cell>
          <cell r="S116">
            <v>1.43</v>
          </cell>
        </row>
        <row r="117">
          <cell r="A117">
            <v>352</v>
          </cell>
          <cell r="B117" t="str">
            <v xml:space="preserve">       </v>
          </cell>
          <cell r="C117">
            <v>55</v>
          </cell>
          <cell r="D117" t="str">
            <v xml:space="preserve">R4   </v>
          </cell>
          <cell r="E117">
            <v>-5</v>
          </cell>
          <cell r="F117">
            <v>19597670.98</v>
          </cell>
          <cell r="G117">
            <v>2769964</v>
          </cell>
          <cell r="H117">
            <v>17807589</v>
          </cell>
          <cell r="I117">
            <v>391921</v>
          </cell>
          <cell r="J117">
            <v>2</v>
          </cell>
          <cell r="K117">
            <v>45.4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14.1</v>
          </cell>
          <cell r="P117">
            <v>9.1999999999999993</v>
          </cell>
          <cell r="Q117">
            <v>3371738</v>
          </cell>
          <cell r="R117">
            <v>374512</v>
          </cell>
          <cell r="S117">
            <v>1.91</v>
          </cell>
        </row>
        <row r="118">
          <cell r="A118">
            <v>353</v>
          </cell>
          <cell r="B118" t="str">
            <v xml:space="preserve">       </v>
          </cell>
          <cell r="C118">
            <v>65</v>
          </cell>
          <cell r="D118" t="str">
            <v xml:space="preserve">R3   </v>
          </cell>
          <cell r="E118">
            <v>-5</v>
          </cell>
          <cell r="F118">
            <v>209574159.16999999</v>
          </cell>
          <cell r="G118">
            <v>73927522</v>
          </cell>
          <cell r="H118">
            <v>146125345</v>
          </cell>
          <cell r="I118">
            <v>2675729</v>
          </cell>
          <cell r="J118">
            <v>1.28</v>
          </cell>
          <cell r="K118">
            <v>54.6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35.299999999999997</v>
          </cell>
          <cell r="P118">
            <v>13.8</v>
          </cell>
          <cell r="Q118">
            <v>44287895</v>
          </cell>
          <cell r="R118">
            <v>3388814</v>
          </cell>
          <cell r="S118">
            <v>1.62</v>
          </cell>
        </row>
        <row r="119">
          <cell r="A119">
            <v>354</v>
          </cell>
          <cell r="B119" t="str">
            <v xml:space="preserve">       </v>
          </cell>
          <cell r="C119">
            <v>65</v>
          </cell>
          <cell r="D119" t="str">
            <v xml:space="preserve">R3   </v>
          </cell>
          <cell r="E119">
            <v>-5</v>
          </cell>
          <cell r="F119">
            <v>130072345.33</v>
          </cell>
          <cell r="G119">
            <v>33282587</v>
          </cell>
          <cell r="H119">
            <v>103293376</v>
          </cell>
          <cell r="I119">
            <v>1950450</v>
          </cell>
          <cell r="J119">
            <v>1.5</v>
          </cell>
          <cell r="K119">
            <v>53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25.6</v>
          </cell>
          <cell r="P119">
            <v>13.2</v>
          </cell>
          <cell r="Q119">
            <v>26501665</v>
          </cell>
          <cell r="R119">
            <v>2103270</v>
          </cell>
          <cell r="S119">
            <v>1.62</v>
          </cell>
        </row>
        <row r="120">
          <cell r="A120">
            <v>355</v>
          </cell>
          <cell r="B120" t="str">
            <v xml:space="preserve">       </v>
          </cell>
          <cell r="C120">
            <v>70</v>
          </cell>
          <cell r="D120" t="str">
            <v xml:space="preserve">R3   </v>
          </cell>
          <cell r="E120">
            <v>-40</v>
          </cell>
          <cell r="F120">
            <v>72328772.120000005</v>
          </cell>
          <cell r="G120">
            <v>24473699</v>
          </cell>
          <cell r="H120">
            <v>76786581</v>
          </cell>
          <cell r="I120">
            <v>1380599</v>
          </cell>
          <cell r="J120">
            <v>1.91</v>
          </cell>
          <cell r="K120">
            <v>55.6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33.799999999999997</v>
          </cell>
          <cell r="P120">
            <v>15.9</v>
          </cell>
          <cell r="Q120">
            <v>21661787</v>
          </cell>
          <cell r="R120">
            <v>1448022</v>
          </cell>
          <cell r="S120">
            <v>2</v>
          </cell>
        </row>
        <row r="121">
          <cell r="A121">
            <v>356</v>
          </cell>
          <cell r="B121" t="str">
            <v xml:space="preserve">       </v>
          </cell>
          <cell r="C121">
            <v>65</v>
          </cell>
          <cell r="D121" t="str">
            <v xml:space="preserve">R4   </v>
          </cell>
          <cell r="E121">
            <v>-25</v>
          </cell>
          <cell r="F121">
            <v>143905075.56999999</v>
          </cell>
          <cell r="G121">
            <v>50343774</v>
          </cell>
          <cell r="H121">
            <v>129537574</v>
          </cell>
          <cell r="I121">
            <v>2511535</v>
          </cell>
          <cell r="J121">
            <v>1.75</v>
          </cell>
          <cell r="K121">
            <v>51.6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35</v>
          </cell>
          <cell r="P121">
            <v>14.9</v>
          </cell>
          <cell r="Q121">
            <v>40479306</v>
          </cell>
          <cell r="R121">
            <v>2770173</v>
          </cell>
          <cell r="S121">
            <v>1.93</v>
          </cell>
        </row>
        <row r="122">
          <cell r="A122">
            <v>357</v>
          </cell>
          <cell r="B122" t="str">
            <v xml:space="preserve">       </v>
          </cell>
          <cell r="C122">
            <v>60</v>
          </cell>
          <cell r="D122" t="str">
            <v xml:space="preserve">S4   </v>
          </cell>
          <cell r="E122">
            <v>0</v>
          </cell>
          <cell r="F122">
            <v>18517074.940000001</v>
          </cell>
          <cell r="G122">
            <v>1649386</v>
          </cell>
          <cell r="H122">
            <v>16867688</v>
          </cell>
          <cell r="I122">
            <v>311301</v>
          </cell>
          <cell r="J122">
            <v>1.68</v>
          </cell>
          <cell r="K122">
            <v>54.2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8.9</v>
          </cell>
          <cell r="P122">
            <v>5.7</v>
          </cell>
          <cell r="Q122">
            <v>1771289</v>
          </cell>
          <cell r="R122">
            <v>309235</v>
          </cell>
          <cell r="S122">
            <v>1.67</v>
          </cell>
        </row>
        <row r="123">
          <cell r="A123">
            <v>358</v>
          </cell>
          <cell r="B123" t="str">
            <v xml:space="preserve">       </v>
          </cell>
          <cell r="C123">
            <v>50</v>
          </cell>
          <cell r="D123" t="str">
            <v xml:space="preserve">S3   </v>
          </cell>
          <cell r="E123">
            <v>0</v>
          </cell>
          <cell r="F123">
            <v>15781549.84</v>
          </cell>
          <cell r="G123">
            <v>2581524</v>
          </cell>
          <cell r="H123">
            <v>13200025</v>
          </cell>
          <cell r="I123">
            <v>305674</v>
          </cell>
          <cell r="J123">
            <v>1.94</v>
          </cell>
          <cell r="K123">
            <v>43.2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16.399999999999999</v>
          </cell>
          <cell r="P123">
            <v>7</v>
          </cell>
          <cell r="Q123">
            <v>2194436</v>
          </cell>
          <cell r="R123">
            <v>315631</v>
          </cell>
          <cell r="S123">
            <v>2</v>
          </cell>
        </row>
        <row r="124">
          <cell r="A124">
            <v>359</v>
          </cell>
          <cell r="B124" t="str">
            <v xml:space="preserve">       </v>
          </cell>
          <cell r="C124">
            <v>70</v>
          </cell>
          <cell r="D124" t="str">
            <v xml:space="preserve">R4   </v>
          </cell>
          <cell r="E124">
            <v>0</v>
          </cell>
          <cell r="F124">
            <v>383111.54</v>
          </cell>
          <cell r="G124">
            <v>243087</v>
          </cell>
          <cell r="H124">
            <v>140024</v>
          </cell>
          <cell r="I124">
            <v>4347</v>
          </cell>
          <cell r="J124">
            <v>1.1299999999999999</v>
          </cell>
          <cell r="K124">
            <v>32.200000000000003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63.5</v>
          </cell>
          <cell r="P124">
            <v>40.4</v>
          </cell>
          <cell r="Q124">
            <v>211406</v>
          </cell>
          <cell r="R124">
            <v>5479</v>
          </cell>
          <cell r="S124">
            <v>1.43</v>
          </cell>
        </row>
        <row r="125">
          <cell r="A125">
            <v>360.1</v>
          </cell>
          <cell r="B125" t="str">
            <v xml:space="preserve">       </v>
          </cell>
          <cell r="C125">
            <v>0</v>
          </cell>
          <cell r="D125" t="str">
            <v xml:space="preserve">ND   </v>
          </cell>
          <cell r="E125">
            <v>0</v>
          </cell>
          <cell r="F125">
            <v>4278623.82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360.2</v>
          </cell>
          <cell r="B126" t="str">
            <v xml:space="preserve">       </v>
          </cell>
          <cell r="C126">
            <v>65</v>
          </cell>
          <cell r="D126" t="str">
            <v xml:space="preserve">R4   </v>
          </cell>
          <cell r="E126">
            <v>0</v>
          </cell>
          <cell r="F126">
            <v>12483904.359999999</v>
          </cell>
          <cell r="G126">
            <v>3481022</v>
          </cell>
          <cell r="H126">
            <v>9002881</v>
          </cell>
          <cell r="I126">
            <v>167427</v>
          </cell>
          <cell r="J126">
            <v>1.34</v>
          </cell>
          <cell r="K126">
            <v>53.8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27.9</v>
          </cell>
          <cell r="P126">
            <v>14.6</v>
          </cell>
          <cell r="Q126">
            <v>2718461</v>
          </cell>
          <cell r="R126">
            <v>192252</v>
          </cell>
          <cell r="S126">
            <v>1.54</v>
          </cell>
        </row>
        <row r="127">
          <cell r="A127">
            <v>361</v>
          </cell>
          <cell r="B127" t="str">
            <v xml:space="preserve">       </v>
          </cell>
          <cell r="C127">
            <v>55</v>
          </cell>
          <cell r="D127" t="str">
            <v xml:space="preserve">R3   </v>
          </cell>
          <cell r="E127">
            <v>-5</v>
          </cell>
          <cell r="F127">
            <v>2860857.97</v>
          </cell>
          <cell r="G127">
            <v>704275</v>
          </cell>
          <cell r="H127">
            <v>2299626</v>
          </cell>
          <cell r="I127">
            <v>53512</v>
          </cell>
          <cell r="J127">
            <v>1.87</v>
          </cell>
          <cell r="K127">
            <v>43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24.6</v>
          </cell>
          <cell r="P127">
            <v>14.2</v>
          </cell>
          <cell r="Q127">
            <v>683058</v>
          </cell>
          <cell r="R127">
            <v>54671</v>
          </cell>
          <cell r="S127">
            <v>1.91</v>
          </cell>
        </row>
        <row r="128">
          <cell r="A128">
            <v>362</v>
          </cell>
          <cell r="B128" t="str">
            <v xml:space="preserve">       </v>
          </cell>
          <cell r="C128">
            <v>55</v>
          </cell>
          <cell r="D128" t="str">
            <v xml:space="preserve">R4   </v>
          </cell>
          <cell r="E128">
            <v>-10</v>
          </cell>
          <cell r="F128">
            <v>193361744.30000001</v>
          </cell>
          <cell r="G128">
            <v>76942088</v>
          </cell>
          <cell r="H128">
            <v>135755828</v>
          </cell>
          <cell r="I128">
            <v>3198076</v>
          </cell>
          <cell r="J128">
            <v>1.65</v>
          </cell>
          <cell r="K128">
            <v>42.4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39.799999999999997</v>
          </cell>
          <cell r="P128">
            <v>16.100000000000001</v>
          </cell>
          <cell r="Q128">
            <v>59257084</v>
          </cell>
          <cell r="R128">
            <v>3837247</v>
          </cell>
          <cell r="S128">
            <v>1.98</v>
          </cell>
        </row>
        <row r="129">
          <cell r="A129">
            <v>364</v>
          </cell>
          <cell r="B129" t="str">
            <v xml:space="preserve">       </v>
          </cell>
          <cell r="C129">
            <v>65</v>
          </cell>
          <cell r="D129" t="str">
            <v xml:space="preserve">R1   </v>
          </cell>
          <cell r="E129">
            <v>-40</v>
          </cell>
          <cell r="F129">
            <v>168981885.21000001</v>
          </cell>
          <cell r="G129">
            <v>80252894</v>
          </cell>
          <cell r="H129">
            <v>156321746</v>
          </cell>
          <cell r="I129">
            <v>2877556</v>
          </cell>
          <cell r="J129">
            <v>1.7</v>
          </cell>
          <cell r="K129">
            <v>54.3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47.5</v>
          </cell>
          <cell r="P129">
            <v>17.899999999999999</v>
          </cell>
          <cell r="Q129">
            <v>45658994</v>
          </cell>
          <cell r="R129">
            <v>3643249</v>
          </cell>
          <cell r="S129">
            <v>2.16</v>
          </cell>
        </row>
        <row r="130">
          <cell r="A130">
            <v>365</v>
          </cell>
          <cell r="B130" t="str">
            <v xml:space="preserve">       </v>
          </cell>
          <cell r="C130">
            <v>55</v>
          </cell>
          <cell r="D130" t="str">
            <v xml:space="preserve">R3   </v>
          </cell>
          <cell r="E130">
            <v>-70</v>
          </cell>
          <cell r="F130">
            <v>146416354.47</v>
          </cell>
          <cell r="G130">
            <v>97463349</v>
          </cell>
          <cell r="H130">
            <v>151444454</v>
          </cell>
          <cell r="I130">
            <v>3988501</v>
          </cell>
          <cell r="J130">
            <v>2.72</v>
          </cell>
          <cell r="K130">
            <v>38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66.599999999999994</v>
          </cell>
          <cell r="P130">
            <v>20.2</v>
          </cell>
          <cell r="Q130">
            <v>83600593</v>
          </cell>
          <cell r="R130">
            <v>4530122</v>
          </cell>
          <cell r="S130">
            <v>3.09</v>
          </cell>
        </row>
        <row r="131">
          <cell r="A131">
            <v>366</v>
          </cell>
          <cell r="B131" t="str">
            <v xml:space="preserve">       </v>
          </cell>
          <cell r="C131">
            <v>65</v>
          </cell>
          <cell r="D131" t="str">
            <v xml:space="preserve">R4   </v>
          </cell>
          <cell r="E131">
            <v>-75</v>
          </cell>
          <cell r="F131">
            <v>84847061.540000007</v>
          </cell>
          <cell r="G131">
            <v>31361100</v>
          </cell>
          <cell r="H131">
            <v>117121258</v>
          </cell>
          <cell r="I131">
            <v>2517343</v>
          </cell>
          <cell r="J131">
            <v>2.97</v>
          </cell>
          <cell r="K131">
            <v>46.5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37</v>
          </cell>
          <cell r="P131">
            <v>18</v>
          </cell>
          <cell r="Q131">
            <v>40588103</v>
          </cell>
          <cell r="R131">
            <v>2286628</v>
          </cell>
          <cell r="S131">
            <v>2.69</v>
          </cell>
        </row>
        <row r="132">
          <cell r="A132">
            <v>367</v>
          </cell>
          <cell r="B132" t="str">
            <v xml:space="preserve">       </v>
          </cell>
          <cell r="C132">
            <v>65</v>
          </cell>
          <cell r="D132" t="str">
            <v xml:space="preserve">R4   </v>
          </cell>
          <cell r="E132">
            <v>-75</v>
          </cell>
          <cell r="F132">
            <v>338861548.50999999</v>
          </cell>
          <cell r="G132">
            <v>108835834</v>
          </cell>
          <cell r="H132">
            <v>484171877</v>
          </cell>
          <cell r="I132">
            <v>8915320</v>
          </cell>
          <cell r="J132">
            <v>2.63</v>
          </cell>
          <cell r="K132">
            <v>54.3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32.1</v>
          </cell>
          <cell r="P132">
            <v>11.1</v>
          </cell>
          <cell r="Q132">
            <v>99791094</v>
          </cell>
          <cell r="R132">
            <v>9132319</v>
          </cell>
          <cell r="S132">
            <v>2.7</v>
          </cell>
        </row>
        <row r="133">
          <cell r="A133">
            <v>368</v>
          </cell>
          <cell r="B133" t="str">
            <v xml:space="preserve">       </v>
          </cell>
          <cell r="C133">
            <v>50</v>
          </cell>
          <cell r="D133" t="str">
            <v xml:space="preserve">R0.5 </v>
          </cell>
          <cell r="E133">
            <v>-5</v>
          </cell>
          <cell r="F133">
            <v>181784638.38999999</v>
          </cell>
          <cell r="G133">
            <v>63158527</v>
          </cell>
          <cell r="H133">
            <v>127715344</v>
          </cell>
          <cell r="I133">
            <v>3004804</v>
          </cell>
          <cell r="J133">
            <v>1.65</v>
          </cell>
          <cell r="K133">
            <v>42.5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34.700000000000003</v>
          </cell>
          <cell r="P133">
            <v>15.5</v>
          </cell>
          <cell r="Q133">
            <v>35454412</v>
          </cell>
          <cell r="R133">
            <v>3817477</v>
          </cell>
          <cell r="S133">
            <v>2.1</v>
          </cell>
        </row>
        <row r="134">
          <cell r="A134">
            <v>369</v>
          </cell>
          <cell r="B134" t="str">
            <v xml:space="preserve">       </v>
          </cell>
          <cell r="C134">
            <v>60</v>
          </cell>
          <cell r="D134" t="str">
            <v xml:space="preserve">R2   </v>
          </cell>
          <cell r="E134">
            <v>-25</v>
          </cell>
          <cell r="F134">
            <v>124384395.28</v>
          </cell>
          <cell r="G134">
            <v>67921780</v>
          </cell>
          <cell r="H134">
            <v>87558717</v>
          </cell>
          <cell r="I134">
            <v>1690427</v>
          </cell>
          <cell r="J134">
            <v>1.36</v>
          </cell>
          <cell r="K134">
            <v>51.8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54.6</v>
          </cell>
          <cell r="P134">
            <v>14.4</v>
          </cell>
          <cell r="Q134">
            <v>31604434</v>
          </cell>
          <cell r="R134">
            <v>2596524</v>
          </cell>
          <cell r="S134">
            <v>2.09</v>
          </cell>
        </row>
        <row r="135">
          <cell r="A135">
            <v>370</v>
          </cell>
          <cell r="B135" t="str">
            <v xml:space="preserve">       </v>
          </cell>
          <cell r="C135">
            <v>30</v>
          </cell>
          <cell r="D135" t="str">
            <v xml:space="preserve">R0.5 </v>
          </cell>
          <cell r="E135">
            <v>0</v>
          </cell>
          <cell r="F135">
            <v>43035626.130000003</v>
          </cell>
          <cell r="G135">
            <v>13423035</v>
          </cell>
          <cell r="H135">
            <v>29612591</v>
          </cell>
          <cell r="I135">
            <v>1287757</v>
          </cell>
          <cell r="J135">
            <v>2.99</v>
          </cell>
          <cell r="K135">
            <v>23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31.2</v>
          </cell>
          <cell r="P135">
            <v>13</v>
          </cell>
          <cell r="Q135">
            <v>10971500</v>
          </cell>
          <cell r="R135">
            <v>1431305</v>
          </cell>
          <cell r="S135">
            <v>3.33</v>
          </cell>
        </row>
        <row r="136">
          <cell r="A136">
            <v>371</v>
          </cell>
          <cell r="B136" t="str">
            <v xml:space="preserve">       </v>
          </cell>
          <cell r="C136">
            <v>35</v>
          </cell>
          <cell r="D136" t="str">
            <v xml:space="preserve">R2   </v>
          </cell>
          <cell r="E136">
            <v>-20</v>
          </cell>
          <cell r="F136">
            <v>8594524.8000000007</v>
          </cell>
          <cell r="G136">
            <v>8204052</v>
          </cell>
          <cell r="H136">
            <v>2109379</v>
          </cell>
          <cell r="I136">
            <v>87146</v>
          </cell>
          <cell r="J136">
            <v>1.01</v>
          </cell>
          <cell r="K136">
            <v>24.2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95.5</v>
          </cell>
          <cell r="P136">
            <v>23.3</v>
          </cell>
          <cell r="Q136">
            <v>5251611</v>
          </cell>
          <cell r="R136">
            <v>294964</v>
          </cell>
          <cell r="S136">
            <v>3.43</v>
          </cell>
        </row>
        <row r="137">
          <cell r="A137">
            <v>373</v>
          </cell>
          <cell r="B137" t="str">
            <v xml:space="preserve">       </v>
          </cell>
          <cell r="C137">
            <v>50</v>
          </cell>
          <cell r="D137" t="str">
            <v xml:space="preserve">R2   </v>
          </cell>
          <cell r="E137">
            <v>-50</v>
          </cell>
          <cell r="F137">
            <v>35486057.509999998</v>
          </cell>
          <cell r="G137">
            <v>11585812</v>
          </cell>
          <cell r="H137">
            <v>41643277</v>
          </cell>
          <cell r="I137">
            <v>1076372</v>
          </cell>
          <cell r="J137">
            <v>3.03</v>
          </cell>
          <cell r="K137">
            <v>38.700000000000003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32.6</v>
          </cell>
          <cell r="P137">
            <v>13.5</v>
          </cell>
          <cell r="Q137">
            <v>11918061</v>
          </cell>
          <cell r="R137">
            <v>1064582</v>
          </cell>
          <cell r="S137">
            <v>3</v>
          </cell>
        </row>
        <row r="138">
          <cell r="A138">
            <v>374</v>
          </cell>
          <cell r="B138" t="str">
            <v xml:space="preserve">       </v>
          </cell>
          <cell r="C138">
            <v>0</v>
          </cell>
          <cell r="D138" t="str">
            <v xml:space="preserve">ND   </v>
          </cell>
          <cell r="E138">
            <v>0</v>
          </cell>
          <cell r="F138">
            <v>299080.78999999998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389.1</v>
          </cell>
          <cell r="B139" t="str">
            <v xml:space="preserve">       </v>
          </cell>
          <cell r="C139">
            <v>0</v>
          </cell>
          <cell r="D139" t="str">
            <v xml:space="preserve">ND   </v>
          </cell>
          <cell r="E139">
            <v>0</v>
          </cell>
          <cell r="F139">
            <v>1225147.72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 xml:space="preserve">      </v>
          </cell>
          <cell r="M139" t="str">
            <v xml:space="preserve">     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389.2</v>
          </cell>
          <cell r="B140" t="str">
            <v xml:space="preserve">       </v>
          </cell>
          <cell r="C140">
            <v>65</v>
          </cell>
          <cell r="D140" t="str">
            <v xml:space="preserve">R4   </v>
          </cell>
          <cell r="E140">
            <v>0</v>
          </cell>
          <cell r="F140">
            <v>259772.45</v>
          </cell>
          <cell r="G140">
            <v>33526</v>
          </cell>
          <cell r="H140">
            <v>226245</v>
          </cell>
          <cell r="I140">
            <v>4676</v>
          </cell>
          <cell r="J140">
            <v>1.8</v>
          </cell>
          <cell r="K140">
            <v>48.4</v>
          </cell>
          <cell r="L140" t="str">
            <v xml:space="preserve">      </v>
          </cell>
          <cell r="M140" t="str">
            <v xml:space="preserve">     </v>
          </cell>
          <cell r="N140">
            <v>0</v>
          </cell>
          <cell r="O140">
            <v>12.9</v>
          </cell>
          <cell r="P140">
            <v>15.6</v>
          </cell>
          <cell r="Q140">
            <v>61465</v>
          </cell>
          <cell r="R140">
            <v>4001</v>
          </cell>
          <cell r="S140">
            <v>1.54</v>
          </cell>
        </row>
        <row r="141">
          <cell r="A141">
            <v>390</v>
          </cell>
          <cell r="B141" t="str">
            <v xml:space="preserve">       </v>
          </cell>
          <cell r="C141">
            <v>57</v>
          </cell>
          <cell r="D141" t="str">
            <v xml:space="preserve">R4   </v>
          </cell>
          <cell r="E141">
            <v>-5</v>
          </cell>
          <cell r="F141">
            <v>12844505.18</v>
          </cell>
          <cell r="G141">
            <v>3724475</v>
          </cell>
          <cell r="H141">
            <v>9762254</v>
          </cell>
          <cell r="I141">
            <v>228601</v>
          </cell>
          <cell r="J141">
            <v>1.78</v>
          </cell>
          <cell r="K141">
            <v>42.7</v>
          </cell>
          <cell r="L141" t="str">
            <v xml:space="preserve">      </v>
          </cell>
          <cell r="M141" t="str">
            <v xml:space="preserve">     </v>
          </cell>
          <cell r="N141">
            <v>0</v>
          </cell>
          <cell r="O141">
            <v>29</v>
          </cell>
          <cell r="P141">
            <v>15.2</v>
          </cell>
          <cell r="Q141">
            <v>3504193</v>
          </cell>
          <cell r="R141">
            <v>236018</v>
          </cell>
          <cell r="S141">
            <v>1.84</v>
          </cell>
        </row>
        <row r="142">
          <cell r="A142">
            <v>391.1</v>
          </cell>
          <cell r="B142" t="str">
            <v xml:space="preserve">       </v>
          </cell>
          <cell r="C142">
            <v>20</v>
          </cell>
          <cell r="D142" t="str">
            <v xml:space="preserve">SQ   </v>
          </cell>
          <cell r="E142">
            <v>0</v>
          </cell>
          <cell r="F142">
            <v>3663893.5</v>
          </cell>
          <cell r="G142">
            <v>1029500</v>
          </cell>
          <cell r="H142">
            <v>2634395</v>
          </cell>
          <cell r="I142">
            <v>183339</v>
          </cell>
          <cell r="J142">
            <v>5</v>
          </cell>
          <cell r="K142">
            <v>14.4</v>
          </cell>
          <cell r="L142" t="str">
            <v xml:space="preserve">      </v>
          </cell>
          <cell r="M142" t="str">
            <v xml:space="preserve">     </v>
          </cell>
          <cell r="N142">
            <v>0</v>
          </cell>
          <cell r="O142">
            <v>28.1</v>
          </cell>
          <cell r="P142">
            <v>5.7</v>
          </cell>
          <cell r="Q142">
            <v>1041487</v>
          </cell>
          <cell r="R142">
            <v>181566</v>
          </cell>
          <cell r="S142">
            <v>4.96</v>
          </cell>
        </row>
        <row r="143">
          <cell r="A143">
            <v>391.2</v>
          </cell>
          <cell r="B143" t="str">
            <v xml:space="preserve">       </v>
          </cell>
          <cell r="C143">
            <v>5</v>
          </cell>
          <cell r="D143" t="str">
            <v xml:space="preserve">SQ   </v>
          </cell>
          <cell r="E143">
            <v>0</v>
          </cell>
          <cell r="F143">
            <v>6996487.1399999997</v>
          </cell>
          <cell r="G143">
            <v>2691866</v>
          </cell>
          <cell r="H143">
            <v>4304622</v>
          </cell>
          <cell r="I143">
            <v>1356182</v>
          </cell>
          <cell r="J143">
            <v>19.38</v>
          </cell>
          <cell r="K143">
            <v>3.2</v>
          </cell>
          <cell r="L143" t="str">
            <v xml:space="preserve">      </v>
          </cell>
          <cell r="M143" t="str">
            <v xml:space="preserve">     </v>
          </cell>
          <cell r="N143">
            <v>0</v>
          </cell>
          <cell r="O143">
            <v>38.5</v>
          </cell>
          <cell r="P143">
            <v>2</v>
          </cell>
          <cell r="Q143">
            <v>2739439</v>
          </cell>
          <cell r="R143">
            <v>1357702</v>
          </cell>
          <cell r="S143">
            <v>19.41</v>
          </cell>
        </row>
        <row r="144">
          <cell r="A144">
            <v>391.3</v>
          </cell>
          <cell r="B144" t="str">
            <v xml:space="preserve">       </v>
          </cell>
          <cell r="C144">
            <v>10</v>
          </cell>
          <cell r="D144" t="str">
            <v xml:space="preserve">SQ   </v>
          </cell>
          <cell r="E144">
            <v>0</v>
          </cell>
          <cell r="F144">
            <v>2860428.32</v>
          </cell>
          <cell r="G144">
            <v>2946067</v>
          </cell>
          <cell r="H144">
            <v>-85638</v>
          </cell>
          <cell r="I144">
            <v>0</v>
          </cell>
          <cell r="J144">
            <v>0</v>
          </cell>
          <cell r="K144">
            <v>0</v>
          </cell>
          <cell r="L144" t="str">
            <v xml:space="preserve">      </v>
          </cell>
          <cell r="M144" t="str">
            <v xml:space="preserve">     </v>
          </cell>
          <cell r="N144">
            <v>0</v>
          </cell>
          <cell r="O144">
            <v>103</v>
          </cell>
          <cell r="P144">
            <v>8</v>
          </cell>
          <cell r="Q144">
            <v>2277572</v>
          </cell>
          <cell r="R144">
            <v>256156</v>
          </cell>
          <cell r="S144">
            <v>8.9600000000000009</v>
          </cell>
        </row>
        <row r="145">
          <cell r="A145">
            <v>392</v>
          </cell>
          <cell r="B145" t="str">
            <v xml:space="preserve">       </v>
          </cell>
          <cell r="C145">
            <v>14</v>
          </cell>
          <cell r="D145" t="str">
            <v xml:space="preserve">L1   </v>
          </cell>
          <cell r="E145">
            <v>8</v>
          </cell>
          <cell r="F145">
            <v>10806609.960000001</v>
          </cell>
          <cell r="G145">
            <v>6282792</v>
          </cell>
          <cell r="H145">
            <v>3659291</v>
          </cell>
          <cell r="I145">
            <v>475758</v>
          </cell>
          <cell r="J145">
            <v>4.4000000000000004</v>
          </cell>
          <cell r="K145">
            <v>7.7</v>
          </cell>
          <cell r="L145" t="str">
            <v xml:space="preserve">      </v>
          </cell>
          <cell r="M145" t="str">
            <v xml:space="preserve">     </v>
          </cell>
          <cell r="N145">
            <v>0</v>
          </cell>
          <cell r="O145">
            <v>58.1</v>
          </cell>
          <cell r="P145">
            <v>14</v>
          </cell>
          <cell r="Q145">
            <v>5029968</v>
          </cell>
          <cell r="R145">
            <v>709059</v>
          </cell>
          <cell r="S145">
            <v>6.56</v>
          </cell>
        </row>
        <row r="146">
          <cell r="A146">
            <v>393</v>
          </cell>
          <cell r="B146" t="str">
            <v xml:space="preserve">       </v>
          </cell>
          <cell r="C146">
            <v>20</v>
          </cell>
          <cell r="D146" t="str">
            <v xml:space="preserve">SQ   </v>
          </cell>
          <cell r="E146">
            <v>0</v>
          </cell>
          <cell r="F146">
            <v>130896.36</v>
          </cell>
          <cell r="G146">
            <v>55784</v>
          </cell>
          <cell r="H146">
            <v>75112</v>
          </cell>
          <cell r="I146">
            <v>24295</v>
          </cell>
          <cell r="J146">
            <v>18.559999999999999</v>
          </cell>
          <cell r="K146">
            <v>3.1</v>
          </cell>
          <cell r="L146" t="str">
            <v xml:space="preserve">      </v>
          </cell>
          <cell r="M146" t="str">
            <v xml:space="preserve">     </v>
          </cell>
          <cell r="N146">
            <v>0</v>
          </cell>
          <cell r="O146">
            <v>42.6</v>
          </cell>
          <cell r="P146">
            <v>15.2</v>
          </cell>
          <cell r="Q146">
            <v>99740</v>
          </cell>
          <cell r="R146">
            <v>6545</v>
          </cell>
          <cell r="S146">
            <v>5</v>
          </cell>
        </row>
        <row r="147">
          <cell r="A147">
            <v>394</v>
          </cell>
          <cell r="B147" t="str">
            <v xml:space="preserve">       </v>
          </cell>
          <cell r="C147">
            <v>25</v>
          </cell>
          <cell r="D147" t="str">
            <v xml:space="preserve">SQ   </v>
          </cell>
          <cell r="E147">
            <v>0</v>
          </cell>
          <cell r="F147">
            <v>3077901.14</v>
          </cell>
          <cell r="G147">
            <v>1400038</v>
          </cell>
          <cell r="H147">
            <v>1677865</v>
          </cell>
          <cell r="I147">
            <v>365081</v>
          </cell>
          <cell r="J147">
            <v>11.86</v>
          </cell>
          <cell r="K147">
            <v>4.5999999999999996</v>
          </cell>
          <cell r="L147" t="str">
            <v xml:space="preserve">      </v>
          </cell>
          <cell r="M147" t="str">
            <v xml:space="preserve">     </v>
          </cell>
          <cell r="N147">
            <v>0</v>
          </cell>
          <cell r="O147">
            <v>45.5</v>
          </cell>
          <cell r="P147">
            <v>17.2</v>
          </cell>
          <cell r="Q147">
            <v>2115322</v>
          </cell>
          <cell r="R147">
            <v>118036</v>
          </cell>
          <cell r="S147">
            <v>3.83</v>
          </cell>
        </row>
        <row r="148">
          <cell r="A148">
            <v>395</v>
          </cell>
          <cell r="B148" t="str">
            <v xml:space="preserve">       </v>
          </cell>
          <cell r="C148">
            <v>15</v>
          </cell>
          <cell r="D148" t="str">
            <v xml:space="preserve">SQ   </v>
          </cell>
          <cell r="E148">
            <v>0</v>
          </cell>
          <cell r="F148">
            <v>729971.59</v>
          </cell>
          <cell r="G148">
            <v>100397</v>
          </cell>
          <cell r="H148">
            <v>629575</v>
          </cell>
          <cell r="I148">
            <v>116592</v>
          </cell>
          <cell r="J148">
            <v>15.97</v>
          </cell>
          <cell r="K148">
            <v>5.4</v>
          </cell>
          <cell r="L148" t="str">
            <v xml:space="preserve">      </v>
          </cell>
          <cell r="M148" t="str">
            <v xml:space="preserve">     </v>
          </cell>
          <cell r="N148">
            <v>0</v>
          </cell>
          <cell r="O148">
            <v>13.8</v>
          </cell>
          <cell r="P148">
            <v>5.8</v>
          </cell>
          <cell r="Q148">
            <v>284181</v>
          </cell>
          <cell r="R148">
            <v>48689</v>
          </cell>
          <cell r="S148">
            <v>6.67</v>
          </cell>
        </row>
        <row r="149">
          <cell r="A149">
            <v>396</v>
          </cell>
          <cell r="B149" t="str">
            <v xml:space="preserve">       </v>
          </cell>
          <cell r="C149">
            <v>14</v>
          </cell>
          <cell r="D149" t="str">
            <v xml:space="preserve">R1.5 </v>
          </cell>
          <cell r="E149">
            <v>8</v>
          </cell>
          <cell r="F149">
            <v>3776208.26</v>
          </cell>
          <cell r="G149">
            <v>1445889</v>
          </cell>
          <cell r="H149">
            <v>2028223</v>
          </cell>
          <cell r="I149">
            <v>255448</v>
          </cell>
          <cell r="J149">
            <v>6.76</v>
          </cell>
          <cell r="K149">
            <v>7.9</v>
          </cell>
          <cell r="L149" t="str">
            <v xml:space="preserve">      </v>
          </cell>
          <cell r="M149" t="str">
            <v xml:space="preserve">     </v>
          </cell>
          <cell r="N149">
            <v>0</v>
          </cell>
          <cell r="O149">
            <v>38.299999999999997</v>
          </cell>
          <cell r="P149">
            <v>8</v>
          </cell>
          <cell r="Q149">
            <v>1503222</v>
          </cell>
          <cell r="R149">
            <v>248052</v>
          </cell>
          <cell r="S149">
            <v>6.57</v>
          </cell>
        </row>
        <row r="150">
          <cell r="A150">
            <v>397</v>
          </cell>
          <cell r="B150" t="str">
            <v xml:space="preserve">       </v>
          </cell>
          <cell r="C150">
            <v>15</v>
          </cell>
          <cell r="D150" t="str">
            <v xml:space="preserve">SQ   </v>
          </cell>
          <cell r="E150">
            <v>0</v>
          </cell>
          <cell r="F150">
            <v>31140680.890000001</v>
          </cell>
          <cell r="G150">
            <v>6120835</v>
          </cell>
          <cell r="H150">
            <v>25019846</v>
          </cell>
          <cell r="I150">
            <v>2467904</v>
          </cell>
          <cell r="J150">
            <v>7.93</v>
          </cell>
          <cell r="K150">
            <v>10.1</v>
          </cell>
          <cell r="L150" t="str">
            <v xml:space="preserve">      </v>
          </cell>
          <cell r="M150" t="str">
            <v xml:space="preserve">     </v>
          </cell>
          <cell r="N150">
            <v>0</v>
          </cell>
          <cell r="O150">
            <v>19.7</v>
          </cell>
          <cell r="P150">
            <v>4.2</v>
          </cell>
          <cell r="Q150">
            <v>8635275</v>
          </cell>
          <cell r="R150">
            <v>2028821</v>
          </cell>
          <cell r="S150">
            <v>6.52</v>
          </cell>
        </row>
        <row r="151">
          <cell r="A151">
            <v>398</v>
          </cell>
          <cell r="B151" t="str">
            <v xml:space="preserve">       </v>
          </cell>
          <cell r="C151">
            <v>20</v>
          </cell>
          <cell r="D151" t="str">
            <v xml:space="preserve">SQ   </v>
          </cell>
          <cell r="E151">
            <v>0</v>
          </cell>
          <cell r="F151">
            <v>20797.14</v>
          </cell>
          <cell r="G151">
            <v>0</v>
          </cell>
          <cell r="H151">
            <v>20797</v>
          </cell>
          <cell r="I151">
            <v>1067</v>
          </cell>
          <cell r="J151">
            <v>5.13</v>
          </cell>
          <cell r="K151">
            <v>19.5</v>
          </cell>
          <cell r="L151" t="str">
            <v xml:space="preserve">      </v>
          </cell>
          <cell r="M151" t="str">
            <v xml:space="preserve">     </v>
          </cell>
          <cell r="N151">
            <v>0</v>
          </cell>
          <cell r="O151">
            <v>0</v>
          </cell>
          <cell r="P151">
            <v>0.5</v>
          </cell>
          <cell r="Q151">
            <v>520</v>
          </cell>
          <cell r="R151">
            <v>1040</v>
          </cell>
          <cell r="S151">
            <v>5</v>
          </cell>
        </row>
        <row r="152">
          <cell r="A152">
            <v>399</v>
          </cell>
          <cell r="B152" t="str">
            <v xml:space="preserve">       </v>
          </cell>
          <cell r="C152">
            <v>0</v>
          </cell>
          <cell r="D152" t="str">
            <v xml:space="preserve">ND   </v>
          </cell>
          <cell r="E152">
            <v>0</v>
          </cell>
          <cell r="F152">
            <v>-7684.01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 xml:space="preserve">      </v>
          </cell>
          <cell r="M152" t="str">
            <v xml:space="preserve">     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 t="str">
            <v>_x001A_</v>
          </cell>
        </row>
      </sheetData>
      <sheetData sheetId="5">
        <row r="1">
          <cell r="B1" t="str">
            <v>SIERRA PACIFIC POWER COMPANY</v>
          </cell>
        </row>
        <row r="2">
          <cell r="B2" t="str">
            <v>GAS PLANT</v>
          </cell>
        </row>
        <row r="3">
          <cell r="B3" t="str">
            <v>AS OF DECEMBER 31,2004</v>
          </cell>
        </row>
        <row r="5">
          <cell r="M5" t="str">
            <v xml:space="preserve">CALCULATED </v>
          </cell>
        </row>
        <row r="6">
          <cell r="M6" t="str">
            <v>ANNUAL ACCRUAL</v>
          </cell>
          <cell r="O6" t="str">
            <v>COMPOSITE</v>
          </cell>
        </row>
        <row r="7">
          <cell r="K7" t="str">
            <v xml:space="preserve">BOOK </v>
          </cell>
          <cell r="L7" t="str">
            <v>FUTURE</v>
          </cell>
          <cell r="O7" t="str">
            <v xml:space="preserve">REMAINING </v>
          </cell>
        </row>
        <row r="8">
          <cell r="K8" t="str">
            <v>RESERVE</v>
          </cell>
          <cell r="L8" t="str">
            <v>ACCRALS</v>
          </cell>
          <cell r="M8" t="str">
            <v xml:space="preserve">CALCULATED </v>
          </cell>
        </row>
        <row r="9">
          <cell r="E9" t="str">
            <v xml:space="preserve">ORIGINAL </v>
          </cell>
          <cell r="M9" t="str">
            <v>ANNUAL ACCRUAL</v>
          </cell>
        </row>
        <row r="10">
          <cell r="B10" t="str">
            <v>ACCOUNT</v>
          </cell>
          <cell r="E10" t="str">
            <v>COST</v>
          </cell>
          <cell r="M10" t="str">
            <v>RATE</v>
          </cell>
          <cell r="N10" t="str">
            <v>AMOUNT</v>
          </cell>
        </row>
        <row r="12">
          <cell r="B12">
            <v>310.2</v>
          </cell>
          <cell r="C12">
            <v>310.2</v>
          </cell>
          <cell r="D12" t="str">
            <v>Land Rights</v>
          </cell>
          <cell r="M12">
            <v>0.53</v>
          </cell>
          <cell r="N12">
            <v>1081</v>
          </cell>
        </row>
        <row r="14">
          <cell r="B14">
            <v>311</v>
          </cell>
          <cell r="C14">
            <v>311</v>
          </cell>
          <cell r="D14" t="str">
            <v>STRUCTURES AND IMPROVEMENTS</v>
          </cell>
        </row>
        <row r="15">
          <cell r="B15" t="str">
            <v xml:space="preserve">311.00 11           </v>
          </cell>
          <cell r="D15" t="str">
            <v>Ft. Churchill Unit 1</v>
          </cell>
          <cell r="E15">
            <v>11</v>
          </cell>
          <cell r="M15">
            <v>4.09</v>
          </cell>
          <cell r="N15">
            <v>167096</v>
          </cell>
        </row>
        <row r="16">
          <cell r="B16" t="str">
            <v xml:space="preserve">311.00 12           </v>
          </cell>
          <cell r="D16" t="str">
            <v>Ft. Churchill Unit 2</v>
          </cell>
          <cell r="E16">
            <v>12</v>
          </cell>
          <cell r="M16">
            <v>3.36</v>
          </cell>
          <cell r="N16">
            <v>72732</v>
          </cell>
        </row>
        <row r="17">
          <cell r="B17" t="str">
            <v xml:space="preserve">311.00 10           </v>
          </cell>
          <cell r="D17" t="str">
            <v>Ft Churchill Common</v>
          </cell>
          <cell r="E17">
            <v>10</v>
          </cell>
          <cell r="M17">
            <v>5.96</v>
          </cell>
          <cell r="N17">
            <v>119603</v>
          </cell>
        </row>
        <row r="18">
          <cell r="B18" t="str">
            <v xml:space="preserve">311.00 01           </v>
          </cell>
          <cell r="D18" t="str">
            <v>Tracy Unit 1</v>
          </cell>
          <cell r="E18">
            <v>1</v>
          </cell>
          <cell r="M18">
            <v>3.36</v>
          </cell>
          <cell r="N18">
            <v>42604</v>
          </cell>
        </row>
        <row r="19">
          <cell r="B19" t="str">
            <v xml:space="preserve">311.00 02           </v>
          </cell>
          <cell r="D19" t="str">
            <v>Tracy Unit 2</v>
          </cell>
          <cell r="E19">
            <v>2</v>
          </cell>
          <cell r="M19">
            <v>2.76</v>
          </cell>
          <cell r="N19">
            <v>28724</v>
          </cell>
        </row>
        <row r="20">
          <cell r="B20" t="str">
            <v xml:space="preserve">311.00 03           </v>
          </cell>
          <cell r="D20" t="str">
            <v>Tracy Unit 3</v>
          </cell>
          <cell r="E20">
            <v>3</v>
          </cell>
          <cell r="M20">
            <v>2.29</v>
          </cell>
          <cell r="N20">
            <v>57338</v>
          </cell>
        </row>
        <row r="21">
          <cell r="B21" t="str">
            <v xml:space="preserve">311.00 06           </v>
          </cell>
          <cell r="D21" t="str">
            <v>Tracy Common</v>
          </cell>
          <cell r="E21">
            <v>6</v>
          </cell>
          <cell r="M21">
            <v>3.76</v>
          </cell>
          <cell r="N21">
            <v>99795</v>
          </cell>
        </row>
        <row r="22">
          <cell r="B22" t="str">
            <v xml:space="preserve">311.00 21           </v>
          </cell>
          <cell r="D22" t="str">
            <v>Valmy 1</v>
          </cell>
          <cell r="E22">
            <v>21</v>
          </cell>
          <cell r="M22">
            <v>4.95</v>
          </cell>
          <cell r="N22">
            <v>1412482</v>
          </cell>
        </row>
        <row r="23">
          <cell r="B23" t="str">
            <v xml:space="preserve">311.00 22           </v>
          </cell>
          <cell r="D23" t="str">
            <v>Valmy 2</v>
          </cell>
          <cell r="E23">
            <v>22</v>
          </cell>
          <cell r="M23">
            <v>4.33</v>
          </cell>
          <cell r="N23">
            <v>969893</v>
          </cell>
        </row>
        <row r="25">
          <cell r="D25" t="str">
            <v>TOTAL ACCOUNT 311</v>
          </cell>
          <cell r="M25">
            <v>4.46</v>
          </cell>
          <cell r="N25">
            <v>2970267</v>
          </cell>
        </row>
        <row r="27">
          <cell r="B27">
            <v>312</v>
          </cell>
          <cell r="C27">
            <v>312</v>
          </cell>
          <cell r="D27" t="str">
            <v>BOILER PLANT EQUIPMENT</v>
          </cell>
        </row>
        <row r="28">
          <cell r="B28" t="str">
            <v xml:space="preserve">312.00 11           </v>
          </cell>
          <cell r="D28" t="str">
            <v>Ft. Churchill Unit 1</v>
          </cell>
          <cell r="E28">
            <v>11</v>
          </cell>
          <cell r="M28">
            <v>2.82</v>
          </cell>
          <cell r="N28">
            <v>234173</v>
          </cell>
        </row>
        <row r="29">
          <cell r="B29" t="str">
            <v xml:space="preserve">312.00 12           </v>
          </cell>
          <cell r="D29" t="str">
            <v>Ft. Churchill Unit 2</v>
          </cell>
          <cell r="E29">
            <v>12</v>
          </cell>
          <cell r="M29">
            <v>4.25</v>
          </cell>
          <cell r="N29">
            <v>464448</v>
          </cell>
        </row>
        <row r="30">
          <cell r="B30" t="str">
            <v xml:space="preserve">312.00 10           </v>
          </cell>
          <cell r="D30" t="str">
            <v>Ft Churchill Common</v>
          </cell>
          <cell r="E30">
            <v>10</v>
          </cell>
          <cell r="M30">
            <v>5.65</v>
          </cell>
          <cell r="N30">
            <v>112909</v>
          </cell>
        </row>
        <row r="31">
          <cell r="B31" t="str">
            <v xml:space="preserve">312.00 01           </v>
          </cell>
          <cell r="D31" t="str">
            <v>Tracy Unit 1</v>
          </cell>
          <cell r="E31">
            <v>1</v>
          </cell>
          <cell r="M31">
            <v>3.59</v>
          </cell>
          <cell r="N31">
            <v>133572</v>
          </cell>
        </row>
        <row r="32">
          <cell r="B32" t="str">
            <v xml:space="preserve">312.00 02           </v>
          </cell>
          <cell r="D32" t="str">
            <v>Tracy Unit 2</v>
          </cell>
          <cell r="E32">
            <v>2</v>
          </cell>
          <cell r="M32">
            <v>2.85</v>
          </cell>
          <cell r="N32">
            <v>344550</v>
          </cell>
        </row>
        <row r="33">
          <cell r="B33" t="str">
            <v xml:space="preserve">312.00 03           </v>
          </cell>
          <cell r="D33" t="str">
            <v>Tracy Unit 3</v>
          </cell>
          <cell r="E33">
            <v>3</v>
          </cell>
          <cell r="M33">
            <v>2.78</v>
          </cell>
          <cell r="N33">
            <v>390519</v>
          </cell>
        </row>
        <row r="34">
          <cell r="B34" t="str">
            <v xml:space="preserve">312.00 06           </v>
          </cell>
          <cell r="D34" t="str">
            <v>Tracy Common</v>
          </cell>
          <cell r="E34">
            <v>6</v>
          </cell>
          <cell r="M34">
            <v>4.28</v>
          </cell>
          <cell r="N34">
            <v>99490</v>
          </cell>
        </row>
        <row r="35">
          <cell r="B35" t="str">
            <v xml:space="preserve">312.00 21           </v>
          </cell>
          <cell r="D35" t="str">
            <v>Valmy 1</v>
          </cell>
          <cell r="E35">
            <v>21</v>
          </cell>
          <cell r="M35">
            <v>5.65</v>
          </cell>
          <cell r="N35">
            <v>3652442</v>
          </cell>
        </row>
        <row r="36">
          <cell r="B36" t="str">
            <v xml:space="preserve">312.00 22           </v>
          </cell>
          <cell r="D36" t="str">
            <v>Valmy 2</v>
          </cell>
          <cell r="E36">
            <v>22</v>
          </cell>
          <cell r="M36">
            <v>4.8899999999999997</v>
          </cell>
          <cell r="N36">
            <v>4694901</v>
          </cell>
        </row>
        <row r="38">
          <cell r="D38" t="str">
            <v>TOTAL ACCOUNT 312</v>
          </cell>
          <cell r="M38">
            <v>4.7300000000000004</v>
          </cell>
          <cell r="N38">
            <v>10127004</v>
          </cell>
        </row>
        <row r="40">
          <cell r="B40">
            <v>314</v>
          </cell>
          <cell r="C40">
            <v>314</v>
          </cell>
          <cell r="D40" t="str">
            <v>TURBOGENERATOR UNITS</v>
          </cell>
        </row>
        <row r="41">
          <cell r="B41" t="str">
            <v xml:space="preserve">314.00 11           </v>
          </cell>
          <cell r="D41" t="str">
            <v>Ft. Churchill Unit 1</v>
          </cell>
          <cell r="E41">
            <v>11</v>
          </cell>
          <cell r="M41">
            <v>3.48</v>
          </cell>
          <cell r="N41">
            <v>219383</v>
          </cell>
        </row>
        <row r="42">
          <cell r="B42" t="str">
            <v xml:space="preserve">314.00 12           </v>
          </cell>
          <cell r="D42" t="str">
            <v>Ft. Churchill Unit 2</v>
          </cell>
          <cell r="E42">
            <v>12</v>
          </cell>
          <cell r="M42">
            <v>5.03</v>
          </cell>
          <cell r="N42">
            <v>428679</v>
          </cell>
        </row>
        <row r="43">
          <cell r="B43" t="str">
            <v xml:space="preserve">314.00 10           </v>
          </cell>
          <cell r="D43" t="str">
            <v>Ft Churchill Common</v>
          </cell>
          <cell r="E43">
            <v>10</v>
          </cell>
          <cell r="M43">
            <v>9.41</v>
          </cell>
          <cell r="N43">
            <v>1054</v>
          </cell>
        </row>
        <row r="44">
          <cell r="B44" t="str">
            <v xml:space="preserve">314.00 01           </v>
          </cell>
          <cell r="D44" t="str">
            <v>Tracy Unit 1</v>
          </cell>
          <cell r="E44">
            <v>1</v>
          </cell>
          <cell r="M44">
            <v>3.62</v>
          </cell>
          <cell r="N44">
            <v>100283</v>
          </cell>
        </row>
        <row r="45">
          <cell r="B45" t="str">
            <v xml:space="preserve">314.00 02           </v>
          </cell>
          <cell r="D45" t="str">
            <v>Tracy Unit 2</v>
          </cell>
          <cell r="E45">
            <v>2</v>
          </cell>
          <cell r="M45">
            <v>5.48</v>
          </cell>
          <cell r="N45">
            <v>331448</v>
          </cell>
        </row>
        <row r="46">
          <cell r="B46" t="str">
            <v xml:space="preserve">314.00 03           </v>
          </cell>
          <cell r="D46" t="str">
            <v>Tracy Unit 3</v>
          </cell>
          <cell r="E46">
            <v>3</v>
          </cell>
          <cell r="M46">
            <v>2.5499999999999998</v>
          </cell>
          <cell r="N46">
            <v>238367</v>
          </cell>
        </row>
        <row r="47">
          <cell r="B47" t="str">
            <v xml:space="preserve">314.00 06           </v>
          </cell>
          <cell r="D47" t="str">
            <v>Tracy Common</v>
          </cell>
          <cell r="E47">
            <v>6</v>
          </cell>
          <cell r="M47">
            <v>4.8099999999999996</v>
          </cell>
          <cell r="N47">
            <v>20136</v>
          </cell>
        </row>
        <row r="48">
          <cell r="B48" t="str">
            <v xml:space="preserve">314.00 21           </v>
          </cell>
          <cell r="D48" t="str">
            <v>Valmy 1</v>
          </cell>
          <cell r="E48">
            <v>21</v>
          </cell>
          <cell r="M48">
            <v>5.13</v>
          </cell>
          <cell r="N48">
            <v>817301</v>
          </cell>
        </row>
        <row r="49">
          <cell r="B49" t="str">
            <v xml:space="preserve">314.00 22           </v>
          </cell>
          <cell r="D49" t="str">
            <v>Valmy 2</v>
          </cell>
          <cell r="E49">
            <v>22</v>
          </cell>
          <cell r="M49">
            <v>4.71</v>
          </cell>
          <cell r="N49">
            <v>1073126</v>
          </cell>
        </row>
        <row r="51">
          <cell r="D51" t="str">
            <v>TOTAL ACCOUNT 314</v>
          </cell>
          <cell r="M51">
            <v>4.4800000000000004</v>
          </cell>
          <cell r="N51">
            <v>3229777</v>
          </cell>
        </row>
        <row r="53">
          <cell r="B53">
            <v>315</v>
          </cell>
          <cell r="C53">
            <v>315</v>
          </cell>
          <cell r="D53" t="str">
            <v>ACCESORY ELECTRIC EQUIPMENT</v>
          </cell>
        </row>
        <row r="54">
          <cell r="B54" t="str">
            <v xml:space="preserve">315.00 11           </v>
          </cell>
          <cell r="D54" t="str">
            <v>Ft. Churchill Unit 1</v>
          </cell>
          <cell r="E54">
            <v>11</v>
          </cell>
          <cell r="M54">
            <v>2.97</v>
          </cell>
          <cell r="N54">
            <v>52563</v>
          </cell>
        </row>
        <row r="55">
          <cell r="B55" t="str">
            <v xml:space="preserve">315.00 12           </v>
          </cell>
          <cell r="D55" t="str">
            <v>Ft. Churchill Unit 2</v>
          </cell>
          <cell r="E55">
            <v>12</v>
          </cell>
          <cell r="M55">
            <v>2.9</v>
          </cell>
          <cell r="N55">
            <v>44487</v>
          </cell>
        </row>
        <row r="56">
          <cell r="B56" t="str">
            <v xml:space="preserve">315.00 10           </v>
          </cell>
          <cell r="D56" t="str">
            <v>Ft Churchill Common</v>
          </cell>
          <cell r="E56">
            <v>10</v>
          </cell>
          <cell r="M56">
            <v>4.95</v>
          </cell>
          <cell r="N56">
            <v>26754</v>
          </cell>
        </row>
        <row r="57">
          <cell r="B57" t="str">
            <v xml:space="preserve">315.00 01           </v>
          </cell>
          <cell r="D57" t="str">
            <v>Tracy Unit 1</v>
          </cell>
          <cell r="E57">
            <v>1</v>
          </cell>
          <cell r="M57">
            <v>3.54</v>
          </cell>
          <cell r="N57">
            <v>34794</v>
          </cell>
        </row>
        <row r="58">
          <cell r="B58" t="str">
            <v xml:space="preserve">315.00 02           </v>
          </cell>
          <cell r="D58" t="str">
            <v>Tracy Unit 2</v>
          </cell>
          <cell r="E58">
            <v>2</v>
          </cell>
          <cell r="M58">
            <v>3.2</v>
          </cell>
          <cell r="N58">
            <v>29812</v>
          </cell>
        </row>
        <row r="59">
          <cell r="B59" t="str">
            <v xml:space="preserve">315.00 03           </v>
          </cell>
          <cell r="D59" t="str">
            <v>Tracy Unit 3</v>
          </cell>
          <cell r="E59">
            <v>3</v>
          </cell>
          <cell r="M59">
            <v>2.82</v>
          </cell>
          <cell r="N59">
            <v>121492</v>
          </cell>
        </row>
        <row r="60">
          <cell r="B60" t="str">
            <v xml:space="preserve">315.00 06           </v>
          </cell>
          <cell r="D60" t="str">
            <v>Tracy Common</v>
          </cell>
          <cell r="E60">
            <v>6</v>
          </cell>
          <cell r="M60">
            <v>4.8499999999999996</v>
          </cell>
          <cell r="N60">
            <v>22273</v>
          </cell>
        </row>
        <row r="61">
          <cell r="B61" t="str">
            <v xml:space="preserve">315.00 21           </v>
          </cell>
          <cell r="D61" t="str">
            <v>Valmy 1</v>
          </cell>
          <cell r="E61">
            <v>21</v>
          </cell>
          <cell r="M61">
            <v>5.16</v>
          </cell>
          <cell r="N61">
            <v>811072</v>
          </cell>
        </row>
        <row r="62">
          <cell r="B62" t="str">
            <v xml:space="preserve">315.00 22           </v>
          </cell>
          <cell r="D62" t="str">
            <v>Valmy 2</v>
          </cell>
          <cell r="E62">
            <v>22</v>
          </cell>
          <cell r="M62">
            <v>4.63</v>
          </cell>
          <cell r="N62">
            <v>661821</v>
          </cell>
        </row>
        <row r="64">
          <cell r="D64" t="str">
            <v>TOTAL ACCOUNT 315</v>
          </cell>
          <cell r="M64">
            <v>4.45</v>
          </cell>
          <cell r="N64">
            <v>1805068</v>
          </cell>
        </row>
        <row r="66">
          <cell r="B66">
            <v>316</v>
          </cell>
          <cell r="C66">
            <v>316</v>
          </cell>
          <cell r="D66" t="str">
            <v>Misc. Power Plant Equipment</v>
          </cell>
        </row>
        <row r="67">
          <cell r="B67" t="str">
            <v xml:space="preserve">316.00 11           </v>
          </cell>
          <cell r="D67" t="str">
            <v>Ft. Churchill Unit 1</v>
          </cell>
          <cell r="E67">
            <v>11</v>
          </cell>
          <cell r="M67">
            <v>2.48</v>
          </cell>
          <cell r="N67">
            <v>6903</v>
          </cell>
        </row>
        <row r="68">
          <cell r="B68" t="str">
            <v xml:space="preserve">316.00 12           </v>
          </cell>
          <cell r="D68" t="str">
            <v>Ft. Churchill Unit 2</v>
          </cell>
          <cell r="E68">
            <v>12</v>
          </cell>
          <cell r="M68">
            <v>2.92</v>
          </cell>
          <cell r="N68">
            <v>2008</v>
          </cell>
        </row>
        <row r="69">
          <cell r="B69" t="str">
            <v xml:space="preserve">316.00 10           </v>
          </cell>
          <cell r="D69" t="str">
            <v>Ft Churchill Common</v>
          </cell>
          <cell r="E69">
            <v>10</v>
          </cell>
          <cell r="M69">
            <v>6.41</v>
          </cell>
          <cell r="N69">
            <v>94046</v>
          </cell>
        </row>
        <row r="70">
          <cell r="B70" t="str">
            <v xml:space="preserve">316.00 01           </v>
          </cell>
          <cell r="D70" t="str">
            <v>Tracy Unit 1</v>
          </cell>
          <cell r="E70">
            <v>1</v>
          </cell>
          <cell r="M70">
            <v>6.15</v>
          </cell>
          <cell r="N70">
            <v>32593</v>
          </cell>
        </row>
        <row r="71">
          <cell r="B71" t="str">
            <v xml:space="preserve">316.00 02           </v>
          </cell>
          <cell r="D71" t="str">
            <v>Tracy Unit 2</v>
          </cell>
          <cell r="E71">
            <v>2</v>
          </cell>
          <cell r="M71">
            <v>6.88</v>
          </cell>
          <cell r="N71">
            <v>29607</v>
          </cell>
        </row>
        <row r="72">
          <cell r="B72" t="str">
            <v xml:space="preserve">316.00 03           </v>
          </cell>
          <cell r="D72" t="str">
            <v>Tracy Unit 3</v>
          </cell>
          <cell r="E72">
            <v>3</v>
          </cell>
          <cell r="M72">
            <v>3.78</v>
          </cell>
          <cell r="N72">
            <v>25921</v>
          </cell>
        </row>
        <row r="73">
          <cell r="B73" t="str">
            <v xml:space="preserve">316.00 06           </v>
          </cell>
          <cell r="D73" t="str">
            <v>Tracy Common</v>
          </cell>
          <cell r="E73">
            <v>6</v>
          </cell>
          <cell r="M73">
            <v>6.03</v>
          </cell>
          <cell r="N73">
            <v>111617</v>
          </cell>
        </row>
        <row r="74">
          <cell r="B74" t="str">
            <v xml:space="preserve">316.00 21           </v>
          </cell>
          <cell r="D74" t="str">
            <v>Valmy 1</v>
          </cell>
          <cell r="E74">
            <v>21</v>
          </cell>
          <cell r="M74">
            <v>6.19</v>
          </cell>
          <cell r="N74">
            <v>203646</v>
          </cell>
        </row>
        <row r="75">
          <cell r="B75" t="str">
            <v xml:space="preserve">316.00 22           </v>
          </cell>
          <cell r="D75" t="str">
            <v>Valmy 2</v>
          </cell>
          <cell r="E75">
            <v>22</v>
          </cell>
          <cell r="M75">
            <v>4.6100000000000003</v>
          </cell>
          <cell r="N75">
            <v>46423</v>
          </cell>
        </row>
        <row r="77">
          <cell r="D77" t="str">
            <v>TOTAL ACCOUNT 316</v>
          </cell>
          <cell r="M77">
            <v>5.75</v>
          </cell>
          <cell r="N77">
            <v>552764</v>
          </cell>
        </row>
        <row r="79">
          <cell r="D79" t="str">
            <v>TOTAL STEAM PRODUCTION</v>
          </cell>
          <cell r="M79">
            <v>4.63</v>
          </cell>
          <cell r="N79">
            <v>18685961</v>
          </cell>
        </row>
        <row r="81">
          <cell r="D81" t="str">
            <v>HYDRAULIC PRODUCTION PLANT</v>
          </cell>
        </row>
        <row r="83">
          <cell r="B83">
            <v>330.2</v>
          </cell>
          <cell r="C83">
            <v>330.2</v>
          </cell>
          <cell r="D83" t="str">
            <v>Land Rights</v>
          </cell>
          <cell r="M83">
            <v>0.82</v>
          </cell>
          <cell r="N83">
            <v>2011</v>
          </cell>
        </row>
        <row r="84">
          <cell r="B84">
            <v>331</v>
          </cell>
          <cell r="C84">
            <v>331</v>
          </cell>
          <cell r="D84" t="str">
            <v>Structures &amp; Improvements</v>
          </cell>
          <cell r="M84">
            <v>5.81</v>
          </cell>
          <cell r="N84">
            <v>110012</v>
          </cell>
        </row>
        <row r="85">
          <cell r="B85">
            <v>332</v>
          </cell>
          <cell r="C85">
            <v>332</v>
          </cell>
          <cell r="D85" t="str">
            <v>Reservoirs, Dams &amp; Waterways</v>
          </cell>
          <cell r="M85">
            <v>2.72</v>
          </cell>
          <cell r="N85">
            <v>385647</v>
          </cell>
        </row>
        <row r="86">
          <cell r="B86">
            <v>333</v>
          </cell>
          <cell r="C86">
            <v>333</v>
          </cell>
          <cell r="D86" t="str">
            <v>Waterwheels, Turbines &amp; Generators</v>
          </cell>
          <cell r="M86">
            <v>1.31</v>
          </cell>
          <cell r="N86">
            <v>9357</v>
          </cell>
        </row>
        <row r="87">
          <cell r="B87">
            <v>334</v>
          </cell>
          <cell r="C87">
            <v>334</v>
          </cell>
          <cell r="D87" t="str">
            <v>Accessory Electric Equipment</v>
          </cell>
          <cell r="M87">
            <v>4.97</v>
          </cell>
          <cell r="N87">
            <v>38816</v>
          </cell>
        </row>
        <row r="88">
          <cell r="B88">
            <v>335</v>
          </cell>
          <cell r="C88">
            <v>335</v>
          </cell>
          <cell r="D88" t="str">
            <v>Misc. Power Plant Equipment</v>
          </cell>
          <cell r="M88">
            <v>0</v>
          </cell>
          <cell r="N88">
            <v>0</v>
          </cell>
        </row>
        <row r="89">
          <cell r="B89">
            <v>336</v>
          </cell>
          <cell r="C89">
            <v>336</v>
          </cell>
          <cell r="D89" t="str">
            <v>Roads, Railroads &amp; Bridges</v>
          </cell>
          <cell r="M89">
            <v>5.66</v>
          </cell>
          <cell r="N89">
            <v>10225</v>
          </cell>
        </row>
        <row r="91">
          <cell r="D91" t="str">
            <v xml:space="preserve">TOTAL HYDRAULIC PRODUCTION </v>
          </cell>
          <cell r="M91">
            <v>3.09</v>
          </cell>
          <cell r="N91">
            <v>556068</v>
          </cell>
        </row>
        <row r="93">
          <cell r="D93" t="str">
            <v>OTHER PRODUCTION PLANT</v>
          </cell>
        </row>
        <row r="95">
          <cell r="B95">
            <v>341</v>
          </cell>
          <cell r="C95">
            <v>341</v>
          </cell>
          <cell r="D95" t="str">
            <v>STRUCTURES &amp; IMPROVEMENTS</v>
          </cell>
        </row>
        <row r="96">
          <cell r="B96" t="str">
            <v xml:space="preserve">341.00 01           </v>
          </cell>
          <cell r="D96" t="str">
            <v>Battle Mountain</v>
          </cell>
          <cell r="E96">
            <v>1</v>
          </cell>
          <cell r="I96">
            <v>0</v>
          </cell>
          <cell r="J96" t="str">
            <v>Other</v>
          </cell>
          <cell r="K96">
            <v>0</v>
          </cell>
          <cell r="M96">
            <v>0.87</v>
          </cell>
          <cell r="N96">
            <v>320</v>
          </cell>
        </row>
        <row r="97">
          <cell r="B97" t="str">
            <v xml:space="preserve">341.00 02           </v>
          </cell>
          <cell r="D97" t="str">
            <v>Brunswick</v>
          </cell>
          <cell r="E97">
            <v>2</v>
          </cell>
          <cell r="I97">
            <v>1</v>
          </cell>
          <cell r="J97" t="str">
            <v>Battle Mountain</v>
          </cell>
          <cell r="K97">
            <v>1</v>
          </cell>
          <cell r="M97">
            <v>1.08</v>
          </cell>
          <cell r="N97">
            <v>256</v>
          </cell>
        </row>
        <row r="98">
          <cell r="B98" t="str">
            <v xml:space="preserve">341.00 03           </v>
          </cell>
          <cell r="D98" t="str">
            <v>Clark Mountain CT #3</v>
          </cell>
          <cell r="E98">
            <v>3</v>
          </cell>
          <cell r="I98">
            <v>2</v>
          </cell>
          <cell r="J98" t="str">
            <v>Brunswick</v>
          </cell>
          <cell r="K98">
            <v>2</v>
          </cell>
          <cell r="M98">
            <v>4.6100000000000003</v>
          </cell>
          <cell r="N98">
            <v>108260</v>
          </cell>
        </row>
        <row r="99">
          <cell r="B99" t="str">
            <v xml:space="preserve">341.00 04           </v>
          </cell>
          <cell r="D99" t="str">
            <v>Clark Mountain CT #4</v>
          </cell>
          <cell r="E99">
            <v>4</v>
          </cell>
          <cell r="I99">
            <v>3</v>
          </cell>
          <cell r="J99" t="str">
            <v>Clark Mountain CT #3</v>
          </cell>
          <cell r="K99">
            <v>3</v>
          </cell>
          <cell r="M99">
            <v>4.93</v>
          </cell>
          <cell r="N99">
            <v>150061</v>
          </cell>
        </row>
        <row r="100">
          <cell r="B100" t="str">
            <v xml:space="preserve">341.00 05           </v>
          </cell>
          <cell r="D100" t="str">
            <v>Fallon</v>
          </cell>
          <cell r="E100">
            <v>5</v>
          </cell>
          <cell r="I100">
            <v>4</v>
          </cell>
          <cell r="J100" t="str">
            <v>Clark Mountain CT #4</v>
          </cell>
          <cell r="K100">
            <v>4</v>
          </cell>
          <cell r="M100">
            <v>0.92</v>
          </cell>
          <cell r="N100">
            <v>56</v>
          </cell>
        </row>
        <row r="101">
          <cell r="B101" t="str">
            <v xml:space="preserve">341.00 06           </v>
          </cell>
          <cell r="D101" t="str">
            <v>Gabbs</v>
          </cell>
          <cell r="E101">
            <v>6</v>
          </cell>
          <cell r="I101">
            <v>5</v>
          </cell>
          <cell r="J101" t="str">
            <v>Fallon Diesels</v>
          </cell>
          <cell r="K101">
            <v>5</v>
          </cell>
          <cell r="M101">
            <v>1.25</v>
          </cell>
          <cell r="N101">
            <v>265</v>
          </cell>
        </row>
        <row r="102">
          <cell r="B102" t="str">
            <v xml:space="preserve">341.00 08           </v>
          </cell>
          <cell r="D102" t="str">
            <v>Kings Beach</v>
          </cell>
          <cell r="E102">
            <v>8</v>
          </cell>
          <cell r="I102">
            <v>6</v>
          </cell>
          <cell r="J102" t="str">
            <v>Gabbs</v>
          </cell>
          <cell r="K102">
            <v>6</v>
          </cell>
          <cell r="M102">
            <v>2.2000000000000002</v>
          </cell>
          <cell r="N102">
            <v>8614</v>
          </cell>
        </row>
        <row r="103">
          <cell r="B103" t="str">
            <v xml:space="preserve">341.00 09           </v>
          </cell>
          <cell r="D103" t="str">
            <v>Pinon</v>
          </cell>
          <cell r="E103">
            <v>9</v>
          </cell>
          <cell r="I103">
            <v>8</v>
          </cell>
          <cell r="J103" t="str">
            <v>Kings Beach</v>
          </cell>
          <cell r="K103">
            <v>8</v>
          </cell>
          <cell r="M103">
            <v>4.72</v>
          </cell>
          <cell r="N103">
            <v>5672</v>
          </cell>
        </row>
        <row r="104">
          <cell r="B104" t="str">
            <v xml:space="preserve">341.00 10           </v>
          </cell>
          <cell r="D104" t="str">
            <v>Portola</v>
          </cell>
          <cell r="E104">
            <v>10</v>
          </cell>
          <cell r="I104">
            <v>9</v>
          </cell>
          <cell r="J104" t="str">
            <v>Tracy Units 4&amp;5</v>
          </cell>
          <cell r="K104">
            <v>9</v>
          </cell>
          <cell r="M104">
            <v>1.38</v>
          </cell>
          <cell r="N104">
            <v>69</v>
          </cell>
        </row>
        <row r="105">
          <cell r="B105" t="str">
            <v xml:space="preserve">341.00 12           </v>
          </cell>
          <cell r="D105" t="str">
            <v>Tracy</v>
          </cell>
          <cell r="E105">
            <v>12</v>
          </cell>
          <cell r="I105">
            <v>10</v>
          </cell>
          <cell r="J105" t="str">
            <v>Portola Diesels</v>
          </cell>
          <cell r="K105">
            <v>10</v>
          </cell>
          <cell r="M105">
            <v>0.44</v>
          </cell>
          <cell r="N105">
            <v>420</v>
          </cell>
        </row>
        <row r="106">
          <cell r="B106" t="str">
            <v xml:space="preserve">341.00 16           </v>
          </cell>
          <cell r="D106" t="str">
            <v>Valley Road</v>
          </cell>
          <cell r="E106">
            <v>16</v>
          </cell>
          <cell r="I106">
            <v>11</v>
          </cell>
          <cell r="J106" t="str">
            <v>Stock Yard Diesels</v>
          </cell>
          <cell r="K106">
            <v>11</v>
          </cell>
          <cell r="M106">
            <v>5.69</v>
          </cell>
          <cell r="N106">
            <v>1618</v>
          </cell>
        </row>
        <row r="107">
          <cell r="B107" t="str">
            <v xml:space="preserve">341.00 15           </v>
          </cell>
          <cell r="D107" t="str">
            <v>Winnemucca</v>
          </cell>
          <cell r="E107">
            <v>15</v>
          </cell>
          <cell r="I107">
            <v>12</v>
          </cell>
          <cell r="J107" t="str">
            <v>Clark Mountain Diesels #1/2</v>
          </cell>
          <cell r="K107">
            <v>12</v>
          </cell>
          <cell r="M107">
            <v>0.32</v>
          </cell>
          <cell r="N107">
            <v>338</v>
          </cell>
        </row>
        <row r="108">
          <cell r="I108">
            <v>15</v>
          </cell>
          <cell r="J108" t="str">
            <v>Winnemucca Gas Turbines</v>
          </cell>
          <cell r="K108">
            <v>15</v>
          </cell>
        </row>
        <row r="109">
          <cell r="D109" t="str">
            <v>Total Account 341</v>
          </cell>
          <cell r="I109">
            <v>16</v>
          </cell>
          <cell r="J109" t="str">
            <v>Valley Road Diesels</v>
          </cell>
          <cell r="K109">
            <v>16</v>
          </cell>
          <cell r="M109">
            <v>4.43</v>
          </cell>
          <cell r="N109">
            <v>275949</v>
          </cell>
        </row>
        <row r="110">
          <cell r="I110">
            <v>21</v>
          </cell>
          <cell r="J110" t="str">
            <v>VALMY UNIT 1</v>
          </cell>
          <cell r="K110">
            <v>21</v>
          </cell>
        </row>
        <row r="111">
          <cell r="B111">
            <v>342</v>
          </cell>
          <cell r="C111">
            <v>342</v>
          </cell>
          <cell r="D111" t="str">
            <v>FUEL HOLDERS&lt;PRODUCERS &amp; ACCESS&gt;</v>
          </cell>
          <cell r="I111">
            <v>33</v>
          </cell>
          <cell r="J111" t="str">
            <v>VALMY UNIT 2</v>
          </cell>
          <cell r="K111">
            <v>33</v>
          </cell>
        </row>
        <row r="112">
          <cell r="B112" t="str">
            <v xml:space="preserve">342.00 01           </v>
          </cell>
          <cell r="D112" t="str">
            <v>Battle Mountain</v>
          </cell>
          <cell r="E112">
            <v>1</v>
          </cell>
          <cell r="I112">
            <v>38</v>
          </cell>
          <cell r="J112" t="str">
            <v>Loyalton Diesels</v>
          </cell>
          <cell r="K112">
            <v>38</v>
          </cell>
          <cell r="M112">
            <v>0.73</v>
          </cell>
          <cell r="N112">
            <v>277</v>
          </cell>
        </row>
        <row r="113">
          <cell r="B113" t="str">
            <v xml:space="preserve">342.00 02           </v>
          </cell>
          <cell r="D113" t="str">
            <v>Brunswick</v>
          </cell>
          <cell r="E113">
            <v>2</v>
          </cell>
          <cell r="I113">
            <v>41</v>
          </cell>
          <cell r="J113" t="str">
            <v>Tracy 8,9,10</v>
          </cell>
          <cell r="K113">
            <v>41</v>
          </cell>
          <cell r="M113">
            <v>0.96</v>
          </cell>
          <cell r="N113">
            <v>74</v>
          </cell>
        </row>
        <row r="114">
          <cell r="B114" t="str">
            <v xml:space="preserve">342.00 03           </v>
          </cell>
          <cell r="D114" t="str">
            <v>Clark Mountain CT #3</v>
          </cell>
          <cell r="E114">
            <v>3</v>
          </cell>
          <cell r="I114">
            <v>91</v>
          </cell>
          <cell r="J114" t="str">
            <v>Solar</v>
          </cell>
          <cell r="K114">
            <v>91</v>
          </cell>
          <cell r="M114">
            <v>4.7</v>
          </cell>
          <cell r="N114">
            <v>238148</v>
          </cell>
        </row>
        <row r="115">
          <cell r="B115" t="str">
            <v xml:space="preserve">342.00 04           </v>
          </cell>
          <cell r="D115" t="str">
            <v>Clark Mountain CT #4</v>
          </cell>
          <cell r="E115">
            <v>4</v>
          </cell>
          <cell r="M115">
            <v>4.72</v>
          </cell>
          <cell r="N115">
            <v>238687</v>
          </cell>
        </row>
        <row r="116">
          <cell r="B116" t="str">
            <v xml:space="preserve">342.00 06           </v>
          </cell>
          <cell r="D116" t="str">
            <v>Gabbs</v>
          </cell>
          <cell r="E116">
            <v>6</v>
          </cell>
          <cell r="M116">
            <v>1.1499999999999999</v>
          </cell>
          <cell r="N116">
            <v>277</v>
          </cell>
        </row>
        <row r="117">
          <cell r="B117" t="str">
            <v xml:space="preserve">342.00 08           </v>
          </cell>
          <cell r="D117" t="str">
            <v>Kings Beach</v>
          </cell>
          <cell r="E117">
            <v>8</v>
          </cell>
          <cell r="M117">
            <v>2.15</v>
          </cell>
          <cell r="N117">
            <v>4044</v>
          </cell>
        </row>
        <row r="118">
          <cell r="B118" t="str">
            <v xml:space="preserve">342.00 09           </v>
          </cell>
          <cell r="D118" t="str">
            <v>Pinon</v>
          </cell>
          <cell r="E118">
            <v>9</v>
          </cell>
          <cell r="M118">
            <v>5.32</v>
          </cell>
          <cell r="N118">
            <v>178158</v>
          </cell>
        </row>
        <row r="119">
          <cell r="B119" t="str">
            <v xml:space="preserve">342.00 10           </v>
          </cell>
          <cell r="D119" t="str">
            <v>Portola</v>
          </cell>
          <cell r="E119">
            <v>10</v>
          </cell>
          <cell r="M119">
            <v>1.41</v>
          </cell>
          <cell r="N119">
            <v>222</v>
          </cell>
        </row>
        <row r="120">
          <cell r="B120" t="str">
            <v xml:space="preserve">342.00 12           </v>
          </cell>
          <cell r="D120" t="str">
            <v>Tracy</v>
          </cell>
          <cell r="E120">
            <v>12</v>
          </cell>
          <cell r="M120">
            <v>1.24</v>
          </cell>
          <cell r="N120">
            <v>1021</v>
          </cell>
        </row>
        <row r="121">
          <cell r="B121" t="str">
            <v xml:space="preserve">342.00 16           </v>
          </cell>
          <cell r="D121" t="str">
            <v>Valley Road</v>
          </cell>
          <cell r="E121">
            <v>16</v>
          </cell>
          <cell r="M121">
            <v>0.9</v>
          </cell>
          <cell r="N121">
            <v>345</v>
          </cell>
        </row>
        <row r="123">
          <cell r="D123" t="str">
            <v>Total Account 342</v>
          </cell>
          <cell r="M123">
            <v>4.7699999999999996</v>
          </cell>
          <cell r="N123">
            <v>661253</v>
          </cell>
        </row>
        <row r="125">
          <cell r="B125">
            <v>343</v>
          </cell>
          <cell r="C125">
            <v>343</v>
          </cell>
          <cell r="D125" t="str">
            <v>PRIME MOVERS</v>
          </cell>
        </row>
        <row r="126">
          <cell r="B126" t="str">
            <v xml:space="preserve">343.00 03           </v>
          </cell>
          <cell r="D126" t="str">
            <v>Clark Mountain #3</v>
          </cell>
          <cell r="E126">
            <v>3</v>
          </cell>
          <cell r="M126">
            <v>4.7</v>
          </cell>
          <cell r="N126">
            <v>523755</v>
          </cell>
        </row>
        <row r="127">
          <cell r="B127" t="str">
            <v xml:space="preserve">343.00 04           </v>
          </cell>
          <cell r="D127" t="str">
            <v>Clark Mountain #4</v>
          </cell>
          <cell r="E127">
            <v>4</v>
          </cell>
          <cell r="M127">
            <v>4.71</v>
          </cell>
          <cell r="N127">
            <v>520116</v>
          </cell>
        </row>
        <row r="128">
          <cell r="B128" t="str">
            <v xml:space="preserve">343.00 08           </v>
          </cell>
          <cell r="D128" t="str">
            <v>Kings Beach</v>
          </cell>
          <cell r="E128">
            <v>8</v>
          </cell>
          <cell r="M128">
            <v>3.14</v>
          </cell>
          <cell r="N128">
            <v>5333</v>
          </cell>
        </row>
        <row r="129">
          <cell r="B129" t="str">
            <v xml:space="preserve">343.00 09           </v>
          </cell>
          <cell r="D129" t="str">
            <v>Pinon</v>
          </cell>
          <cell r="E129">
            <v>9</v>
          </cell>
          <cell r="M129">
            <v>5.42</v>
          </cell>
          <cell r="N129">
            <v>49516</v>
          </cell>
        </row>
        <row r="131">
          <cell r="D131" t="str">
            <v>Total Account 343</v>
          </cell>
          <cell r="M131">
            <v>4.72</v>
          </cell>
          <cell r="N131">
            <v>1098720</v>
          </cell>
        </row>
        <row r="133">
          <cell r="B133">
            <v>344</v>
          </cell>
          <cell r="C133">
            <v>344</v>
          </cell>
          <cell r="D133" t="str">
            <v>GENERATORS</v>
          </cell>
        </row>
        <row r="134">
          <cell r="B134" t="str">
            <v xml:space="preserve">344.00 01           </v>
          </cell>
          <cell r="D134" t="str">
            <v>Battle Mountain</v>
          </cell>
          <cell r="E134">
            <v>1</v>
          </cell>
          <cell r="M134">
            <v>0.55000000000000004</v>
          </cell>
          <cell r="N134">
            <v>3708</v>
          </cell>
        </row>
        <row r="135">
          <cell r="B135" t="str">
            <v xml:space="preserve">344.00 02           </v>
          </cell>
          <cell r="D135" t="str">
            <v>Brunswick</v>
          </cell>
          <cell r="E135">
            <v>2</v>
          </cell>
          <cell r="M135">
            <v>1</v>
          </cell>
          <cell r="N135">
            <v>4876</v>
          </cell>
        </row>
        <row r="136">
          <cell r="B136" t="str">
            <v xml:space="preserve">344.00 03           </v>
          </cell>
          <cell r="D136" t="str">
            <v>Clark Mountain #3</v>
          </cell>
          <cell r="E136">
            <v>3</v>
          </cell>
          <cell r="M136">
            <v>4.78</v>
          </cell>
          <cell r="N136">
            <v>231322</v>
          </cell>
        </row>
        <row r="137">
          <cell r="B137" t="str">
            <v xml:space="preserve">344.00 04           </v>
          </cell>
          <cell r="D137" t="str">
            <v>Clark Mountain #4</v>
          </cell>
          <cell r="E137">
            <v>4</v>
          </cell>
          <cell r="M137">
            <v>4.79</v>
          </cell>
          <cell r="N137">
            <v>231113</v>
          </cell>
        </row>
        <row r="138">
          <cell r="B138" t="str">
            <v xml:space="preserve">344.00 05           </v>
          </cell>
          <cell r="D138" t="str">
            <v>Fallon</v>
          </cell>
          <cell r="E138">
            <v>5</v>
          </cell>
          <cell r="M138">
            <v>0.81</v>
          </cell>
          <cell r="N138">
            <v>2341</v>
          </cell>
        </row>
        <row r="139">
          <cell r="B139" t="str">
            <v xml:space="preserve">344.00 06           </v>
          </cell>
          <cell r="D139" t="str">
            <v>Gabbs</v>
          </cell>
          <cell r="E139">
            <v>6</v>
          </cell>
          <cell r="M139">
            <v>1.27</v>
          </cell>
          <cell r="N139">
            <v>7494</v>
          </cell>
        </row>
        <row r="140">
          <cell r="B140" t="str">
            <v xml:space="preserve">344.00 08           </v>
          </cell>
          <cell r="D140" t="str">
            <v>Kings Beach</v>
          </cell>
          <cell r="E140">
            <v>8</v>
          </cell>
          <cell r="M140">
            <v>1.18</v>
          </cell>
          <cell r="N140">
            <v>17918</v>
          </cell>
        </row>
        <row r="141">
          <cell r="B141" t="str">
            <v xml:space="preserve">344.00 09           </v>
          </cell>
          <cell r="D141" t="str">
            <v>Pinon</v>
          </cell>
          <cell r="E141">
            <v>9</v>
          </cell>
          <cell r="M141">
            <v>4.21</v>
          </cell>
          <cell r="N141">
            <v>1026671</v>
          </cell>
        </row>
        <row r="142">
          <cell r="B142" t="str">
            <v xml:space="preserve">344.00 10           </v>
          </cell>
          <cell r="D142" t="str">
            <v>Portola</v>
          </cell>
          <cell r="E142">
            <v>10</v>
          </cell>
          <cell r="M142">
            <v>1.25</v>
          </cell>
          <cell r="N142">
            <v>7052</v>
          </cell>
        </row>
        <row r="143">
          <cell r="B143" t="str">
            <v xml:space="preserve">344.00 11           </v>
          </cell>
          <cell r="D143" t="str">
            <v>Stock Yard</v>
          </cell>
          <cell r="E143">
            <v>11</v>
          </cell>
          <cell r="M143">
            <v>1.88</v>
          </cell>
          <cell r="N143">
            <v>612</v>
          </cell>
        </row>
        <row r="144">
          <cell r="B144" t="str">
            <v xml:space="preserve">344.00 12           </v>
          </cell>
          <cell r="D144" t="str">
            <v>Tracy</v>
          </cell>
          <cell r="E144">
            <v>12</v>
          </cell>
          <cell r="M144">
            <v>0.59</v>
          </cell>
          <cell r="N144">
            <v>9735</v>
          </cell>
        </row>
        <row r="145">
          <cell r="B145" t="str">
            <v xml:space="preserve">344.00 16           </v>
          </cell>
          <cell r="D145" t="str">
            <v>Valley Road</v>
          </cell>
          <cell r="E145">
            <v>16</v>
          </cell>
          <cell r="M145">
            <v>4.92</v>
          </cell>
          <cell r="N145">
            <v>27622</v>
          </cell>
        </row>
        <row r="146">
          <cell r="B146" t="str">
            <v xml:space="preserve">344.00 15           </v>
          </cell>
          <cell r="D146" t="str">
            <v>Winnemucca</v>
          </cell>
          <cell r="E146">
            <v>15</v>
          </cell>
          <cell r="M146">
            <v>0.31</v>
          </cell>
          <cell r="N146">
            <v>5371</v>
          </cell>
        </row>
        <row r="148">
          <cell r="D148" t="str">
            <v>Total Account 344</v>
          </cell>
          <cell r="M148">
            <v>3.74</v>
          </cell>
          <cell r="N148">
            <v>1575835</v>
          </cell>
        </row>
        <row r="150">
          <cell r="B150">
            <v>345</v>
          </cell>
          <cell r="C150">
            <v>345</v>
          </cell>
          <cell r="D150" t="str">
            <v>ACCESSORY ELECTRIC EQUIPMENT</v>
          </cell>
        </row>
        <row r="151">
          <cell r="B151" t="str">
            <v xml:space="preserve">345.00 01           </v>
          </cell>
          <cell r="D151" t="str">
            <v>Battle Mountain</v>
          </cell>
          <cell r="E151">
            <v>1</v>
          </cell>
          <cell r="M151">
            <v>0.7</v>
          </cell>
          <cell r="N151">
            <v>1281</v>
          </cell>
        </row>
        <row r="152">
          <cell r="B152" t="str">
            <v xml:space="preserve">345.00 02           </v>
          </cell>
          <cell r="D152" t="str">
            <v>Brunswick</v>
          </cell>
          <cell r="E152">
            <v>2</v>
          </cell>
          <cell r="M152">
            <v>1.1100000000000001</v>
          </cell>
          <cell r="N152">
            <v>2736</v>
          </cell>
        </row>
        <row r="153">
          <cell r="B153" t="str">
            <v xml:space="preserve">345.00 03           </v>
          </cell>
          <cell r="D153" t="str">
            <v>Clark Mountain CT #3</v>
          </cell>
          <cell r="E153">
            <v>3</v>
          </cell>
          <cell r="M153">
            <v>4.6399999999999997</v>
          </cell>
          <cell r="N153">
            <v>161960</v>
          </cell>
        </row>
        <row r="154">
          <cell r="B154" t="str">
            <v xml:space="preserve">345.00 04           </v>
          </cell>
          <cell r="D154" t="str">
            <v>Clark Mountain CT #4</v>
          </cell>
          <cell r="E154">
            <v>4</v>
          </cell>
          <cell r="M154">
            <v>4.66</v>
          </cell>
          <cell r="N154">
            <v>162512</v>
          </cell>
        </row>
        <row r="155">
          <cell r="B155" t="str">
            <v xml:space="preserve">345.00 05           </v>
          </cell>
          <cell r="D155" t="str">
            <v>Fallon</v>
          </cell>
          <cell r="E155">
            <v>5</v>
          </cell>
          <cell r="M155">
            <v>0.81</v>
          </cell>
          <cell r="N155">
            <v>375</v>
          </cell>
        </row>
        <row r="156">
          <cell r="B156" t="str">
            <v xml:space="preserve">345.00 06           </v>
          </cell>
          <cell r="D156" t="str">
            <v>Gabbs</v>
          </cell>
          <cell r="E156">
            <v>6</v>
          </cell>
          <cell r="M156">
            <v>1.99</v>
          </cell>
          <cell r="N156">
            <v>8160</v>
          </cell>
        </row>
        <row r="157">
          <cell r="B157" t="str">
            <v xml:space="preserve">345.00 08           </v>
          </cell>
          <cell r="D157" t="str">
            <v>Kings Beach</v>
          </cell>
          <cell r="E157">
            <v>8</v>
          </cell>
          <cell r="M157">
            <v>1.52</v>
          </cell>
          <cell r="N157">
            <v>823</v>
          </cell>
        </row>
        <row r="158">
          <cell r="B158" t="str">
            <v xml:space="preserve">345.00 09           </v>
          </cell>
          <cell r="D158" t="str">
            <v>Pinon</v>
          </cell>
          <cell r="E158">
            <v>9</v>
          </cell>
          <cell r="M158">
            <v>4.17</v>
          </cell>
          <cell r="N158">
            <v>1247000</v>
          </cell>
        </row>
        <row r="159">
          <cell r="B159" t="str">
            <v xml:space="preserve">345.00 10           </v>
          </cell>
          <cell r="D159" t="str">
            <v>Portola</v>
          </cell>
          <cell r="E159">
            <v>10</v>
          </cell>
          <cell r="M159">
            <v>1.74</v>
          </cell>
          <cell r="N159">
            <v>2723</v>
          </cell>
        </row>
        <row r="160">
          <cell r="B160" t="str">
            <v xml:space="preserve">345.00 12           </v>
          </cell>
          <cell r="D160" t="str">
            <v>Tracy</v>
          </cell>
          <cell r="E160">
            <v>12</v>
          </cell>
          <cell r="M160">
            <v>1.23</v>
          </cell>
          <cell r="N160">
            <v>10648</v>
          </cell>
        </row>
        <row r="161">
          <cell r="B161" t="str">
            <v xml:space="preserve">345.00 16           </v>
          </cell>
          <cell r="D161" t="str">
            <v>Valley Road</v>
          </cell>
          <cell r="E161">
            <v>16</v>
          </cell>
          <cell r="M161">
            <v>10.83</v>
          </cell>
          <cell r="N161">
            <v>13791</v>
          </cell>
        </row>
        <row r="162">
          <cell r="B162" t="str">
            <v xml:space="preserve">345.00 15           </v>
          </cell>
          <cell r="D162" t="str">
            <v>Winnemucca</v>
          </cell>
          <cell r="E162">
            <v>15</v>
          </cell>
          <cell r="M162">
            <v>0.16</v>
          </cell>
          <cell r="N162">
            <v>1026</v>
          </cell>
        </row>
        <row r="164">
          <cell r="D164" t="str">
            <v>Total Account 345</v>
          </cell>
          <cell r="M164">
            <v>4.07</v>
          </cell>
          <cell r="N164">
            <v>1613035</v>
          </cell>
        </row>
        <row r="166">
          <cell r="B166">
            <v>346</v>
          </cell>
          <cell r="C166">
            <v>346</v>
          </cell>
          <cell r="D166" t="str">
            <v>MISC. POWER PLANT EQUIPMENT</v>
          </cell>
        </row>
        <row r="167">
          <cell r="B167" t="str">
            <v xml:space="preserve">346.00 03           </v>
          </cell>
          <cell r="D167" t="str">
            <v>Clark Mountain CT #3</v>
          </cell>
          <cell r="E167">
            <v>3</v>
          </cell>
          <cell r="M167">
            <v>5.69</v>
          </cell>
          <cell r="N167">
            <v>310208</v>
          </cell>
        </row>
        <row r="168">
          <cell r="B168" t="str">
            <v xml:space="preserve">346.00 04           </v>
          </cell>
          <cell r="D168" t="str">
            <v>Clark Mountain CT #4</v>
          </cell>
          <cell r="E168">
            <v>4</v>
          </cell>
          <cell r="M168">
            <v>4.9800000000000004</v>
          </cell>
          <cell r="N168">
            <v>16764</v>
          </cell>
        </row>
        <row r="169">
          <cell r="B169" t="str">
            <v xml:space="preserve">346.00 09           </v>
          </cell>
          <cell r="D169" t="str">
            <v>Pinon</v>
          </cell>
          <cell r="E169">
            <v>9</v>
          </cell>
          <cell r="M169">
            <v>4.76</v>
          </cell>
          <cell r="N169">
            <v>138800</v>
          </cell>
        </row>
        <row r="170">
          <cell r="B170" t="str">
            <v xml:space="preserve">346.00 12           </v>
          </cell>
          <cell r="D170" t="str">
            <v>Tracy</v>
          </cell>
          <cell r="E170">
            <v>12</v>
          </cell>
          <cell r="M170">
            <v>4.46</v>
          </cell>
          <cell r="N170">
            <v>140</v>
          </cell>
        </row>
        <row r="172">
          <cell r="D172" t="str">
            <v>Total Account 346</v>
          </cell>
          <cell r="M172">
            <v>5.35</v>
          </cell>
          <cell r="N172">
            <v>465912</v>
          </cell>
        </row>
        <row r="174">
          <cell r="D174" t="str">
            <v>TOTAL OTHER PRODUCTION</v>
          </cell>
          <cell r="M174">
            <v>4.25</v>
          </cell>
          <cell r="N174">
            <v>5690704</v>
          </cell>
        </row>
        <row r="176">
          <cell r="D176" t="str">
            <v>TRANSMISSION PLANT</v>
          </cell>
        </row>
        <row r="178">
          <cell r="B178">
            <v>350.2</v>
          </cell>
          <cell r="C178">
            <v>350</v>
          </cell>
          <cell r="D178" t="str">
            <v>Land Rights</v>
          </cell>
          <cell r="M178">
            <v>1.42</v>
          </cell>
          <cell r="N178">
            <v>594873</v>
          </cell>
        </row>
        <row r="179">
          <cell r="B179">
            <v>352</v>
          </cell>
          <cell r="C179">
            <v>352</v>
          </cell>
          <cell r="D179" t="str">
            <v>Structures &amp; Improvements</v>
          </cell>
          <cell r="M179">
            <v>1.98</v>
          </cell>
          <cell r="N179">
            <v>133239</v>
          </cell>
        </row>
        <row r="180">
          <cell r="B180">
            <v>353</v>
          </cell>
          <cell r="C180">
            <v>353</v>
          </cell>
          <cell r="D180" t="str">
            <v>Station Equipment</v>
          </cell>
          <cell r="M180">
            <v>1.83</v>
          </cell>
          <cell r="N180">
            <v>2852629</v>
          </cell>
        </row>
        <row r="181">
          <cell r="B181">
            <v>354</v>
          </cell>
          <cell r="C181">
            <v>354</v>
          </cell>
          <cell r="D181" t="str">
            <v>Towers &amp; Fixtures</v>
          </cell>
          <cell r="M181">
            <v>1.52</v>
          </cell>
          <cell r="N181">
            <v>1954997</v>
          </cell>
        </row>
        <row r="182">
          <cell r="B182">
            <v>355</v>
          </cell>
          <cell r="C182">
            <v>355</v>
          </cell>
          <cell r="D182" t="str">
            <v>Poles &amp; fixtures</v>
          </cell>
          <cell r="M182">
            <v>1.82</v>
          </cell>
          <cell r="N182">
            <v>984573</v>
          </cell>
        </row>
        <row r="183">
          <cell r="B183">
            <v>356</v>
          </cell>
          <cell r="C183">
            <v>356</v>
          </cell>
          <cell r="D183" t="str">
            <v>Overhead Conductors &amp; Devices</v>
          </cell>
          <cell r="M183">
            <v>1.63</v>
          </cell>
          <cell r="N183">
            <v>1837042</v>
          </cell>
        </row>
        <row r="184">
          <cell r="B184">
            <v>357</v>
          </cell>
          <cell r="C184">
            <v>357</v>
          </cell>
          <cell r="D184" t="str">
            <v>Underground Conduit</v>
          </cell>
          <cell r="M184">
            <v>1.92</v>
          </cell>
          <cell r="N184">
            <v>133927</v>
          </cell>
        </row>
        <row r="185">
          <cell r="B185">
            <v>358</v>
          </cell>
          <cell r="C185">
            <v>358</v>
          </cell>
          <cell r="D185" t="str">
            <v>Underground Conductors</v>
          </cell>
          <cell r="M185">
            <v>2.35</v>
          </cell>
          <cell r="N185">
            <v>255427</v>
          </cell>
        </row>
        <row r="186">
          <cell r="B186">
            <v>359</v>
          </cell>
          <cell r="C186">
            <v>359</v>
          </cell>
          <cell r="D186" t="str">
            <v>Roads &amp; Trails</v>
          </cell>
          <cell r="M186">
            <v>1.19</v>
          </cell>
          <cell r="N186">
            <v>4766</v>
          </cell>
        </row>
        <row r="187">
          <cell r="B187" t="str">
            <v xml:space="preserve"> </v>
          </cell>
          <cell r="C187" t="str">
            <v xml:space="preserve"> </v>
          </cell>
          <cell r="D187" t="str">
            <v xml:space="preserve"> </v>
          </cell>
        </row>
        <row r="188">
          <cell r="B188" t="str">
            <v xml:space="preserve"> </v>
          </cell>
          <cell r="C188" t="str">
            <v xml:space="preserve"> </v>
          </cell>
          <cell r="D188" t="str">
            <v>DISTRIBUTION PLANT</v>
          </cell>
        </row>
        <row r="190">
          <cell r="B190">
            <v>360.2</v>
          </cell>
          <cell r="C190">
            <v>360</v>
          </cell>
          <cell r="D190" t="str">
            <v>Land Rights</v>
          </cell>
          <cell r="M190">
            <v>1.62</v>
          </cell>
          <cell r="N190">
            <v>113103</v>
          </cell>
        </row>
        <row r="191">
          <cell r="B191">
            <v>361</v>
          </cell>
          <cell r="C191">
            <v>361</v>
          </cell>
          <cell r="D191" t="str">
            <v>Structures &amp; Improvements</v>
          </cell>
          <cell r="M191">
            <v>1.82</v>
          </cell>
          <cell r="N191">
            <v>30061</v>
          </cell>
        </row>
        <row r="192">
          <cell r="B192">
            <v>362</v>
          </cell>
          <cell r="C192">
            <v>362</v>
          </cell>
          <cell r="D192" t="str">
            <v>Station euipment</v>
          </cell>
          <cell r="M192">
            <v>1.74</v>
          </cell>
          <cell r="N192">
            <v>2489631</v>
          </cell>
        </row>
        <row r="193">
          <cell r="B193">
            <v>364</v>
          </cell>
          <cell r="C193">
            <v>364</v>
          </cell>
          <cell r="D193" t="str">
            <v>Poles,Towers &amp; Fixtures</v>
          </cell>
          <cell r="M193">
            <v>1.37</v>
          </cell>
          <cell r="N193">
            <v>1961554</v>
          </cell>
        </row>
        <row r="194">
          <cell r="B194">
            <v>365</v>
          </cell>
          <cell r="C194">
            <v>365</v>
          </cell>
          <cell r="D194" t="str">
            <v>Overhead Conductors</v>
          </cell>
          <cell r="M194">
            <v>3.85</v>
          </cell>
          <cell r="N194">
            <v>4968273</v>
          </cell>
        </row>
        <row r="195">
          <cell r="B195">
            <v>366</v>
          </cell>
          <cell r="C195">
            <v>366</v>
          </cell>
          <cell r="D195" t="str">
            <v>Underground Conduit</v>
          </cell>
          <cell r="M195">
            <v>1.7</v>
          </cell>
          <cell r="N195">
            <v>1345877</v>
          </cell>
        </row>
        <row r="196">
          <cell r="B196">
            <v>367</v>
          </cell>
          <cell r="C196">
            <v>367</v>
          </cell>
          <cell r="D196" t="str">
            <v>Underground Conductors</v>
          </cell>
          <cell r="M196">
            <v>2.31</v>
          </cell>
          <cell r="N196">
            <v>5239415</v>
          </cell>
        </row>
        <row r="197">
          <cell r="B197">
            <v>368</v>
          </cell>
          <cell r="C197">
            <v>368</v>
          </cell>
          <cell r="D197" t="str">
            <v>Line transformers</v>
          </cell>
          <cell r="M197">
            <v>1.87</v>
          </cell>
          <cell r="N197">
            <v>2726149</v>
          </cell>
        </row>
        <row r="198">
          <cell r="B198">
            <v>369</v>
          </cell>
          <cell r="C198">
            <v>369</v>
          </cell>
          <cell r="D198" t="str">
            <v>Services</v>
          </cell>
          <cell r="M198">
            <v>2.66</v>
          </cell>
          <cell r="N198">
            <v>2727978</v>
          </cell>
        </row>
        <row r="199">
          <cell r="B199">
            <v>370</v>
          </cell>
          <cell r="C199">
            <v>370</v>
          </cell>
          <cell r="D199" t="str">
            <v>Meters</v>
          </cell>
          <cell r="M199">
            <v>2.56</v>
          </cell>
          <cell r="N199">
            <v>1016738</v>
          </cell>
        </row>
        <row r="200">
          <cell r="B200">
            <v>371</v>
          </cell>
          <cell r="C200">
            <v>371</v>
          </cell>
          <cell r="D200" t="str">
            <v>Installations on Customer Pemises</v>
          </cell>
          <cell r="M200">
            <v>2.5</v>
          </cell>
          <cell r="N200">
            <v>211664</v>
          </cell>
        </row>
        <row r="201">
          <cell r="B201">
            <v>373</v>
          </cell>
          <cell r="C201">
            <v>373</v>
          </cell>
          <cell r="D201" t="str">
            <v>Street Lighting</v>
          </cell>
          <cell r="M201">
            <v>2.0499999999999998</v>
          </cell>
          <cell r="N201">
            <v>549406</v>
          </cell>
        </row>
        <row r="203">
          <cell r="D203" t="str">
            <v>GENERAL PLANT</v>
          </cell>
        </row>
        <row r="205">
          <cell r="B205">
            <v>390</v>
          </cell>
          <cell r="C205">
            <v>390</v>
          </cell>
          <cell r="D205" t="str">
            <v>Structures &amp; Improvements</v>
          </cell>
          <cell r="M205">
            <v>2.54</v>
          </cell>
          <cell r="N205">
            <v>229447</v>
          </cell>
        </row>
        <row r="206">
          <cell r="B206">
            <v>391.1</v>
          </cell>
          <cell r="C206">
            <v>391.1</v>
          </cell>
          <cell r="D206" t="str">
            <v>Office Furniture &amp; Euipment</v>
          </cell>
          <cell r="M206">
            <v>5</v>
          </cell>
          <cell r="N206">
            <v>100573</v>
          </cell>
        </row>
        <row r="207">
          <cell r="B207">
            <v>391.2</v>
          </cell>
          <cell r="C207">
            <v>391.2</v>
          </cell>
          <cell r="D207" t="str">
            <v>Computers</v>
          </cell>
          <cell r="M207">
            <v>20</v>
          </cell>
          <cell r="N207">
            <v>678139</v>
          </cell>
        </row>
        <row r="208">
          <cell r="B208">
            <v>391.3</v>
          </cell>
          <cell r="C208">
            <v>391.3</v>
          </cell>
          <cell r="D208" t="str">
            <v>Computer Equipment - ESCC</v>
          </cell>
          <cell r="M208">
            <v>10</v>
          </cell>
          <cell r="N208">
            <v>291154</v>
          </cell>
        </row>
        <row r="209">
          <cell r="B209">
            <v>392</v>
          </cell>
          <cell r="C209">
            <v>392</v>
          </cell>
          <cell r="D209" t="str">
            <v>Transportation Equipment</v>
          </cell>
          <cell r="M209">
            <v>13.01</v>
          </cell>
          <cell r="N209">
            <v>2695291</v>
          </cell>
        </row>
        <row r="210">
          <cell r="B210">
            <v>393</v>
          </cell>
          <cell r="C210">
            <v>393</v>
          </cell>
          <cell r="D210" t="str">
            <v>Store Equipment</v>
          </cell>
          <cell r="M210">
            <v>5</v>
          </cell>
          <cell r="N210">
            <v>10705</v>
          </cell>
        </row>
        <row r="211">
          <cell r="B211">
            <v>394</v>
          </cell>
          <cell r="C211">
            <v>394</v>
          </cell>
          <cell r="D211" t="str">
            <v>Tools, Shop &amp; Garage Euipment</v>
          </cell>
          <cell r="M211">
            <v>4</v>
          </cell>
          <cell r="N211">
            <v>160029</v>
          </cell>
        </row>
        <row r="212">
          <cell r="B212">
            <v>395</v>
          </cell>
          <cell r="C212">
            <v>395</v>
          </cell>
          <cell r="D212" t="str">
            <v>Laboratory Equipment</v>
          </cell>
          <cell r="M212">
            <v>6.67</v>
          </cell>
          <cell r="N212">
            <v>50338</v>
          </cell>
        </row>
        <row r="213">
          <cell r="B213">
            <v>396</v>
          </cell>
          <cell r="C213">
            <v>396</v>
          </cell>
          <cell r="D213" t="str">
            <v>Power-Operated Equipment</v>
          </cell>
          <cell r="M213">
            <v>13.01</v>
          </cell>
          <cell r="N213">
            <v>618645</v>
          </cell>
        </row>
        <row r="214">
          <cell r="B214">
            <v>397</v>
          </cell>
          <cell r="C214">
            <v>397</v>
          </cell>
          <cell r="D214" t="str">
            <v>Communication Equipment</v>
          </cell>
          <cell r="M214">
            <v>6.67</v>
          </cell>
          <cell r="N214">
            <v>1635372</v>
          </cell>
        </row>
      </sheetData>
      <sheetData sheetId="6">
        <row r="4">
          <cell r="A4">
            <v>310.10000000000002</v>
          </cell>
          <cell r="B4" t="str">
            <v>Land</v>
          </cell>
          <cell r="G4">
            <v>1</v>
          </cell>
          <cell r="H4" t="str">
            <v>TRACY UNIT 1</v>
          </cell>
        </row>
        <row r="5">
          <cell r="A5">
            <v>310.2</v>
          </cell>
          <cell r="B5" t="str">
            <v>Land Rights</v>
          </cell>
          <cell r="G5">
            <v>2</v>
          </cell>
          <cell r="H5" t="str">
            <v>TRACY UNIT 2</v>
          </cell>
        </row>
        <row r="6">
          <cell r="A6">
            <v>311</v>
          </cell>
          <cell r="B6" t="str">
            <v>Structures and Improvements</v>
          </cell>
          <cell r="G6">
            <v>3</v>
          </cell>
          <cell r="H6" t="str">
            <v>TRACY UNIT 3</v>
          </cell>
        </row>
        <row r="7">
          <cell r="A7">
            <v>312</v>
          </cell>
          <cell r="B7" t="str">
            <v>Boiler Plant Equipment</v>
          </cell>
          <cell r="G7">
            <v>6</v>
          </cell>
          <cell r="H7" t="str">
            <v>TRACY COMMON</v>
          </cell>
        </row>
        <row r="8">
          <cell r="A8">
            <v>312.01</v>
          </cell>
          <cell r="B8" t="str">
            <v>Boiler Plant Equipment - Unit Trains</v>
          </cell>
          <cell r="G8">
            <v>10</v>
          </cell>
          <cell r="H8" t="str">
            <v>FT CHURCHILL COMMON</v>
          </cell>
        </row>
        <row r="9">
          <cell r="A9">
            <v>312.02</v>
          </cell>
          <cell r="B9" t="str">
            <v>Boiler Plant Equipment - AQC</v>
          </cell>
          <cell r="G9">
            <v>11</v>
          </cell>
          <cell r="H9" t="str">
            <v>FT CHURCHILL UNIT 1</v>
          </cell>
        </row>
        <row r="10">
          <cell r="G10">
            <v>12</v>
          </cell>
          <cell r="H10" t="str">
            <v>FT CHURCHILL UNIT 2</v>
          </cell>
        </row>
        <row r="11">
          <cell r="A11">
            <v>314</v>
          </cell>
          <cell r="B11" t="str">
            <v>Turbogenerator Units</v>
          </cell>
          <cell r="G11">
            <v>21</v>
          </cell>
          <cell r="H11" t="str">
            <v>VALMY UNIT 1</v>
          </cell>
        </row>
        <row r="12">
          <cell r="A12">
            <v>315</v>
          </cell>
          <cell r="B12" t="str">
            <v>Accessory Electric Equipment</v>
          </cell>
          <cell r="G12">
            <v>22</v>
          </cell>
          <cell r="H12" t="str">
            <v>VALMY UNIT 2</v>
          </cell>
        </row>
        <row r="13">
          <cell r="A13">
            <v>316</v>
          </cell>
          <cell r="B13" t="str">
            <v>Miscellaneous Power Plant Equipment</v>
          </cell>
        </row>
        <row r="14">
          <cell r="A14">
            <v>321</v>
          </cell>
          <cell r="B14" t="str">
            <v>Structures and Improvements</v>
          </cell>
        </row>
        <row r="15">
          <cell r="A15">
            <v>322</v>
          </cell>
          <cell r="B15" t="str">
            <v>Reactor Plant Equipment</v>
          </cell>
        </row>
        <row r="16">
          <cell r="A16">
            <v>323</v>
          </cell>
          <cell r="B16" t="str">
            <v>Turbogenerator Units</v>
          </cell>
        </row>
        <row r="17">
          <cell r="A17">
            <v>324</v>
          </cell>
          <cell r="B17" t="str">
            <v>Accessory Electric Equipment</v>
          </cell>
        </row>
        <row r="18">
          <cell r="A18">
            <v>325</v>
          </cell>
          <cell r="B18" t="str">
            <v>Miscellaneous Power Plant Equipment</v>
          </cell>
        </row>
        <row r="19">
          <cell r="A19">
            <v>317</v>
          </cell>
          <cell r="B19" t="str">
            <v>Asset Retirement Costs</v>
          </cell>
        </row>
        <row r="20">
          <cell r="A20">
            <v>330</v>
          </cell>
          <cell r="B20" t="str">
            <v>Land</v>
          </cell>
        </row>
        <row r="21">
          <cell r="A21">
            <v>340.1</v>
          </cell>
          <cell r="B21" t="str">
            <v>Land</v>
          </cell>
          <cell r="G21">
            <v>0</v>
          </cell>
          <cell r="H21" t="str">
            <v>Other</v>
          </cell>
        </row>
        <row r="22">
          <cell r="A22">
            <v>340.2</v>
          </cell>
          <cell r="B22" t="str">
            <v>Land Rights</v>
          </cell>
          <cell r="G22">
            <v>1</v>
          </cell>
          <cell r="H22" t="str">
            <v>Battle Mountain</v>
          </cell>
        </row>
        <row r="23">
          <cell r="A23">
            <v>341</v>
          </cell>
          <cell r="B23" t="str">
            <v>Structures and Improvements</v>
          </cell>
          <cell r="G23">
            <v>2</v>
          </cell>
          <cell r="H23" t="str">
            <v>Brunswick</v>
          </cell>
        </row>
        <row r="24">
          <cell r="A24">
            <v>341.02</v>
          </cell>
          <cell r="B24" t="str">
            <v>Structures and Improvements</v>
          </cell>
          <cell r="G24">
            <v>3</v>
          </cell>
          <cell r="H24" t="str">
            <v>Clark Mountain CT #3</v>
          </cell>
        </row>
        <row r="25">
          <cell r="A25">
            <v>342</v>
          </cell>
          <cell r="B25" t="str">
            <v>Fuel Holders, Producers and Accessories</v>
          </cell>
          <cell r="G25">
            <v>4</v>
          </cell>
          <cell r="H25" t="str">
            <v>Clark Mountain CT #4</v>
          </cell>
        </row>
        <row r="26">
          <cell r="A26">
            <v>343</v>
          </cell>
          <cell r="B26" t="str">
            <v>Prime Movers</v>
          </cell>
          <cell r="G26">
            <v>5</v>
          </cell>
          <cell r="H26" t="str">
            <v>Fallon Diesels</v>
          </cell>
        </row>
        <row r="27">
          <cell r="A27">
            <v>344</v>
          </cell>
          <cell r="B27" t="str">
            <v>Generators</v>
          </cell>
          <cell r="G27">
            <v>6</v>
          </cell>
          <cell r="H27" t="str">
            <v>Gabbs</v>
          </cell>
        </row>
        <row r="28">
          <cell r="A28">
            <v>344.02</v>
          </cell>
          <cell r="B28" t="str">
            <v>Generators</v>
          </cell>
          <cell r="G28">
            <v>8</v>
          </cell>
          <cell r="H28" t="str">
            <v>Kings Beach</v>
          </cell>
        </row>
        <row r="29">
          <cell r="A29">
            <v>345</v>
          </cell>
          <cell r="B29" t="str">
            <v>Accessory Electric Equipment</v>
          </cell>
          <cell r="G29">
            <v>9</v>
          </cell>
          <cell r="H29" t="str">
            <v>Tracy Units 4&amp;5</v>
          </cell>
        </row>
        <row r="30">
          <cell r="A30">
            <v>345.02</v>
          </cell>
          <cell r="B30" t="str">
            <v>Accessory Electric Equipment</v>
          </cell>
          <cell r="G30">
            <v>10</v>
          </cell>
          <cell r="H30" t="str">
            <v>Portola Diesels</v>
          </cell>
        </row>
        <row r="31">
          <cell r="A31">
            <v>346</v>
          </cell>
          <cell r="B31" t="str">
            <v>Miscellaneous Power Plant Equipment</v>
          </cell>
          <cell r="G31">
            <v>11</v>
          </cell>
          <cell r="H31" t="str">
            <v>Stock Yard Diesels</v>
          </cell>
        </row>
        <row r="32">
          <cell r="A32">
            <v>346.02</v>
          </cell>
          <cell r="B32" t="str">
            <v>Miscellaneous Power Plant Equipment</v>
          </cell>
          <cell r="G32">
            <v>12</v>
          </cell>
          <cell r="H32" t="str">
            <v>Clark Mountain Diesels #1/2</v>
          </cell>
        </row>
        <row r="33">
          <cell r="A33">
            <v>347</v>
          </cell>
          <cell r="B33" t="str">
            <v>Asset Retirement Costs</v>
          </cell>
          <cell r="G33">
            <v>15</v>
          </cell>
          <cell r="H33" t="str">
            <v>Winnemucca Gas Turbines</v>
          </cell>
        </row>
        <row r="34">
          <cell r="G34">
            <v>16</v>
          </cell>
          <cell r="H34" t="str">
            <v>Valley Road Diesels</v>
          </cell>
        </row>
        <row r="35">
          <cell r="A35">
            <v>350.1</v>
          </cell>
          <cell r="B35" t="str">
            <v>Land</v>
          </cell>
          <cell r="G35">
            <v>21</v>
          </cell>
          <cell r="H35" t="str">
            <v>VALMY UNIT 1</v>
          </cell>
        </row>
        <row r="36">
          <cell r="A36">
            <v>350.2</v>
          </cell>
          <cell r="B36" t="str">
            <v>Land Rights</v>
          </cell>
          <cell r="G36">
            <v>33</v>
          </cell>
          <cell r="H36" t="str">
            <v>VALMY UNIT 2</v>
          </cell>
        </row>
        <row r="37">
          <cell r="A37">
            <v>352</v>
          </cell>
          <cell r="B37" t="str">
            <v>Structures and Improvements</v>
          </cell>
          <cell r="G37">
            <v>38</v>
          </cell>
          <cell r="H37" t="str">
            <v>Loyalton Diesels</v>
          </cell>
        </row>
        <row r="38">
          <cell r="A38">
            <v>353</v>
          </cell>
          <cell r="B38" t="str">
            <v>Station Equipment</v>
          </cell>
          <cell r="G38">
            <v>41</v>
          </cell>
          <cell r="H38" t="str">
            <v>Tracy 8,9,10</v>
          </cell>
        </row>
        <row r="39">
          <cell r="A39">
            <v>353.03</v>
          </cell>
          <cell r="B39" t="str">
            <v>Station Equipment - Communication Equipment</v>
          </cell>
          <cell r="G39">
            <v>91</v>
          </cell>
          <cell r="H39" t="str">
            <v>Solar</v>
          </cell>
        </row>
        <row r="40">
          <cell r="A40">
            <v>354</v>
          </cell>
          <cell r="B40" t="str">
            <v>Towers and Fixtures</v>
          </cell>
        </row>
        <row r="41">
          <cell r="A41">
            <v>355</v>
          </cell>
          <cell r="B41" t="str">
            <v>Poles and Fixtures</v>
          </cell>
        </row>
        <row r="42">
          <cell r="A42">
            <v>356</v>
          </cell>
          <cell r="B42" t="str">
            <v>Overhead Conductors and Devices</v>
          </cell>
        </row>
        <row r="43">
          <cell r="A43">
            <v>357</v>
          </cell>
          <cell r="B43" t="str">
            <v>Underground Conduit</v>
          </cell>
        </row>
        <row r="44">
          <cell r="A44">
            <v>358</v>
          </cell>
          <cell r="B44" t="str">
            <v>Underground Conductors and Devices</v>
          </cell>
        </row>
        <row r="45">
          <cell r="A45">
            <v>359</v>
          </cell>
          <cell r="B45" t="str">
            <v>Roads and Trails</v>
          </cell>
        </row>
        <row r="46">
          <cell r="A46">
            <v>360.1</v>
          </cell>
          <cell r="B46" t="str">
            <v>Land</v>
          </cell>
        </row>
        <row r="47">
          <cell r="A47">
            <v>360.2</v>
          </cell>
          <cell r="B47" t="str">
            <v>Land Rights</v>
          </cell>
        </row>
        <row r="48">
          <cell r="A48">
            <v>361</v>
          </cell>
          <cell r="B48" t="str">
            <v>Structures and Improvements</v>
          </cell>
        </row>
        <row r="49">
          <cell r="A49">
            <v>362</v>
          </cell>
          <cell r="B49" t="str">
            <v>Station Equipment</v>
          </cell>
        </row>
        <row r="50">
          <cell r="A50">
            <v>362.03</v>
          </cell>
          <cell r="B50" t="str">
            <v>Station Equipment - Communication Equipment</v>
          </cell>
        </row>
        <row r="51">
          <cell r="A51">
            <v>364</v>
          </cell>
          <cell r="B51" t="str">
            <v>Poles, Towers and Fixtures</v>
          </cell>
        </row>
        <row r="52">
          <cell r="A52">
            <v>365</v>
          </cell>
          <cell r="B52" t="str">
            <v>Overhead Conductors and Devices</v>
          </cell>
        </row>
        <row r="53">
          <cell r="A53">
            <v>366</v>
          </cell>
          <cell r="B53" t="str">
            <v>Underground Conduit</v>
          </cell>
        </row>
        <row r="54">
          <cell r="A54">
            <v>367</v>
          </cell>
          <cell r="B54" t="str">
            <v>Underground Conductors and Devices</v>
          </cell>
        </row>
        <row r="55">
          <cell r="A55">
            <v>368</v>
          </cell>
          <cell r="B55" t="str">
            <v>Transformers</v>
          </cell>
        </row>
        <row r="56">
          <cell r="A56">
            <v>369</v>
          </cell>
          <cell r="B56" t="str">
            <v>Services</v>
          </cell>
        </row>
        <row r="57">
          <cell r="A57">
            <v>370</v>
          </cell>
          <cell r="B57" t="str">
            <v>Meters</v>
          </cell>
        </row>
        <row r="58">
          <cell r="A58">
            <v>371</v>
          </cell>
          <cell r="B58" t="str">
            <v>Installations on Customers' Premises</v>
          </cell>
        </row>
        <row r="59">
          <cell r="A59">
            <v>373</v>
          </cell>
          <cell r="B59" t="str">
            <v>Street Lighting and Signal Systems</v>
          </cell>
        </row>
        <row r="60">
          <cell r="A60">
            <v>389.1</v>
          </cell>
          <cell r="B60" t="str">
            <v>Land</v>
          </cell>
        </row>
        <row r="61">
          <cell r="A61">
            <v>389.2</v>
          </cell>
          <cell r="B61" t="str">
            <v>Land Rights</v>
          </cell>
        </row>
        <row r="62">
          <cell r="A62">
            <v>390</v>
          </cell>
          <cell r="B62" t="str">
            <v>Structures and Improvements</v>
          </cell>
        </row>
        <row r="63">
          <cell r="A63">
            <v>391</v>
          </cell>
          <cell r="B63" t="str">
            <v>Office Furniture and Equipment</v>
          </cell>
        </row>
        <row r="64">
          <cell r="A64">
            <v>391.1</v>
          </cell>
          <cell r="B64" t="str">
            <v>Office Furniture and Equipment</v>
          </cell>
        </row>
        <row r="65">
          <cell r="A65">
            <v>391.2</v>
          </cell>
          <cell r="B65" t="str">
            <v>Computer Equipment</v>
          </cell>
        </row>
        <row r="66">
          <cell r="A66">
            <v>391.3</v>
          </cell>
          <cell r="B66" t="str">
            <v>ESCC Computers</v>
          </cell>
        </row>
        <row r="67">
          <cell r="A67">
            <v>392</v>
          </cell>
          <cell r="B67" t="str">
            <v>Transportation Equipment</v>
          </cell>
        </row>
        <row r="68">
          <cell r="A68">
            <v>393</v>
          </cell>
          <cell r="B68" t="str">
            <v>Stores Equipment</v>
          </cell>
        </row>
        <row r="69">
          <cell r="A69">
            <v>394</v>
          </cell>
          <cell r="B69" t="str">
            <v>Tools, Shop and Garage Equipment</v>
          </cell>
        </row>
        <row r="70">
          <cell r="A70">
            <v>395</v>
          </cell>
          <cell r="B70" t="str">
            <v>Laboratory Equipment</v>
          </cell>
        </row>
        <row r="71">
          <cell r="A71">
            <v>396</v>
          </cell>
          <cell r="B71" t="str">
            <v>Power Operated Equipment</v>
          </cell>
        </row>
        <row r="72">
          <cell r="A72">
            <v>397</v>
          </cell>
          <cell r="B72" t="str">
            <v>Communication Equipment</v>
          </cell>
        </row>
        <row r="73">
          <cell r="A73">
            <v>398</v>
          </cell>
          <cell r="B73" t="str">
            <v>Miscellaneous Equipment</v>
          </cell>
        </row>
        <row r="74">
          <cell r="A74">
            <v>374</v>
          </cell>
          <cell r="B74" t="str">
            <v>Asset Retirement Costs - PCB's</v>
          </cell>
        </row>
        <row r="75">
          <cell r="A75">
            <v>399</v>
          </cell>
          <cell r="B75" t="str">
            <v>Asset Retirement Costs</v>
          </cell>
        </row>
        <row r="78">
          <cell r="A78">
            <v>301</v>
          </cell>
          <cell r="B78" t="str">
            <v>Organization</v>
          </cell>
        </row>
        <row r="79">
          <cell r="A79">
            <v>302</v>
          </cell>
          <cell r="B79" t="str">
            <v>Franchises and Consents</v>
          </cell>
        </row>
        <row r="80">
          <cell r="A80">
            <v>303</v>
          </cell>
          <cell r="B80" t="str">
            <v>Software</v>
          </cell>
        </row>
        <row r="81">
          <cell r="A81">
            <v>303.01</v>
          </cell>
          <cell r="B81" t="str">
            <v>Communication Equipment (Substation)</v>
          </cell>
        </row>
      </sheetData>
      <sheetData sheetId="7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310</v>
          </cell>
          <cell r="B2" t="str">
            <v xml:space="preserve">       </v>
          </cell>
          <cell r="C2">
            <v>75</v>
          </cell>
          <cell r="D2" t="str">
            <v xml:space="preserve">R3   </v>
          </cell>
          <cell r="E2">
            <v>0</v>
          </cell>
          <cell r="F2">
            <v>203037.21</v>
          </cell>
          <cell r="G2">
            <v>142587</v>
          </cell>
          <cell r="H2">
            <v>60449</v>
          </cell>
          <cell r="I2">
            <v>1081</v>
          </cell>
          <cell r="J2">
            <v>0.53</v>
          </cell>
          <cell r="K2">
            <v>55.9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70.2</v>
          </cell>
          <cell r="P2">
            <v>28.8</v>
          </cell>
          <cell r="Q2">
            <v>72558</v>
          </cell>
          <cell r="R2">
            <v>2700</v>
          </cell>
          <cell r="S2">
            <v>1.33</v>
          </cell>
        </row>
        <row r="3">
          <cell r="A3" t="str">
            <v xml:space="preserve">311.00 01           </v>
          </cell>
          <cell r="B3">
            <v>41609</v>
          </cell>
          <cell r="C3">
            <v>125</v>
          </cell>
          <cell r="D3" t="str">
            <v xml:space="preserve">R2   </v>
          </cell>
          <cell r="E3">
            <v>-30</v>
          </cell>
          <cell r="F3">
            <v>1266925.97</v>
          </cell>
          <cell r="G3">
            <v>1266926</v>
          </cell>
          <cell r="H3">
            <v>380078</v>
          </cell>
          <cell r="I3">
            <v>42604</v>
          </cell>
          <cell r="J3">
            <v>3.36</v>
          </cell>
          <cell r="K3">
            <v>8.9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100</v>
          </cell>
          <cell r="P3">
            <v>38</v>
          </cell>
          <cell r="Q3">
            <v>1292598</v>
          </cell>
          <cell r="R3">
            <v>39700</v>
          </cell>
          <cell r="S3">
            <v>3.13</v>
          </cell>
        </row>
        <row r="4">
          <cell r="A4" t="str">
            <v xml:space="preserve">311.00 02           </v>
          </cell>
          <cell r="B4">
            <v>42339</v>
          </cell>
          <cell r="C4">
            <v>125</v>
          </cell>
          <cell r="D4" t="str">
            <v xml:space="preserve">R2   </v>
          </cell>
          <cell r="E4">
            <v>-30</v>
          </cell>
          <cell r="F4">
            <v>1041879.64</v>
          </cell>
          <cell r="G4">
            <v>1041880</v>
          </cell>
          <cell r="H4">
            <v>312563</v>
          </cell>
          <cell r="I4">
            <v>28724</v>
          </cell>
          <cell r="J4">
            <v>2.76</v>
          </cell>
          <cell r="K4">
            <v>10.9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100</v>
          </cell>
          <cell r="P4">
            <v>35.9</v>
          </cell>
          <cell r="Q4">
            <v>1001492</v>
          </cell>
          <cell r="R4">
            <v>32408</v>
          </cell>
          <cell r="S4">
            <v>3.11</v>
          </cell>
        </row>
        <row r="5">
          <cell r="A5" t="str">
            <v xml:space="preserve">311.00 03           </v>
          </cell>
          <cell r="B5">
            <v>45627</v>
          </cell>
          <cell r="C5">
            <v>125</v>
          </cell>
          <cell r="D5" t="str">
            <v xml:space="preserve">R2   </v>
          </cell>
          <cell r="E5">
            <v>-30</v>
          </cell>
          <cell r="F5">
            <v>2507973.5299999998</v>
          </cell>
          <cell r="G5">
            <v>2135231</v>
          </cell>
          <cell r="H5">
            <v>1125134</v>
          </cell>
          <cell r="I5">
            <v>57338</v>
          </cell>
          <cell r="J5">
            <v>2.29</v>
          </cell>
          <cell r="K5">
            <v>19.600000000000001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85.1</v>
          </cell>
          <cell r="P5">
            <v>29.6</v>
          </cell>
          <cell r="Q5">
            <v>1916888</v>
          </cell>
          <cell r="R5">
            <v>68415</v>
          </cell>
          <cell r="S5">
            <v>2.73</v>
          </cell>
        </row>
        <row r="6">
          <cell r="A6" t="str">
            <v xml:space="preserve">311.00 06           </v>
          </cell>
          <cell r="B6">
            <v>45627</v>
          </cell>
          <cell r="C6">
            <v>125</v>
          </cell>
          <cell r="D6" t="str">
            <v xml:space="preserve">R2   </v>
          </cell>
          <cell r="E6">
            <v>-30</v>
          </cell>
          <cell r="F6">
            <v>2654748.98</v>
          </cell>
          <cell r="G6">
            <v>1483573</v>
          </cell>
          <cell r="H6">
            <v>1967598</v>
          </cell>
          <cell r="I6">
            <v>99795</v>
          </cell>
          <cell r="J6">
            <v>3.76</v>
          </cell>
          <cell r="K6">
            <v>19.7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55.9</v>
          </cell>
          <cell r="P6">
            <v>18.7</v>
          </cell>
          <cell r="Q6">
            <v>1548405</v>
          </cell>
          <cell r="R6">
            <v>96427</v>
          </cell>
          <cell r="S6">
            <v>3.63</v>
          </cell>
        </row>
        <row r="7">
          <cell r="A7" t="str">
            <v xml:space="preserve">311.00 10           </v>
          </cell>
          <cell r="B7">
            <v>43435</v>
          </cell>
          <cell r="C7">
            <v>125</v>
          </cell>
          <cell r="D7" t="str">
            <v xml:space="preserve">R2   </v>
          </cell>
          <cell r="E7">
            <v>-30</v>
          </cell>
          <cell r="F7">
            <v>2007222.09</v>
          </cell>
          <cell r="G7">
            <v>948007</v>
          </cell>
          <cell r="H7">
            <v>1661383</v>
          </cell>
          <cell r="I7">
            <v>119603</v>
          </cell>
          <cell r="J7">
            <v>5.96</v>
          </cell>
          <cell r="K7">
            <v>13.9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47.2</v>
          </cell>
          <cell r="P7">
            <v>9.9</v>
          </cell>
          <cell r="Q7">
            <v>1011085</v>
          </cell>
          <cell r="R7">
            <v>114997</v>
          </cell>
          <cell r="S7">
            <v>5.73</v>
          </cell>
        </row>
        <row r="8">
          <cell r="A8" t="str">
            <v xml:space="preserve">311.00 11           </v>
          </cell>
          <cell r="B8">
            <v>43435</v>
          </cell>
          <cell r="C8">
            <v>125</v>
          </cell>
          <cell r="D8" t="str">
            <v xml:space="preserve">R2   </v>
          </cell>
          <cell r="E8">
            <v>-30</v>
          </cell>
          <cell r="F8">
            <v>4082726.51</v>
          </cell>
          <cell r="G8">
            <v>2991482</v>
          </cell>
          <cell r="H8">
            <v>2316064</v>
          </cell>
          <cell r="I8">
            <v>167096</v>
          </cell>
          <cell r="J8">
            <v>4.09</v>
          </cell>
          <cell r="K8">
            <v>13.9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73.3</v>
          </cell>
          <cell r="P8">
            <v>25.4</v>
          </cell>
          <cell r="Q8">
            <v>2954008</v>
          </cell>
          <cell r="R8">
            <v>169755</v>
          </cell>
          <cell r="S8">
            <v>4.16</v>
          </cell>
        </row>
        <row r="9">
          <cell r="A9" t="str">
            <v xml:space="preserve">311.00 12           </v>
          </cell>
          <cell r="B9">
            <v>43435</v>
          </cell>
          <cell r="C9">
            <v>125</v>
          </cell>
          <cell r="D9" t="str">
            <v xml:space="preserve">R2   </v>
          </cell>
          <cell r="E9">
            <v>-30</v>
          </cell>
          <cell r="F9">
            <v>2162154.3199999998</v>
          </cell>
          <cell r="G9">
            <v>1804597</v>
          </cell>
          <cell r="H9">
            <v>1006204</v>
          </cell>
          <cell r="I9">
            <v>72732</v>
          </cell>
          <cell r="J9">
            <v>3.36</v>
          </cell>
          <cell r="K9">
            <v>13.8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83.5</v>
          </cell>
          <cell r="P9">
            <v>29.6</v>
          </cell>
          <cell r="Q9">
            <v>1814520</v>
          </cell>
          <cell r="R9">
            <v>71883</v>
          </cell>
          <cell r="S9">
            <v>3.32</v>
          </cell>
        </row>
        <row r="10">
          <cell r="A10" t="str">
            <v xml:space="preserve">311.00 21           </v>
          </cell>
          <cell r="B10">
            <v>43435</v>
          </cell>
          <cell r="C10">
            <v>125</v>
          </cell>
          <cell r="D10" t="str">
            <v xml:space="preserve">R2   </v>
          </cell>
          <cell r="E10">
            <v>-30</v>
          </cell>
          <cell r="F10">
            <v>28539447.489999998</v>
          </cell>
          <cell r="G10">
            <v>17534199</v>
          </cell>
          <cell r="H10">
            <v>19567083</v>
          </cell>
          <cell r="I10">
            <v>1412482</v>
          </cell>
          <cell r="J10">
            <v>4.95</v>
          </cell>
          <cell r="K10">
            <v>13.9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61.4</v>
          </cell>
          <cell r="P10">
            <v>22.6</v>
          </cell>
          <cell r="Q10">
            <v>22666945</v>
          </cell>
          <cell r="R10">
            <v>1041784</v>
          </cell>
          <cell r="S10">
            <v>3.65</v>
          </cell>
        </row>
        <row r="11">
          <cell r="A11" t="str">
            <v xml:space="preserve">311.00 22           </v>
          </cell>
          <cell r="B11">
            <v>44896</v>
          </cell>
          <cell r="C11">
            <v>125</v>
          </cell>
          <cell r="D11" t="str">
            <v xml:space="preserve">R2   </v>
          </cell>
          <cell r="E11">
            <v>-30</v>
          </cell>
          <cell r="F11">
            <v>22397391.620000001</v>
          </cell>
          <cell r="G11">
            <v>11891759</v>
          </cell>
          <cell r="H11">
            <v>17224849</v>
          </cell>
          <cell r="I11">
            <v>969893</v>
          </cell>
          <cell r="J11">
            <v>4.33</v>
          </cell>
          <cell r="K11">
            <v>17.8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53.1</v>
          </cell>
          <cell r="P11">
            <v>19.7</v>
          </cell>
          <cell r="Q11">
            <v>15116845</v>
          </cell>
          <cell r="R11">
            <v>788114</v>
          </cell>
          <cell r="S11">
            <v>3.52</v>
          </cell>
        </row>
        <row r="12">
          <cell r="A12" t="str">
            <v xml:space="preserve">312.00 01           </v>
          </cell>
          <cell r="B12">
            <v>41609</v>
          </cell>
          <cell r="C12">
            <v>60</v>
          </cell>
          <cell r="D12" t="str">
            <v xml:space="preserve">R2   </v>
          </cell>
          <cell r="E12">
            <v>-30</v>
          </cell>
          <cell r="F12">
            <v>3720924.69</v>
          </cell>
          <cell r="G12">
            <v>3685798</v>
          </cell>
          <cell r="H12">
            <v>1151405</v>
          </cell>
          <cell r="I12">
            <v>133572</v>
          </cell>
          <cell r="J12">
            <v>3.59</v>
          </cell>
          <cell r="K12">
            <v>8.6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99.1</v>
          </cell>
          <cell r="P12">
            <v>34.5</v>
          </cell>
          <cell r="Q12">
            <v>3605292</v>
          </cell>
          <cell r="R12">
            <v>142930</v>
          </cell>
          <cell r="S12">
            <v>3.84</v>
          </cell>
        </row>
        <row r="13">
          <cell r="A13" t="str">
            <v xml:space="preserve">312.00 02           </v>
          </cell>
          <cell r="B13">
            <v>42339</v>
          </cell>
          <cell r="C13">
            <v>60</v>
          </cell>
          <cell r="D13" t="str">
            <v xml:space="preserve">R2   </v>
          </cell>
          <cell r="E13">
            <v>-30</v>
          </cell>
          <cell r="F13">
            <v>12070024.48</v>
          </cell>
          <cell r="G13">
            <v>11997988</v>
          </cell>
          <cell r="H13">
            <v>3693044</v>
          </cell>
          <cell r="I13">
            <v>344550</v>
          </cell>
          <cell r="J13">
            <v>2.85</v>
          </cell>
          <cell r="K13">
            <v>10.7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99.4</v>
          </cell>
          <cell r="P13">
            <v>21.5</v>
          </cell>
          <cell r="Q13">
            <v>9760251</v>
          </cell>
          <cell r="R13">
            <v>556442</v>
          </cell>
          <cell r="S13">
            <v>4.6100000000000003</v>
          </cell>
        </row>
        <row r="14">
          <cell r="A14" t="str">
            <v xml:space="preserve">312.00 03           </v>
          </cell>
          <cell r="B14">
            <v>45627</v>
          </cell>
          <cell r="C14">
            <v>60</v>
          </cell>
          <cell r="D14" t="str">
            <v xml:space="preserve">R2   </v>
          </cell>
          <cell r="E14">
            <v>-30</v>
          </cell>
          <cell r="F14">
            <v>14070772.26</v>
          </cell>
          <cell r="G14">
            <v>11176506</v>
          </cell>
          <cell r="H14">
            <v>7115498</v>
          </cell>
          <cell r="I14">
            <v>390519</v>
          </cell>
          <cell r="J14">
            <v>2.78</v>
          </cell>
          <cell r="K14">
            <v>18.2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79.400000000000006</v>
          </cell>
          <cell r="P14">
            <v>28.4</v>
          </cell>
          <cell r="Q14">
            <v>10429858</v>
          </cell>
          <cell r="R14">
            <v>431347</v>
          </cell>
          <cell r="S14">
            <v>3.07</v>
          </cell>
        </row>
        <row r="15">
          <cell r="A15" t="str">
            <v xml:space="preserve">312.00 06           </v>
          </cell>
          <cell r="B15">
            <v>45627</v>
          </cell>
          <cell r="C15">
            <v>60</v>
          </cell>
          <cell r="D15" t="str">
            <v xml:space="preserve">R2   </v>
          </cell>
          <cell r="E15">
            <v>-30</v>
          </cell>
          <cell r="F15">
            <v>2324319.88</v>
          </cell>
          <cell r="G15">
            <v>1138011</v>
          </cell>
          <cell r="H15">
            <v>1883604</v>
          </cell>
          <cell r="I15">
            <v>99490</v>
          </cell>
          <cell r="J15">
            <v>4.28</v>
          </cell>
          <cell r="K15">
            <v>18.899999999999999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49</v>
          </cell>
          <cell r="P15">
            <v>17.100000000000001</v>
          </cell>
          <cell r="Q15">
            <v>1209134</v>
          </cell>
          <cell r="R15">
            <v>95660</v>
          </cell>
          <cell r="S15">
            <v>4.12</v>
          </cell>
        </row>
        <row r="16">
          <cell r="A16" t="str">
            <v xml:space="preserve">312.00 10           </v>
          </cell>
          <cell r="B16">
            <v>43435</v>
          </cell>
          <cell r="C16">
            <v>60</v>
          </cell>
          <cell r="D16" t="str">
            <v xml:space="preserve">R2   </v>
          </cell>
          <cell r="E16">
            <v>-30</v>
          </cell>
          <cell r="F16">
            <v>1998281.43</v>
          </cell>
          <cell r="G16">
            <v>1057700</v>
          </cell>
          <cell r="H16">
            <v>1540067</v>
          </cell>
          <cell r="I16">
            <v>112909</v>
          </cell>
          <cell r="J16">
            <v>5.65</v>
          </cell>
          <cell r="K16">
            <v>13.6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52.9</v>
          </cell>
          <cell r="P16">
            <v>12.1</v>
          </cell>
          <cell r="Q16">
            <v>1070003</v>
          </cell>
          <cell r="R16">
            <v>111994</v>
          </cell>
          <cell r="S16">
            <v>5.6</v>
          </cell>
        </row>
        <row r="17">
          <cell r="A17" t="str">
            <v xml:space="preserve">312.00 11           </v>
          </cell>
          <cell r="B17">
            <v>43435</v>
          </cell>
          <cell r="C17">
            <v>60</v>
          </cell>
          <cell r="D17" t="str">
            <v xml:space="preserve">R2   </v>
          </cell>
          <cell r="E17">
            <v>-30</v>
          </cell>
          <cell r="F17">
            <v>8306844.5199999996</v>
          </cell>
          <cell r="G17">
            <v>7743354</v>
          </cell>
          <cell r="H17">
            <v>3055542</v>
          </cell>
          <cell r="I17">
            <v>234173</v>
          </cell>
          <cell r="J17">
            <v>2.82</v>
          </cell>
          <cell r="K17">
            <v>13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93.2</v>
          </cell>
          <cell r="P17">
            <v>32.5</v>
          </cell>
          <cell r="Q17">
            <v>7281084</v>
          </cell>
          <cell r="R17">
            <v>269677</v>
          </cell>
          <cell r="S17">
            <v>3.25</v>
          </cell>
        </row>
        <row r="18">
          <cell r="A18" t="str">
            <v xml:space="preserve">312.00 12           </v>
          </cell>
          <cell r="B18">
            <v>43435</v>
          </cell>
          <cell r="C18">
            <v>60</v>
          </cell>
          <cell r="D18" t="str">
            <v xml:space="preserve">R2   </v>
          </cell>
          <cell r="E18">
            <v>-30</v>
          </cell>
          <cell r="F18">
            <v>10918085.07</v>
          </cell>
          <cell r="G18">
            <v>8019948</v>
          </cell>
          <cell r="H18">
            <v>6173562</v>
          </cell>
          <cell r="I18">
            <v>464448</v>
          </cell>
          <cell r="J18">
            <v>4.25</v>
          </cell>
          <cell r="K18">
            <v>13.3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73.5</v>
          </cell>
          <cell r="P18">
            <v>25.5</v>
          </cell>
          <cell r="Q18">
            <v>8578388</v>
          </cell>
          <cell r="R18">
            <v>421818</v>
          </cell>
          <cell r="S18">
            <v>3.86</v>
          </cell>
        </row>
        <row r="19">
          <cell r="A19" t="str">
            <v xml:space="preserve">312.00 21           </v>
          </cell>
          <cell r="B19">
            <v>43435</v>
          </cell>
          <cell r="C19">
            <v>60</v>
          </cell>
          <cell r="D19" t="str">
            <v xml:space="preserve">R2   </v>
          </cell>
          <cell r="E19">
            <v>-30</v>
          </cell>
          <cell r="F19">
            <v>64692798.950000003</v>
          </cell>
          <cell r="G19">
            <v>35074839</v>
          </cell>
          <cell r="H19">
            <v>49025797</v>
          </cell>
          <cell r="I19">
            <v>3652442</v>
          </cell>
          <cell r="J19">
            <v>5.65</v>
          </cell>
          <cell r="K19">
            <v>13.4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54.2</v>
          </cell>
          <cell r="P19">
            <v>21</v>
          </cell>
          <cell r="Q19">
            <v>48092289</v>
          </cell>
          <cell r="R19">
            <v>2679895</v>
          </cell>
          <cell r="S19">
            <v>4.1399999999999997</v>
          </cell>
        </row>
        <row r="20">
          <cell r="A20" t="str">
            <v xml:space="preserve">312.00 22           </v>
          </cell>
          <cell r="B20">
            <v>44896</v>
          </cell>
          <cell r="C20">
            <v>60</v>
          </cell>
          <cell r="D20" t="str">
            <v xml:space="preserve">R2   </v>
          </cell>
          <cell r="E20">
            <v>-30</v>
          </cell>
          <cell r="F20">
            <v>95927177.409999996</v>
          </cell>
          <cell r="G20">
            <v>44316764</v>
          </cell>
          <cell r="H20">
            <v>80388568</v>
          </cell>
          <cell r="I20">
            <v>4694901</v>
          </cell>
          <cell r="J20">
            <v>4.8899999999999997</v>
          </cell>
          <cell r="K20">
            <v>17.100000000000001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46.2</v>
          </cell>
          <cell r="P20">
            <v>17.8</v>
          </cell>
          <cell r="Q20">
            <v>59731956</v>
          </cell>
          <cell r="R20">
            <v>3792413</v>
          </cell>
          <cell r="S20">
            <v>3.95</v>
          </cell>
        </row>
        <row r="21">
          <cell r="A21" t="str">
            <v xml:space="preserve">314.00 01           </v>
          </cell>
          <cell r="B21">
            <v>41609</v>
          </cell>
          <cell r="C21">
            <v>70</v>
          </cell>
          <cell r="D21" t="str">
            <v xml:space="preserve">R2   </v>
          </cell>
          <cell r="E21">
            <v>-30</v>
          </cell>
          <cell r="F21">
            <v>2773606.56</v>
          </cell>
          <cell r="G21">
            <v>2733039</v>
          </cell>
          <cell r="H21">
            <v>872650</v>
          </cell>
          <cell r="I21">
            <v>100283</v>
          </cell>
          <cell r="J21">
            <v>3.62</v>
          </cell>
          <cell r="K21">
            <v>8.6999999999999993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98.5</v>
          </cell>
          <cell r="P21">
            <v>37.700000000000003</v>
          </cell>
          <cell r="Q21">
            <v>2788908</v>
          </cell>
          <cell r="R21">
            <v>93842</v>
          </cell>
          <cell r="S21">
            <v>3.38</v>
          </cell>
        </row>
        <row r="22">
          <cell r="A22" t="str">
            <v xml:space="preserve">314.00 02           </v>
          </cell>
          <cell r="B22">
            <v>42339</v>
          </cell>
          <cell r="C22">
            <v>70</v>
          </cell>
          <cell r="D22" t="str">
            <v xml:space="preserve">R2   </v>
          </cell>
          <cell r="E22">
            <v>-30</v>
          </cell>
          <cell r="F22">
            <v>6052840.6500000004</v>
          </cell>
          <cell r="G22">
            <v>4303672</v>
          </cell>
          <cell r="H22">
            <v>3565021</v>
          </cell>
          <cell r="I22">
            <v>331448</v>
          </cell>
          <cell r="J22">
            <v>5.48</v>
          </cell>
          <cell r="K22">
            <v>10.8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71.099999999999994</v>
          </cell>
          <cell r="P22">
            <v>22.9</v>
          </cell>
          <cell r="Q22">
            <v>4502107</v>
          </cell>
          <cell r="R22">
            <v>312628</v>
          </cell>
          <cell r="S22">
            <v>5.16</v>
          </cell>
        </row>
        <row r="23">
          <cell r="A23" t="str">
            <v xml:space="preserve">314.00 03           </v>
          </cell>
          <cell r="B23">
            <v>45627</v>
          </cell>
          <cell r="C23">
            <v>70</v>
          </cell>
          <cell r="D23" t="str">
            <v xml:space="preserve">R2   </v>
          </cell>
          <cell r="E23">
            <v>-30</v>
          </cell>
          <cell r="F23">
            <v>9337843.1500000004</v>
          </cell>
          <cell r="G23">
            <v>7679801</v>
          </cell>
          <cell r="H23">
            <v>4459395</v>
          </cell>
          <cell r="I23">
            <v>238367</v>
          </cell>
          <cell r="J23">
            <v>2.5499999999999998</v>
          </cell>
          <cell r="K23">
            <v>18.7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82.2</v>
          </cell>
          <cell r="P23">
            <v>29.6</v>
          </cell>
          <cell r="Q23">
            <v>7128279</v>
          </cell>
          <cell r="R23">
            <v>268016</v>
          </cell>
          <cell r="S23">
            <v>2.87</v>
          </cell>
        </row>
        <row r="24">
          <cell r="A24" t="str">
            <v xml:space="preserve">314.00 06           </v>
          </cell>
          <cell r="B24">
            <v>45627</v>
          </cell>
          <cell r="C24">
            <v>70</v>
          </cell>
          <cell r="D24" t="str">
            <v xml:space="preserve">R2   </v>
          </cell>
          <cell r="E24">
            <v>-30</v>
          </cell>
          <cell r="F24">
            <v>418694.09</v>
          </cell>
          <cell r="G24">
            <v>153871</v>
          </cell>
          <cell r="H24">
            <v>390432</v>
          </cell>
          <cell r="I24">
            <v>20136</v>
          </cell>
          <cell r="J24">
            <v>4.8099999999999996</v>
          </cell>
          <cell r="K24">
            <v>19.399999999999999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36.799999999999997</v>
          </cell>
          <cell r="P24">
            <v>11.1</v>
          </cell>
          <cell r="Q24">
            <v>182628</v>
          </cell>
          <cell r="R24">
            <v>18651</v>
          </cell>
          <cell r="S24">
            <v>4.45</v>
          </cell>
        </row>
        <row r="25">
          <cell r="A25" t="str">
            <v xml:space="preserve">314.00 10           </v>
          </cell>
          <cell r="B25">
            <v>43435</v>
          </cell>
          <cell r="C25">
            <v>70</v>
          </cell>
          <cell r="D25" t="str">
            <v xml:space="preserve">R2   </v>
          </cell>
          <cell r="E25">
            <v>-30</v>
          </cell>
          <cell r="F25">
            <v>11197.92</v>
          </cell>
          <cell r="G25">
            <v>3</v>
          </cell>
          <cell r="H25">
            <v>14554</v>
          </cell>
          <cell r="I25">
            <v>1054</v>
          </cell>
          <cell r="J25">
            <v>9.41</v>
          </cell>
          <cell r="K25">
            <v>13.8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0</v>
          </cell>
          <cell r="P25">
            <v>3.5</v>
          </cell>
          <cell r="Q25">
            <v>2890</v>
          </cell>
          <cell r="R25">
            <v>844</v>
          </cell>
          <cell r="S25">
            <v>7.54</v>
          </cell>
        </row>
        <row r="26">
          <cell r="A26" t="str">
            <v xml:space="preserve">314.00 11           </v>
          </cell>
          <cell r="B26">
            <v>43435</v>
          </cell>
          <cell r="C26">
            <v>70</v>
          </cell>
          <cell r="D26" t="str">
            <v xml:space="preserve">R2   </v>
          </cell>
          <cell r="E26">
            <v>-30</v>
          </cell>
          <cell r="F26">
            <v>6305208.4500000002</v>
          </cell>
          <cell r="G26">
            <v>5215802</v>
          </cell>
          <cell r="H26">
            <v>2980969</v>
          </cell>
          <cell r="I26">
            <v>219383</v>
          </cell>
          <cell r="J26">
            <v>3.48</v>
          </cell>
          <cell r="K26">
            <v>13.6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82.7</v>
          </cell>
          <cell r="P26">
            <v>25.1</v>
          </cell>
          <cell r="Q26">
            <v>4623530</v>
          </cell>
          <cell r="R26">
            <v>263813</v>
          </cell>
          <cell r="S26">
            <v>4.18</v>
          </cell>
        </row>
        <row r="27">
          <cell r="A27" t="str">
            <v xml:space="preserve">314.00 12           </v>
          </cell>
          <cell r="B27">
            <v>43435</v>
          </cell>
          <cell r="C27">
            <v>70</v>
          </cell>
          <cell r="D27" t="str">
            <v xml:space="preserve">R2   </v>
          </cell>
          <cell r="E27">
            <v>-30</v>
          </cell>
          <cell r="F27">
            <v>8525095.0700000003</v>
          </cell>
          <cell r="G27">
            <v>5259574</v>
          </cell>
          <cell r="H27">
            <v>5823050</v>
          </cell>
          <cell r="I27">
            <v>428679</v>
          </cell>
          <cell r="J27">
            <v>5.03</v>
          </cell>
          <cell r="K27">
            <v>13.6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61.7</v>
          </cell>
          <cell r="P27">
            <v>22.9</v>
          </cell>
          <cell r="Q27">
            <v>5742325</v>
          </cell>
          <cell r="R27">
            <v>392180</v>
          </cell>
          <cell r="S27">
            <v>4.5999999999999996</v>
          </cell>
        </row>
        <row r="28">
          <cell r="A28" t="str">
            <v xml:space="preserve">314.00 21           </v>
          </cell>
          <cell r="B28">
            <v>43435</v>
          </cell>
          <cell r="C28">
            <v>70</v>
          </cell>
          <cell r="D28" t="str">
            <v xml:space="preserve">R2   </v>
          </cell>
          <cell r="E28">
            <v>-30</v>
          </cell>
          <cell r="F28">
            <v>15932170.76</v>
          </cell>
          <cell r="G28">
            <v>9630942</v>
          </cell>
          <cell r="H28">
            <v>11080882</v>
          </cell>
          <cell r="I28">
            <v>817301</v>
          </cell>
          <cell r="J28">
            <v>5.13</v>
          </cell>
          <cell r="K28">
            <v>13.6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60.4</v>
          </cell>
          <cell r="P28">
            <v>22.5</v>
          </cell>
          <cell r="Q28">
            <v>12580433</v>
          </cell>
          <cell r="R28">
            <v>600063</v>
          </cell>
          <cell r="S28">
            <v>3.77</v>
          </cell>
        </row>
        <row r="29">
          <cell r="A29" t="str">
            <v xml:space="preserve">314.00 22           </v>
          </cell>
          <cell r="B29">
            <v>44896</v>
          </cell>
          <cell r="C29">
            <v>70</v>
          </cell>
          <cell r="D29" t="str">
            <v xml:space="preserve">R2   </v>
          </cell>
          <cell r="E29">
            <v>-30</v>
          </cell>
          <cell r="F29">
            <v>22782798.870000001</v>
          </cell>
          <cell r="G29">
            <v>11018366</v>
          </cell>
          <cell r="H29">
            <v>18599272</v>
          </cell>
          <cell r="I29">
            <v>1073126</v>
          </cell>
          <cell r="J29">
            <v>4.71</v>
          </cell>
          <cell r="K29">
            <v>17.3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48.4</v>
          </cell>
          <cell r="P29">
            <v>19.100000000000001</v>
          </cell>
          <cell r="Q29">
            <v>15046119</v>
          </cell>
          <cell r="R29">
            <v>841245</v>
          </cell>
          <cell r="S29">
            <v>3.69</v>
          </cell>
        </row>
        <row r="30">
          <cell r="A30" t="str">
            <v xml:space="preserve">315.00 01           </v>
          </cell>
          <cell r="B30">
            <v>41609</v>
          </cell>
          <cell r="C30">
            <v>60</v>
          </cell>
          <cell r="D30" t="str">
            <v xml:space="preserve">S1.5 </v>
          </cell>
          <cell r="E30">
            <v>-30</v>
          </cell>
          <cell r="F30">
            <v>983607.87</v>
          </cell>
          <cell r="G30">
            <v>983608</v>
          </cell>
          <cell r="H30">
            <v>295082</v>
          </cell>
          <cell r="I30">
            <v>34794</v>
          </cell>
          <cell r="J30">
            <v>3.54</v>
          </cell>
          <cell r="K30">
            <v>8.5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100</v>
          </cell>
          <cell r="P30">
            <v>35.700000000000003</v>
          </cell>
          <cell r="Q30">
            <v>992053</v>
          </cell>
          <cell r="R30">
            <v>33771</v>
          </cell>
          <cell r="S30">
            <v>3.43</v>
          </cell>
        </row>
        <row r="31">
          <cell r="A31" t="str">
            <v xml:space="preserve">315.00 02           </v>
          </cell>
          <cell r="B31">
            <v>42339</v>
          </cell>
          <cell r="C31">
            <v>60</v>
          </cell>
          <cell r="D31" t="str">
            <v xml:space="preserve">S1.5 </v>
          </cell>
          <cell r="E31">
            <v>-30</v>
          </cell>
          <cell r="F31">
            <v>932580.81</v>
          </cell>
          <cell r="G31">
            <v>900435</v>
          </cell>
          <cell r="H31">
            <v>311920</v>
          </cell>
          <cell r="I31">
            <v>29812</v>
          </cell>
          <cell r="J31">
            <v>3.2</v>
          </cell>
          <cell r="K31">
            <v>10.5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96.6</v>
          </cell>
          <cell r="P31">
            <v>31.2</v>
          </cell>
          <cell r="Q31">
            <v>839696</v>
          </cell>
          <cell r="R31">
            <v>35782</v>
          </cell>
          <cell r="S31">
            <v>3.84</v>
          </cell>
        </row>
        <row r="32">
          <cell r="A32" t="str">
            <v xml:space="preserve">315.00 03           </v>
          </cell>
          <cell r="B32">
            <v>45627</v>
          </cell>
          <cell r="C32">
            <v>60</v>
          </cell>
          <cell r="D32" t="str">
            <v xml:space="preserve">S1.5 </v>
          </cell>
          <cell r="E32">
            <v>-30</v>
          </cell>
          <cell r="F32">
            <v>4313445.53</v>
          </cell>
          <cell r="G32">
            <v>3440483</v>
          </cell>
          <cell r="H32">
            <v>2166997</v>
          </cell>
          <cell r="I32">
            <v>121492</v>
          </cell>
          <cell r="J32">
            <v>2.82</v>
          </cell>
          <cell r="K32">
            <v>17.8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79.8</v>
          </cell>
          <cell r="P32">
            <v>28.4</v>
          </cell>
          <cell r="Q32">
            <v>3309930</v>
          </cell>
          <cell r="R32">
            <v>128825</v>
          </cell>
          <cell r="S32">
            <v>2.99</v>
          </cell>
        </row>
        <row r="33">
          <cell r="A33" t="str">
            <v xml:space="preserve">315.00 06           </v>
          </cell>
          <cell r="B33">
            <v>45627</v>
          </cell>
          <cell r="C33">
            <v>60</v>
          </cell>
          <cell r="D33" t="str">
            <v xml:space="preserve">S1.5 </v>
          </cell>
          <cell r="E33">
            <v>-30</v>
          </cell>
          <cell r="F33">
            <v>459268.03</v>
          </cell>
          <cell r="G33">
            <v>165321</v>
          </cell>
          <cell r="H33">
            <v>431729</v>
          </cell>
          <cell r="I33">
            <v>22273</v>
          </cell>
          <cell r="J33">
            <v>4.8499999999999996</v>
          </cell>
          <cell r="K33">
            <v>19.399999999999999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36</v>
          </cell>
          <cell r="P33">
            <v>10.8</v>
          </cell>
          <cell r="Q33">
            <v>201100</v>
          </cell>
          <cell r="R33">
            <v>20417</v>
          </cell>
          <cell r="S33">
            <v>4.45</v>
          </cell>
        </row>
        <row r="34">
          <cell r="A34" t="str">
            <v xml:space="preserve">315.00 10           </v>
          </cell>
          <cell r="B34">
            <v>43435</v>
          </cell>
          <cell r="C34">
            <v>60</v>
          </cell>
          <cell r="D34" t="str">
            <v xml:space="preserve">S1.5 </v>
          </cell>
          <cell r="E34">
            <v>-30</v>
          </cell>
          <cell r="F34">
            <v>540589.6</v>
          </cell>
          <cell r="G34">
            <v>336097</v>
          </cell>
          <cell r="H34">
            <v>366669</v>
          </cell>
          <cell r="I34">
            <v>26754</v>
          </cell>
          <cell r="J34">
            <v>4.95</v>
          </cell>
          <cell r="K34">
            <v>13.7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62.2</v>
          </cell>
          <cell r="P34">
            <v>13.2</v>
          </cell>
          <cell r="Q34">
            <v>327698</v>
          </cell>
          <cell r="R34">
            <v>27356</v>
          </cell>
          <cell r="S34">
            <v>5.0599999999999996</v>
          </cell>
        </row>
        <row r="35">
          <cell r="A35" t="str">
            <v xml:space="preserve">315.00 11           </v>
          </cell>
          <cell r="B35">
            <v>43435</v>
          </cell>
          <cell r="C35">
            <v>60</v>
          </cell>
          <cell r="D35" t="str">
            <v xml:space="preserve">S1.5 </v>
          </cell>
          <cell r="E35">
            <v>-30</v>
          </cell>
          <cell r="F35">
            <v>1768268.1</v>
          </cell>
          <cell r="G35">
            <v>1628662</v>
          </cell>
          <cell r="H35">
            <v>670087</v>
          </cell>
          <cell r="I35">
            <v>52563</v>
          </cell>
          <cell r="J35">
            <v>2.97</v>
          </cell>
          <cell r="K35">
            <v>12.7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92.1</v>
          </cell>
          <cell r="P35">
            <v>33.799999999999997</v>
          </cell>
          <cell r="Q35">
            <v>1602394</v>
          </cell>
          <cell r="R35">
            <v>54620</v>
          </cell>
          <cell r="S35">
            <v>3.09</v>
          </cell>
        </row>
        <row r="36">
          <cell r="A36" t="str">
            <v xml:space="preserve">315.00 12           </v>
          </cell>
          <cell r="B36">
            <v>43435</v>
          </cell>
          <cell r="C36">
            <v>60</v>
          </cell>
          <cell r="D36" t="str">
            <v xml:space="preserve">S1.5 </v>
          </cell>
          <cell r="E36">
            <v>-30</v>
          </cell>
          <cell r="F36">
            <v>1535303.01</v>
          </cell>
          <cell r="G36">
            <v>1428794</v>
          </cell>
          <cell r="H36">
            <v>567099</v>
          </cell>
          <cell r="I36">
            <v>44487</v>
          </cell>
          <cell r="J36">
            <v>2.9</v>
          </cell>
          <cell r="K36">
            <v>12.7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93.1</v>
          </cell>
          <cell r="P36">
            <v>33</v>
          </cell>
          <cell r="Q36">
            <v>1407172</v>
          </cell>
          <cell r="R36">
            <v>46123</v>
          </cell>
          <cell r="S36">
            <v>3</v>
          </cell>
        </row>
        <row r="37">
          <cell r="A37" t="str">
            <v xml:space="preserve">315.00 21           </v>
          </cell>
          <cell r="B37">
            <v>43435</v>
          </cell>
          <cell r="C37">
            <v>60</v>
          </cell>
          <cell r="D37" t="str">
            <v xml:space="preserve">S1.5 </v>
          </cell>
          <cell r="E37">
            <v>-30</v>
          </cell>
          <cell r="F37">
            <v>15712315.300000001</v>
          </cell>
          <cell r="G37">
            <v>9636151</v>
          </cell>
          <cell r="H37">
            <v>10789857</v>
          </cell>
          <cell r="I37">
            <v>811072</v>
          </cell>
          <cell r="J37">
            <v>5.16</v>
          </cell>
          <cell r="K37">
            <v>13.3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61.3</v>
          </cell>
          <cell r="P37">
            <v>23</v>
          </cell>
          <cell r="Q37">
            <v>12744158</v>
          </cell>
          <cell r="R37">
            <v>577549</v>
          </cell>
          <cell r="S37">
            <v>3.68</v>
          </cell>
        </row>
        <row r="38">
          <cell r="A38" t="str">
            <v xml:space="preserve">315.00 22           </v>
          </cell>
          <cell r="B38">
            <v>44896</v>
          </cell>
          <cell r="C38">
            <v>60</v>
          </cell>
          <cell r="D38" t="str">
            <v xml:space="preserve">S1.5 </v>
          </cell>
          <cell r="E38">
            <v>-30</v>
          </cell>
          <cell r="F38">
            <v>14288952.029999999</v>
          </cell>
          <cell r="G38">
            <v>7314290</v>
          </cell>
          <cell r="H38">
            <v>11261347</v>
          </cell>
          <cell r="I38">
            <v>661821</v>
          </cell>
          <cell r="J38">
            <v>4.63</v>
          </cell>
          <cell r="K38">
            <v>17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51.2</v>
          </cell>
          <cell r="P38">
            <v>19.399999999999999</v>
          </cell>
          <cell r="Q38">
            <v>9764482</v>
          </cell>
          <cell r="R38">
            <v>518095</v>
          </cell>
          <cell r="S38">
            <v>3.63</v>
          </cell>
        </row>
        <row r="39">
          <cell r="A39" t="str">
            <v xml:space="preserve">316.00 01           </v>
          </cell>
          <cell r="B39">
            <v>41609</v>
          </cell>
          <cell r="C39">
            <v>50</v>
          </cell>
          <cell r="D39" t="str">
            <v xml:space="preserve">R1.5 </v>
          </cell>
          <cell r="E39">
            <v>-30</v>
          </cell>
          <cell r="F39">
            <v>530245.94999999995</v>
          </cell>
          <cell r="G39">
            <v>410081</v>
          </cell>
          <cell r="H39">
            <v>279239</v>
          </cell>
          <cell r="I39">
            <v>32593</v>
          </cell>
          <cell r="J39">
            <v>6.15</v>
          </cell>
          <cell r="K39">
            <v>8.6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77.3</v>
          </cell>
          <cell r="P39">
            <v>23.1</v>
          </cell>
          <cell r="Q39">
            <v>443383</v>
          </cell>
          <cell r="R39">
            <v>28599</v>
          </cell>
          <cell r="S39">
            <v>5.39</v>
          </cell>
        </row>
        <row r="40">
          <cell r="A40" t="str">
            <v xml:space="preserve">316.00 02           </v>
          </cell>
          <cell r="B40">
            <v>42339</v>
          </cell>
          <cell r="C40">
            <v>50</v>
          </cell>
          <cell r="D40" t="str">
            <v xml:space="preserve">R1.5 </v>
          </cell>
          <cell r="E40">
            <v>-30</v>
          </cell>
          <cell r="F40">
            <v>430525.9</v>
          </cell>
          <cell r="G40">
            <v>248950</v>
          </cell>
          <cell r="H40">
            <v>310734</v>
          </cell>
          <cell r="I40">
            <v>29607</v>
          </cell>
          <cell r="J40">
            <v>6.88</v>
          </cell>
          <cell r="K40">
            <v>10.5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57.8</v>
          </cell>
          <cell r="P40">
            <v>16.3</v>
          </cell>
          <cell r="Q40">
            <v>300951</v>
          </cell>
          <cell r="R40">
            <v>24558</v>
          </cell>
          <cell r="S40">
            <v>5.7</v>
          </cell>
        </row>
        <row r="41">
          <cell r="A41" t="str">
            <v xml:space="preserve">316.00 03           </v>
          </cell>
          <cell r="B41">
            <v>45627</v>
          </cell>
          <cell r="C41">
            <v>50</v>
          </cell>
          <cell r="D41" t="str">
            <v xml:space="preserve">R1.5 </v>
          </cell>
          <cell r="E41">
            <v>-30</v>
          </cell>
          <cell r="F41">
            <v>685996.92</v>
          </cell>
          <cell r="G41">
            <v>430259</v>
          </cell>
          <cell r="H41">
            <v>461537</v>
          </cell>
          <cell r="I41">
            <v>25921</v>
          </cell>
          <cell r="J41">
            <v>3.78</v>
          </cell>
          <cell r="K41">
            <v>17.8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62.7</v>
          </cell>
          <cell r="P41">
            <v>21.6</v>
          </cell>
          <cell r="Q41">
            <v>429065</v>
          </cell>
          <cell r="R41">
            <v>25985</v>
          </cell>
          <cell r="S41">
            <v>3.79</v>
          </cell>
        </row>
        <row r="42">
          <cell r="A42" t="str">
            <v xml:space="preserve">316.00 06           </v>
          </cell>
          <cell r="B42">
            <v>45627</v>
          </cell>
          <cell r="C42">
            <v>50</v>
          </cell>
          <cell r="D42" t="str">
            <v xml:space="preserve">R1.5 </v>
          </cell>
          <cell r="E42">
            <v>-30</v>
          </cell>
          <cell r="F42">
            <v>1851365.58</v>
          </cell>
          <cell r="G42">
            <v>296640</v>
          </cell>
          <cell r="H42">
            <v>2110136</v>
          </cell>
          <cell r="I42">
            <v>111617</v>
          </cell>
          <cell r="J42">
            <v>6.03</v>
          </cell>
          <cell r="K42">
            <v>18.899999999999999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16</v>
          </cell>
          <cell r="P42">
            <v>4.9000000000000004</v>
          </cell>
          <cell r="Q42">
            <v>389749</v>
          </cell>
          <cell r="R42">
            <v>106630</v>
          </cell>
          <cell r="S42">
            <v>5.76</v>
          </cell>
        </row>
        <row r="43">
          <cell r="A43" t="str">
            <v xml:space="preserve">316.00 10           </v>
          </cell>
          <cell r="B43">
            <v>43435</v>
          </cell>
          <cell r="C43">
            <v>50</v>
          </cell>
          <cell r="D43" t="str">
            <v xml:space="preserve">R1.5 </v>
          </cell>
          <cell r="E43">
            <v>-30</v>
          </cell>
          <cell r="F43">
            <v>1466775.5</v>
          </cell>
          <cell r="G43">
            <v>644072</v>
          </cell>
          <cell r="H43">
            <v>1262736</v>
          </cell>
          <cell r="I43">
            <v>94046</v>
          </cell>
          <cell r="J43">
            <v>6.41</v>
          </cell>
          <cell r="K43">
            <v>13.4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43.9</v>
          </cell>
          <cell r="P43">
            <v>8.6999999999999993</v>
          </cell>
          <cell r="Q43">
            <v>689234</v>
          </cell>
          <cell r="R43">
            <v>90646</v>
          </cell>
          <cell r="S43">
            <v>6.18</v>
          </cell>
        </row>
        <row r="44">
          <cell r="A44" t="str">
            <v xml:space="preserve">316.00 11           </v>
          </cell>
          <cell r="B44">
            <v>43435</v>
          </cell>
          <cell r="C44">
            <v>50</v>
          </cell>
          <cell r="D44" t="str">
            <v xml:space="preserve">R1.5 </v>
          </cell>
          <cell r="E44">
            <v>-30</v>
          </cell>
          <cell r="F44">
            <v>278201.48</v>
          </cell>
          <cell r="G44">
            <v>278201</v>
          </cell>
          <cell r="H44">
            <v>83461</v>
          </cell>
          <cell r="I44">
            <v>6903</v>
          </cell>
          <cell r="J44">
            <v>2.48</v>
          </cell>
          <cell r="K44">
            <v>12.1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100</v>
          </cell>
          <cell r="P44">
            <v>36.5</v>
          </cell>
          <cell r="Q44">
            <v>256741</v>
          </cell>
          <cell r="R44">
            <v>8680</v>
          </cell>
          <cell r="S44">
            <v>3.12</v>
          </cell>
        </row>
        <row r="45">
          <cell r="A45" t="str">
            <v xml:space="preserve">316.00 12           </v>
          </cell>
          <cell r="B45">
            <v>43435</v>
          </cell>
          <cell r="C45">
            <v>50</v>
          </cell>
          <cell r="D45" t="str">
            <v xml:space="preserve">R1.5 </v>
          </cell>
          <cell r="E45">
            <v>-30</v>
          </cell>
          <cell r="F45">
            <v>68693.460000000006</v>
          </cell>
          <cell r="G45">
            <v>64542</v>
          </cell>
          <cell r="H45">
            <v>24759</v>
          </cell>
          <cell r="I45">
            <v>2008</v>
          </cell>
          <cell r="J45">
            <v>2.92</v>
          </cell>
          <cell r="K45">
            <v>12.3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94</v>
          </cell>
          <cell r="P45">
            <v>33.5</v>
          </cell>
          <cell r="Q45">
            <v>61788</v>
          </cell>
          <cell r="R45">
            <v>2233</v>
          </cell>
          <cell r="S45">
            <v>3.25</v>
          </cell>
        </row>
        <row r="46">
          <cell r="A46" t="str">
            <v xml:space="preserve">316.00 21           </v>
          </cell>
          <cell r="B46">
            <v>43435</v>
          </cell>
          <cell r="C46">
            <v>50</v>
          </cell>
          <cell r="D46" t="str">
            <v xml:space="preserve">R1.5 </v>
          </cell>
          <cell r="E46">
            <v>-30</v>
          </cell>
          <cell r="F46">
            <v>3291256.6</v>
          </cell>
          <cell r="G46">
            <v>1602975</v>
          </cell>
          <cell r="H46">
            <v>2675658</v>
          </cell>
          <cell r="I46">
            <v>203646</v>
          </cell>
          <cell r="J46">
            <v>6.19</v>
          </cell>
          <cell r="K46">
            <v>13.1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48.7</v>
          </cell>
          <cell r="P46">
            <v>18</v>
          </cell>
          <cell r="Q46">
            <v>2261718</v>
          </cell>
          <cell r="R46">
            <v>153264</v>
          </cell>
          <cell r="S46">
            <v>4.66</v>
          </cell>
        </row>
        <row r="47">
          <cell r="A47" t="str">
            <v xml:space="preserve">316.00 22           </v>
          </cell>
          <cell r="B47">
            <v>44896</v>
          </cell>
          <cell r="C47">
            <v>50</v>
          </cell>
          <cell r="D47" t="str">
            <v xml:space="preserve">R1.5 </v>
          </cell>
          <cell r="E47">
            <v>-30</v>
          </cell>
          <cell r="F47">
            <v>1007589.15</v>
          </cell>
          <cell r="G47">
            <v>541010</v>
          </cell>
          <cell r="H47">
            <v>768855</v>
          </cell>
          <cell r="I47">
            <v>46423</v>
          </cell>
          <cell r="J47">
            <v>4.6100000000000003</v>
          </cell>
          <cell r="K47">
            <v>16.600000000000001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53.7</v>
          </cell>
          <cell r="P47">
            <v>17.5</v>
          </cell>
          <cell r="Q47">
            <v>620153</v>
          </cell>
          <cell r="R47">
            <v>41653</v>
          </cell>
          <cell r="S47">
            <v>4.13</v>
          </cell>
        </row>
        <row r="48">
          <cell r="A48">
            <v>330.2</v>
          </cell>
          <cell r="B48">
            <v>41244</v>
          </cell>
          <cell r="C48">
            <v>120</v>
          </cell>
          <cell r="D48" t="str">
            <v xml:space="preserve">S4   </v>
          </cell>
          <cell r="E48">
            <v>0</v>
          </cell>
          <cell r="F48">
            <v>246137.44</v>
          </cell>
          <cell r="G48">
            <v>230107</v>
          </cell>
          <cell r="H48">
            <v>16030</v>
          </cell>
          <cell r="I48">
            <v>2011</v>
          </cell>
          <cell r="J48">
            <v>0.82</v>
          </cell>
          <cell r="K48">
            <v>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93.5</v>
          </cell>
          <cell r="P48">
            <v>67.400000000000006</v>
          </cell>
          <cell r="Q48">
            <v>220032</v>
          </cell>
          <cell r="R48">
            <v>3284</v>
          </cell>
          <cell r="S48">
            <v>1.33</v>
          </cell>
        </row>
        <row r="49">
          <cell r="A49">
            <v>331</v>
          </cell>
          <cell r="B49">
            <v>41244</v>
          </cell>
          <cell r="C49">
            <v>100</v>
          </cell>
          <cell r="D49" t="str">
            <v xml:space="preserve">S1   </v>
          </cell>
          <cell r="E49">
            <v>0</v>
          </cell>
          <cell r="F49">
            <v>1894709.69</v>
          </cell>
          <cell r="G49">
            <v>1016424</v>
          </cell>
          <cell r="H49">
            <v>878286</v>
          </cell>
          <cell r="I49">
            <v>110012</v>
          </cell>
          <cell r="J49">
            <v>5.81</v>
          </cell>
          <cell r="K49">
            <v>8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53.6</v>
          </cell>
          <cell r="P49">
            <v>12.4</v>
          </cell>
          <cell r="Q49">
            <v>954519</v>
          </cell>
          <cell r="R49">
            <v>117770</v>
          </cell>
          <cell r="S49">
            <v>6.22</v>
          </cell>
        </row>
        <row r="50">
          <cell r="A50">
            <v>332</v>
          </cell>
          <cell r="B50">
            <v>41244</v>
          </cell>
          <cell r="C50">
            <v>70</v>
          </cell>
          <cell r="D50" t="str">
            <v xml:space="preserve">R1   </v>
          </cell>
          <cell r="E50">
            <v>0</v>
          </cell>
          <cell r="F50">
            <v>14167066.51</v>
          </cell>
          <cell r="G50">
            <v>11146313</v>
          </cell>
          <cell r="H50">
            <v>3020753</v>
          </cell>
          <cell r="I50">
            <v>385647</v>
          </cell>
          <cell r="J50">
            <v>2.72</v>
          </cell>
          <cell r="K50">
            <v>7.8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78.7</v>
          </cell>
          <cell r="P50">
            <v>21.9</v>
          </cell>
          <cell r="Q50">
            <v>9488332</v>
          </cell>
          <cell r="R50">
            <v>598959</v>
          </cell>
          <cell r="S50">
            <v>4.2300000000000004</v>
          </cell>
        </row>
        <row r="51">
          <cell r="A51">
            <v>333</v>
          </cell>
          <cell r="B51">
            <v>41244</v>
          </cell>
          <cell r="C51">
            <v>65</v>
          </cell>
          <cell r="D51" t="str">
            <v xml:space="preserve">R1.5 </v>
          </cell>
          <cell r="E51">
            <v>0</v>
          </cell>
          <cell r="F51">
            <v>716232.62</v>
          </cell>
          <cell r="G51">
            <v>642706</v>
          </cell>
          <cell r="H51">
            <v>73527</v>
          </cell>
          <cell r="I51">
            <v>9357</v>
          </cell>
          <cell r="J51">
            <v>1.31</v>
          </cell>
          <cell r="K51">
            <v>7.9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89.7</v>
          </cell>
          <cell r="P51">
            <v>33.299999999999997</v>
          </cell>
          <cell r="Q51">
            <v>522308</v>
          </cell>
          <cell r="R51">
            <v>25067</v>
          </cell>
          <cell r="S51">
            <v>3.5</v>
          </cell>
        </row>
        <row r="52">
          <cell r="A52">
            <v>334</v>
          </cell>
          <cell r="B52">
            <v>41244</v>
          </cell>
          <cell r="C52">
            <v>55</v>
          </cell>
          <cell r="D52" t="str">
            <v xml:space="preserve">S3   </v>
          </cell>
          <cell r="E52">
            <v>0</v>
          </cell>
          <cell r="F52">
            <v>780980.13</v>
          </cell>
          <cell r="G52">
            <v>480521</v>
          </cell>
          <cell r="H52">
            <v>300458</v>
          </cell>
          <cell r="I52">
            <v>38816</v>
          </cell>
          <cell r="J52">
            <v>4.97</v>
          </cell>
          <cell r="K52">
            <v>7.7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61.5</v>
          </cell>
          <cell r="P52">
            <v>21.6</v>
          </cell>
          <cell r="Q52">
            <v>522540</v>
          </cell>
          <cell r="R52">
            <v>33070</v>
          </cell>
          <cell r="S52">
            <v>4.2300000000000004</v>
          </cell>
        </row>
        <row r="53">
          <cell r="A53">
            <v>335</v>
          </cell>
          <cell r="B53">
            <v>41244</v>
          </cell>
          <cell r="C53">
            <v>50</v>
          </cell>
          <cell r="D53" t="str">
            <v xml:space="preserve">S2.5 </v>
          </cell>
          <cell r="E53">
            <v>0</v>
          </cell>
          <cell r="F53">
            <v>3238.15</v>
          </cell>
          <cell r="G53">
            <v>3238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100</v>
          </cell>
          <cell r="P53">
            <v>42.8</v>
          </cell>
          <cell r="Q53">
            <v>2699</v>
          </cell>
          <cell r="R53">
            <v>79</v>
          </cell>
          <cell r="S53">
            <v>2.44</v>
          </cell>
        </row>
        <row r="54">
          <cell r="A54">
            <v>336</v>
          </cell>
          <cell r="B54">
            <v>41244</v>
          </cell>
          <cell r="C54">
            <v>55</v>
          </cell>
          <cell r="D54" t="str">
            <v xml:space="preserve">R3   </v>
          </cell>
          <cell r="E54">
            <v>0</v>
          </cell>
          <cell r="F54">
            <v>180560.01</v>
          </cell>
          <cell r="G54">
            <v>102791</v>
          </cell>
          <cell r="H54">
            <v>77771</v>
          </cell>
          <cell r="I54">
            <v>10225</v>
          </cell>
          <cell r="J54">
            <v>5.66</v>
          </cell>
          <cell r="K54">
            <v>7.6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56.9</v>
          </cell>
          <cell r="P54">
            <v>27.1</v>
          </cell>
          <cell r="Q54">
            <v>111145</v>
          </cell>
          <cell r="R54">
            <v>8999</v>
          </cell>
          <cell r="S54">
            <v>4.9800000000000004</v>
          </cell>
        </row>
        <row r="55">
          <cell r="A55" t="str">
            <v xml:space="preserve">341.00 01           </v>
          </cell>
          <cell r="B55">
            <v>50010</v>
          </cell>
          <cell r="C55" t="str">
            <v xml:space="preserve">   VAR</v>
          </cell>
          <cell r="D55" t="str">
            <v xml:space="preserve">SQ   </v>
          </cell>
          <cell r="E55">
            <v>-10</v>
          </cell>
          <cell r="F55">
            <v>36992.769999999997</v>
          </cell>
          <cell r="G55">
            <v>30462</v>
          </cell>
          <cell r="H55">
            <v>10230</v>
          </cell>
          <cell r="I55">
            <v>320</v>
          </cell>
          <cell r="J55">
            <v>0.87</v>
          </cell>
          <cell r="K55">
            <v>32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82.3</v>
          </cell>
          <cell r="P55">
            <v>37.6</v>
          </cell>
          <cell r="Q55">
            <v>18875</v>
          </cell>
          <cell r="R55">
            <v>683</v>
          </cell>
          <cell r="S55">
            <v>1.85</v>
          </cell>
        </row>
        <row r="56">
          <cell r="A56" t="str">
            <v xml:space="preserve">341.00 02           </v>
          </cell>
          <cell r="B56">
            <v>49644</v>
          </cell>
          <cell r="C56" t="str">
            <v xml:space="preserve">   VAR</v>
          </cell>
          <cell r="D56" t="str">
            <v xml:space="preserve">SQ   </v>
          </cell>
          <cell r="E56">
            <v>-10</v>
          </cell>
          <cell r="F56">
            <v>23728.32</v>
          </cell>
          <cell r="G56">
            <v>18188</v>
          </cell>
          <cell r="H56">
            <v>7913</v>
          </cell>
          <cell r="I56">
            <v>256</v>
          </cell>
          <cell r="J56">
            <v>1.08</v>
          </cell>
          <cell r="K56">
            <v>30.9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76.7</v>
          </cell>
          <cell r="P56">
            <v>35.9</v>
          </cell>
          <cell r="Q56">
            <v>13534</v>
          </cell>
          <cell r="R56">
            <v>405</v>
          </cell>
          <cell r="S56">
            <v>1.71</v>
          </cell>
        </row>
        <row r="57">
          <cell r="A57" t="str">
            <v xml:space="preserve">341.00 03           </v>
          </cell>
          <cell r="B57">
            <v>44531</v>
          </cell>
          <cell r="C57" t="str">
            <v xml:space="preserve">   VAR</v>
          </cell>
          <cell r="D57" t="str">
            <v xml:space="preserve">SQ   </v>
          </cell>
          <cell r="E57">
            <v>-10</v>
          </cell>
          <cell r="F57">
            <v>2348032.19</v>
          </cell>
          <cell r="G57">
            <v>742409</v>
          </cell>
          <cell r="H57">
            <v>1840427</v>
          </cell>
          <cell r="I57">
            <v>108260</v>
          </cell>
          <cell r="J57">
            <v>4.6100000000000003</v>
          </cell>
          <cell r="K57">
            <v>17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31.6</v>
          </cell>
          <cell r="P57">
            <v>12.3</v>
          </cell>
          <cell r="Q57">
            <v>1073784</v>
          </cell>
          <cell r="R57">
            <v>88853</v>
          </cell>
          <cell r="S57">
            <v>3.78</v>
          </cell>
        </row>
        <row r="58">
          <cell r="A58" t="str">
            <v xml:space="preserve">341.00 04           </v>
          </cell>
          <cell r="B58">
            <v>44531</v>
          </cell>
          <cell r="C58" t="str">
            <v xml:space="preserve">   VAR</v>
          </cell>
          <cell r="D58" t="str">
            <v xml:space="preserve">SQ   </v>
          </cell>
          <cell r="E58">
            <v>-10</v>
          </cell>
          <cell r="F58">
            <v>3046844.32</v>
          </cell>
          <cell r="G58">
            <v>800495</v>
          </cell>
          <cell r="H58">
            <v>2551034</v>
          </cell>
          <cell r="I58">
            <v>150061</v>
          </cell>
          <cell r="J58">
            <v>4.93</v>
          </cell>
          <cell r="K58">
            <v>17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26.3</v>
          </cell>
          <cell r="P58">
            <v>10</v>
          </cell>
          <cell r="Q58">
            <v>1172330</v>
          </cell>
          <cell r="R58">
            <v>128287</v>
          </cell>
          <cell r="S58">
            <v>4.21</v>
          </cell>
        </row>
        <row r="59">
          <cell r="A59" t="str">
            <v xml:space="preserve">341.00 05           </v>
          </cell>
          <cell r="B59">
            <v>49644</v>
          </cell>
          <cell r="C59" t="str">
            <v xml:space="preserve">   VAR</v>
          </cell>
          <cell r="D59" t="str">
            <v xml:space="preserve">SQ   </v>
          </cell>
          <cell r="E59">
            <v>-10</v>
          </cell>
          <cell r="F59">
            <v>6108.9</v>
          </cell>
          <cell r="G59">
            <v>4977</v>
          </cell>
          <cell r="H59">
            <v>1743</v>
          </cell>
          <cell r="I59">
            <v>56</v>
          </cell>
          <cell r="J59">
            <v>0.92</v>
          </cell>
          <cell r="K59">
            <v>31.1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81.5</v>
          </cell>
          <cell r="P59">
            <v>30</v>
          </cell>
          <cell r="Q59">
            <v>3263</v>
          </cell>
          <cell r="R59">
            <v>111</v>
          </cell>
          <cell r="S59">
            <v>1.82</v>
          </cell>
        </row>
        <row r="60">
          <cell r="A60" t="str">
            <v xml:space="preserve">341.00 06           </v>
          </cell>
          <cell r="B60">
            <v>52566</v>
          </cell>
          <cell r="C60" t="str">
            <v xml:space="preserve">   VAR</v>
          </cell>
          <cell r="D60" t="str">
            <v xml:space="preserve">SQ   </v>
          </cell>
          <cell r="E60">
            <v>-10</v>
          </cell>
          <cell r="F60">
            <v>21158.93</v>
          </cell>
          <cell r="G60">
            <v>12936</v>
          </cell>
          <cell r="H60">
            <v>10338</v>
          </cell>
          <cell r="I60">
            <v>265</v>
          </cell>
          <cell r="J60">
            <v>1.25</v>
          </cell>
          <cell r="K60">
            <v>39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61.1</v>
          </cell>
          <cell r="P60">
            <v>30</v>
          </cell>
          <cell r="Q60">
            <v>10013</v>
          </cell>
          <cell r="R60">
            <v>340</v>
          </cell>
          <cell r="S60">
            <v>1.61</v>
          </cell>
        </row>
        <row r="61">
          <cell r="A61" t="str">
            <v xml:space="preserve">341.00 08           </v>
          </cell>
          <cell r="B61">
            <v>50740</v>
          </cell>
          <cell r="C61" t="str">
            <v xml:space="preserve">   VAR</v>
          </cell>
          <cell r="D61" t="str">
            <v xml:space="preserve">SQ   </v>
          </cell>
          <cell r="E61">
            <v>-10</v>
          </cell>
          <cell r="F61">
            <v>391328.31</v>
          </cell>
          <cell r="G61">
            <v>137608</v>
          </cell>
          <cell r="H61">
            <v>292854</v>
          </cell>
          <cell r="I61">
            <v>8614</v>
          </cell>
          <cell r="J61">
            <v>2.2000000000000002</v>
          </cell>
          <cell r="K61">
            <v>34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35.200000000000003</v>
          </cell>
          <cell r="P61">
            <v>9.3000000000000007</v>
          </cell>
          <cell r="Q61">
            <v>86547</v>
          </cell>
          <cell r="R61">
            <v>10121</v>
          </cell>
          <cell r="S61">
            <v>2.59</v>
          </cell>
        </row>
        <row r="62">
          <cell r="A62" t="str">
            <v xml:space="preserve">341.00 09           </v>
          </cell>
          <cell r="B62">
            <v>45261</v>
          </cell>
          <cell r="C62" t="str">
            <v xml:space="preserve">   VAR</v>
          </cell>
          <cell r="D62" t="str">
            <v xml:space="preserve">SQ   </v>
          </cell>
          <cell r="E62">
            <v>-10</v>
          </cell>
          <cell r="F62">
            <v>120217.45</v>
          </cell>
          <cell r="G62">
            <v>24487</v>
          </cell>
          <cell r="H62">
            <v>107752</v>
          </cell>
          <cell r="I62">
            <v>5672</v>
          </cell>
          <cell r="J62">
            <v>4.72</v>
          </cell>
          <cell r="K62">
            <v>19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20.399999999999999</v>
          </cell>
          <cell r="P62">
            <v>5.5</v>
          </cell>
          <cell r="Q62">
            <v>27855</v>
          </cell>
          <cell r="R62">
            <v>5491</v>
          </cell>
          <cell r="S62">
            <v>4.57</v>
          </cell>
        </row>
        <row r="63">
          <cell r="A63" t="str">
            <v xml:space="preserve">341.00 10           </v>
          </cell>
          <cell r="B63">
            <v>47818</v>
          </cell>
          <cell r="C63" t="str">
            <v xml:space="preserve">   VAR</v>
          </cell>
          <cell r="D63" t="str">
            <v xml:space="preserve">SQ   </v>
          </cell>
          <cell r="E63">
            <v>-10</v>
          </cell>
          <cell r="F63">
            <v>5009.4799999999996</v>
          </cell>
          <cell r="G63">
            <v>3724</v>
          </cell>
          <cell r="H63">
            <v>1787</v>
          </cell>
          <cell r="I63">
            <v>69</v>
          </cell>
          <cell r="J63">
            <v>1.38</v>
          </cell>
          <cell r="K63">
            <v>25.9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74.3</v>
          </cell>
          <cell r="P63">
            <v>29.1</v>
          </cell>
          <cell r="Q63">
            <v>2865</v>
          </cell>
          <cell r="R63">
            <v>102</v>
          </cell>
          <cell r="S63">
            <v>2.04</v>
          </cell>
        </row>
        <row r="64">
          <cell r="A64" t="str">
            <v xml:space="preserve">341.00 12           </v>
          </cell>
          <cell r="B64">
            <v>50740</v>
          </cell>
          <cell r="C64" t="str">
            <v xml:space="preserve">   VAR</v>
          </cell>
          <cell r="D64" t="str">
            <v xml:space="preserve">SQ   </v>
          </cell>
          <cell r="E64">
            <v>-10</v>
          </cell>
          <cell r="F64">
            <v>95611.199999999997</v>
          </cell>
          <cell r="G64">
            <v>90902</v>
          </cell>
          <cell r="H64">
            <v>14270</v>
          </cell>
          <cell r="I64">
            <v>420</v>
          </cell>
          <cell r="J64">
            <v>0.44</v>
          </cell>
          <cell r="K64">
            <v>34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95.1</v>
          </cell>
          <cell r="P64">
            <v>40.1</v>
          </cell>
          <cell r="Q64">
            <v>55946</v>
          </cell>
          <cell r="R64">
            <v>1451</v>
          </cell>
          <cell r="S64">
            <v>1.52</v>
          </cell>
        </row>
        <row r="65">
          <cell r="A65" t="str">
            <v xml:space="preserve">341.00 15           </v>
          </cell>
          <cell r="B65">
            <v>45992</v>
          </cell>
          <cell r="C65" t="str">
            <v xml:space="preserve">   VAR</v>
          </cell>
          <cell r="D65" t="str">
            <v xml:space="preserve">SQ   </v>
          </cell>
          <cell r="E65">
            <v>-10</v>
          </cell>
          <cell r="F65">
            <v>104549.52</v>
          </cell>
          <cell r="G65">
            <v>81038</v>
          </cell>
          <cell r="H65">
            <v>33966</v>
          </cell>
          <cell r="I65">
            <v>1618</v>
          </cell>
          <cell r="J65">
            <v>1.55</v>
          </cell>
          <cell r="K65">
            <v>21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77.5</v>
          </cell>
          <cell r="P65">
            <v>34.4</v>
          </cell>
          <cell r="Q65">
            <v>71368</v>
          </cell>
          <cell r="R65">
            <v>2076</v>
          </cell>
          <cell r="S65">
            <v>1.99</v>
          </cell>
        </row>
        <row r="66">
          <cell r="A66" t="str">
            <v xml:space="preserve">341.00 16           </v>
          </cell>
          <cell r="B66">
            <v>49644</v>
          </cell>
          <cell r="C66" t="str">
            <v xml:space="preserve">   VAR</v>
          </cell>
          <cell r="D66" t="str">
            <v xml:space="preserve">SQ   </v>
          </cell>
          <cell r="E66">
            <v>-10</v>
          </cell>
          <cell r="F66">
            <v>28437.360000000001</v>
          </cell>
          <cell r="G66">
            <v>20788</v>
          </cell>
          <cell r="H66">
            <v>10493</v>
          </cell>
          <cell r="I66">
            <v>338</v>
          </cell>
          <cell r="J66">
            <v>1.19</v>
          </cell>
          <cell r="K66">
            <v>31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73.099999999999994</v>
          </cell>
          <cell r="P66">
            <v>21.7</v>
          </cell>
          <cell r="Q66">
            <v>12076</v>
          </cell>
          <cell r="R66">
            <v>619</v>
          </cell>
          <cell r="S66">
            <v>2.1800000000000002</v>
          </cell>
        </row>
        <row r="67">
          <cell r="A67" t="str">
            <v xml:space="preserve">342.00 01           </v>
          </cell>
          <cell r="B67">
            <v>50010</v>
          </cell>
          <cell r="C67" t="str">
            <v xml:space="preserve">   VAR</v>
          </cell>
          <cell r="D67" t="str">
            <v xml:space="preserve">SQ   </v>
          </cell>
          <cell r="E67">
            <v>-10</v>
          </cell>
          <cell r="F67">
            <v>37723.83</v>
          </cell>
          <cell r="G67">
            <v>32628</v>
          </cell>
          <cell r="H67">
            <v>8868</v>
          </cell>
          <cell r="I67">
            <v>277</v>
          </cell>
          <cell r="J67">
            <v>0.73</v>
          </cell>
          <cell r="K67">
            <v>32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86.5</v>
          </cell>
          <cell r="P67">
            <v>28.2</v>
          </cell>
          <cell r="Q67">
            <v>19161</v>
          </cell>
          <cell r="R67">
            <v>698</v>
          </cell>
          <cell r="S67">
            <v>1.85</v>
          </cell>
        </row>
        <row r="68">
          <cell r="A68" t="str">
            <v xml:space="preserve">342.00 02           </v>
          </cell>
          <cell r="B68">
            <v>49644</v>
          </cell>
          <cell r="C68" t="str">
            <v xml:space="preserve">   VAR</v>
          </cell>
          <cell r="D68" t="str">
            <v xml:space="preserve">SQ   </v>
          </cell>
          <cell r="E68">
            <v>-10</v>
          </cell>
          <cell r="F68">
            <v>7707.85</v>
          </cell>
          <cell r="G68">
            <v>6165</v>
          </cell>
          <cell r="H68">
            <v>2314</v>
          </cell>
          <cell r="I68">
            <v>74</v>
          </cell>
          <cell r="J68">
            <v>0.96</v>
          </cell>
          <cell r="K68">
            <v>31.3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80</v>
          </cell>
          <cell r="P68">
            <v>42.2</v>
          </cell>
          <cell r="Q68">
            <v>4887</v>
          </cell>
          <cell r="R68">
            <v>116</v>
          </cell>
          <cell r="S68">
            <v>1.5</v>
          </cell>
        </row>
        <row r="69">
          <cell r="A69" t="str">
            <v xml:space="preserve">342.00 03           </v>
          </cell>
          <cell r="B69">
            <v>44531</v>
          </cell>
          <cell r="C69" t="str">
            <v xml:space="preserve">   VAR</v>
          </cell>
          <cell r="D69" t="str">
            <v xml:space="preserve">SQ   </v>
          </cell>
          <cell r="E69">
            <v>-10</v>
          </cell>
          <cell r="F69">
            <v>5063651.29</v>
          </cell>
          <cell r="G69">
            <v>1521490</v>
          </cell>
          <cell r="H69">
            <v>4048527</v>
          </cell>
          <cell r="I69">
            <v>238148</v>
          </cell>
          <cell r="J69">
            <v>4.7</v>
          </cell>
          <cell r="K69">
            <v>17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30</v>
          </cell>
          <cell r="P69">
            <v>11.3</v>
          </cell>
          <cell r="Q69">
            <v>2207723</v>
          </cell>
          <cell r="R69">
            <v>197970</v>
          </cell>
          <cell r="S69">
            <v>3.91</v>
          </cell>
        </row>
        <row r="70">
          <cell r="A70" t="str">
            <v xml:space="preserve">342.00 04           </v>
          </cell>
          <cell r="B70">
            <v>44531</v>
          </cell>
          <cell r="C70" t="str">
            <v xml:space="preserve">   VAR</v>
          </cell>
          <cell r="D70" t="str">
            <v xml:space="preserve">SQ   </v>
          </cell>
          <cell r="E70">
            <v>-10</v>
          </cell>
          <cell r="F70">
            <v>5059404.34</v>
          </cell>
          <cell r="G70">
            <v>1507677</v>
          </cell>
          <cell r="H70">
            <v>4057668</v>
          </cell>
          <cell r="I70">
            <v>238687</v>
          </cell>
          <cell r="J70">
            <v>4.72</v>
          </cell>
          <cell r="K70">
            <v>17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29.8</v>
          </cell>
          <cell r="P70">
            <v>11.3</v>
          </cell>
          <cell r="Q70">
            <v>2206745</v>
          </cell>
          <cell r="R70">
            <v>197753</v>
          </cell>
          <cell r="S70">
            <v>3.91</v>
          </cell>
        </row>
        <row r="71">
          <cell r="A71" t="str">
            <v xml:space="preserve">342.00 06           </v>
          </cell>
          <cell r="B71">
            <v>52566</v>
          </cell>
          <cell r="C71" t="str">
            <v xml:space="preserve">   VAR</v>
          </cell>
          <cell r="D71" t="str">
            <v xml:space="preserve">SQ   </v>
          </cell>
          <cell r="E71">
            <v>-10</v>
          </cell>
          <cell r="F71">
            <v>24053.31</v>
          </cell>
          <cell r="G71">
            <v>15654</v>
          </cell>
          <cell r="H71">
            <v>10805</v>
          </cell>
          <cell r="I71">
            <v>277</v>
          </cell>
          <cell r="J71">
            <v>1.1499999999999999</v>
          </cell>
          <cell r="K71">
            <v>39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65.099999999999994</v>
          </cell>
          <cell r="P71">
            <v>35.5</v>
          </cell>
          <cell r="Q71">
            <v>12608</v>
          </cell>
          <cell r="R71">
            <v>355</v>
          </cell>
          <cell r="S71">
            <v>1.48</v>
          </cell>
        </row>
        <row r="72">
          <cell r="A72" t="str">
            <v xml:space="preserve">342.00 08           </v>
          </cell>
          <cell r="B72">
            <v>50740</v>
          </cell>
          <cell r="C72" t="str">
            <v xml:space="preserve">   VAR</v>
          </cell>
          <cell r="D72" t="str">
            <v xml:space="preserve">SQ   </v>
          </cell>
          <cell r="E72">
            <v>-10</v>
          </cell>
          <cell r="F72">
            <v>188272.16</v>
          </cell>
          <cell r="G72">
            <v>69606</v>
          </cell>
          <cell r="H72">
            <v>137493</v>
          </cell>
          <cell r="I72">
            <v>4044</v>
          </cell>
          <cell r="J72">
            <v>2.15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37</v>
          </cell>
          <cell r="P72">
            <v>10.5</v>
          </cell>
          <cell r="Q72">
            <v>44808</v>
          </cell>
          <cell r="R72">
            <v>4771</v>
          </cell>
          <cell r="S72">
            <v>2.5299999999999998</v>
          </cell>
        </row>
        <row r="73">
          <cell r="A73" t="str">
            <v xml:space="preserve">342.00 09           </v>
          </cell>
          <cell r="B73">
            <v>45261</v>
          </cell>
          <cell r="C73" t="str">
            <v xml:space="preserve">   VAR</v>
          </cell>
          <cell r="D73" t="str">
            <v xml:space="preserve">SQ   </v>
          </cell>
          <cell r="E73">
            <v>-10</v>
          </cell>
          <cell r="F73">
            <v>3347646.71</v>
          </cell>
          <cell r="G73">
            <v>297406</v>
          </cell>
          <cell r="H73">
            <v>3385005</v>
          </cell>
          <cell r="I73">
            <v>178158</v>
          </cell>
          <cell r="J73">
            <v>5.32</v>
          </cell>
          <cell r="K73">
            <v>19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8.9</v>
          </cell>
          <cell r="P73">
            <v>2.1</v>
          </cell>
          <cell r="Q73">
            <v>343381</v>
          </cell>
          <cell r="R73">
            <v>175803</v>
          </cell>
          <cell r="S73">
            <v>5.25</v>
          </cell>
        </row>
        <row r="74">
          <cell r="A74" t="str">
            <v xml:space="preserve">342.00 10           </v>
          </cell>
          <cell r="B74">
            <v>47818</v>
          </cell>
          <cell r="C74" t="str">
            <v xml:space="preserve">   VAR</v>
          </cell>
          <cell r="D74" t="str">
            <v xml:space="preserve">SQ   </v>
          </cell>
          <cell r="E74">
            <v>-10</v>
          </cell>
          <cell r="F74">
            <v>15778.68</v>
          </cell>
          <cell r="G74">
            <v>11590</v>
          </cell>
          <cell r="H74">
            <v>5766</v>
          </cell>
          <cell r="I74">
            <v>222</v>
          </cell>
          <cell r="J74">
            <v>1.41</v>
          </cell>
          <cell r="K74">
            <v>26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73.5</v>
          </cell>
          <cell r="P74">
            <v>33.700000000000003</v>
          </cell>
          <cell r="Q74">
            <v>9231</v>
          </cell>
          <cell r="R74">
            <v>313</v>
          </cell>
          <cell r="S74">
            <v>1.98</v>
          </cell>
        </row>
        <row r="75">
          <cell r="A75" t="str">
            <v xml:space="preserve">342.00 12           </v>
          </cell>
          <cell r="B75">
            <v>50740</v>
          </cell>
          <cell r="C75" t="str">
            <v xml:space="preserve">   VAR</v>
          </cell>
          <cell r="D75" t="str">
            <v xml:space="preserve">SQ   </v>
          </cell>
          <cell r="E75">
            <v>-10</v>
          </cell>
          <cell r="F75">
            <v>82028.240000000005</v>
          </cell>
          <cell r="G75">
            <v>55529</v>
          </cell>
          <cell r="H75">
            <v>34702</v>
          </cell>
          <cell r="I75">
            <v>1021</v>
          </cell>
          <cell r="J75">
            <v>1.24</v>
          </cell>
          <cell r="K75">
            <v>34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67.7</v>
          </cell>
          <cell r="P75">
            <v>21</v>
          </cell>
          <cell r="Q75">
            <v>31937</v>
          </cell>
          <cell r="R75">
            <v>1715</v>
          </cell>
          <cell r="S75">
            <v>2.09</v>
          </cell>
        </row>
        <row r="76">
          <cell r="A76" t="str">
            <v xml:space="preserve">342.00 16           </v>
          </cell>
          <cell r="B76">
            <v>49644</v>
          </cell>
          <cell r="C76" t="str">
            <v xml:space="preserve">   VAR</v>
          </cell>
          <cell r="D76" t="str">
            <v xml:space="preserve">SQ   </v>
          </cell>
          <cell r="E76">
            <v>-10</v>
          </cell>
          <cell r="F76">
            <v>38485.47</v>
          </cell>
          <cell r="G76">
            <v>31623</v>
          </cell>
          <cell r="H76">
            <v>10711</v>
          </cell>
          <cell r="I76">
            <v>345</v>
          </cell>
          <cell r="J76">
            <v>0.9</v>
          </cell>
          <cell r="K76">
            <v>31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82.2</v>
          </cell>
          <cell r="P76">
            <v>33.6</v>
          </cell>
          <cell r="Q76">
            <v>21939</v>
          </cell>
          <cell r="R76">
            <v>658</v>
          </cell>
          <cell r="S76">
            <v>1.71</v>
          </cell>
        </row>
        <row r="77">
          <cell r="A77" t="str">
            <v xml:space="preserve">343.00 03           </v>
          </cell>
          <cell r="B77">
            <v>44531</v>
          </cell>
          <cell r="C77" t="str">
            <v xml:space="preserve">   VAR</v>
          </cell>
          <cell r="D77" t="str">
            <v xml:space="preserve">SQ   </v>
          </cell>
          <cell r="E77">
            <v>-10</v>
          </cell>
          <cell r="F77">
            <v>11150039.949999999</v>
          </cell>
          <cell r="G77">
            <v>3361194</v>
          </cell>
          <cell r="H77">
            <v>8903850</v>
          </cell>
          <cell r="I77">
            <v>523755</v>
          </cell>
          <cell r="J77">
            <v>4.7</v>
          </cell>
          <cell r="K77">
            <v>17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30.1</v>
          </cell>
          <cell r="P77">
            <v>11.3</v>
          </cell>
          <cell r="Q77">
            <v>4876926</v>
          </cell>
          <cell r="R77">
            <v>435016</v>
          </cell>
          <cell r="S77">
            <v>3.9</v>
          </cell>
        </row>
        <row r="78">
          <cell r="A78" t="str">
            <v xml:space="preserve">343.00 04           </v>
          </cell>
          <cell r="B78">
            <v>44531</v>
          </cell>
          <cell r="C78" t="str">
            <v xml:space="preserve">   VAR</v>
          </cell>
          <cell r="D78" t="str">
            <v xml:space="preserve">SQ   </v>
          </cell>
          <cell r="E78">
            <v>-10</v>
          </cell>
          <cell r="F78">
            <v>11036607.75</v>
          </cell>
          <cell r="G78">
            <v>3298280</v>
          </cell>
          <cell r="H78">
            <v>8841988</v>
          </cell>
          <cell r="I78">
            <v>520116</v>
          </cell>
          <cell r="J78">
            <v>4.71</v>
          </cell>
          <cell r="K78">
            <v>17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29.9</v>
          </cell>
          <cell r="P78">
            <v>11.3</v>
          </cell>
          <cell r="Q78">
            <v>4827406</v>
          </cell>
          <cell r="R78">
            <v>430585</v>
          </cell>
          <cell r="S78">
            <v>3.9</v>
          </cell>
        </row>
        <row r="79">
          <cell r="A79" t="str">
            <v xml:space="preserve">343.00 08           </v>
          </cell>
          <cell r="B79">
            <v>50740</v>
          </cell>
          <cell r="C79" t="str">
            <v xml:space="preserve">   VAR</v>
          </cell>
          <cell r="D79" t="str">
            <v xml:space="preserve">SQ   </v>
          </cell>
          <cell r="E79">
            <v>-10</v>
          </cell>
          <cell r="F79">
            <v>169791.03</v>
          </cell>
          <cell r="G79">
            <v>5446</v>
          </cell>
          <cell r="H79">
            <v>181324</v>
          </cell>
          <cell r="I79">
            <v>5333</v>
          </cell>
          <cell r="J79">
            <v>3.14</v>
          </cell>
          <cell r="K79">
            <v>34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3.2</v>
          </cell>
          <cell r="P79">
            <v>0.5</v>
          </cell>
          <cell r="Q79">
            <v>2708</v>
          </cell>
          <cell r="R79">
            <v>5416</v>
          </cell>
          <cell r="S79">
            <v>3.19</v>
          </cell>
        </row>
        <row r="80">
          <cell r="A80" t="str">
            <v xml:space="preserve">343.00 09           </v>
          </cell>
          <cell r="B80">
            <v>45261</v>
          </cell>
          <cell r="C80" t="str">
            <v xml:space="preserve">   VAR</v>
          </cell>
          <cell r="D80" t="str">
            <v xml:space="preserve">SQ   </v>
          </cell>
          <cell r="E80">
            <v>-10</v>
          </cell>
          <cell r="F80">
            <v>913998.18</v>
          </cell>
          <cell r="G80">
            <v>64596</v>
          </cell>
          <cell r="H80">
            <v>940802</v>
          </cell>
          <cell r="I80">
            <v>49516</v>
          </cell>
          <cell r="J80">
            <v>5.42</v>
          </cell>
          <cell r="K80">
            <v>19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7.1</v>
          </cell>
          <cell r="P80">
            <v>1.8</v>
          </cell>
          <cell r="Q80">
            <v>74244</v>
          </cell>
          <cell r="R80">
            <v>49014</v>
          </cell>
          <cell r="S80">
            <v>5.36</v>
          </cell>
        </row>
        <row r="81">
          <cell r="A81" t="str">
            <v xml:space="preserve">344.00 01           </v>
          </cell>
          <cell r="B81">
            <v>50010</v>
          </cell>
          <cell r="C81" t="str">
            <v xml:space="preserve">   VAR</v>
          </cell>
          <cell r="D81" t="str">
            <v xml:space="preserve">SQ   </v>
          </cell>
          <cell r="E81">
            <v>-10</v>
          </cell>
          <cell r="F81">
            <v>672383.12</v>
          </cell>
          <cell r="G81">
            <v>620966</v>
          </cell>
          <cell r="H81">
            <v>118655</v>
          </cell>
          <cell r="I81">
            <v>3708</v>
          </cell>
          <cell r="J81">
            <v>0.55000000000000004</v>
          </cell>
          <cell r="K81">
            <v>32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92.4</v>
          </cell>
          <cell r="P81">
            <v>41.8</v>
          </cell>
          <cell r="Q81">
            <v>418338</v>
          </cell>
          <cell r="R81">
            <v>10019</v>
          </cell>
          <cell r="S81">
            <v>1.49</v>
          </cell>
        </row>
        <row r="82">
          <cell r="A82" t="str">
            <v xml:space="preserve">344.00 02           </v>
          </cell>
          <cell r="B82">
            <v>49644</v>
          </cell>
          <cell r="C82" t="str">
            <v xml:space="preserve">   VAR</v>
          </cell>
          <cell r="D82" t="str">
            <v xml:space="preserve">SQ   </v>
          </cell>
          <cell r="E82">
            <v>-10</v>
          </cell>
          <cell r="F82">
            <v>488805.98</v>
          </cell>
          <cell r="G82">
            <v>386491</v>
          </cell>
          <cell r="H82">
            <v>151195</v>
          </cell>
          <cell r="I82">
            <v>4876</v>
          </cell>
          <cell r="J82">
            <v>1</v>
          </cell>
          <cell r="K82">
            <v>31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79.099999999999994</v>
          </cell>
          <cell r="P82">
            <v>40.799999999999997</v>
          </cell>
          <cell r="Q82">
            <v>301867</v>
          </cell>
          <cell r="R82">
            <v>7599</v>
          </cell>
          <cell r="S82">
            <v>1.55</v>
          </cell>
        </row>
        <row r="83">
          <cell r="A83" t="str">
            <v xml:space="preserve">344.00 03           </v>
          </cell>
          <cell r="B83">
            <v>44531</v>
          </cell>
          <cell r="C83" t="str">
            <v xml:space="preserve">   VAR</v>
          </cell>
          <cell r="D83" t="str">
            <v xml:space="preserve">SQ   </v>
          </cell>
          <cell r="E83">
            <v>-10</v>
          </cell>
          <cell r="F83">
            <v>4838744.46</v>
          </cell>
          <cell r="G83">
            <v>1390136</v>
          </cell>
          <cell r="H83">
            <v>3932483</v>
          </cell>
          <cell r="I83">
            <v>231322</v>
          </cell>
          <cell r="J83">
            <v>4.78</v>
          </cell>
          <cell r="K83">
            <v>17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28.7</v>
          </cell>
          <cell r="P83">
            <v>10.4</v>
          </cell>
          <cell r="Q83">
            <v>2023431</v>
          </cell>
          <cell r="R83">
            <v>194255</v>
          </cell>
          <cell r="S83">
            <v>4.01</v>
          </cell>
        </row>
        <row r="84">
          <cell r="A84" t="str">
            <v xml:space="preserve">344.00 04           </v>
          </cell>
          <cell r="B84">
            <v>44531</v>
          </cell>
          <cell r="C84" t="str">
            <v xml:space="preserve">   VAR</v>
          </cell>
          <cell r="D84" t="str">
            <v xml:space="preserve">SQ   </v>
          </cell>
          <cell r="E84">
            <v>-10</v>
          </cell>
          <cell r="F84">
            <v>4822279.42</v>
          </cell>
          <cell r="G84">
            <v>1375594</v>
          </cell>
          <cell r="H84">
            <v>3928913</v>
          </cell>
          <cell r="I84">
            <v>231113</v>
          </cell>
          <cell r="J84">
            <v>4.79</v>
          </cell>
          <cell r="K84">
            <v>17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28.5</v>
          </cell>
          <cell r="P84">
            <v>10.5</v>
          </cell>
          <cell r="Q84">
            <v>2019640</v>
          </cell>
          <cell r="R84">
            <v>193413</v>
          </cell>
          <cell r="S84">
            <v>4.01</v>
          </cell>
        </row>
        <row r="85">
          <cell r="A85" t="str">
            <v xml:space="preserve">344.00 05           </v>
          </cell>
          <cell r="B85">
            <v>49644</v>
          </cell>
          <cell r="C85" t="str">
            <v xml:space="preserve">   VAR</v>
          </cell>
          <cell r="D85" t="str">
            <v xml:space="preserve">SQ   </v>
          </cell>
          <cell r="E85">
            <v>-10</v>
          </cell>
          <cell r="F85">
            <v>288140.59999999998</v>
          </cell>
          <cell r="G85">
            <v>244375</v>
          </cell>
          <cell r="H85">
            <v>72580</v>
          </cell>
          <cell r="I85">
            <v>2341</v>
          </cell>
          <cell r="J85">
            <v>0.81</v>
          </cell>
          <cell r="K85">
            <v>31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84.8</v>
          </cell>
          <cell r="P85">
            <v>36.5</v>
          </cell>
          <cell r="Q85">
            <v>171377</v>
          </cell>
          <cell r="R85">
            <v>4691</v>
          </cell>
          <cell r="S85">
            <v>1.63</v>
          </cell>
        </row>
        <row r="86">
          <cell r="A86" t="str">
            <v xml:space="preserve">344.00 06           </v>
          </cell>
          <cell r="B86">
            <v>52566</v>
          </cell>
          <cell r="C86" t="str">
            <v xml:space="preserve">   VAR</v>
          </cell>
          <cell r="D86" t="str">
            <v xml:space="preserve">SQ   </v>
          </cell>
          <cell r="E86">
            <v>-10</v>
          </cell>
          <cell r="F86">
            <v>591931.64</v>
          </cell>
          <cell r="G86">
            <v>358852</v>
          </cell>
          <cell r="H86">
            <v>292274</v>
          </cell>
          <cell r="I86">
            <v>7494</v>
          </cell>
          <cell r="J86">
            <v>1.27</v>
          </cell>
          <cell r="K86">
            <v>39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60.6</v>
          </cell>
          <cell r="P86">
            <v>31</v>
          </cell>
          <cell r="Q86">
            <v>280590</v>
          </cell>
          <cell r="R86">
            <v>9487</v>
          </cell>
          <cell r="S86">
            <v>1.6</v>
          </cell>
        </row>
        <row r="87">
          <cell r="A87" t="str">
            <v xml:space="preserve">344.00 08           </v>
          </cell>
          <cell r="B87">
            <v>50740</v>
          </cell>
          <cell r="C87" t="str">
            <v xml:space="preserve">   VAR</v>
          </cell>
          <cell r="D87" t="str">
            <v xml:space="preserve">SQ   </v>
          </cell>
          <cell r="E87">
            <v>-10</v>
          </cell>
          <cell r="F87">
            <v>1513741.1</v>
          </cell>
          <cell r="G87">
            <v>1055925</v>
          </cell>
          <cell r="H87">
            <v>609190</v>
          </cell>
          <cell r="I87">
            <v>17918</v>
          </cell>
          <cell r="J87">
            <v>1.18</v>
          </cell>
          <cell r="K87">
            <v>34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69.8</v>
          </cell>
          <cell r="P87">
            <v>35.4</v>
          </cell>
          <cell r="Q87">
            <v>849556</v>
          </cell>
          <cell r="R87">
            <v>24007</v>
          </cell>
          <cell r="S87">
            <v>1.59</v>
          </cell>
        </row>
        <row r="88">
          <cell r="A88" t="str">
            <v xml:space="preserve">344.00 09           </v>
          </cell>
          <cell r="B88">
            <v>45261</v>
          </cell>
          <cell r="C88" t="str">
            <v xml:space="preserve">   VAR</v>
          </cell>
          <cell r="D88" t="str">
            <v xml:space="preserve">SQ   </v>
          </cell>
          <cell r="E88">
            <v>-10</v>
          </cell>
          <cell r="F88">
            <v>24395783.73</v>
          </cell>
          <cell r="G88">
            <v>7328618</v>
          </cell>
          <cell r="H88">
            <v>19506744</v>
          </cell>
          <cell r="I88">
            <v>1026671</v>
          </cell>
          <cell r="J88">
            <v>4.21</v>
          </cell>
          <cell r="K88">
            <v>19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30</v>
          </cell>
          <cell r="P88">
            <v>8.5</v>
          </cell>
          <cell r="Q88">
            <v>8294810</v>
          </cell>
          <cell r="R88">
            <v>976807</v>
          </cell>
          <cell r="S88">
            <v>4</v>
          </cell>
        </row>
        <row r="89">
          <cell r="A89" t="str">
            <v xml:space="preserve">344.00 10           </v>
          </cell>
          <cell r="B89">
            <v>47818</v>
          </cell>
          <cell r="C89" t="str">
            <v xml:space="preserve">   VAR</v>
          </cell>
          <cell r="D89" t="str">
            <v xml:space="preserve">SQ   </v>
          </cell>
          <cell r="E89">
            <v>-10</v>
          </cell>
          <cell r="F89">
            <v>563553.28000000003</v>
          </cell>
          <cell r="G89">
            <v>436600</v>
          </cell>
          <cell r="H89">
            <v>183310</v>
          </cell>
          <cell r="I89">
            <v>7052</v>
          </cell>
          <cell r="J89">
            <v>1.25</v>
          </cell>
          <cell r="K89">
            <v>26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77.5</v>
          </cell>
          <cell r="P89">
            <v>38.799999999999997</v>
          </cell>
          <cell r="Q89">
            <v>364647</v>
          </cell>
          <cell r="R89">
            <v>9819</v>
          </cell>
          <cell r="S89">
            <v>1.74</v>
          </cell>
        </row>
        <row r="90">
          <cell r="A90" t="str">
            <v xml:space="preserve">344.00 11           </v>
          </cell>
          <cell r="B90">
            <v>50740</v>
          </cell>
          <cell r="C90" t="str">
            <v xml:space="preserve">   VAR</v>
          </cell>
          <cell r="D90" t="str">
            <v xml:space="preserve">SQ   </v>
          </cell>
          <cell r="E90">
            <v>-10</v>
          </cell>
          <cell r="F90">
            <v>32500</v>
          </cell>
          <cell r="G90">
            <v>14944</v>
          </cell>
          <cell r="H90">
            <v>20806</v>
          </cell>
          <cell r="I90">
            <v>612</v>
          </cell>
          <cell r="J90">
            <v>1.88</v>
          </cell>
          <cell r="K90">
            <v>34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46</v>
          </cell>
          <cell r="P90">
            <v>16.5</v>
          </cell>
          <cell r="Q90">
            <v>11680</v>
          </cell>
          <cell r="R90">
            <v>708</v>
          </cell>
          <cell r="S90">
            <v>2.1800000000000002</v>
          </cell>
        </row>
        <row r="91">
          <cell r="A91" t="str">
            <v xml:space="preserve">344.00 12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-10</v>
          </cell>
          <cell r="F91">
            <v>1641872.88</v>
          </cell>
          <cell r="G91">
            <v>1475058</v>
          </cell>
          <cell r="H91">
            <v>331003</v>
          </cell>
          <cell r="I91">
            <v>9735</v>
          </cell>
          <cell r="J91">
            <v>0.59</v>
          </cell>
          <cell r="K91">
            <v>34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89.8</v>
          </cell>
          <cell r="P91">
            <v>36</v>
          </cell>
          <cell r="Q91">
            <v>897175</v>
          </cell>
          <cell r="R91">
            <v>26769</v>
          </cell>
          <cell r="S91">
            <v>1.63</v>
          </cell>
        </row>
        <row r="92">
          <cell r="A92" t="str">
            <v xml:space="preserve">344.00 15           </v>
          </cell>
          <cell r="B92">
            <v>45992</v>
          </cell>
          <cell r="C92" t="str">
            <v xml:space="preserve">   VAR</v>
          </cell>
          <cell r="D92" t="str">
            <v xml:space="preserve">SQ   </v>
          </cell>
          <cell r="E92">
            <v>-10</v>
          </cell>
          <cell r="F92">
            <v>1707684.75</v>
          </cell>
          <cell r="G92">
            <v>1298383</v>
          </cell>
          <cell r="H92">
            <v>580069</v>
          </cell>
          <cell r="I92">
            <v>27622</v>
          </cell>
          <cell r="J92">
            <v>1.62</v>
          </cell>
          <cell r="K92">
            <v>21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76</v>
          </cell>
          <cell r="P92">
            <v>32.4</v>
          </cell>
          <cell r="Q92">
            <v>1122782</v>
          </cell>
          <cell r="R92">
            <v>35956</v>
          </cell>
          <cell r="S92">
            <v>2.11</v>
          </cell>
        </row>
        <row r="93">
          <cell r="A93" t="str">
            <v xml:space="preserve">344.00 16           </v>
          </cell>
          <cell r="B93">
            <v>49644</v>
          </cell>
          <cell r="C93" t="str">
            <v xml:space="preserve">   VAR</v>
          </cell>
          <cell r="D93" t="str">
            <v xml:space="preserve">SQ   </v>
          </cell>
          <cell r="E93">
            <v>-10</v>
          </cell>
          <cell r="F93">
            <v>560972.34</v>
          </cell>
          <cell r="G93">
            <v>450576</v>
          </cell>
          <cell r="H93">
            <v>166495</v>
          </cell>
          <cell r="I93">
            <v>5371</v>
          </cell>
          <cell r="J93">
            <v>0.96</v>
          </cell>
          <cell r="K93">
            <v>31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80.3</v>
          </cell>
          <cell r="P93">
            <v>36.299999999999997</v>
          </cell>
          <cell r="Q93">
            <v>316821</v>
          </cell>
          <cell r="R93">
            <v>9676</v>
          </cell>
          <cell r="S93">
            <v>1.72</v>
          </cell>
        </row>
        <row r="94">
          <cell r="A94" t="str">
            <v xml:space="preserve">345.00 01           </v>
          </cell>
          <cell r="B94">
            <v>50010</v>
          </cell>
          <cell r="C94" t="str">
            <v xml:space="preserve">   VAR</v>
          </cell>
          <cell r="D94" t="str">
            <v xml:space="preserve">SQ   </v>
          </cell>
          <cell r="E94">
            <v>-10</v>
          </cell>
          <cell r="F94">
            <v>182877.48</v>
          </cell>
          <cell r="G94">
            <v>160163</v>
          </cell>
          <cell r="H94">
            <v>41003</v>
          </cell>
          <cell r="I94">
            <v>1281</v>
          </cell>
          <cell r="J94">
            <v>0.7</v>
          </cell>
          <cell r="K94">
            <v>32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87.6</v>
          </cell>
          <cell r="P94">
            <v>35.299999999999997</v>
          </cell>
          <cell r="Q94">
            <v>101162</v>
          </cell>
          <cell r="R94">
            <v>3122</v>
          </cell>
          <cell r="S94">
            <v>1.71</v>
          </cell>
        </row>
        <row r="95">
          <cell r="A95" t="str">
            <v xml:space="preserve">345.00 02           </v>
          </cell>
          <cell r="B95">
            <v>49644</v>
          </cell>
          <cell r="C95" t="str">
            <v xml:space="preserve">   VAR</v>
          </cell>
          <cell r="D95" t="str">
            <v xml:space="preserve">SQ   </v>
          </cell>
          <cell r="E95">
            <v>-10</v>
          </cell>
          <cell r="F95">
            <v>246881.99</v>
          </cell>
          <cell r="G95">
            <v>186766</v>
          </cell>
          <cell r="H95">
            <v>84804</v>
          </cell>
          <cell r="I95">
            <v>2736</v>
          </cell>
          <cell r="J95">
            <v>1.1100000000000001</v>
          </cell>
          <cell r="K95">
            <v>31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75.599999999999994</v>
          </cell>
          <cell r="P95">
            <v>37.299999999999997</v>
          </cell>
          <cell r="Q95">
            <v>141065</v>
          </cell>
          <cell r="R95">
            <v>4205</v>
          </cell>
          <cell r="S95">
            <v>1.7</v>
          </cell>
        </row>
        <row r="96">
          <cell r="A96" t="str">
            <v xml:space="preserve">345.00 03           </v>
          </cell>
          <cell r="B96">
            <v>44531</v>
          </cell>
          <cell r="C96" t="str">
            <v xml:space="preserve">   VAR</v>
          </cell>
          <cell r="D96" t="str">
            <v xml:space="preserve">SQ   </v>
          </cell>
          <cell r="E96">
            <v>-10</v>
          </cell>
          <cell r="F96">
            <v>3488288</v>
          </cell>
          <cell r="G96">
            <v>1083785</v>
          </cell>
          <cell r="H96">
            <v>2753332</v>
          </cell>
          <cell r="I96">
            <v>161960</v>
          </cell>
          <cell r="J96">
            <v>4.6399999999999997</v>
          </cell>
          <cell r="K96">
            <v>17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31.1</v>
          </cell>
          <cell r="P96">
            <v>11.9</v>
          </cell>
          <cell r="Q96">
            <v>1569337</v>
          </cell>
          <cell r="R96">
            <v>133528</v>
          </cell>
          <cell r="S96">
            <v>3.83</v>
          </cell>
        </row>
        <row r="97">
          <cell r="A97" t="str">
            <v xml:space="preserve">345.00 04           </v>
          </cell>
          <cell r="B97">
            <v>44531</v>
          </cell>
          <cell r="C97" t="str">
            <v xml:space="preserve">   VAR</v>
          </cell>
          <cell r="D97" t="str">
            <v xml:space="preserve">SQ   </v>
          </cell>
          <cell r="E97">
            <v>-10</v>
          </cell>
          <cell r="F97">
            <v>3488288</v>
          </cell>
          <cell r="G97">
            <v>1074408</v>
          </cell>
          <cell r="H97">
            <v>2762709</v>
          </cell>
          <cell r="I97">
            <v>162512</v>
          </cell>
          <cell r="J97">
            <v>4.66</v>
          </cell>
          <cell r="K97">
            <v>17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30.8</v>
          </cell>
          <cell r="P97">
            <v>11.9</v>
          </cell>
          <cell r="Q97">
            <v>1569337</v>
          </cell>
          <cell r="R97">
            <v>133528</v>
          </cell>
          <cell r="S97">
            <v>3.83</v>
          </cell>
        </row>
        <row r="98">
          <cell r="A98" t="str">
            <v xml:space="preserve">345.00 05           </v>
          </cell>
          <cell r="B98">
            <v>49644</v>
          </cell>
          <cell r="C98" t="str">
            <v xml:space="preserve">   VAR</v>
          </cell>
          <cell r="D98" t="str">
            <v xml:space="preserve">SQ   </v>
          </cell>
          <cell r="E98">
            <v>-10</v>
          </cell>
          <cell r="F98">
            <v>46158.05</v>
          </cell>
          <cell r="G98">
            <v>39148</v>
          </cell>
          <cell r="H98">
            <v>11626</v>
          </cell>
          <cell r="I98">
            <v>375</v>
          </cell>
          <cell r="J98">
            <v>0.81</v>
          </cell>
          <cell r="K98">
            <v>31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84.8</v>
          </cell>
          <cell r="P98">
            <v>36.5</v>
          </cell>
          <cell r="Q98">
            <v>27453</v>
          </cell>
          <cell r="R98">
            <v>751</v>
          </cell>
          <cell r="S98">
            <v>1.63</v>
          </cell>
        </row>
        <row r="99">
          <cell r="A99" t="str">
            <v xml:space="preserve">345.00 06           </v>
          </cell>
          <cell r="B99">
            <v>52566</v>
          </cell>
          <cell r="C99" t="str">
            <v xml:space="preserve">   VAR</v>
          </cell>
          <cell r="D99" t="str">
            <v xml:space="preserve">SQ   </v>
          </cell>
          <cell r="E99">
            <v>-10</v>
          </cell>
          <cell r="F99">
            <v>410984.14</v>
          </cell>
          <cell r="G99">
            <v>133883</v>
          </cell>
          <cell r="H99">
            <v>318199</v>
          </cell>
          <cell r="I99">
            <v>8160</v>
          </cell>
          <cell r="J99">
            <v>1.99</v>
          </cell>
          <cell r="K99">
            <v>39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32.6</v>
          </cell>
          <cell r="P99">
            <v>9.6999999999999993</v>
          </cell>
          <cell r="Q99">
            <v>82315</v>
          </cell>
          <cell r="R99">
            <v>9488</v>
          </cell>
          <cell r="S99">
            <v>2.31</v>
          </cell>
        </row>
        <row r="100">
          <cell r="A100" t="str">
            <v xml:space="preserve">345.00 08           </v>
          </cell>
          <cell r="B100">
            <v>50740</v>
          </cell>
          <cell r="C100" t="str">
            <v xml:space="preserve">   VAR</v>
          </cell>
          <cell r="D100" t="str">
            <v xml:space="preserve">SQ   </v>
          </cell>
          <cell r="E100">
            <v>-10</v>
          </cell>
          <cell r="F100">
            <v>54072.55</v>
          </cell>
          <cell r="G100">
            <v>31490</v>
          </cell>
          <cell r="H100">
            <v>27989</v>
          </cell>
          <cell r="I100">
            <v>823</v>
          </cell>
          <cell r="J100">
            <v>1.52</v>
          </cell>
          <cell r="K100">
            <v>34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58.2</v>
          </cell>
          <cell r="P100">
            <v>24.7</v>
          </cell>
          <cell r="Q100">
            <v>23669</v>
          </cell>
          <cell r="R100">
            <v>1054</v>
          </cell>
          <cell r="S100">
            <v>1.95</v>
          </cell>
        </row>
        <row r="101">
          <cell r="A101" t="str">
            <v xml:space="preserve">345.00 09           </v>
          </cell>
          <cell r="B101">
            <v>45261</v>
          </cell>
          <cell r="C101" t="str">
            <v xml:space="preserve">   VAR</v>
          </cell>
          <cell r="D101" t="str">
            <v xml:space="preserve">SQ   </v>
          </cell>
          <cell r="E101">
            <v>-10</v>
          </cell>
          <cell r="F101">
            <v>29922786.239999998</v>
          </cell>
          <cell r="G101">
            <v>9222058</v>
          </cell>
          <cell r="H101">
            <v>23693006</v>
          </cell>
          <cell r="I101">
            <v>1247000</v>
          </cell>
          <cell r="J101">
            <v>4.17</v>
          </cell>
          <cell r="K101">
            <v>19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30.8</v>
          </cell>
          <cell r="P101">
            <v>8.8000000000000007</v>
          </cell>
          <cell r="Q101">
            <v>10423055</v>
          </cell>
          <cell r="R101">
            <v>1184729</v>
          </cell>
          <cell r="S101">
            <v>3.96</v>
          </cell>
        </row>
        <row r="102">
          <cell r="A102" t="str">
            <v xml:space="preserve">345.00 10           </v>
          </cell>
          <cell r="B102">
            <v>47818</v>
          </cell>
          <cell r="C102" t="str">
            <v xml:space="preserve">   VAR</v>
          </cell>
          <cell r="D102" t="str">
            <v xml:space="preserve">SQ   </v>
          </cell>
          <cell r="E102">
            <v>-10</v>
          </cell>
          <cell r="F102">
            <v>156049.95000000001</v>
          </cell>
          <cell r="G102">
            <v>100866</v>
          </cell>
          <cell r="H102">
            <v>70789</v>
          </cell>
          <cell r="I102">
            <v>2723</v>
          </cell>
          <cell r="J102">
            <v>1.74</v>
          </cell>
          <cell r="K102">
            <v>26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64.599999999999994</v>
          </cell>
          <cell r="P102">
            <v>17</v>
          </cell>
          <cell r="Q102">
            <v>65409</v>
          </cell>
          <cell r="R102">
            <v>4086</v>
          </cell>
          <cell r="S102">
            <v>2.62</v>
          </cell>
        </row>
        <row r="103">
          <cell r="A103" t="str">
            <v xml:space="preserve">345.00 12           </v>
          </cell>
          <cell r="B103">
            <v>50740</v>
          </cell>
          <cell r="C103" t="str">
            <v xml:space="preserve">   VAR</v>
          </cell>
          <cell r="D103" t="str">
            <v xml:space="preserve">SQ   </v>
          </cell>
          <cell r="E103">
            <v>-10</v>
          </cell>
          <cell r="F103">
            <v>862904.11</v>
          </cell>
          <cell r="G103">
            <v>587120</v>
          </cell>
          <cell r="H103">
            <v>362073</v>
          </cell>
          <cell r="I103">
            <v>10648</v>
          </cell>
          <cell r="J103">
            <v>1.23</v>
          </cell>
          <cell r="K103">
            <v>34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68</v>
          </cell>
          <cell r="P103">
            <v>21.1</v>
          </cell>
          <cell r="Q103">
            <v>337648</v>
          </cell>
          <cell r="R103">
            <v>18007</v>
          </cell>
          <cell r="S103">
            <v>2.09</v>
          </cell>
        </row>
        <row r="104">
          <cell r="A104" t="str">
            <v xml:space="preserve">345.00 15           </v>
          </cell>
          <cell r="B104">
            <v>45992</v>
          </cell>
          <cell r="C104" t="str">
            <v xml:space="preserve">   VAR</v>
          </cell>
          <cell r="D104" t="str">
            <v xml:space="preserve">SQ   </v>
          </cell>
          <cell r="E104">
            <v>-10</v>
          </cell>
          <cell r="F104">
            <v>621960.03</v>
          </cell>
          <cell r="G104">
            <v>394520</v>
          </cell>
          <cell r="H104">
            <v>289635</v>
          </cell>
          <cell r="I104">
            <v>13791</v>
          </cell>
          <cell r="J104">
            <v>2.2200000000000002</v>
          </cell>
          <cell r="K104">
            <v>21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63.4</v>
          </cell>
          <cell r="P104">
            <v>14.2</v>
          </cell>
          <cell r="Q104">
            <v>272337</v>
          </cell>
          <cell r="R104">
            <v>19626</v>
          </cell>
          <cell r="S104">
            <v>3.16</v>
          </cell>
        </row>
        <row r="105">
          <cell r="A105" t="str">
            <v xml:space="preserve">345.00 16           </v>
          </cell>
          <cell r="B105">
            <v>49644</v>
          </cell>
          <cell r="C105" t="str">
            <v xml:space="preserve">   VAR</v>
          </cell>
          <cell r="D105" t="str">
            <v xml:space="preserve">SQ   </v>
          </cell>
          <cell r="E105">
            <v>-10</v>
          </cell>
          <cell r="F105">
            <v>127358.6</v>
          </cell>
          <cell r="G105">
            <v>108290</v>
          </cell>
          <cell r="H105">
            <v>31804</v>
          </cell>
          <cell r="I105">
            <v>1026</v>
          </cell>
          <cell r="J105">
            <v>0.81</v>
          </cell>
          <cell r="K105">
            <v>31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85</v>
          </cell>
          <cell r="P105">
            <v>42.7</v>
          </cell>
          <cell r="Q105">
            <v>81093</v>
          </cell>
          <cell r="R105">
            <v>1901</v>
          </cell>
          <cell r="S105">
            <v>1.49</v>
          </cell>
        </row>
        <row r="106">
          <cell r="A106" t="str">
            <v xml:space="preserve">346.00 03           </v>
          </cell>
          <cell r="B106">
            <v>44531</v>
          </cell>
          <cell r="C106" t="str">
            <v xml:space="preserve">   VAR</v>
          </cell>
          <cell r="D106" t="str">
            <v xml:space="preserve">SQ   </v>
          </cell>
          <cell r="E106">
            <v>-10</v>
          </cell>
          <cell r="F106">
            <v>5452758.0099999998</v>
          </cell>
          <cell r="G106">
            <v>724485</v>
          </cell>
          <cell r="H106">
            <v>5273548</v>
          </cell>
          <cell r="I106">
            <v>310208</v>
          </cell>
          <cell r="J106">
            <v>5.69</v>
          </cell>
          <cell r="K106">
            <v>17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13.3</v>
          </cell>
          <cell r="P106">
            <v>3.8</v>
          </cell>
          <cell r="Q106">
            <v>1086535</v>
          </cell>
          <cell r="R106">
            <v>289005</v>
          </cell>
          <cell r="S106">
            <v>5.3</v>
          </cell>
        </row>
        <row r="107">
          <cell r="A107" t="str">
            <v xml:space="preserve">346.00 04           </v>
          </cell>
          <cell r="B107">
            <v>44531</v>
          </cell>
          <cell r="C107" t="str">
            <v xml:space="preserve">   VAR</v>
          </cell>
          <cell r="D107" t="str">
            <v xml:space="preserve">SQ   </v>
          </cell>
          <cell r="E107">
            <v>-10</v>
          </cell>
          <cell r="F107">
            <v>336554.97</v>
          </cell>
          <cell r="G107">
            <v>85214</v>
          </cell>
          <cell r="H107">
            <v>284996</v>
          </cell>
          <cell r="I107">
            <v>16764</v>
          </cell>
          <cell r="J107">
            <v>4.9800000000000004</v>
          </cell>
          <cell r="K107">
            <v>17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25.3</v>
          </cell>
          <cell r="P107">
            <v>8.9</v>
          </cell>
          <cell r="Q107">
            <v>125827</v>
          </cell>
          <cell r="R107">
            <v>14370</v>
          </cell>
          <cell r="S107">
            <v>4.2699999999999996</v>
          </cell>
        </row>
        <row r="108">
          <cell r="A108" t="str">
            <v xml:space="preserve">346.00 09           </v>
          </cell>
          <cell r="B108">
            <v>45261</v>
          </cell>
          <cell r="C108" t="str">
            <v xml:space="preserve">   VAR</v>
          </cell>
          <cell r="D108" t="str">
            <v xml:space="preserve">SQ   </v>
          </cell>
          <cell r="E108">
            <v>-10</v>
          </cell>
          <cell r="F108">
            <v>2914098.73</v>
          </cell>
          <cell r="G108">
            <v>568298</v>
          </cell>
          <cell r="H108">
            <v>2637211</v>
          </cell>
          <cell r="I108">
            <v>138800</v>
          </cell>
          <cell r="J108">
            <v>4.76</v>
          </cell>
          <cell r="K108">
            <v>19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19.5</v>
          </cell>
          <cell r="P108">
            <v>4.9000000000000004</v>
          </cell>
          <cell r="Q108">
            <v>651989</v>
          </cell>
          <cell r="R108">
            <v>134362</v>
          </cell>
          <cell r="S108">
            <v>4.6100000000000003</v>
          </cell>
        </row>
        <row r="109">
          <cell r="A109" t="str">
            <v xml:space="preserve">346.00 12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-10</v>
          </cell>
          <cell r="F109">
            <v>3142.16</v>
          </cell>
          <cell r="G109">
            <v>801</v>
          </cell>
          <cell r="H109">
            <v>2655</v>
          </cell>
          <cell r="I109">
            <v>78</v>
          </cell>
          <cell r="J109">
            <v>2.48</v>
          </cell>
          <cell r="K109">
            <v>34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25.5</v>
          </cell>
          <cell r="P109">
            <v>4.5</v>
          </cell>
          <cell r="Q109">
            <v>404</v>
          </cell>
          <cell r="R109">
            <v>90</v>
          </cell>
          <cell r="S109">
            <v>2.86</v>
          </cell>
        </row>
        <row r="110">
          <cell r="A110">
            <v>350.2</v>
          </cell>
          <cell r="B110" t="str">
            <v xml:space="preserve">       </v>
          </cell>
          <cell r="C110">
            <v>70</v>
          </cell>
          <cell r="D110" t="str">
            <v xml:space="preserve">R4   </v>
          </cell>
          <cell r="E110">
            <v>0</v>
          </cell>
          <cell r="F110">
            <v>41937662.270000003</v>
          </cell>
          <cell r="G110">
            <v>3854255</v>
          </cell>
          <cell r="H110">
            <v>38083404</v>
          </cell>
          <cell r="I110">
            <v>594873</v>
          </cell>
          <cell r="J110">
            <v>1.42</v>
          </cell>
          <cell r="K110">
            <v>64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9.1999999999999993</v>
          </cell>
          <cell r="P110">
            <v>6.1</v>
          </cell>
          <cell r="Q110">
            <v>3630736</v>
          </cell>
          <cell r="R110">
            <v>599709</v>
          </cell>
          <cell r="S110">
            <v>1.43</v>
          </cell>
        </row>
        <row r="111">
          <cell r="A111">
            <v>352</v>
          </cell>
          <cell r="B111" t="str">
            <v xml:space="preserve">       </v>
          </cell>
          <cell r="C111">
            <v>55</v>
          </cell>
          <cell r="D111" t="str">
            <v xml:space="preserve">R4   </v>
          </cell>
          <cell r="E111">
            <v>-5</v>
          </cell>
          <cell r="F111">
            <v>6745425.6100000003</v>
          </cell>
          <cell r="G111">
            <v>1276137</v>
          </cell>
          <cell r="H111">
            <v>5806558</v>
          </cell>
          <cell r="I111">
            <v>133239</v>
          </cell>
          <cell r="J111">
            <v>1.98</v>
          </cell>
          <cell r="K111">
            <v>43.6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18.899999999999999</v>
          </cell>
          <cell r="P111">
            <v>11.2</v>
          </cell>
          <cell r="Q111">
            <v>1412611</v>
          </cell>
          <cell r="R111">
            <v>128905</v>
          </cell>
          <cell r="S111">
            <v>1.91</v>
          </cell>
        </row>
        <row r="112">
          <cell r="A112">
            <v>353</v>
          </cell>
          <cell r="B112" t="str">
            <v xml:space="preserve">       </v>
          </cell>
          <cell r="C112">
            <v>55</v>
          </cell>
          <cell r="D112" t="str">
            <v xml:space="preserve">R3   </v>
          </cell>
          <cell r="E112">
            <v>-15</v>
          </cell>
          <cell r="F112">
            <v>156143175.40000001</v>
          </cell>
          <cell r="G112">
            <v>53006094</v>
          </cell>
          <cell r="H112">
            <v>126558556</v>
          </cell>
          <cell r="I112">
            <v>2852629</v>
          </cell>
          <cell r="J112">
            <v>1.83</v>
          </cell>
          <cell r="K112">
            <v>44.4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33.9</v>
          </cell>
          <cell r="P112">
            <v>12.7</v>
          </cell>
          <cell r="Q112">
            <v>39123652</v>
          </cell>
          <cell r="R112">
            <v>3268077</v>
          </cell>
          <cell r="S112">
            <v>2.09</v>
          </cell>
        </row>
        <row r="113">
          <cell r="A113">
            <v>354</v>
          </cell>
          <cell r="B113" t="str">
            <v xml:space="preserve">       </v>
          </cell>
          <cell r="C113">
            <v>65</v>
          </cell>
          <cell r="D113" t="str">
            <v xml:space="preserve">R3   </v>
          </cell>
          <cell r="E113">
            <v>-5</v>
          </cell>
          <cell r="F113">
            <v>128751388.59999999</v>
          </cell>
          <cell r="G113">
            <v>22333188</v>
          </cell>
          <cell r="H113">
            <v>112855769</v>
          </cell>
          <cell r="I113">
            <v>1954997</v>
          </cell>
          <cell r="J113">
            <v>1.52</v>
          </cell>
          <cell r="K113">
            <v>57.7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17.3</v>
          </cell>
          <cell r="P113">
            <v>8.3000000000000007</v>
          </cell>
          <cell r="Q113">
            <v>16531321</v>
          </cell>
          <cell r="R113">
            <v>2081910</v>
          </cell>
          <cell r="S113">
            <v>1.62</v>
          </cell>
        </row>
        <row r="114">
          <cell r="A114">
            <v>355</v>
          </cell>
          <cell r="B114" t="str">
            <v xml:space="preserve">       </v>
          </cell>
          <cell r="C114">
            <v>65</v>
          </cell>
          <cell r="D114" t="str">
            <v xml:space="preserve">R3   </v>
          </cell>
          <cell r="E114">
            <v>-30</v>
          </cell>
          <cell r="F114">
            <v>54056038.719999999</v>
          </cell>
          <cell r="G114">
            <v>19121684</v>
          </cell>
          <cell r="H114">
            <v>51151166</v>
          </cell>
          <cell r="I114">
            <v>984573</v>
          </cell>
          <cell r="J114">
            <v>1.82</v>
          </cell>
          <cell r="K114">
            <v>52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35.4</v>
          </cell>
          <cell r="P114">
            <v>14.8</v>
          </cell>
          <cell r="Q114">
            <v>15138773</v>
          </cell>
          <cell r="R114">
            <v>1082202</v>
          </cell>
          <cell r="S114">
            <v>2</v>
          </cell>
        </row>
        <row r="115">
          <cell r="A115">
            <v>356</v>
          </cell>
          <cell r="B115" t="str">
            <v xml:space="preserve">       </v>
          </cell>
          <cell r="C115">
            <v>65</v>
          </cell>
          <cell r="D115" t="str">
            <v xml:space="preserve">R3   </v>
          </cell>
          <cell r="E115">
            <v>-25</v>
          </cell>
          <cell r="F115">
            <v>112752999.84</v>
          </cell>
          <cell r="G115">
            <v>39165350</v>
          </cell>
          <cell r="H115">
            <v>101775901</v>
          </cell>
          <cell r="I115">
            <v>1837042</v>
          </cell>
          <cell r="J115">
            <v>1.63</v>
          </cell>
          <cell r="K115">
            <v>55.4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34.700000000000003</v>
          </cell>
          <cell r="P115">
            <v>12</v>
          </cell>
          <cell r="Q115">
            <v>24684220</v>
          </cell>
          <cell r="R115">
            <v>2170495</v>
          </cell>
          <cell r="S115">
            <v>1.92</v>
          </cell>
        </row>
        <row r="116">
          <cell r="A116">
            <v>357</v>
          </cell>
          <cell r="B116" t="str">
            <v xml:space="preserve">       </v>
          </cell>
          <cell r="C116">
            <v>60</v>
          </cell>
          <cell r="D116" t="str">
            <v xml:space="preserve">S4   </v>
          </cell>
          <cell r="E116">
            <v>-10</v>
          </cell>
          <cell r="F116">
            <v>6967583.8600000003</v>
          </cell>
          <cell r="G116">
            <v>840972</v>
          </cell>
          <cell r="H116">
            <v>6823371</v>
          </cell>
          <cell r="I116">
            <v>133927</v>
          </cell>
          <cell r="J116">
            <v>1.92</v>
          </cell>
          <cell r="K116">
            <v>50.9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12.1</v>
          </cell>
          <cell r="P116">
            <v>9</v>
          </cell>
          <cell r="Q116">
            <v>1145424</v>
          </cell>
          <cell r="R116">
            <v>127995</v>
          </cell>
          <cell r="S116">
            <v>1.84</v>
          </cell>
        </row>
        <row r="117">
          <cell r="A117">
            <v>358</v>
          </cell>
          <cell r="B117" t="str">
            <v xml:space="preserve">       </v>
          </cell>
          <cell r="C117">
            <v>50</v>
          </cell>
          <cell r="D117" t="str">
            <v xml:space="preserve">S3   </v>
          </cell>
          <cell r="E117">
            <v>-15</v>
          </cell>
          <cell r="F117">
            <v>10876916.77</v>
          </cell>
          <cell r="G117">
            <v>937307</v>
          </cell>
          <cell r="H117">
            <v>11571147</v>
          </cell>
          <cell r="I117">
            <v>255427</v>
          </cell>
          <cell r="J117">
            <v>2.35</v>
          </cell>
          <cell r="K117">
            <v>45.3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8.6</v>
          </cell>
          <cell r="P117">
            <v>4.5999999999999996</v>
          </cell>
          <cell r="Q117">
            <v>1158099</v>
          </cell>
          <cell r="R117">
            <v>250169</v>
          </cell>
          <cell r="S117">
            <v>2.2999999999999998</v>
          </cell>
        </row>
        <row r="118">
          <cell r="A118">
            <v>359</v>
          </cell>
          <cell r="B118" t="str">
            <v xml:space="preserve">       </v>
          </cell>
          <cell r="C118">
            <v>70</v>
          </cell>
          <cell r="D118" t="str">
            <v xml:space="preserve">R4   </v>
          </cell>
          <cell r="E118">
            <v>0</v>
          </cell>
          <cell r="F118">
            <v>399232.1</v>
          </cell>
          <cell r="G118">
            <v>218481</v>
          </cell>
          <cell r="H118">
            <v>180751</v>
          </cell>
          <cell r="I118">
            <v>4766</v>
          </cell>
          <cell r="J118">
            <v>1.19</v>
          </cell>
          <cell r="K118">
            <v>37.9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54.7</v>
          </cell>
          <cell r="P118">
            <v>34.1</v>
          </cell>
          <cell r="Q118">
            <v>188191</v>
          </cell>
          <cell r="R118">
            <v>5709</v>
          </cell>
          <cell r="S118">
            <v>1.43</v>
          </cell>
        </row>
        <row r="119">
          <cell r="A119">
            <v>360.2</v>
          </cell>
          <cell r="B119" t="str">
            <v xml:space="preserve">       </v>
          </cell>
          <cell r="C119">
            <v>65</v>
          </cell>
          <cell r="D119" t="str">
            <v xml:space="preserve">R4   </v>
          </cell>
          <cell r="E119">
            <v>0</v>
          </cell>
          <cell r="F119">
            <v>6961933.9100000001</v>
          </cell>
          <cell r="G119">
            <v>2295835</v>
          </cell>
          <cell r="H119">
            <v>4666097</v>
          </cell>
          <cell r="I119">
            <v>104322</v>
          </cell>
          <cell r="J119">
            <v>1.5</v>
          </cell>
          <cell r="K119">
            <v>44.7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33</v>
          </cell>
          <cell r="P119">
            <v>21.2</v>
          </cell>
          <cell r="Q119">
            <v>2206207</v>
          </cell>
          <cell r="R119">
            <v>107214</v>
          </cell>
          <cell r="S119">
            <v>1.54</v>
          </cell>
        </row>
        <row r="120">
          <cell r="A120">
            <v>361</v>
          </cell>
          <cell r="B120" t="str">
            <v xml:space="preserve">       </v>
          </cell>
          <cell r="C120">
            <v>55</v>
          </cell>
          <cell r="D120" t="str">
            <v xml:space="preserve">R3   </v>
          </cell>
          <cell r="E120">
            <v>0</v>
          </cell>
          <cell r="F120">
            <v>1648448.17</v>
          </cell>
          <cell r="G120">
            <v>617035</v>
          </cell>
          <cell r="H120">
            <v>1031414</v>
          </cell>
          <cell r="I120">
            <v>27257</v>
          </cell>
          <cell r="J120">
            <v>1.65</v>
          </cell>
          <cell r="K120">
            <v>37.799999999999997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37.4</v>
          </cell>
          <cell r="P120">
            <v>20.9</v>
          </cell>
          <cell r="Q120">
            <v>558805</v>
          </cell>
          <cell r="R120">
            <v>30002</v>
          </cell>
          <cell r="S120">
            <v>1.82</v>
          </cell>
        </row>
        <row r="121">
          <cell r="A121">
            <v>362</v>
          </cell>
          <cell r="B121" t="str">
            <v xml:space="preserve">       </v>
          </cell>
          <cell r="C121">
            <v>55</v>
          </cell>
          <cell r="D121" t="str">
            <v xml:space="preserve">R3   </v>
          </cell>
          <cell r="E121">
            <v>-10</v>
          </cell>
          <cell r="F121">
            <v>143461643.05000001</v>
          </cell>
          <cell r="G121">
            <v>49971616</v>
          </cell>
          <cell r="H121">
            <v>107836191</v>
          </cell>
          <cell r="I121">
            <v>2489631</v>
          </cell>
          <cell r="J121">
            <v>1.74</v>
          </cell>
          <cell r="K121">
            <v>43.3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34.799999999999997</v>
          </cell>
          <cell r="P121">
            <v>15.1</v>
          </cell>
          <cell r="Q121">
            <v>39443075</v>
          </cell>
          <cell r="R121">
            <v>2872102</v>
          </cell>
          <cell r="S121">
            <v>2</v>
          </cell>
        </row>
        <row r="122">
          <cell r="A122">
            <v>364</v>
          </cell>
          <cell r="B122" t="str">
            <v xml:space="preserve">       </v>
          </cell>
          <cell r="C122">
            <v>60</v>
          </cell>
          <cell r="D122" t="str">
            <v xml:space="preserve">R1   </v>
          </cell>
          <cell r="E122">
            <v>-10</v>
          </cell>
          <cell r="F122">
            <v>142694449.19999999</v>
          </cell>
          <cell r="G122">
            <v>63939358</v>
          </cell>
          <cell r="H122">
            <v>93024536</v>
          </cell>
          <cell r="I122">
            <v>1813568</v>
          </cell>
          <cell r="J122">
            <v>1.27</v>
          </cell>
          <cell r="K122">
            <v>51.3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44.8</v>
          </cell>
          <cell r="P122">
            <v>16.100000000000001</v>
          </cell>
          <cell r="Q122">
            <v>29622328</v>
          </cell>
          <cell r="R122">
            <v>2621297</v>
          </cell>
          <cell r="S122">
            <v>1.84</v>
          </cell>
        </row>
        <row r="123">
          <cell r="A123">
            <v>365</v>
          </cell>
          <cell r="B123" t="str">
            <v xml:space="preserve">       </v>
          </cell>
          <cell r="C123">
            <v>55</v>
          </cell>
          <cell r="D123" t="str">
            <v xml:space="preserve">R2.5 </v>
          </cell>
          <cell r="E123">
            <v>-100</v>
          </cell>
          <cell r="F123">
            <v>129044802.84</v>
          </cell>
          <cell r="G123">
            <v>67674025</v>
          </cell>
          <cell r="H123">
            <v>190415577</v>
          </cell>
          <cell r="I123">
            <v>4968273</v>
          </cell>
          <cell r="J123">
            <v>3.85</v>
          </cell>
          <cell r="K123">
            <v>38.299999999999997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52.4</v>
          </cell>
          <cell r="P123">
            <v>18.399999999999999</v>
          </cell>
          <cell r="Q123">
            <v>75795749</v>
          </cell>
          <cell r="R123">
            <v>4697231</v>
          </cell>
          <cell r="S123">
            <v>3.64</v>
          </cell>
        </row>
        <row r="124">
          <cell r="A124">
            <v>366</v>
          </cell>
          <cell r="B124" t="str">
            <v xml:space="preserve">       </v>
          </cell>
          <cell r="C124">
            <v>60</v>
          </cell>
          <cell r="D124" t="str">
            <v xml:space="preserve">S2   </v>
          </cell>
          <cell r="E124">
            <v>-10</v>
          </cell>
          <cell r="F124">
            <v>79108853.219999999</v>
          </cell>
          <cell r="G124">
            <v>24559649</v>
          </cell>
          <cell r="H124">
            <v>62460090</v>
          </cell>
          <cell r="I124">
            <v>1345877</v>
          </cell>
          <cell r="J124">
            <v>1.7</v>
          </cell>
          <cell r="K124">
            <v>46.4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31</v>
          </cell>
          <cell r="P124">
            <v>14.6</v>
          </cell>
          <cell r="Q124">
            <v>20424495</v>
          </cell>
          <cell r="R124">
            <v>1453230</v>
          </cell>
          <cell r="S124">
            <v>1.84</v>
          </cell>
        </row>
        <row r="125">
          <cell r="A125">
            <v>367</v>
          </cell>
          <cell r="B125" t="str">
            <v xml:space="preserve">       </v>
          </cell>
          <cell r="C125">
            <v>60</v>
          </cell>
          <cell r="D125" t="str">
            <v xml:space="preserve">S2   </v>
          </cell>
          <cell r="E125">
            <v>-50</v>
          </cell>
          <cell r="F125">
            <v>226648092.38999999</v>
          </cell>
          <cell r="G125">
            <v>75086211</v>
          </cell>
          <cell r="H125">
            <v>264885930</v>
          </cell>
          <cell r="I125">
            <v>5239415</v>
          </cell>
          <cell r="J125">
            <v>2.31</v>
          </cell>
          <cell r="K125">
            <v>50.6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33.1</v>
          </cell>
          <cell r="P125">
            <v>10.5</v>
          </cell>
          <cell r="Q125">
            <v>57524170</v>
          </cell>
          <cell r="R125">
            <v>5677535</v>
          </cell>
          <cell r="S125">
            <v>2.5099999999999998</v>
          </cell>
        </row>
        <row r="126">
          <cell r="A126">
            <v>368</v>
          </cell>
          <cell r="B126" t="str">
            <v xml:space="preserve">       </v>
          </cell>
          <cell r="C126">
            <v>50</v>
          </cell>
          <cell r="D126" t="str">
            <v xml:space="preserve">R1   </v>
          </cell>
          <cell r="E126">
            <v>-15</v>
          </cell>
          <cell r="F126">
            <v>145500318.90000001</v>
          </cell>
          <cell r="G126">
            <v>55189454</v>
          </cell>
          <cell r="H126">
            <v>112135914</v>
          </cell>
          <cell r="I126">
            <v>2726149</v>
          </cell>
          <cell r="J126">
            <v>1.87</v>
          </cell>
          <cell r="K126">
            <v>41.1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37.9</v>
          </cell>
          <cell r="P126">
            <v>14.9</v>
          </cell>
          <cell r="Q126">
            <v>34731485</v>
          </cell>
          <cell r="R126">
            <v>3346507</v>
          </cell>
          <cell r="S126">
            <v>2.2999999999999998</v>
          </cell>
        </row>
        <row r="127">
          <cell r="A127">
            <v>369</v>
          </cell>
          <cell r="B127" t="str">
            <v xml:space="preserve">       </v>
          </cell>
          <cell r="C127">
            <v>50</v>
          </cell>
          <cell r="D127" t="str">
            <v xml:space="preserve">R2   </v>
          </cell>
          <cell r="E127">
            <v>-60</v>
          </cell>
          <cell r="F127">
            <v>102624288.47</v>
          </cell>
          <cell r="G127">
            <v>52021200</v>
          </cell>
          <cell r="H127">
            <v>112177664</v>
          </cell>
          <cell r="I127">
            <v>2727978</v>
          </cell>
          <cell r="J127">
            <v>2.66</v>
          </cell>
          <cell r="K127">
            <v>41.1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50.7</v>
          </cell>
          <cell r="P127">
            <v>12.7</v>
          </cell>
          <cell r="Q127">
            <v>34994948</v>
          </cell>
          <cell r="R127">
            <v>3283977</v>
          </cell>
          <cell r="S127">
            <v>3.2</v>
          </cell>
        </row>
        <row r="128">
          <cell r="A128">
            <v>370</v>
          </cell>
          <cell r="B128" t="str">
            <v xml:space="preserve">       </v>
          </cell>
          <cell r="C128">
            <v>33</v>
          </cell>
          <cell r="D128" t="str">
            <v xml:space="preserve">R1.5 </v>
          </cell>
          <cell r="E128">
            <v>0</v>
          </cell>
          <cell r="F128">
            <v>39747866.210000001</v>
          </cell>
          <cell r="G128">
            <v>14700648</v>
          </cell>
          <cell r="H128">
            <v>25047214</v>
          </cell>
          <cell r="I128">
            <v>1016738</v>
          </cell>
          <cell r="J128">
            <v>2.56</v>
          </cell>
          <cell r="K128">
            <v>24.6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37</v>
          </cell>
          <cell r="P128">
            <v>12.3</v>
          </cell>
          <cell r="Q128">
            <v>11185097</v>
          </cell>
          <cell r="R128">
            <v>1203226</v>
          </cell>
          <cell r="S128">
            <v>3.03</v>
          </cell>
        </row>
        <row r="129">
          <cell r="A129">
            <v>371</v>
          </cell>
          <cell r="B129" t="str">
            <v xml:space="preserve">       </v>
          </cell>
          <cell r="C129">
            <v>35</v>
          </cell>
          <cell r="D129" t="str">
            <v xml:space="preserve">R2   </v>
          </cell>
          <cell r="E129">
            <v>-40</v>
          </cell>
          <cell r="F129">
            <v>8470251.2100000009</v>
          </cell>
          <cell r="G129">
            <v>7005012</v>
          </cell>
          <cell r="H129">
            <v>4853342</v>
          </cell>
          <cell r="I129">
            <v>211664</v>
          </cell>
          <cell r="J129">
            <v>2.5</v>
          </cell>
          <cell r="K129">
            <v>22.9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82.7</v>
          </cell>
          <cell r="P129">
            <v>19</v>
          </cell>
          <cell r="Q129">
            <v>5095446</v>
          </cell>
          <cell r="R129">
            <v>339149</v>
          </cell>
          <cell r="S129">
            <v>4</v>
          </cell>
        </row>
        <row r="130">
          <cell r="A130">
            <v>373</v>
          </cell>
          <cell r="B130" t="str">
            <v xml:space="preserve">       </v>
          </cell>
          <cell r="C130">
            <v>50</v>
          </cell>
          <cell r="D130" t="str">
            <v xml:space="preserve">R2   </v>
          </cell>
          <cell r="E130">
            <v>-15</v>
          </cell>
          <cell r="F130">
            <v>26836735.239999998</v>
          </cell>
          <cell r="G130">
            <v>8278743</v>
          </cell>
          <cell r="H130">
            <v>22583503</v>
          </cell>
          <cell r="I130">
            <v>549406</v>
          </cell>
          <cell r="J130">
            <v>2.0499999999999998</v>
          </cell>
          <cell r="K130">
            <v>41.1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30.8</v>
          </cell>
          <cell r="P130">
            <v>12.2</v>
          </cell>
          <cell r="Q130">
            <v>6288145</v>
          </cell>
          <cell r="R130">
            <v>617245</v>
          </cell>
          <cell r="S130">
            <v>2.2999999999999998</v>
          </cell>
        </row>
        <row r="131">
          <cell r="A131">
            <v>390</v>
          </cell>
          <cell r="B131" t="str">
            <v xml:space="preserve">       </v>
          </cell>
          <cell r="C131">
            <v>45</v>
          </cell>
          <cell r="D131" t="str">
            <v xml:space="preserve">R2.5 </v>
          </cell>
          <cell r="E131">
            <v>-5</v>
          </cell>
          <cell r="F131">
            <v>9042940.2100000009</v>
          </cell>
          <cell r="G131">
            <v>2491579</v>
          </cell>
          <cell r="H131">
            <v>7003508</v>
          </cell>
          <cell r="I131">
            <v>229447</v>
          </cell>
          <cell r="J131">
            <v>2.54</v>
          </cell>
          <cell r="K131">
            <v>30.5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27.6</v>
          </cell>
          <cell r="P131">
            <v>15.8</v>
          </cell>
          <cell r="Q131">
            <v>2928172</v>
          </cell>
          <cell r="R131">
            <v>210791</v>
          </cell>
          <cell r="S131">
            <v>2.33</v>
          </cell>
        </row>
        <row r="132">
          <cell r="A132">
            <v>391.1</v>
          </cell>
          <cell r="B132" t="str">
            <v xml:space="preserve">       </v>
          </cell>
          <cell r="C132">
            <v>20</v>
          </cell>
          <cell r="D132" t="str">
            <v xml:space="preserve">SQ   </v>
          </cell>
          <cell r="E132">
            <v>0</v>
          </cell>
          <cell r="F132">
            <v>2011465.27</v>
          </cell>
          <cell r="G132">
            <v>1188515</v>
          </cell>
          <cell r="H132">
            <v>822951</v>
          </cell>
          <cell r="I132">
            <v>84455</v>
          </cell>
          <cell r="J132">
            <v>4.2</v>
          </cell>
          <cell r="K132">
            <v>9.6999999999999993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59.1</v>
          </cell>
          <cell r="P132">
            <v>13.4</v>
          </cell>
          <cell r="Q132">
            <v>1228836</v>
          </cell>
          <cell r="R132">
            <v>76494</v>
          </cell>
          <cell r="S132">
            <v>3.8</v>
          </cell>
        </row>
        <row r="133">
          <cell r="A133">
            <v>391.2</v>
          </cell>
          <cell r="B133" t="str">
            <v xml:space="preserve">       </v>
          </cell>
          <cell r="C133">
            <v>5</v>
          </cell>
          <cell r="D133" t="str">
            <v xml:space="preserve">SQ   </v>
          </cell>
          <cell r="E133">
            <v>0</v>
          </cell>
          <cell r="F133">
            <v>3390680.08</v>
          </cell>
          <cell r="G133">
            <v>1691680</v>
          </cell>
          <cell r="H133">
            <v>1699000</v>
          </cell>
          <cell r="I133">
            <v>979850</v>
          </cell>
          <cell r="J133">
            <v>28.9</v>
          </cell>
          <cell r="K133">
            <v>1.7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49.9</v>
          </cell>
          <cell r="P133">
            <v>6.8</v>
          </cell>
          <cell r="Q133">
            <v>2853623</v>
          </cell>
          <cell r="R133">
            <v>275746</v>
          </cell>
          <cell r="S133">
            <v>8.1300000000000008</v>
          </cell>
        </row>
        <row r="134">
          <cell r="A134">
            <v>391.3</v>
          </cell>
          <cell r="B134" t="str">
            <v xml:space="preserve">       </v>
          </cell>
          <cell r="C134">
            <v>10</v>
          </cell>
          <cell r="D134" t="str">
            <v xml:space="preserve">SQ   </v>
          </cell>
          <cell r="E134">
            <v>0</v>
          </cell>
          <cell r="F134">
            <v>2911537.03</v>
          </cell>
          <cell r="G134">
            <v>2028519</v>
          </cell>
          <cell r="H134">
            <v>883019</v>
          </cell>
          <cell r="I134">
            <v>130145</v>
          </cell>
          <cell r="J134">
            <v>4.47</v>
          </cell>
          <cell r="K134">
            <v>6.8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69.7</v>
          </cell>
          <cell r="P134">
            <v>4.7</v>
          </cell>
          <cell r="Q134">
            <v>1211324</v>
          </cell>
          <cell r="R134">
            <v>263940</v>
          </cell>
          <cell r="S134">
            <v>9.07</v>
          </cell>
        </row>
        <row r="135">
          <cell r="A135">
            <v>393</v>
          </cell>
          <cell r="B135" t="str">
            <v xml:space="preserve">       </v>
          </cell>
          <cell r="C135">
            <v>20</v>
          </cell>
          <cell r="D135" t="str">
            <v xml:space="preserve">SQ   </v>
          </cell>
          <cell r="E135">
            <v>0</v>
          </cell>
          <cell r="F135">
            <v>214101.68</v>
          </cell>
          <cell r="G135">
            <v>129496</v>
          </cell>
          <cell r="H135">
            <v>84606</v>
          </cell>
          <cell r="I135">
            <v>10419</v>
          </cell>
          <cell r="J135">
            <v>4.87</v>
          </cell>
          <cell r="K135">
            <v>8.1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60.5</v>
          </cell>
          <cell r="P135">
            <v>21.5</v>
          </cell>
          <cell r="Q135">
            <v>163558</v>
          </cell>
          <cell r="R135">
            <v>6082</v>
          </cell>
          <cell r="S135">
            <v>2.84</v>
          </cell>
        </row>
        <row r="136">
          <cell r="A136">
            <v>394</v>
          </cell>
          <cell r="B136" t="str">
            <v xml:space="preserve">       </v>
          </cell>
          <cell r="C136">
            <v>25</v>
          </cell>
          <cell r="D136" t="str">
            <v xml:space="preserve">SQ   </v>
          </cell>
          <cell r="E136">
            <v>0</v>
          </cell>
          <cell r="F136">
            <v>4000737.49</v>
          </cell>
          <cell r="G136">
            <v>2181759</v>
          </cell>
          <cell r="H136">
            <v>1818980</v>
          </cell>
          <cell r="I136">
            <v>359015</v>
          </cell>
          <cell r="J136">
            <v>8.9700000000000006</v>
          </cell>
          <cell r="K136">
            <v>5.0999999999999996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54.5</v>
          </cell>
          <cell r="P136">
            <v>19.2</v>
          </cell>
          <cell r="Q136">
            <v>2961638</v>
          </cell>
          <cell r="R136">
            <v>130522</v>
          </cell>
          <cell r="S136">
            <v>3.26</v>
          </cell>
        </row>
        <row r="137">
          <cell r="A137">
            <v>395</v>
          </cell>
          <cell r="B137" t="str">
            <v xml:space="preserve">       </v>
          </cell>
          <cell r="C137">
            <v>15</v>
          </cell>
          <cell r="D137" t="str">
            <v xml:space="preserve">SQ   </v>
          </cell>
          <cell r="E137">
            <v>0</v>
          </cell>
          <cell r="F137">
            <v>754690.5</v>
          </cell>
          <cell r="G137">
            <v>309708</v>
          </cell>
          <cell r="H137">
            <v>444983</v>
          </cell>
          <cell r="I137">
            <v>51367</v>
          </cell>
          <cell r="J137">
            <v>6.81</v>
          </cell>
          <cell r="K137">
            <v>8.6999999999999993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41</v>
          </cell>
          <cell r="P137">
            <v>14.4</v>
          </cell>
          <cell r="Q137">
            <v>486693</v>
          </cell>
          <cell r="R137">
            <v>22597</v>
          </cell>
          <cell r="S137">
            <v>2.99</v>
          </cell>
        </row>
        <row r="138">
          <cell r="A138">
            <v>397</v>
          </cell>
          <cell r="B138" t="str">
            <v xml:space="preserve">       </v>
          </cell>
          <cell r="C138">
            <v>15</v>
          </cell>
          <cell r="D138" t="str">
            <v xml:space="preserve">SQ   </v>
          </cell>
          <cell r="E138">
            <v>0</v>
          </cell>
          <cell r="F138">
            <v>24518317.359999999</v>
          </cell>
          <cell r="G138">
            <v>7598567</v>
          </cell>
          <cell r="H138">
            <v>16919747</v>
          </cell>
          <cell r="I138">
            <v>2580046</v>
          </cell>
          <cell r="J138">
            <v>10.52</v>
          </cell>
          <cell r="K138">
            <v>6.6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31</v>
          </cell>
          <cell r="P138">
            <v>7.5</v>
          </cell>
          <cell r="Q138">
            <v>11093815</v>
          </cell>
          <cell r="R138">
            <v>1337873</v>
          </cell>
          <cell r="S138">
            <v>5.46</v>
          </cell>
        </row>
        <row r="139">
          <cell r="A139" t="str">
            <v>_x001A_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mparison Schedule"/>
      <sheetName val="Controls - Electric"/>
      <sheetName val="Reserve - Electric"/>
      <sheetName val="Deprate"/>
      <sheetName val="Existing Rates"/>
      <sheetName val="General Info"/>
      <sheetName val="Deprate 2004"/>
      <sheetName val="Controls - Common"/>
      <sheetName val="Reserve - Common"/>
      <sheetName val="Deprate - Common"/>
    </sheetNames>
    <sheetDataSet>
      <sheetData sheetId="0"/>
      <sheetData sheetId="1"/>
      <sheetData sheetId="2">
        <row r="5">
          <cell r="A5">
            <v>301</v>
          </cell>
        </row>
      </sheetData>
      <sheetData sheetId="3">
        <row r="5">
          <cell r="A5">
            <v>301</v>
          </cell>
        </row>
      </sheetData>
      <sheetData sheetId="4">
        <row r="1">
          <cell r="A1" t="str">
            <v xml:space="preserve"> ACCT  GROUP        </v>
          </cell>
        </row>
      </sheetData>
      <sheetData sheetId="5">
        <row r="1">
          <cell r="B1" t="str">
            <v>SIERRA PACIFIC POWER COMPANY</v>
          </cell>
        </row>
      </sheetData>
      <sheetData sheetId="6">
        <row r="4">
          <cell r="A4">
            <v>310.10000000000002</v>
          </cell>
        </row>
      </sheetData>
      <sheetData sheetId="7">
        <row r="1">
          <cell r="A1" t="str">
            <v xml:space="preserve"> ACCT  GROUP        </v>
          </cell>
        </row>
      </sheetData>
      <sheetData sheetId="8">
        <row r="3">
          <cell r="A3">
            <v>303</v>
          </cell>
        </row>
      </sheetData>
      <sheetData sheetId="9">
        <row r="3">
          <cell r="A3">
            <v>303</v>
          </cell>
        </row>
      </sheetData>
      <sheetData sheetId="10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303</v>
          </cell>
          <cell r="B2" t="str">
            <v xml:space="preserve">       </v>
          </cell>
          <cell r="C2">
            <v>8</v>
          </cell>
          <cell r="D2" t="str">
            <v xml:space="preserve">SQ   </v>
          </cell>
          <cell r="E2">
            <v>0</v>
          </cell>
          <cell r="F2">
            <v>76669335.340000004</v>
          </cell>
          <cell r="G2">
            <v>56068060</v>
          </cell>
          <cell r="H2">
            <v>20601276</v>
          </cell>
          <cell r="I2">
            <v>3625421</v>
          </cell>
          <cell r="J2">
            <v>4.7300000000000004</v>
          </cell>
          <cell r="K2">
            <v>5.7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73.099999999999994</v>
          </cell>
          <cell r="P2">
            <v>8.1</v>
          </cell>
          <cell r="Q2">
            <v>55011105</v>
          </cell>
          <cell r="R2">
            <v>4357219</v>
          </cell>
          <cell r="S2">
            <v>5.68</v>
          </cell>
        </row>
        <row r="3">
          <cell r="A3">
            <v>389.1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3478299.57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389.2</v>
          </cell>
          <cell r="B4" t="str">
            <v xml:space="preserve">       </v>
          </cell>
          <cell r="C4">
            <v>65</v>
          </cell>
          <cell r="D4" t="str">
            <v xml:space="preserve">R4   </v>
          </cell>
          <cell r="E4">
            <v>0</v>
          </cell>
          <cell r="F4">
            <v>279552.67</v>
          </cell>
          <cell r="G4">
            <v>-1364</v>
          </cell>
          <cell r="H4">
            <v>280917</v>
          </cell>
          <cell r="I4">
            <v>4627</v>
          </cell>
          <cell r="J4">
            <v>1.66</v>
          </cell>
          <cell r="K4">
            <v>60.7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-0.5</v>
          </cell>
          <cell r="P4">
            <v>3.4</v>
          </cell>
          <cell r="Q4">
            <v>14660</v>
          </cell>
          <cell r="R4">
            <v>4305</v>
          </cell>
          <cell r="S4">
            <v>1.54</v>
          </cell>
        </row>
        <row r="5">
          <cell r="A5">
            <v>390</v>
          </cell>
          <cell r="B5" t="str">
            <v xml:space="preserve">       </v>
          </cell>
          <cell r="C5">
            <v>57</v>
          </cell>
          <cell r="D5" t="str">
            <v xml:space="preserve">R4   </v>
          </cell>
          <cell r="E5">
            <v>-5</v>
          </cell>
          <cell r="F5">
            <v>32311180.989999998</v>
          </cell>
          <cell r="G5">
            <v>11517802</v>
          </cell>
          <cell r="H5">
            <v>22408936</v>
          </cell>
          <cell r="I5">
            <v>508897</v>
          </cell>
          <cell r="J5">
            <v>1.57</v>
          </cell>
          <cell r="K5">
            <v>44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35.6</v>
          </cell>
          <cell r="P5">
            <v>15.3</v>
          </cell>
          <cell r="Q5">
            <v>8901013</v>
          </cell>
          <cell r="R5">
            <v>593718</v>
          </cell>
          <cell r="S5">
            <v>1.84</v>
          </cell>
        </row>
        <row r="6">
          <cell r="A6">
            <v>391.1</v>
          </cell>
          <cell r="B6" t="str">
            <v xml:space="preserve">       </v>
          </cell>
          <cell r="C6">
            <v>20</v>
          </cell>
          <cell r="D6" t="str">
            <v xml:space="preserve">SQ   </v>
          </cell>
          <cell r="E6">
            <v>0</v>
          </cell>
          <cell r="F6">
            <v>13978916.85</v>
          </cell>
          <cell r="G6">
            <v>5246097</v>
          </cell>
          <cell r="H6">
            <v>8732822</v>
          </cell>
          <cell r="I6">
            <v>506828</v>
          </cell>
          <cell r="J6">
            <v>3.63</v>
          </cell>
          <cell r="K6">
            <v>17.2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37.5</v>
          </cell>
          <cell r="P6">
            <v>4.8</v>
          </cell>
          <cell r="Q6">
            <v>3345154</v>
          </cell>
          <cell r="R6">
            <v>695420</v>
          </cell>
          <cell r="S6">
            <v>4.97</v>
          </cell>
        </row>
        <row r="7">
          <cell r="A7">
            <v>391.2</v>
          </cell>
          <cell r="B7" t="str">
            <v xml:space="preserve">       </v>
          </cell>
          <cell r="C7">
            <v>5</v>
          </cell>
          <cell r="D7" t="str">
            <v xml:space="preserve">SQ   </v>
          </cell>
          <cell r="E7">
            <v>0</v>
          </cell>
          <cell r="F7">
            <v>18255386.489999998</v>
          </cell>
          <cell r="G7">
            <v>6365326</v>
          </cell>
          <cell r="H7">
            <v>11890060</v>
          </cell>
          <cell r="I7">
            <v>3188137</v>
          </cell>
          <cell r="J7">
            <v>17.46</v>
          </cell>
          <cell r="K7">
            <v>3.7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34.9</v>
          </cell>
          <cell r="P7">
            <v>1.7</v>
          </cell>
          <cell r="Q7">
            <v>6216720</v>
          </cell>
          <cell r="R7">
            <v>3509962</v>
          </cell>
          <cell r="S7">
            <v>19.23</v>
          </cell>
        </row>
        <row r="8">
          <cell r="A8">
            <v>392</v>
          </cell>
          <cell r="B8" t="str">
            <v xml:space="preserve">       </v>
          </cell>
          <cell r="C8">
            <v>14</v>
          </cell>
          <cell r="D8" t="str">
            <v xml:space="preserve">L1   </v>
          </cell>
          <cell r="E8">
            <v>8</v>
          </cell>
          <cell r="F8">
            <v>792444.15</v>
          </cell>
          <cell r="G8">
            <v>240575</v>
          </cell>
          <cell r="H8">
            <v>488472</v>
          </cell>
          <cell r="I8">
            <v>75448</v>
          </cell>
          <cell r="J8">
            <v>9.52</v>
          </cell>
          <cell r="K8">
            <v>6.5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30.4</v>
          </cell>
          <cell r="P8">
            <v>14</v>
          </cell>
          <cell r="Q8">
            <v>345882</v>
          </cell>
          <cell r="R8">
            <v>52054</v>
          </cell>
          <cell r="S8">
            <v>6.57</v>
          </cell>
        </row>
        <row r="9">
          <cell r="A9">
            <v>394</v>
          </cell>
          <cell r="B9" t="str">
            <v xml:space="preserve">       </v>
          </cell>
          <cell r="C9">
            <v>25</v>
          </cell>
          <cell r="D9" t="str">
            <v xml:space="preserve">SQ   </v>
          </cell>
          <cell r="E9">
            <v>0</v>
          </cell>
          <cell r="F9">
            <v>827801.41</v>
          </cell>
          <cell r="G9">
            <v>661555</v>
          </cell>
          <cell r="H9">
            <v>166246</v>
          </cell>
          <cell r="I9">
            <v>20555</v>
          </cell>
          <cell r="J9">
            <v>2.48</v>
          </cell>
          <cell r="K9">
            <v>8.1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79.900000000000006</v>
          </cell>
          <cell r="P9">
            <v>18.600000000000001</v>
          </cell>
          <cell r="Q9">
            <v>614860</v>
          </cell>
          <cell r="R9">
            <v>30655</v>
          </cell>
          <cell r="S9">
            <v>3.7</v>
          </cell>
        </row>
        <row r="10">
          <cell r="A10">
            <v>396</v>
          </cell>
          <cell r="B10" t="str">
            <v xml:space="preserve">       </v>
          </cell>
          <cell r="C10">
            <v>14</v>
          </cell>
          <cell r="D10" t="str">
            <v xml:space="preserve">R1.5 </v>
          </cell>
          <cell r="E10">
            <v>8</v>
          </cell>
          <cell r="F10">
            <v>151905.76999999999</v>
          </cell>
          <cell r="G10">
            <v>74900</v>
          </cell>
          <cell r="H10">
            <v>64853</v>
          </cell>
          <cell r="I10">
            <v>7555</v>
          </cell>
          <cell r="J10">
            <v>4.97</v>
          </cell>
          <cell r="K10">
            <v>8.6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49.3</v>
          </cell>
          <cell r="P10">
            <v>7.2</v>
          </cell>
          <cell r="Q10">
            <v>54549</v>
          </cell>
          <cell r="R10">
            <v>9978</v>
          </cell>
          <cell r="S10">
            <v>6.57</v>
          </cell>
        </row>
        <row r="11">
          <cell r="A11">
            <v>397</v>
          </cell>
          <cell r="B11" t="str">
            <v xml:space="preserve">       </v>
          </cell>
          <cell r="C11">
            <v>15</v>
          </cell>
          <cell r="D11" t="str">
            <v xml:space="preserve">SQ   </v>
          </cell>
          <cell r="E11">
            <v>0</v>
          </cell>
          <cell r="F11">
            <v>9955089.2799999993</v>
          </cell>
          <cell r="G11">
            <v>1847407</v>
          </cell>
          <cell r="H11">
            <v>8107680</v>
          </cell>
          <cell r="I11">
            <v>821706</v>
          </cell>
          <cell r="J11">
            <v>8.25</v>
          </cell>
          <cell r="K11">
            <v>9.9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18.600000000000001</v>
          </cell>
          <cell r="P11">
            <v>4.0999999999999996</v>
          </cell>
          <cell r="Q11">
            <v>2716246</v>
          </cell>
          <cell r="R11">
            <v>659800</v>
          </cell>
          <cell r="S11">
            <v>6.63</v>
          </cell>
        </row>
        <row r="12">
          <cell r="A12">
            <v>398</v>
          </cell>
          <cell r="B12" t="str">
            <v xml:space="preserve">       </v>
          </cell>
          <cell r="C12">
            <v>20</v>
          </cell>
          <cell r="D12" t="str">
            <v xml:space="preserve">SQ   </v>
          </cell>
          <cell r="E12">
            <v>0</v>
          </cell>
          <cell r="F12">
            <v>25780.91</v>
          </cell>
          <cell r="G12">
            <v>0</v>
          </cell>
          <cell r="H12">
            <v>25781</v>
          </cell>
          <cell r="I12">
            <v>1507</v>
          </cell>
          <cell r="J12">
            <v>5.85</v>
          </cell>
          <cell r="K12">
            <v>17.100000000000001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0</v>
          </cell>
          <cell r="P12">
            <v>1.6</v>
          </cell>
          <cell r="Q12">
            <v>1999</v>
          </cell>
          <cell r="R12">
            <v>1289</v>
          </cell>
          <cell r="S12">
            <v>5</v>
          </cell>
        </row>
        <row r="13">
          <cell r="A13" t="str">
            <v>_x001A_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  <sheetName val="Index:H Adj"/>
    </sheetNames>
    <sheetDataSet>
      <sheetData sheetId="0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Final Order  Revenue Requirement</v>
          </cell>
        </row>
        <row r="14">
          <cell r="B14" t="str">
            <v>Final Order Pro Forma Rate Base</v>
          </cell>
        </row>
        <row r="15">
          <cell r="B15" t="str">
            <v>Final Order Adjustments to Rate Base</v>
          </cell>
        </row>
        <row r="16">
          <cell r="B16" t="str">
            <v>Explanation of Final Order Adjustments to Rate Base</v>
          </cell>
        </row>
        <row r="17">
          <cell r="B17" t="str">
            <v>Final Order Cash Working Capital</v>
          </cell>
        </row>
        <row r="18">
          <cell r="B18" t="str">
            <v>Final Order Capital Structure</v>
          </cell>
        </row>
        <row r="19">
          <cell r="B19" t="str">
            <v>Final Order Pro Forma Operating Income Statement</v>
          </cell>
        </row>
        <row r="20">
          <cell r="B20" t="str">
            <v>Final Order Operating Income Statement Adjustments</v>
          </cell>
        </row>
        <row r="21">
          <cell r="B21" t="str">
            <v>Explanation of Final Order Adjustments to the Operating Income Statement</v>
          </cell>
        </row>
        <row r="22">
          <cell r="B22" t="str">
            <v>Final Order Depreciation Rates and Expense</v>
          </cell>
        </row>
        <row r="23">
          <cell r="B23" t="str">
            <v>Final Order Pro Forma Calculation of Taxable Income 35% Federal Income Tax Rate</v>
          </cell>
        </row>
        <row r="24">
          <cell r="B24" t="str">
            <v>Final Order Pro Forma Calculation of Taxable Income 21% Federal Income Tax Rate</v>
          </cell>
        </row>
        <row r="25">
          <cell r="B25" t="str">
            <v>Final Order Interest Synchronization Calculation</v>
          </cell>
        </row>
        <row r="26">
          <cell r="B26" t="str">
            <v>Final Order Adjustments to Current Income Tax Expense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Deprate"/>
      <sheetName val="Existing Rates"/>
    </sheetNames>
    <sheetDataSet>
      <sheetData sheetId="0"/>
      <sheetData sheetId="1"/>
      <sheetData sheetId="2">
        <row r="5">
          <cell r="A5">
            <v>303</v>
          </cell>
          <cell r="B5" t="str">
            <v>Gas Intangible</v>
          </cell>
          <cell r="C5">
            <v>144535</v>
          </cell>
          <cell r="D5">
            <v>14472.17</v>
          </cell>
          <cell r="E5">
            <v>0</v>
          </cell>
          <cell r="F5">
            <v>0</v>
          </cell>
          <cell r="G5">
            <v>159007.17000000001</v>
          </cell>
        </row>
        <row r="6">
          <cell r="A6">
            <v>0</v>
          </cell>
          <cell r="B6" t="str">
            <v>TOTAL INTANGIBLE PLANT</v>
          </cell>
          <cell r="C6">
            <v>144535</v>
          </cell>
          <cell r="D6">
            <v>14472.17</v>
          </cell>
          <cell r="E6">
            <v>0</v>
          </cell>
          <cell r="F6">
            <v>0</v>
          </cell>
          <cell r="G6">
            <v>159007.17000000001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DISTRIBUTION PLANT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374.1</v>
          </cell>
          <cell r="B9" t="str">
            <v>Land</v>
          </cell>
          <cell r="C9">
            <v>3098.4</v>
          </cell>
          <cell r="D9">
            <v>0</v>
          </cell>
          <cell r="E9">
            <v>0</v>
          </cell>
          <cell r="F9">
            <v>-3098.4</v>
          </cell>
          <cell r="G9">
            <v>0</v>
          </cell>
        </row>
        <row r="10">
          <cell r="A10">
            <v>374.2</v>
          </cell>
          <cell r="B10" t="str">
            <v>Land Rights</v>
          </cell>
          <cell r="C10">
            <v>76474.009999999995</v>
          </cell>
          <cell r="D10">
            <v>4639.8</v>
          </cell>
          <cell r="E10">
            <v>0</v>
          </cell>
          <cell r="F10">
            <v>3098.4</v>
          </cell>
          <cell r="G10">
            <v>84212.209999999992</v>
          </cell>
        </row>
        <row r="11">
          <cell r="A11">
            <v>375</v>
          </cell>
          <cell r="B11" t="str">
            <v>Structures &amp; Improvements</v>
          </cell>
          <cell r="C11">
            <v>785276.85</v>
          </cell>
          <cell r="D11">
            <v>73820.820000000007</v>
          </cell>
          <cell r="E11">
            <v>0</v>
          </cell>
          <cell r="F11">
            <v>0</v>
          </cell>
          <cell r="G11">
            <v>859097.66999999993</v>
          </cell>
        </row>
        <row r="12">
          <cell r="A12">
            <v>376</v>
          </cell>
          <cell r="B12" t="str">
            <v>Mains</v>
          </cell>
          <cell r="C12">
            <v>43368717.909999996</v>
          </cell>
          <cell r="D12">
            <v>2583189.89</v>
          </cell>
          <cell r="E12">
            <v>-206299.83000000002</v>
          </cell>
          <cell r="F12">
            <v>0</v>
          </cell>
          <cell r="G12">
            <v>45745607.969999999</v>
          </cell>
        </row>
        <row r="13">
          <cell r="A13">
            <v>376</v>
          </cell>
          <cell r="B13" t="str">
            <v>Gas Mains Encroachment</v>
          </cell>
          <cell r="C13">
            <v>97796.77</v>
          </cell>
          <cell r="D13">
            <v>8119.2</v>
          </cell>
          <cell r="E13">
            <v>0</v>
          </cell>
          <cell r="F13">
            <v>0</v>
          </cell>
          <cell r="G13">
            <v>105915.97</v>
          </cell>
        </row>
        <row r="14">
          <cell r="A14">
            <v>376</v>
          </cell>
          <cell r="B14" t="str">
            <v>CWIP Property Taxes</v>
          </cell>
          <cell r="C14">
            <v>561106.71</v>
          </cell>
          <cell r="D14">
            <v>42053.97</v>
          </cell>
          <cell r="E14">
            <v>0</v>
          </cell>
          <cell r="F14">
            <v>0</v>
          </cell>
          <cell r="G14">
            <v>603160.67999999993</v>
          </cell>
        </row>
        <row r="15">
          <cell r="A15">
            <v>377</v>
          </cell>
          <cell r="B15" t="str">
            <v>Compressor Station Equipment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378</v>
          </cell>
          <cell r="B16" t="str">
            <v>Meas &amp; Reg Equipment General</v>
          </cell>
          <cell r="C16">
            <v>754174.49</v>
          </cell>
          <cell r="D16">
            <v>39329.769999999997</v>
          </cell>
          <cell r="E16">
            <v>-189806.52</v>
          </cell>
          <cell r="F16">
            <v>0</v>
          </cell>
          <cell r="G16">
            <v>603697.74</v>
          </cell>
        </row>
        <row r="17">
          <cell r="A17">
            <v>379</v>
          </cell>
          <cell r="B17" t="str">
            <v>Meas &amp; Reg Equipment City Gate</v>
          </cell>
          <cell r="C17">
            <v>532471.69999999995</v>
          </cell>
          <cell r="D17">
            <v>41154.959999999999</v>
          </cell>
          <cell r="E17">
            <v>-28478.46</v>
          </cell>
          <cell r="F17">
            <v>0</v>
          </cell>
          <cell r="G17">
            <v>545148.19999999995</v>
          </cell>
        </row>
        <row r="18">
          <cell r="A18">
            <v>380</v>
          </cell>
          <cell r="B18" t="str">
            <v>Services</v>
          </cell>
          <cell r="C18">
            <v>46241373.359999999</v>
          </cell>
          <cell r="D18">
            <v>2885598.68</v>
          </cell>
          <cell r="E18">
            <v>-233261.37</v>
          </cell>
          <cell r="F18">
            <v>0</v>
          </cell>
          <cell r="G18">
            <v>48893710.670000002</v>
          </cell>
        </row>
        <row r="19">
          <cell r="A19">
            <v>381</v>
          </cell>
          <cell r="B19" t="str">
            <v>Meters</v>
          </cell>
          <cell r="C19">
            <v>6950556.46</v>
          </cell>
          <cell r="D19">
            <v>1022319.1</v>
          </cell>
          <cell r="E19">
            <v>-64086.73</v>
          </cell>
          <cell r="F19">
            <v>0</v>
          </cell>
          <cell r="G19">
            <v>7908788.8299999991</v>
          </cell>
        </row>
        <row r="20">
          <cell r="A20">
            <v>382</v>
          </cell>
          <cell r="B20" t="str">
            <v>Meter Installations</v>
          </cell>
          <cell r="C20">
            <v>1544715.98</v>
          </cell>
          <cell r="D20">
            <v>52529.64</v>
          </cell>
          <cell r="E20">
            <v>0</v>
          </cell>
          <cell r="F20">
            <v>0</v>
          </cell>
          <cell r="G20">
            <v>1597245.6199999999</v>
          </cell>
        </row>
        <row r="21">
          <cell r="A21">
            <v>383</v>
          </cell>
          <cell r="B21" t="str">
            <v>House Regulators</v>
          </cell>
          <cell r="C21">
            <v>1562759.72</v>
          </cell>
          <cell r="D21">
            <v>88868.3</v>
          </cell>
          <cell r="E21">
            <v>0</v>
          </cell>
          <cell r="F21">
            <v>0</v>
          </cell>
          <cell r="G21">
            <v>1651628.02</v>
          </cell>
        </row>
        <row r="22">
          <cell r="A22">
            <v>384</v>
          </cell>
          <cell r="B22" t="str">
            <v>House Regulators Installations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385</v>
          </cell>
          <cell r="B23" t="str">
            <v>Ind Meas &amp; Reg Station Equipment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386</v>
          </cell>
          <cell r="B24" t="str">
            <v>Other Property on Customer Premises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387</v>
          </cell>
          <cell r="B25" t="str">
            <v>Other Equipment</v>
          </cell>
          <cell r="C25">
            <v>2800.45</v>
          </cell>
          <cell r="D25">
            <v>0</v>
          </cell>
          <cell r="E25">
            <v>-2800.45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TOTAL DISTRIBUTION PLANT</v>
          </cell>
          <cell r="C26">
            <v>102481322.81</v>
          </cell>
          <cell r="D26">
            <v>6841624.1299999999</v>
          </cell>
          <cell r="E26">
            <v>-724733.35999999987</v>
          </cell>
          <cell r="F26">
            <v>0</v>
          </cell>
          <cell r="G26">
            <v>108598213.58000001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0</v>
          </cell>
          <cell r="B28" t="str">
            <v>GENERAL PLANT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389</v>
          </cell>
          <cell r="B29" t="str">
            <v>Land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0</v>
          </cell>
          <cell r="B30" t="str">
            <v>Land Rights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390</v>
          </cell>
          <cell r="B31" t="str">
            <v>Structures &amp; Improvements</v>
          </cell>
          <cell r="C31">
            <v>124471.48</v>
          </cell>
          <cell r="D31">
            <v>7707.48</v>
          </cell>
          <cell r="E31">
            <v>0</v>
          </cell>
          <cell r="F31">
            <v>0</v>
          </cell>
          <cell r="G31">
            <v>132178.96</v>
          </cell>
        </row>
        <row r="32">
          <cell r="A32">
            <v>391.1</v>
          </cell>
          <cell r="B32" t="str">
            <v>Gas Office Furn &amp; Eq</v>
          </cell>
          <cell r="C32">
            <v>700.55</v>
          </cell>
          <cell r="D32">
            <v>332.76</v>
          </cell>
          <cell r="E32">
            <v>0</v>
          </cell>
          <cell r="F32">
            <v>0</v>
          </cell>
          <cell r="G32">
            <v>1033.31</v>
          </cell>
        </row>
        <row r="33">
          <cell r="A33">
            <v>391.2</v>
          </cell>
          <cell r="B33" t="str">
            <v>Gas Computers</v>
          </cell>
          <cell r="C33">
            <v>6588.22</v>
          </cell>
          <cell r="D33">
            <v>0</v>
          </cell>
          <cell r="E33">
            <v>0</v>
          </cell>
          <cell r="F33">
            <v>0</v>
          </cell>
          <cell r="G33">
            <v>6588.22</v>
          </cell>
        </row>
        <row r="34">
          <cell r="A34">
            <v>392</v>
          </cell>
          <cell r="B34" t="str">
            <v>Transportation Equipment</v>
          </cell>
          <cell r="C34">
            <v>-351522.03000000009</v>
          </cell>
          <cell r="D34">
            <v>33482.130000000005</v>
          </cell>
          <cell r="E34">
            <v>-2789.4199999999983</v>
          </cell>
          <cell r="F34">
            <v>540353.35000000009</v>
          </cell>
          <cell r="G34">
            <v>219524.03000000003</v>
          </cell>
        </row>
        <row r="35">
          <cell r="A35">
            <v>393</v>
          </cell>
          <cell r="B35" t="str">
            <v>Stores Equipment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394</v>
          </cell>
          <cell r="B36" t="str">
            <v>Tools, Shop &amp; Garage Equipment</v>
          </cell>
          <cell r="C36">
            <v>134755.82999999999</v>
          </cell>
          <cell r="D36">
            <v>8851.34</v>
          </cell>
          <cell r="E36">
            <v>-1088.53</v>
          </cell>
          <cell r="F36">
            <v>0</v>
          </cell>
          <cell r="G36">
            <v>142518.63999999998</v>
          </cell>
        </row>
        <row r="37">
          <cell r="A37">
            <v>395</v>
          </cell>
          <cell r="B37" t="str">
            <v>Laboratory Equipment</v>
          </cell>
          <cell r="C37">
            <v>6592.73</v>
          </cell>
          <cell r="D37">
            <v>2759.4</v>
          </cell>
          <cell r="E37">
            <v>0</v>
          </cell>
          <cell r="F37">
            <v>0</v>
          </cell>
          <cell r="G37">
            <v>9352.1299999999992</v>
          </cell>
        </row>
        <row r="38">
          <cell r="A38">
            <v>396</v>
          </cell>
          <cell r="B38" t="str">
            <v>Power-Operated Equipment</v>
          </cell>
          <cell r="C38">
            <v>51761.38</v>
          </cell>
          <cell r="D38">
            <v>9812.2800000000007</v>
          </cell>
          <cell r="E38">
            <v>0</v>
          </cell>
          <cell r="F38">
            <v>-25725.5</v>
          </cell>
          <cell r="G38">
            <v>35848.159999999996</v>
          </cell>
        </row>
        <row r="39">
          <cell r="A39">
            <v>397</v>
          </cell>
          <cell r="B39" t="str">
            <v>Communications Equipment</v>
          </cell>
          <cell r="C39">
            <v>76713.649999999994</v>
          </cell>
          <cell r="D39">
            <v>33741.480000000003</v>
          </cell>
          <cell r="E39">
            <v>0</v>
          </cell>
          <cell r="F39">
            <v>0</v>
          </cell>
          <cell r="G39">
            <v>110455.13</v>
          </cell>
        </row>
        <row r="40">
          <cell r="A40">
            <v>398</v>
          </cell>
          <cell r="B40" t="str">
            <v>Miscellaneous Equipment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0</v>
          </cell>
          <cell r="B41" t="str">
            <v>TOTAL GENERAL PLANT</v>
          </cell>
          <cell r="C41">
            <v>50061.809999999889</v>
          </cell>
          <cell r="D41">
            <v>96686.87000000001</v>
          </cell>
          <cell r="E41">
            <v>-3877.949999999998</v>
          </cell>
          <cell r="F41">
            <v>514627.85000000009</v>
          </cell>
          <cell r="G41">
            <v>657498.58000000007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>TOTAL GAS PLANT</v>
          </cell>
          <cell r="C44">
            <v>102675919.62</v>
          </cell>
          <cell r="D44">
            <v>6952783.1699999999</v>
          </cell>
          <cell r="E44">
            <v>-728611.30999999982</v>
          </cell>
          <cell r="F44">
            <v>514627.85000000009</v>
          </cell>
          <cell r="G44">
            <v>109414719.33000001</v>
          </cell>
        </row>
      </sheetData>
      <sheetData sheetId="3">
        <row r="1">
          <cell r="A1" t="str">
            <v xml:space="preserve"> ACCT  GROUP       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AM44"/>
  <sheetViews>
    <sheetView tabSelected="1" zoomScale="110" zoomScaleNormal="110" workbookViewId="0"/>
  </sheetViews>
  <sheetFormatPr defaultRowHeight="15" x14ac:dyDescent="0.25"/>
  <cols>
    <col min="1" max="1" width="18.28515625" bestFit="1" customWidth="1"/>
    <col min="2" max="2" width="2.7109375" customWidth="1"/>
    <col min="3" max="3" width="15.28515625" bestFit="1" customWidth="1"/>
    <col min="4" max="4" width="2.7109375" customWidth="1"/>
    <col min="5" max="5" width="6.140625" bestFit="1" customWidth="1"/>
    <col min="6" max="6" width="2.7109375" customWidth="1"/>
    <col min="7" max="7" width="13.7109375" bestFit="1" customWidth="1"/>
    <col min="8" max="8" width="2.7109375" customWidth="1"/>
    <col min="9" max="9" width="6.140625" bestFit="1" customWidth="1"/>
    <col min="10" max="10" width="2.7109375" customWidth="1"/>
    <col min="11" max="11" width="13.7109375" bestFit="1" customWidth="1"/>
    <col min="12" max="13" width="1.7109375" customWidth="1"/>
    <col min="14" max="14" width="6.85546875" bestFit="1" customWidth="1"/>
    <col min="15" max="15" width="1.7109375" customWidth="1"/>
    <col min="16" max="16" width="13.42578125" bestFit="1" customWidth="1"/>
    <col min="18" max="18" width="18.28515625" bestFit="1" customWidth="1"/>
    <col min="19" max="19" width="2.7109375" customWidth="1"/>
    <col min="20" max="20" width="6.140625" bestFit="1" customWidth="1"/>
    <col min="21" max="21" width="2.7109375" customWidth="1"/>
    <col min="22" max="22" width="13.7109375" bestFit="1" customWidth="1"/>
    <col min="23" max="23" width="2.7109375" customWidth="1"/>
    <col min="24" max="24" width="6.140625" bestFit="1" customWidth="1"/>
    <col min="25" max="25" width="2.7109375" customWidth="1"/>
    <col min="26" max="26" width="13.7109375" bestFit="1" customWidth="1"/>
    <col min="27" max="28" width="1.7109375" customWidth="1"/>
    <col min="29" max="29" width="6.85546875" bestFit="1" customWidth="1"/>
    <col min="30" max="30" width="1.7109375" customWidth="1"/>
    <col min="31" max="31" width="13.42578125" bestFit="1" customWidth="1"/>
    <col min="33" max="33" width="6.5703125" bestFit="1" customWidth="1"/>
    <col min="34" max="34" width="2.7109375" customWidth="1"/>
    <col min="35" max="35" width="47.7109375" bestFit="1" customWidth="1"/>
    <col min="36" max="36" width="2.7109375" customWidth="1"/>
    <col min="37" max="37" width="13.7109375" customWidth="1"/>
    <col min="38" max="38" width="2.7109375" customWidth="1"/>
    <col min="39" max="39" width="13.7109375" bestFit="1" customWidth="1"/>
  </cols>
  <sheetData>
    <row r="1" spans="1:39" ht="17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39" ht="17.25" customHeight="1" x14ac:dyDescent="0.25"/>
    <row r="3" spans="1:39" ht="17.25" customHeight="1" x14ac:dyDescent="0.25">
      <c r="A3" s="98" t="s">
        <v>147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R3" s="67" t="s">
        <v>140</v>
      </c>
      <c r="AG3" s="67" t="s">
        <v>140</v>
      </c>
    </row>
    <row r="4" spans="1:39" ht="17.25" customHeight="1" x14ac:dyDescent="0.25">
      <c r="T4" t="s">
        <v>154</v>
      </c>
    </row>
    <row r="5" spans="1:39" ht="17.25" customHeight="1" x14ac:dyDescent="0.25">
      <c r="A5" s="10" t="s">
        <v>29</v>
      </c>
      <c r="B5" s="10"/>
      <c r="C5" s="10" t="s">
        <v>42</v>
      </c>
      <c r="E5" s="94" t="s">
        <v>118</v>
      </c>
      <c r="F5" s="94"/>
      <c r="G5" s="94"/>
      <c r="I5" s="94" t="s">
        <v>119</v>
      </c>
      <c r="J5" s="94"/>
      <c r="K5" s="94"/>
      <c r="L5" s="11"/>
      <c r="N5" s="94" t="s">
        <v>120</v>
      </c>
      <c r="O5" s="94"/>
      <c r="P5" s="94"/>
      <c r="AK5" s="3" t="s">
        <v>5</v>
      </c>
      <c r="AL5" s="3"/>
      <c r="AM5" s="3" t="s">
        <v>9</v>
      </c>
    </row>
    <row r="6" spans="1:39" ht="17.25" customHeight="1" x14ac:dyDescent="0.25">
      <c r="A6" s="78" t="s">
        <v>27</v>
      </c>
      <c r="B6" s="10"/>
      <c r="C6" s="74">
        <v>45657</v>
      </c>
      <c r="E6" s="79" t="s">
        <v>3</v>
      </c>
      <c r="G6" s="78" t="s">
        <v>5</v>
      </c>
      <c r="I6" s="79" t="s">
        <v>3</v>
      </c>
      <c r="K6" s="78" t="s">
        <v>63</v>
      </c>
      <c r="L6" s="11"/>
      <c r="N6" s="79" t="s">
        <v>3</v>
      </c>
      <c r="P6" s="78" t="s">
        <v>43</v>
      </c>
      <c r="R6" s="10" t="s">
        <v>29</v>
      </c>
      <c r="S6" s="10"/>
      <c r="T6" s="94" t="s">
        <v>118</v>
      </c>
      <c r="U6" s="94"/>
      <c r="V6" s="94"/>
      <c r="X6" s="94" t="s">
        <v>119</v>
      </c>
      <c r="Y6" s="94"/>
      <c r="Z6" s="94"/>
      <c r="AA6" s="11"/>
      <c r="AC6" s="94" t="s">
        <v>120</v>
      </c>
      <c r="AD6" s="94"/>
      <c r="AE6" s="94"/>
      <c r="AG6" s="96" t="s">
        <v>172</v>
      </c>
      <c r="AH6" s="96"/>
      <c r="AI6" s="96"/>
      <c r="AK6" s="6" t="s">
        <v>43</v>
      </c>
      <c r="AL6" s="3"/>
      <c r="AM6" s="6" t="s">
        <v>141</v>
      </c>
    </row>
    <row r="7" spans="1:39" ht="17.25" customHeight="1" x14ac:dyDescent="0.25">
      <c r="A7" s="10"/>
      <c r="B7" s="10"/>
      <c r="C7" s="10"/>
      <c r="G7" s="10"/>
      <c r="K7" s="10"/>
      <c r="L7" s="11"/>
      <c r="R7" s="78" t="s">
        <v>27</v>
      </c>
      <c r="S7" s="10"/>
      <c r="T7" s="79" t="s">
        <v>3</v>
      </c>
      <c r="V7" s="78" t="s">
        <v>5</v>
      </c>
      <c r="X7" s="79" t="s">
        <v>3</v>
      </c>
      <c r="Z7" s="78" t="s">
        <v>63</v>
      </c>
      <c r="AA7" s="11"/>
      <c r="AC7" s="79" t="s">
        <v>3</v>
      </c>
      <c r="AE7" s="78" t="s">
        <v>43</v>
      </c>
    </row>
    <row r="8" spans="1:39" ht="17.25" customHeight="1" x14ac:dyDescent="0.4">
      <c r="A8" t="s">
        <v>121</v>
      </c>
      <c r="C8" s="36">
        <f>'19 Detail Rate Comp-2024'!E15</f>
        <v>125645013.85999998</v>
      </c>
      <c r="E8" s="4">
        <f>'19 Detail Rate Comp-2024'!G15</f>
        <v>6.5961810823763831E-2</v>
      </c>
      <c r="G8" s="36">
        <f>'19 Detail Rate Comp-2024'!I15</f>
        <v>8287772.6351825027</v>
      </c>
      <c r="I8" s="4">
        <f>'19 Detail Rate Comp-2024'!K15</f>
        <v>6.5961810823763831E-2</v>
      </c>
      <c r="K8" s="36">
        <f>'19 Detail Rate Comp-2024'!M15</f>
        <v>8287772.6351825027</v>
      </c>
      <c r="L8" s="19"/>
      <c r="N8" s="4">
        <f>'19 Detail Rate Comp-2024'!P15</f>
        <v>0</v>
      </c>
      <c r="P8" s="36">
        <f>'19 Detail Rate Comp-2024'!R15</f>
        <v>0</v>
      </c>
      <c r="R8" s="10"/>
      <c r="S8" s="10"/>
      <c r="V8" s="10"/>
      <c r="Z8" s="10"/>
      <c r="AA8" s="11"/>
      <c r="AG8" s="97">
        <v>1</v>
      </c>
      <c r="AH8" s="93" t="s">
        <v>144</v>
      </c>
      <c r="AI8" t="s">
        <v>146</v>
      </c>
    </row>
    <row r="9" spans="1:39" ht="17.25" customHeight="1" x14ac:dyDescent="0.4">
      <c r="A9" t="s">
        <v>28</v>
      </c>
      <c r="C9" s="12">
        <f>'19 Detail Rate Comp-2024'!E36</f>
        <v>3184550513.4757018</v>
      </c>
      <c r="E9" s="4">
        <f>'19 Detail Rate Comp-2024'!G36</f>
        <v>2.4963357878458475E-2</v>
      </c>
      <c r="G9" s="12">
        <f>'19 Detail Rate Comp-2024'!I36</f>
        <v>79497074.149922639</v>
      </c>
      <c r="I9" s="4">
        <f>'19 Detail Rate Comp-2024'!K36</f>
        <v>2.2599210442649335E-2</v>
      </c>
      <c r="K9" s="12">
        <f>'19 Detail Rate Comp-2024'!M36</f>
        <v>71968327.219284385</v>
      </c>
      <c r="L9" s="19"/>
      <c r="N9" s="4">
        <f>'19 Detail Rate Comp-2024'!P36</f>
        <v>-2.3641474358091392E-3</v>
      </c>
      <c r="P9" s="12">
        <f>'19 Detail Rate Comp-2024'!R36</f>
        <v>-7528746.9306382537</v>
      </c>
      <c r="R9" t="s">
        <v>121</v>
      </c>
      <c r="T9" s="4">
        <v>6.5961810823763831E-2</v>
      </c>
      <c r="V9" s="36">
        <v>8287772.6351825027</v>
      </c>
      <c r="X9" s="4">
        <v>6.5961810823763831E-2</v>
      </c>
      <c r="Z9" s="36">
        <v>8287772.6351825027</v>
      </c>
      <c r="AA9" s="19"/>
      <c r="AC9" s="4">
        <v>0</v>
      </c>
      <c r="AE9" s="36">
        <v>0</v>
      </c>
      <c r="AG9" s="97"/>
      <c r="AH9" s="93" t="s">
        <v>144</v>
      </c>
      <c r="AI9" t="s">
        <v>142</v>
      </c>
      <c r="AK9" s="36">
        <v>-16020898.456976756</v>
      </c>
      <c r="AM9" s="36">
        <v>221024192.44235623</v>
      </c>
    </row>
    <row r="10" spans="1:39" ht="17.25" customHeight="1" x14ac:dyDescent="0.25">
      <c r="A10" t="s">
        <v>30</v>
      </c>
      <c r="C10" s="12">
        <f>'19 Detail Rate Comp-2024'!E56</f>
        <v>80620735.266504541</v>
      </c>
      <c r="E10" s="4">
        <f>'19 Detail Rate Comp-2024'!G56</f>
        <v>6.8480340855371524E-2</v>
      </c>
      <c r="G10" s="12">
        <f>'19 Detail Rate Comp-2024'!I56</f>
        <v>5520935.4310609028</v>
      </c>
      <c r="I10" s="4">
        <f>'19 Detail Rate Comp-2024'!K56</f>
        <v>6.8480340855371552E-2</v>
      </c>
      <c r="K10" s="12">
        <f>'19 Detail Rate Comp-2024'!M56</f>
        <v>5520935.4310609046</v>
      </c>
      <c r="L10" s="19"/>
      <c r="N10" s="4">
        <f>'19 Detail Rate Comp-2024'!P56</f>
        <v>0</v>
      </c>
      <c r="P10" s="12">
        <f>'19 Detail Rate Comp-2024'!R56</f>
        <v>0</v>
      </c>
      <c r="R10" t="s">
        <v>28</v>
      </c>
      <c r="T10" s="4">
        <v>2.4963357878458475E-2</v>
      </c>
      <c r="V10" s="12">
        <v>79497074.149922639</v>
      </c>
      <c r="X10" s="4">
        <v>2.2599210442649335E-2</v>
      </c>
      <c r="Z10" s="12">
        <v>71968327.219284385</v>
      </c>
      <c r="AA10" s="19"/>
      <c r="AC10" s="4">
        <v>-2.3641474358091392E-3</v>
      </c>
      <c r="AE10" s="12">
        <v>-7528746.9306382537</v>
      </c>
      <c r="AI10" s="14"/>
      <c r="AJ10" s="14"/>
      <c r="AK10" s="14"/>
      <c r="AL10" s="14"/>
      <c r="AM10" s="14"/>
    </row>
    <row r="11" spans="1:39" ht="17.25" customHeight="1" x14ac:dyDescent="0.25">
      <c r="A11" t="s">
        <v>122</v>
      </c>
      <c r="C11" s="13">
        <f>'19 Detail Rate Comp-2024'!E65</f>
        <v>17613002.310000002</v>
      </c>
      <c r="E11" s="8">
        <f>'19 Detail Rate Comp-2024'!G65</f>
        <v>3.4352448852611392E-2</v>
      </c>
      <c r="G11" s="13">
        <f>'19 Detail Rate Comp-2024'!I65</f>
        <v>605049.76099520142</v>
      </c>
      <c r="I11" s="8">
        <f>'19 Detail Rate Comp-2024'!K65</f>
        <v>3.4352448852611392E-2</v>
      </c>
      <c r="K11" s="13">
        <f>'19 Detail Rate Comp-2024'!M65</f>
        <v>605049.76099520142</v>
      </c>
      <c r="L11" s="19"/>
      <c r="N11" s="8">
        <f>'19 Detail Rate Comp-2024'!P65</f>
        <v>0</v>
      </c>
      <c r="P11" s="13">
        <f>'19 Detail Rate Comp-2024'!R65</f>
        <v>0</v>
      </c>
      <c r="R11" t="s">
        <v>30</v>
      </c>
      <c r="T11" s="4">
        <v>6.8480340855371524E-2</v>
      </c>
      <c r="V11" s="12">
        <v>5520935.4310609028</v>
      </c>
      <c r="X11" s="4">
        <v>6.8480340855371552E-2</v>
      </c>
      <c r="Z11" s="12">
        <v>5520935.4310609046</v>
      </c>
      <c r="AA11" s="19"/>
      <c r="AC11" s="4">
        <v>0</v>
      </c>
      <c r="AE11" s="12">
        <v>0</v>
      </c>
    </row>
    <row r="12" spans="1:39" ht="17.25" customHeight="1" x14ac:dyDescent="0.4">
      <c r="E12" s="4"/>
      <c r="I12" s="4"/>
      <c r="L12" s="19"/>
      <c r="N12" s="4"/>
      <c r="R12" t="s">
        <v>122</v>
      </c>
      <c r="T12" s="8">
        <v>3.4352448852611392E-2</v>
      </c>
      <c r="V12" s="13">
        <v>605049.76099520142</v>
      </c>
      <c r="X12" s="8">
        <v>3.4352448852611392E-2</v>
      </c>
      <c r="Z12" s="13">
        <v>605049.76099520142</v>
      </c>
      <c r="AA12" s="19"/>
      <c r="AC12" s="8">
        <v>0</v>
      </c>
      <c r="AE12" s="13">
        <v>0</v>
      </c>
      <c r="AG12" s="97">
        <v>2</v>
      </c>
      <c r="AH12" s="93" t="s">
        <v>144</v>
      </c>
      <c r="AI12" t="s">
        <v>146</v>
      </c>
    </row>
    <row r="13" spans="1:39" ht="17.25" customHeight="1" x14ac:dyDescent="0.4">
      <c r="A13" s="3" t="s">
        <v>123</v>
      </c>
      <c r="C13" s="36">
        <f>'19 Detail Rate Comp-2024'!E67</f>
        <v>3408429264.9122066</v>
      </c>
      <c r="D13" s="36"/>
      <c r="E13" s="4">
        <f>'19 Detail Rate Comp-2024'!G67</f>
        <v>2.7552524837149633E-2</v>
      </c>
      <c r="F13" s="36"/>
      <c r="G13" s="36">
        <f>'19 Detail Rate Comp-2024'!I67</f>
        <v>93910831.977161244</v>
      </c>
      <c r="I13" s="4">
        <f>'19 Detail Rate Comp-2024'!K67</f>
        <v>2.5343663703329924E-2</v>
      </c>
      <c r="K13" s="36">
        <f>'19 Detail Rate Comp-2024'!M67</f>
        <v>86382085.04652299</v>
      </c>
      <c r="L13" s="19"/>
      <c r="N13" s="4">
        <f>'19 Detail Rate Comp-2024'!P67</f>
        <v>-2.2088611338197083E-3</v>
      </c>
      <c r="P13" s="22">
        <f>'19 Detail Rate Comp-2024'!R67</f>
        <v>-7528746.9306382537</v>
      </c>
      <c r="T13" s="4"/>
      <c r="X13" s="4"/>
      <c r="AA13" s="19"/>
      <c r="AC13" s="4"/>
      <c r="AG13" s="97"/>
      <c r="AH13" s="93" t="s">
        <v>144</v>
      </c>
      <c r="AI13" t="s">
        <v>143</v>
      </c>
      <c r="AK13" s="36">
        <v>-9173686.1643194854</v>
      </c>
      <c r="AM13" s="36">
        <v>159474313.07235634</v>
      </c>
    </row>
    <row r="14" spans="1:39" ht="17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R14" s="3" t="s">
        <v>123</v>
      </c>
      <c r="T14" s="4">
        <v>2.7552524837149633E-2</v>
      </c>
      <c r="U14" s="36"/>
      <c r="V14" s="36">
        <v>93910831.977161244</v>
      </c>
      <c r="X14" s="4">
        <v>2.5343663703329924E-2</v>
      </c>
      <c r="Z14" s="36">
        <v>86382085.04652299</v>
      </c>
      <c r="AA14" s="19"/>
      <c r="AC14" s="4">
        <v>-2.2088611338197083E-3</v>
      </c>
      <c r="AE14" s="22">
        <v>-7528746.9306382537</v>
      </c>
      <c r="AI14" s="14"/>
      <c r="AJ14" s="14"/>
      <c r="AK14" s="14"/>
      <c r="AL14" s="14"/>
      <c r="AM14" s="14"/>
    </row>
    <row r="15" spans="1:39" ht="17.25" customHeight="1" x14ac:dyDescent="0.25"/>
    <row r="16" spans="1:39" ht="17.25" customHeight="1" x14ac:dyDescent="0.4">
      <c r="A16" s="98" t="s">
        <v>148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T16" t="s">
        <v>155</v>
      </c>
      <c r="AG16" s="97">
        <v>3</v>
      </c>
      <c r="AH16" s="93" t="s">
        <v>144</v>
      </c>
      <c r="AI16" t="s">
        <v>157</v>
      </c>
    </row>
    <row r="17" spans="1:39" ht="17.25" customHeight="1" x14ac:dyDescent="0.4">
      <c r="AG17" s="97"/>
      <c r="AH17" s="93" t="s">
        <v>144</v>
      </c>
      <c r="AI17" t="s">
        <v>145</v>
      </c>
      <c r="AK17" s="36">
        <v>-7528746.9306382537</v>
      </c>
      <c r="AM17" s="36">
        <v>186552361.00818884</v>
      </c>
    </row>
    <row r="18" spans="1:39" ht="17.25" customHeight="1" x14ac:dyDescent="0.25">
      <c r="A18" s="10" t="s">
        <v>29</v>
      </c>
      <c r="B18" s="10"/>
      <c r="C18" s="10" t="s">
        <v>42</v>
      </c>
      <c r="E18" s="94" t="s">
        <v>119</v>
      </c>
      <c r="F18" s="94"/>
      <c r="G18" s="94"/>
      <c r="I18" s="95"/>
      <c r="J18" s="95"/>
      <c r="K18" s="95"/>
      <c r="L18" s="10"/>
      <c r="N18" s="95"/>
      <c r="O18" s="95"/>
      <c r="P18" s="95"/>
      <c r="R18" s="10" t="s">
        <v>29</v>
      </c>
      <c r="S18" s="10"/>
      <c r="T18" s="94" t="s">
        <v>149</v>
      </c>
      <c r="U18" s="94"/>
      <c r="V18" s="94"/>
      <c r="X18" s="94" t="s">
        <v>150</v>
      </c>
      <c r="Y18" s="94"/>
      <c r="Z18" s="94"/>
      <c r="AA18" s="11"/>
      <c r="AC18" s="94" t="s">
        <v>120</v>
      </c>
      <c r="AD18" s="94"/>
      <c r="AE18" s="94"/>
      <c r="AI18" s="14"/>
      <c r="AJ18" s="14"/>
      <c r="AK18" s="14"/>
      <c r="AL18" s="14"/>
      <c r="AM18" s="14"/>
    </row>
    <row r="19" spans="1:39" ht="17.25" customHeight="1" x14ac:dyDescent="0.25">
      <c r="A19" s="78" t="s">
        <v>27</v>
      </c>
      <c r="B19" s="10"/>
      <c r="C19" s="74">
        <v>45291</v>
      </c>
      <c r="E19" s="79" t="s">
        <v>3</v>
      </c>
      <c r="G19" s="78" t="s">
        <v>5</v>
      </c>
      <c r="I19" s="10"/>
      <c r="K19" s="10"/>
      <c r="L19" s="10"/>
      <c r="N19" s="10"/>
      <c r="P19" s="10"/>
      <c r="R19" s="78" t="s">
        <v>27</v>
      </c>
      <c r="S19" s="10"/>
      <c r="T19" s="79" t="s">
        <v>3</v>
      </c>
      <c r="V19" s="78" t="s">
        <v>5</v>
      </c>
      <c r="X19" s="79" t="s">
        <v>3</v>
      </c>
      <c r="Z19" s="78" t="s">
        <v>63</v>
      </c>
      <c r="AA19" s="11"/>
      <c r="AC19" s="79" t="s">
        <v>3</v>
      </c>
      <c r="AE19" s="78" t="s">
        <v>43</v>
      </c>
    </row>
    <row r="20" spans="1:39" ht="17.25" customHeight="1" x14ac:dyDescent="0.4">
      <c r="A20" s="10"/>
      <c r="B20" s="10"/>
      <c r="C20" s="10"/>
      <c r="G20" s="10"/>
      <c r="K20" s="10"/>
      <c r="L20" s="10"/>
      <c r="R20" s="10"/>
      <c r="S20" s="10"/>
      <c r="V20" s="10"/>
      <c r="Z20" s="10"/>
      <c r="AA20" s="11"/>
      <c r="AH20" s="93"/>
    </row>
    <row r="21" spans="1:39" ht="17.25" customHeight="1" x14ac:dyDescent="0.4">
      <c r="A21" t="s">
        <v>121</v>
      </c>
      <c r="C21" s="36">
        <f>'24 Rate Devel-2023 (BR,adjust)'!E15</f>
        <v>111341969.06</v>
      </c>
      <c r="E21" s="4">
        <f>'24 Rate Devel-2023 (BR,adjust)'!X15</f>
        <v>6.3942024662775779E-2</v>
      </c>
      <c r="F21" s="4"/>
      <c r="G21" s="36">
        <f>'24 Rate Devel-2023 (BR,adjust)'!V15</f>
        <v>7119430.9316365384</v>
      </c>
      <c r="I21" s="68"/>
      <c r="K21" s="36"/>
      <c r="N21" s="68"/>
      <c r="P21" s="36"/>
      <c r="R21" t="s">
        <v>121</v>
      </c>
      <c r="T21" s="4">
        <v>6.5961810823763831E-2</v>
      </c>
      <c r="V21" s="36">
        <v>8287772.6351825027</v>
      </c>
      <c r="X21" s="4">
        <v>6.3942024662775779E-2</v>
      </c>
      <c r="Z21" s="36">
        <v>7119430.9316365384</v>
      </c>
      <c r="AA21" s="19"/>
      <c r="AC21" s="68">
        <f>X21-T21</f>
        <v>-2.0197861609880519E-3</v>
      </c>
      <c r="AE21" s="36">
        <f>Z21-V21</f>
        <v>-1168341.7035459643</v>
      </c>
      <c r="AH21" s="93"/>
    </row>
    <row r="22" spans="1:39" ht="17.25" customHeight="1" x14ac:dyDescent="0.25">
      <c r="A22" t="s">
        <v>28</v>
      </c>
      <c r="C22" s="12">
        <f>'24 Rate Devel-2023 (BR,adjust)'!E36</f>
        <v>2952112245.5191021</v>
      </c>
      <c r="E22" s="4">
        <f>'24 Rate Devel-2023 (BR,adjust)'!X36</f>
        <v>2.2323622595640878E-2</v>
      </c>
      <c r="F22" s="4"/>
      <c r="G22" s="12">
        <f>'24 Rate Devel-2023 (BR,adjust)'!V36</f>
        <v>65901839.628938355</v>
      </c>
      <c r="I22" s="68"/>
      <c r="K22" s="12"/>
      <c r="N22" s="68"/>
      <c r="P22" s="12"/>
      <c r="R22" t="s">
        <v>28</v>
      </c>
      <c r="T22" s="4">
        <v>2.4963357878458475E-2</v>
      </c>
      <c r="V22" s="12">
        <v>79497074.149922639</v>
      </c>
      <c r="X22" s="4">
        <v>2.2323622595640878E-2</v>
      </c>
      <c r="Z22" s="12">
        <v>65901839.628938355</v>
      </c>
      <c r="AA22" s="19"/>
      <c r="AC22" s="68">
        <f t="shared" ref="AC22:AC26" si="0">X22-T22</f>
        <v>-2.6397352828175964E-3</v>
      </c>
      <c r="AE22" s="12">
        <f t="shared" ref="AE22:AE26" si="1">Z22-V22</f>
        <v>-13595234.520984285</v>
      </c>
    </row>
    <row r="23" spans="1:39" ht="17.25" customHeight="1" x14ac:dyDescent="0.25">
      <c r="A23" t="s">
        <v>30</v>
      </c>
      <c r="C23" s="12">
        <f>'24 Rate Devel-2023 (BR,adjust)'!E56</f>
        <v>67134160.011139452</v>
      </c>
      <c r="E23" s="4">
        <f>'24 Rate Devel-2023 (BR,adjust)'!X56</f>
        <v>6.3481363568084564E-2</v>
      </c>
      <c r="G23" s="12">
        <f>'24 Rate Devel-2023 (BR,adjust)'!V56</f>
        <v>4261768.0195051078</v>
      </c>
      <c r="I23" s="68"/>
      <c r="K23" s="12"/>
      <c r="N23" s="68"/>
      <c r="P23" s="12"/>
      <c r="R23" t="s">
        <v>30</v>
      </c>
      <c r="T23" s="4">
        <v>6.8480340855371524E-2</v>
      </c>
      <c r="V23" s="12">
        <v>5520935.4310609028</v>
      </c>
      <c r="X23" s="4">
        <v>6.3481363568084564E-2</v>
      </c>
      <c r="Z23" s="12">
        <v>4261768.0195051078</v>
      </c>
      <c r="AA23" s="19"/>
      <c r="AC23" s="68">
        <f t="shared" si="0"/>
        <v>-4.9989772872869598E-3</v>
      </c>
      <c r="AE23" s="12">
        <f t="shared" si="1"/>
        <v>-1259167.411555795</v>
      </c>
    </row>
    <row r="24" spans="1:39" ht="17.25" customHeight="1" x14ac:dyDescent="0.25">
      <c r="A24" t="s">
        <v>122</v>
      </c>
      <c r="C24" s="13">
        <f>'24 Rate Devel-2023 (BR,adjust)'!E65</f>
        <v>17595026.390000001</v>
      </c>
      <c r="E24" s="8">
        <f>'24 Rate Devel-2023 (BR,adjust)'!X65</f>
        <v>3.4492414313706747E-2</v>
      </c>
      <c r="G24" s="13">
        <f>'24 Rate Devel-2023 (BR,adjust)'!V65</f>
        <v>606894.94010448398</v>
      </c>
      <c r="I24" s="68"/>
      <c r="K24" s="12"/>
      <c r="N24" s="68"/>
      <c r="P24" s="12"/>
      <c r="R24" t="s">
        <v>122</v>
      </c>
      <c r="T24" s="8">
        <v>3.4352448852611392E-2</v>
      </c>
      <c r="V24" s="13">
        <v>605049.76099520142</v>
      </c>
      <c r="X24" s="8">
        <v>3.4492414313706747E-2</v>
      </c>
      <c r="Z24" s="13">
        <v>606894.94010448398</v>
      </c>
      <c r="AA24" s="19"/>
      <c r="AC24" s="8">
        <f t="shared" si="0"/>
        <v>1.3996546109535518E-4</v>
      </c>
      <c r="AE24" s="13">
        <f t="shared" si="1"/>
        <v>1845.1791092825588</v>
      </c>
    </row>
    <row r="25" spans="1:39" ht="17.25" customHeight="1" x14ac:dyDescent="0.25">
      <c r="E25" s="4"/>
      <c r="I25" s="68"/>
      <c r="N25" s="68"/>
      <c r="T25" s="4"/>
      <c r="X25" s="4"/>
      <c r="AA25" s="19"/>
      <c r="AC25" s="4"/>
    </row>
    <row r="26" spans="1:39" ht="17.25" customHeight="1" x14ac:dyDescent="0.25">
      <c r="A26" s="3" t="s">
        <v>123</v>
      </c>
      <c r="C26" s="36">
        <f>'24 Rate Devel-2023 (BR,adjust)'!E67</f>
        <v>3148183400.9802413</v>
      </c>
      <c r="D26" s="36"/>
      <c r="E26" s="4">
        <f>'24 Rate Devel-2023 (BR,adjust)'!X67</f>
        <v>2.4741231243367877E-2</v>
      </c>
      <c r="G26" s="36">
        <f>'24 Rate Devel-2023 (BR,adjust)'!V67</f>
        <v>77889933.520184487</v>
      </c>
      <c r="I26" s="68"/>
      <c r="K26" s="36"/>
      <c r="N26" s="68"/>
      <c r="P26" s="22"/>
      <c r="R26" s="3" t="s">
        <v>123</v>
      </c>
      <c r="T26" s="4">
        <v>2.7552524837149633E-2</v>
      </c>
      <c r="U26" s="36"/>
      <c r="V26" s="36">
        <v>93910831.977161244</v>
      </c>
      <c r="X26" s="4">
        <v>2.4741231243367877E-2</v>
      </c>
      <c r="Z26" s="36">
        <v>77889933.520184487</v>
      </c>
      <c r="AA26" s="19"/>
      <c r="AC26" s="68">
        <f t="shared" si="0"/>
        <v>-2.8112935937817558E-3</v>
      </c>
      <c r="AE26" s="22">
        <f t="shared" si="1"/>
        <v>-16020898.456976756</v>
      </c>
    </row>
    <row r="27" spans="1:3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39" ht="17.25" customHeight="1" x14ac:dyDescent="0.25">
      <c r="T28" t="s">
        <v>156</v>
      </c>
    </row>
    <row r="29" spans="1:39" ht="17.25" customHeight="1" x14ac:dyDescent="0.25">
      <c r="P29" s="36"/>
    </row>
    <row r="30" spans="1:39" ht="17.25" customHeight="1" x14ac:dyDescent="0.25">
      <c r="K30" s="36"/>
      <c r="P30" s="36"/>
      <c r="R30" s="10" t="s">
        <v>29</v>
      </c>
      <c r="S30" s="10"/>
      <c r="T30" s="94" t="s">
        <v>149</v>
      </c>
      <c r="U30" s="94"/>
      <c r="V30" s="94"/>
      <c r="X30" s="94" t="s">
        <v>150</v>
      </c>
      <c r="Y30" s="94"/>
      <c r="Z30" s="94"/>
      <c r="AA30" s="11"/>
      <c r="AC30" s="94" t="s">
        <v>120</v>
      </c>
      <c r="AD30" s="94"/>
      <c r="AE30" s="94"/>
    </row>
    <row r="31" spans="1:39" ht="17.25" customHeight="1" x14ac:dyDescent="0.25">
      <c r="K31" s="36"/>
      <c r="R31" s="78" t="s">
        <v>27</v>
      </c>
      <c r="S31" s="10"/>
      <c r="T31" s="79" t="s">
        <v>3</v>
      </c>
      <c r="V31" s="78" t="s">
        <v>5</v>
      </c>
      <c r="X31" s="79" t="s">
        <v>3</v>
      </c>
      <c r="Z31" s="78" t="s">
        <v>63</v>
      </c>
      <c r="AA31" s="11"/>
      <c r="AC31" s="79" t="s">
        <v>3</v>
      </c>
      <c r="AE31" s="78" t="s">
        <v>43</v>
      </c>
    </row>
    <row r="32" spans="1:39" ht="17.25" customHeight="1" x14ac:dyDescent="0.25">
      <c r="R32" s="10"/>
      <c r="S32" s="10"/>
      <c r="V32" s="10"/>
      <c r="Z32" s="10"/>
      <c r="AA32" s="11"/>
    </row>
    <row r="33" spans="18:31" ht="17.25" customHeight="1" x14ac:dyDescent="0.25">
      <c r="R33" t="s">
        <v>121</v>
      </c>
      <c r="T33" s="4">
        <v>6.5961810823763831E-2</v>
      </c>
      <c r="V33" s="36">
        <v>8287772.6351825027</v>
      </c>
      <c r="X33" s="4">
        <f>'26 Rate Devel-2023 (unadjust)'!X15</f>
        <v>6.3942024662775779E-2</v>
      </c>
      <c r="Z33" s="36">
        <f>'26 Rate Devel-2023 (unadjust)'!V15</f>
        <v>7119430.9316365384</v>
      </c>
      <c r="AA33" s="19"/>
      <c r="AC33" s="68">
        <f>X33-T33</f>
        <v>-2.0197861609880519E-3</v>
      </c>
      <c r="AE33" s="36">
        <f>Z33-V33</f>
        <v>-1168341.7035459643</v>
      </c>
    </row>
    <row r="34" spans="18:31" ht="17.25" customHeight="1" x14ac:dyDescent="0.25">
      <c r="R34" t="s">
        <v>28</v>
      </c>
      <c r="T34" s="4">
        <v>2.4963357878458475E-2</v>
      </c>
      <c r="V34" s="12">
        <v>79497074.149922639</v>
      </c>
      <c r="X34" s="4">
        <f>'26 Rate Devel-2023 (unadjust)'!X36</f>
        <v>2.4643050762049652E-2</v>
      </c>
      <c r="Z34" s="12">
        <f>'26 Rate Devel-2023 (unadjust)'!V36</f>
        <v>72749051.921595618</v>
      </c>
      <c r="AA34" s="19"/>
      <c r="AC34" s="68">
        <f t="shared" ref="AC34:AC36" si="2">X34-T34</f>
        <v>-3.203071164088224E-4</v>
      </c>
      <c r="AE34" s="12">
        <f t="shared" ref="AE34:AE36" si="3">Z34-V34</f>
        <v>-6748022.228327021</v>
      </c>
    </row>
    <row r="35" spans="18:31" ht="17.25" customHeight="1" x14ac:dyDescent="0.25">
      <c r="R35" t="s">
        <v>30</v>
      </c>
      <c r="T35" s="4">
        <v>6.8480340855371524E-2</v>
      </c>
      <c r="V35" s="12">
        <v>5520935.4310609028</v>
      </c>
      <c r="X35" s="4">
        <f>'26 Rate Devel-2023 (unadjust)'!X56</f>
        <v>6.3481363568084564E-2</v>
      </c>
      <c r="Z35" s="12">
        <f>'26 Rate Devel-2023 (unadjust)'!V56</f>
        <v>4261768.0195051078</v>
      </c>
      <c r="AA35" s="19"/>
      <c r="AC35" s="68">
        <f t="shared" si="2"/>
        <v>-4.9989772872869598E-3</v>
      </c>
      <c r="AE35" s="12">
        <f t="shared" si="3"/>
        <v>-1259167.411555795</v>
      </c>
    </row>
    <row r="36" spans="18:31" ht="17.25" customHeight="1" x14ac:dyDescent="0.25">
      <c r="R36" t="s">
        <v>122</v>
      </c>
      <c r="T36" s="8">
        <v>3.4352448852611392E-2</v>
      </c>
      <c r="V36" s="13">
        <v>605049.76099520142</v>
      </c>
      <c r="X36" s="8">
        <f>'26 Rate Devel-2023 (unadjust)'!X65</f>
        <v>3.4492414313706747E-2</v>
      </c>
      <c r="Z36" s="13">
        <f>'26 Rate Devel-2023 (unadjust)'!V65</f>
        <v>606894.94010448398</v>
      </c>
      <c r="AA36" s="19"/>
      <c r="AC36" s="8">
        <f t="shared" si="2"/>
        <v>1.3996546109535518E-4</v>
      </c>
      <c r="AE36" s="13">
        <f t="shared" si="3"/>
        <v>1845.1791092825588</v>
      </c>
    </row>
    <row r="37" spans="18:31" ht="17.25" customHeight="1" x14ac:dyDescent="0.25">
      <c r="T37" s="4"/>
      <c r="X37" s="4"/>
      <c r="AA37" s="19"/>
      <c r="AC37" s="4"/>
    </row>
    <row r="38" spans="18:31" ht="17.25" customHeight="1" x14ac:dyDescent="0.25">
      <c r="R38" s="3" t="s">
        <v>123</v>
      </c>
      <c r="T38" s="4">
        <v>2.7552524837149633E-2</v>
      </c>
      <c r="U38" s="36"/>
      <c r="V38" s="36">
        <v>93910831.977161244</v>
      </c>
      <c r="X38" s="4">
        <f>'26 Rate Devel-2023 (unadjust)'!X67</f>
        <v>2.6916203734019237E-2</v>
      </c>
      <c r="Z38" s="36">
        <f>'26 Rate Devel-2023 (unadjust)'!V67</f>
        <v>84737145.812841758</v>
      </c>
      <c r="AA38" s="19"/>
      <c r="AC38" s="68">
        <f t="shared" ref="AC38" si="4">X38-T38</f>
        <v>-6.363211031303953E-4</v>
      </c>
      <c r="AE38" s="22">
        <f t="shared" ref="AE38" si="5">Z38-V38</f>
        <v>-9173686.1643194854</v>
      </c>
    </row>
    <row r="39" spans="18:31" ht="17.25" customHeight="1" x14ac:dyDescent="0.25"/>
    <row r="40" spans="18:31" ht="17.25" customHeight="1" x14ac:dyDescent="0.25">
      <c r="Z40" s="4"/>
    </row>
    <row r="41" spans="18:31" ht="17.25" customHeight="1" x14ac:dyDescent="0.25"/>
    <row r="42" spans="18:31" ht="17.25" customHeight="1" x14ac:dyDescent="0.25"/>
    <row r="43" spans="18:31" ht="17.25" customHeight="1" x14ac:dyDescent="0.25"/>
    <row r="44" spans="18:31" ht="17.25" customHeight="1" x14ac:dyDescent="0.25"/>
  </sheetData>
  <mergeCells count="21">
    <mergeCell ref="T30:V30"/>
    <mergeCell ref="X30:Z30"/>
    <mergeCell ref="AC30:AE30"/>
    <mergeCell ref="AG16:AG17"/>
    <mergeCell ref="A3:P3"/>
    <mergeCell ref="A16:P16"/>
    <mergeCell ref="T18:V18"/>
    <mergeCell ref="X18:Z18"/>
    <mergeCell ref="AC18:AE18"/>
    <mergeCell ref="T6:V6"/>
    <mergeCell ref="X6:Z6"/>
    <mergeCell ref="AC6:AE6"/>
    <mergeCell ref="AG8:AG9"/>
    <mergeCell ref="AG12:AG13"/>
    <mergeCell ref="E5:G5"/>
    <mergeCell ref="I5:K5"/>
    <mergeCell ref="N5:P5"/>
    <mergeCell ref="E18:G18"/>
    <mergeCell ref="I18:K18"/>
    <mergeCell ref="N18:P18"/>
    <mergeCell ref="AG6:AI6"/>
  </mergeCells>
  <printOptions horizontalCentered="1"/>
  <pageMargins left="0.5" right="0.5" top="1" bottom="0.5" header="0.3" footer="0.3"/>
  <pageSetup orientation="landscape" r:id="rId1"/>
  <headerFooter scaleWithDoc="0">
    <oddHeader>&amp;C&amp;"-,Bold"&amp;14Summary Accrual Adjustment&amp;RDocket No. 20230023-GU
Accrual Adjustment
Exhibit DJG-18, 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7A31-3A48-4B6D-91E6-8026D5696FF9}">
  <sheetPr>
    <tabColor theme="8" tint="0.59999389629810485"/>
    <pageSetUpPr fitToPage="1"/>
  </sheetPr>
  <dimension ref="A1:L75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13.7109375" bestFit="1" customWidth="1"/>
    <col min="8" max="8" width="2.7109375" customWidth="1"/>
    <col min="9" max="9" width="13.7109375" bestFit="1" customWidth="1"/>
    <col min="10" max="11" width="2.7109375" customWidth="1"/>
    <col min="12" max="12" width="13.7109375" bestFit="1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idden="1" x14ac:dyDescent="0.25"/>
    <row r="4" spans="1:12" x14ac:dyDescent="0.25">
      <c r="E4" s="10" t="s">
        <v>19</v>
      </c>
      <c r="F4" s="10"/>
      <c r="G4" s="10" t="s">
        <v>20</v>
      </c>
      <c r="I4" s="10" t="s">
        <v>21</v>
      </c>
      <c r="L4" s="10" t="s">
        <v>22</v>
      </c>
    </row>
    <row r="6" spans="1:12" x14ac:dyDescent="0.25">
      <c r="A6" s="3" t="s">
        <v>0</v>
      </c>
      <c r="B6" s="3"/>
      <c r="C6" s="2"/>
      <c r="D6" s="2"/>
      <c r="E6" s="3" t="s">
        <v>42</v>
      </c>
      <c r="F6" s="3"/>
      <c r="G6" s="3" t="s">
        <v>11</v>
      </c>
      <c r="I6" s="3" t="s">
        <v>125</v>
      </c>
      <c r="L6" s="3" t="s">
        <v>9</v>
      </c>
    </row>
    <row r="7" spans="1:12" x14ac:dyDescent="0.25">
      <c r="A7" s="6" t="s">
        <v>1</v>
      </c>
      <c r="B7" s="3"/>
      <c r="C7" s="6" t="s">
        <v>2</v>
      </c>
      <c r="D7" s="3"/>
      <c r="E7" s="74">
        <v>45291</v>
      </c>
      <c r="F7" s="3"/>
      <c r="G7" s="6" t="s">
        <v>9</v>
      </c>
      <c r="I7" s="6" t="s">
        <v>9</v>
      </c>
      <c r="L7" s="6" t="s">
        <v>126</v>
      </c>
    </row>
    <row r="10" spans="1:12" x14ac:dyDescent="0.25">
      <c r="A10" s="9"/>
      <c r="C10" s="2" t="s">
        <v>113</v>
      </c>
      <c r="E10" s="5"/>
      <c r="G10" s="5"/>
      <c r="I10" s="5"/>
      <c r="J10" s="19"/>
      <c r="L10" s="5"/>
    </row>
    <row r="11" spans="1:12" x14ac:dyDescent="0.25">
      <c r="A11" s="9"/>
      <c r="E11" s="5"/>
      <c r="G11" s="5"/>
      <c r="I11" s="5"/>
      <c r="J11" s="19"/>
      <c r="L11" s="5"/>
    </row>
    <row r="12" spans="1:12" x14ac:dyDescent="0.25">
      <c r="A12" s="9">
        <v>303</v>
      </c>
      <c r="C12" t="s">
        <v>95</v>
      </c>
      <c r="E12" s="5">
        <v>815325.07000000007</v>
      </c>
      <c r="G12" s="5">
        <v>815325.0699999989</v>
      </c>
      <c r="I12" s="5">
        <v>815325.07</v>
      </c>
      <c r="J12" s="19"/>
      <c r="L12" s="5">
        <f>G12-I12</f>
        <v>-1.0477378964424133E-9</v>
      </c>
    </row>
    <row r="13" spans="1:12" x14ac:dyDescent="0.25">
      <c r="A13" s="9">
        <v>303.01</v>
      </c>
      <c r="C13" t="s">
        <v>96</v>
      </c>
      <c r="E13" s="5">
        <v>110526643.99000001</v>
      </c>
      <c r="G13" s="5">
        <v>30148268.771823499</v>
      </c>
      <c r="I13" s="5">
        <v>29628972.289999999</v>
      </c>
      <c r="J13" s="19"/>
      <c r="L13" s="5">
        <f t="shared" ref="L13:L67" si="0">G13-I13</f>
        <v>519296.48182350025</v>
      </c>
    </row>
    <row r="14" spans="1:12" x14ac:dyDescent="0.25">
      <c r="A14" s="9"/>
      <c r="E14" s="5"/>
      <c r="G14" s="5"/>
      <c r="I14" s="5"/>
      <c r="J14" s="19"/>
      <c r="L14" s="5"/>
    </row>
    <row r="15" spans="1:12" ht="15.75" thickBot="1" x14ac:dyDescent="0.3">
      <c r="A15" s="9"/>
      <c r="C15" s="69" t="s">
        <v>117</v>
      </c>
      <c r="E15" s="62">
        <f>SUM(E12:E13)</f>
        <v>111341969.06</v>
      </c>
      <c r="G15" s="62">
        <f>SUM(G12:G13)</f>
        <v>30963593.8418235</v>
      </c>
      <c r="I15" s="62">
        <f>SUM(I12:I13)</f>
        <v>30444297.359999999</v>
      </c>
      <c r="J15" s="19"/>
      <c r="L15" s="62">
        <f t="shared" si="0"/>
        <v>519296.48182350025</v>
      </c>
    </row>
    <row r="16" spans="1:12" ht="15.75" thickTop="1" x14ac:dyDescent="0.25">
      <c r="J16" s="19"/>
    </row>
    <row r="17" spans="1:12" x14ac:dyDescent="0.25">
      <c r="J17" s="19"/>
    </row>
    <row r="18" spans="1:12" x14ac:dyDescent="0.25">
      <c r="A18" s="9"/>
      <c r="C18" s="2" t="s">
        <v>64</v>
      </c>
      <c r="F18" s="5"/>
      <c r="G18" s="5"/>
      <c r="I18" s="5"/>
      <c r="J18" s="19"/>
      <c r="L18" s="5"/>
    </row>
    <row r="19" spans="1:12" x14ac:dyDescent="0.25">
      <c r="A19" s="9"/>
      <c r="C19" s="2"/>
      <c r="F19" s="5"/>
      <c r="G19" s="5"/>
      <c r="I19" s="5"/>
      <c r="J19" s="19"/>
      <c r="L19" s="5"/>
    </row>
    <row r="20" spans="1:12" x14ac:dyDescent="0.25">
      <c r="A20" s="9">
        <v>374.02</v>
      </c>
      <c r="C20" t="s">
        <v>71</v>
      </c>
      <c r="E20" s="5">
        <v>4268872.66</v>
      </c>
      <c r="F20" s="5"/>
      <c r="G20" s="5">
        <v>1094629.2845799967</v>
      </c>
      <c r="I20" s="5">
        <v>1032440.81</v>
      </c>
      <c r="J20" s="19"/>
      <c r="L20" s="5">
        <f t="shared" si="0"/>
        <v>62188.474579996662</v>
      </c>
    </row>
    <row r="21" spans="1:12" x14ac:dyDescent="0.25">
      <c r="A21" s="9">
        <v>375</v>
      </c>
      <c r="C21" t="s">
        <v>72</v>
      </c>
      <c r="E21" s="5">
        <v>31386680.030799996</v>
      </c>
      <c r="F21" s="5"/>
      <c r="G21" s="5">
        <v>8889159.1214909013</v>
      </c>
      <c r="I21" s="5">
        <v>6551083.8600000003</v>
      </c>
      <c r="J21" s="19"/>
      <c r="L21" s="5">
        <f t="shared" si="0"/>
        <v>2338075.261490901</v>
      </c>
    </row>
    <row r="22" spans="1:12" x14ac:dyDescent="0.25">
      <c r="A22" s="90">
        <v>376</v>
      </c>
      <c r="C22" t="s">
        <v>73</v>
      </c>
      <c r="E22" s="5">
        <v>826292081.12680912</v>
      </c>
      <c r="G22" s="5">
        <v>202174502.97406614</v>
      </c>
      <c r="I22" s="5">
        <v>185575403.50999999</v>
      </c>
      <c r="J22" s="19"/>
      <c r="L22" s="92">
        <f t="shared" si="0"/>
        <v>16599099.464066148</v>
      </c>
    </row>
    <row r="23" spans="1:12" x14ac:dyDescent="0.25">
      <c r="A23" s="90">
        <v>376.02</v>
      </c>
      <c r="C23" t="s">
        <v>74</v>
      </c>
      <c r="E23" s="5">
        <v>961474232.53461206</v>
      </c>
      <c r="F23" s="5"/>
      <c r="G23" s="5">
        <v>211166625.88731775</v>
      </c>
      <c r="I23" s="5">
        <v>131189463.48999999</v>
      </c>
      <c r="J23" s="19"/>
      <c r="L23" s="92">
        <f t="shared" si="0"/>
        <v>79977162.397317752</v>
      </c>
    </row>
    <row r="24" spans="1:12" x14ac:dyDescent="0.25">
      <c r="A24" s="9">
        <v>377</v>
      </c>
      <c r="C24" t="s">
        <v>94</v>
      </c>
      <c r="E24" s="5">
        <v>19187297.899999999</v>
      </c>
      <c r="F24" s="5"/>
      <c r="G24" s="5">
        <v>1345774.267</v>
      </c>
      <c r="I24" s="5">
        <v>1289317.49</v>
      </c>
      <c r="J24" s="19"/>
      <c r="L24" s="5">
        <f t="shared" si="0"/>
        <v>56456.777000000002</v>
      </c>
    </row>
    <row r="25" spans="1:12" x14ac:dyDescent="0.25">
      <c r="A25" s="9">
        <v>378</v>
      </c>
      <c r="C25" t="s">
        <v>75</v>
      </c>
      <c r="E25" s="5">
        <v>22151056.5068</v>
      </c>
      <c r="F25" s="5"/>
      <c r="G25" s="5">
        <v>5803971.3608217975</v>
      </c>
      <c r="I25" s="5">
        <v>5840335.2699999996</v>
      </c>
      <c r="J25" s="19"/>
      <c r="L25" s="5">
        <f t="shared" si="0"/>
        <v>-36363.90917820204</v>
      </c>
    </row>
    <row r="26" spans="1:12" x14ac:dyDescent="0.25">
      <c r="A26" s="90">
        <v>379</v>
      </c>
      <c r="C26" t="s">
        <v>76</v>
      </c>
      <c r="E26" s="5">
        <v>116022316.78159998</v>
      </c>
      <c r="F26" s="5"/>
      <c r="G26" s="5">
        <v>19487316.672034327</v>
      </c>
      <c r="I26" s="5">
        <v>13264357.970000001</v>
      </c>
      <c r="J26" s="19"/>
      <c r="L26" s="92">
        <f t="shared" si="0"/>
        <v>6222958.7020343263</v>
      </c>
    </row>
    <row r="27" spans="1:12" x14ac:dyDescent="0.25">
      <c r="A27" s="9">
        <v>380</v>
      </c>
      <c r="C27" t="s">
        <v>77</v>
      </c>
      <c r="E27" s="5">
        <v>68085342.290000007</v>
      </c>
      <c r="F27" s="5"/>
      <c r="G27" s="5">
        <v>42441602.101600043</v>
      </c>
      <c r="I27" s="5">
        <v>38184588.109999999</v>
      </c>
      <c r="J27" s="19"/>
      <c r="L27" s="5">
        <f t="shared" si="0"/>
        <v>4257013.9916000441</v>
      </c>
    </row>
    <row r="28" spans="1:12" x14ac:dyDescent="0.25">
      <c r="A28" s="90">
        <v>380.02</v>
      </c>
      <c r="C28" t="s">
        <v>78</v>
      </c>
      <c r="E28" s="5">
        <v>610080538.33359969</v>
      </c>
      <c r="F28" s="5"/>
      <c r="G28" s="5">
        <v>211877747.51803446</v>
      </c>
      <c r="I28" s="5">
        <v>146716256.97</v>
      </c>
      <c r="J28" s="19"/>
      <c r="L28" s="92">
        <f t="shared" si="0"/>
        <v>65161490.548034459</v>
      </c>
    </row>
    <row r="29" spans="1:12" x14ac:dyDescent="0.25">
      <c r="A29" s="9">
        <v>381</v>
      </c>
      <c r="C29" t="s">
        <v>79</v>
      </c>
      <c r="E29" s="5">
        <v>99270694.281199962</v>
      </c>
      <c r="F29" s="5"/>
      <c r="G29" s="5">
        <v>41990333.264870144</v>
      </c>
      <c r="I29" s="5">
        <v>37917970.899999999</v>
      </c>
      <c r="J29" s="19"/>
      <c r="L29" s="5">
        <f t="shared" si="0"/>
        <v>4072362.3648701459</v>
      </c>
    </row>
    <row r="30" spans="1:12" x14ac:dyDescent="0.25">
      <c r="A30" s="90">
        <v>382</v>
      </c>
      <c r="C30" t="s">
        <v>80</v>
      </c>
      <c r="E30" s="5">
        <v>105820491.27528128</v>
      </c>
      <c r="F30" s="5"/>
      <c r="G30" s="5">
        <v>38080014.486180469</v>
      </c>
      <c r="I30" s="5">
        <v>15909079.77</v>
      </c>
      <c r="J30" s="19"/>
      <c r="L30" s="92">
        <f t="shared" si="0"/>
        <v>22170934.71618047</v>
      </c>
    </row>
    <row r="31" spans="1:12" x14ac:dyDescent="0.25">
      <c r="A31" s="9">
        <v>383</v>
      </c>
      <c r="C31" t="s">
        <v>81</v>
      </c>
      <c r="E31" s="5">
        <v>20766817.198400006</v>
      </c>
      <c r="F31" s="5"/>
      <c r="G31" s="5">
        <v>9389570.7072937861</v>
      </c>
      <c r="I31" s="5">
        <v>6811720.1500000004</v>
      </c>
      <c r="J31" s="19"/>
      <c r="L31" s="5">
        <f t="shared" si="0"/>
        <v>2577850.5572937857</v>
      </c>
    </row>
    <row r="32" spans="1:12" x14ac:dyDescent="0.25">
      <c r="A32" s="9">
        <v>384</v>
      </c>
      <c r="C32" t="s">
        <v>82</v>
      </c>
      <c r="E32" s="5">
        <v>38677154.93</v>
      </c>
      <c r="F32" s="5"/>
      <c r="G32" s="5">
        <v>16188800.553669997</v>
      </c>
      <c r="I32" s="5">
        <v>9730533.4199999999</v>
      </c>
      <c r="J32" s="19"/>
      <c r="L32" s="5">
        <f t="shared" si="0"/>
        <v>6458267.1336699966</v>
      </c>
    </row>
    <row r="33" spans="1:12" x14ac:dyDescent="0.25">
      <c r="A33" s="9">
        <v>385</v>
      </c>
      <c r="C33" t="s">
        <v>83</v>
      </c>
      <c r="E33" s="5">
        <v>15196826.640000001</v>
      </c>
      <c r="F33" s="5"/>
      <c r="G33" s="5">
        <v>7331118.0327200107</v>
      </c>
      <c r="I33" s="5">
        <v>5742846.7599999998</v>
      </c>
      <c r="J33" s="19"/>
      <c r="L33" s="5">
        <f t="shared" si="0"/>
        <v>1588271.272720011</v>
      </c>
    </row>
    <row r="34" spans="1:12" x14ac:dyDescent="0.25">
      <c r="A34" s="9">
        <v>387</v>
      </c>
      <c r="C34" t="s">
        <v>84</v>
      </c>
      <c r="E34" s="7">
        <v>13431843.029999996</v>
      </c>
      <c r="G34" s="7">
        <v>5833154.0608999971</v>
      </c>
      <c r="I34" s="7">
        <v>3505830.84</v>
      </c>
      <c r="J34" s="19"/>
      <c r="L34" s="7">
        <f t="shared" si="0"/>
        <v>2327323.2208999973</v>
      </c>
    </row>
    <row r="35" spans="1:12" x14ac:dyDescent="0.25">
      <c r="A35" s="9"/>
      <c r="E35" s="5"/>
      <c r="G35" s="5"/>
      <c r="I35" s="5"/>
      <c r="J35" s="19"/>
      <c r="L35" s="5"/>
    </row>
    <row r="36" spans="1:12" ht="15.75" thickBot="1" x14ac:dyDescent="0.3">
      <c r="A36" s="9"/>
      <c r="C36" s="69" t="s">
        <v>6</v>
      </c>
      <c r="E36" s="62">
        <f>SUM(E20:E34)</f>
        <v>2952112245.5191021</v>
      </c>
      <c r="F36" s="5"/>
      <c r="G36" s="62">
        <f>SUM(G20:G34)</f>
        <v>823094320.29257977</v>
      </c>
      <c r="I36" s="62">
        <f>SUM(I20:I34)</f>
        <v>609261229.31999993</v>
      </c>
      <c r="J36" s="19"/>
      <c r="L36" s="62">
        <f t="shared" si="0"/>
        <v>213833090.97257984</v>
      </c>
    </row>
    <row r="37" spans="1:12" ht="15.75" thickTop="1" x14ac:dyDescent="0.25">
      <c r="A37" s="9"/>
      <c r="E37" s="5"/>
      <c r="F37" s="5"/>
      <c r="G37" s="5"/>
      <c r="I37" s="5"/>
      <c r="J37" s="19"/>
      <c r="L37" s="5"/>
    </row>
    <row r="38" spans="1:12" x14ac:dyDescent="0.25">
      <c r="A38" s="9"/>
      <c r="F38" s="5"/>
      <c r="G38" s="5"/>
      <c r="I38" s="5"/>
      <c r="J38" s="19"/>
      <c r="L38" s="5"/>
    </row>
    <row r="39" spans="1:12" x14ac:dyDescent="0.25">
      <c r="A39" s="9"/>
      <c r="C39" s="2" t="s">
        <v>65</v>
      </c>
      <c r="F39" s="5"/>
      <c r="G39" s="5"/>
      <c r="I39" s="5"/>
      <c r="J39" s="19"/>
      <c r="L39" s="5"/>
    </row>
    <row r="40" spans="1:12" x14ac:dyDescent="0.25">
      <c r="A40" s="9"/>
      <c r="C40" s="2"/>
      <c r="F40" s="5"/>
      <c r="G40" s="5"/>
      <c r="I40" s="5"/>
      <c r="J40" s="19"/>
      <c r="L40" s="5"/>
    </row>
    <row r="41" spans="1:12" x14ac:dyDescent="0.25">
      <c r="A41" s="9">
        <v>390</v>
      </c>
      <c r="C41" t="s">
        <v>72</v>
      </c>
      <c r="E41" s="5">
        <v>528908.93119999999</v>
      </c>
      <c r="G41" s="5">
        <v>-18293.201998400087</v>
      </c>
      <c r="I41" s="5">
        <v>38657.69</v>
      </c>
      <c r="J41" s="19"/>
      <c r="L41" s="5">
        <f t="shared" si="0"/>
        <v>-56950.89199840009</v>
      </c>
    </row>
    <row r="42" spans="1:12" x14ac:dyDescent="0.25">
      <c r="A42" s="9">
        <v>391</v>
      </c>
      <c r="C42" t="s">
        <v>97</v>
      </c>
      <c r="E42" s="5">
        <v>2151949.7300000004</v>
      </c>
      <c r="G42" s="5">
        <v>1114167.3792016273</v>
      </c>
      <c r="I42" s="5">
        <v>960077.27</v>
      </c>
      <c r="J42" s="19"/>
      <c r="L42" s="5">
        <f t="shared" si="0"/>
        <v>154090.10920162732</v>
      </c>
    </row>
    <row r="43" spans="1:12" x14ac:dyDescent="0.25">
      <c r="A43" s="9">
        <v>391.01</v>
      </c>
      <c r="C43" t="s">
        <v>98</v>
      </c>
      <c r="E43" s="5">
        <v>5932305.8574910183</v>
      </c>
      <c r="G43" s="5">
        <v>3431578.3103643819</v>
      </c>
      <c r="I43" s="5">
        <v>2365045.31</v>
      </c>
      <c r="J43" s="19"/>
      <c r="L43" s="5">
        <f t="shared" si="0"/>
        <v>1066533.0003643818</v>
      </c>
    </row>
    <row r="44" spans="1:12" x14ac:dyDescent="0.25">
      <c r="A44" s="9">
        <v>391.02</v>
      </c>
      <c r="C44" t="s">
        <v>99</v>
      </c>
      <c r="E44" s="5">
        <v>1529673.7899999998</v>
      </c>
      <c r="G44" s="5">
        <v>965279.09392999986</v>
      </c>
      <c r="I44" s="5">
        <v>928730.52</v>
      </c>
      <c r="J44" s="19"/>
      <c r="L44" s="5">
        <f t="shared" si="0"/>
        <v>36548.573929999839</v>
      </c>
    </row>
    <row r="45" spans="1:12" x14ac:dyDescent="0.25">
      <c r="A45" s="9">
        <v>392.01</v>
      </c>
      <c r="C45" t="s">
        <v>85</v>
      </c>
      <c r="E45" s="5">
        <v>15381575.261088327</v>
      </c>
      <c r="G45" s="5">
        <v>6058634.4224653961</v>
      </c>
      <c r="I45" s="5">
        <v>4566757.42</v>
      </c>
      <c r="J45" s="19"/>
      <c r="L45" s="5">
        <f t="shared" si="0"/>
        <v>1491877.0024653962</v>
      </c>
    </row>
    <row r="46" spans="1:12" x14ac:dyDescent="0.25">
      <c r="A46" s="9">
        <v>392.02</v>
      </c>
      <c r="C46" t="s">
        <v>86</v>
      </c>
      <c r="E46" s="5">
        <v>17803654.690000001</v>
      </c>
      <c r="G46" s="5">
        <v>8353208.6126399981</v>
      </c>
      <c r="I46" s="5">
        <v>6988760.04</v>
      </c>
      <c r="J46" s="19"/>
      <c r="L46" s="5">
        <f t="shared" si="0"/>
        <v>1364448.572639998</v>
      </c>
    </row>
    <row r="47" spans="1:12" x14ac:dyDescent="0.25">
      <c r="A47" s="9">
        <v>392.04</v>
      </c>
      <c r="C47" t="s">
        <v>87</v>
      </c>
      <c r="E47" s="5">
        <v>4611626.0715047596</v>
      </c>
      <c r="G47" s="5">
        <v>821141.15773737081</v>
      </c>
      <c r="I47" s="5">
        <v>763819.66</v>
      </c>
      <c r="J47" s="19"/>
      <c r="L47" s="5">
        <f t="shared" si="0"/>
        <v>57321.497737370781</v>
      </c>
    </row>
    <row r="48" spans="1:12" x14ac:dyDescent="0.25">
      <c r="A48" s="9">
        <v>392.05</v>
      </c>
      <c r="C48" t="s">
        <v>88</v>
      </c>
      <c r="E48" s="5">
        <v>2564139.23</v>
      </c>
      <c r="G48" s="5">
        <v>1267332.2891799998</v>
      </c>
      <c r="I48" s="5">
        <v>1004832.44</v>
      </c>
      <c r="J48" s="19"/>
      <c r="L48" s="5">
        <f t="shared" si="0"/>
        <v>262499.8491799999</v>
      </c>
    </row>
    <row r="49" spans="1:12" x14ac:dyDescent="0.25">
      <c r="A49" s="9">
        <v>393</v>
      </c>
      <c r="C49" t="s">
        <v>100</v>
      </c>
      <c r="E49" s="5">
        <v>1283.3900000000001</v>
      </c>
      <c r="G49" s="5">
        <v>591.86238000006779</v>
      </c>
      <c r="I49" s="5">
        <v>614.96</v>
      </c>
      <c r="J49" s="19"/>
      <c r="L49" s="5">
        <f t="shared" si="0"/>
        <v>-23.097619999932249</v>
      </c>
    </row>
    <row r="50" spans="1:12" x14ac:dyDescent="0.25">
      <c r="A50" s="9">
        <v>394</v>
      </c>
      <c r="C50" t="s">
        <v>101</v>
      </c>
      <c r="E50" s="5">
        <v>8587697.3591999989</v>
      </c>
      <c r="G50" s="5">
        <v>4420844.3778393846</v>
      </c>
      <c r="I50" s="5">
        <v>3741179.85</v>
      </c>
      <c r="J50" s="19"/>
      <c r="L50" s="5">
        <f t="shared" si="0"/>
        <v>679664.52783938451</v>
      </c>
    </row>
    <row r="51" spans="1:12" x14ac:dyDescent="0.25">
      <c r="A51" s="9">
        <v>394.01</v>
      </c>
      <c r="C51" t="s">
        <v>116</v>
      </c>
      <c r="E51" s="5">
        <v>714791.37</v>
      </c>
      <c r="G51" s="5">
        <v>11536.021499999999</v>
      </c>
      <c r="I51" s="5">
        <v>11536</v>
      </c>
      <c r="J51" s="19"/>
      <c r="L51" s="5">
        <f t="shared" si="0"/>
        <v>2.1499999998923158E-2</v>
      </c>
    </row>
    <row r="52" spans="1:12" x14ac:dyDescent="0.25">
      <c r="A52" s="9">
        <v>396</v>
      </c>
      <c r="C52" t="s">
        <v>89</v>
      </c>
      <c r="E52" s="5">
        <v>3562012.9888811689</v>
      </c>
      <c r="G52" s="5">
        <v>2121059.1343065528</v>
      </c>
      <c r="I52" s="5">
        <v>1296840.6599999999</v>
      </c>
      <c r="J52" s="19"/>
      <c r="L52" s="5">
        <f t="shared" si="0"/>
        <v>824218.4743065529</v>
      </c>
    </row>
    <row r="53" spans="1:12" x14ac:dyDescent="0.25">
      <c r="A53" s="9">
        <v>397</v>
      </c>
      <c r="C53" t="s">
        <v>102</v>
      </c>
      <c r="E53" s="5">
        <v>3015264.3708000006</v>
      </c>
      <c r="G53" s="5">
        <v>2936319.9008156708</v>
      </c>
      <c r="I53" s="5">
        <v>2482364.15</v>
      </c>
      <c r="J53" s="19"/>
      <c r="L53" s="5">
        <f t="shared" si="0"/>
        <v>453955.75081567094</v>
      </c>
    </row>
    <row r="54" spans="1:12" x14ac:dyDescent="0.25">
      <c r="A54" s="9">
        <v>398</v>
      </c>
      <c r="C54" t="s">
        <v>103</v>
      </c>
      <c r="E54" s="7">
        <v>749276.970974172</v>
      </c>
      <c r="G54" s="7">
        <v>211978.84817832068</v>
      </c>
      <c r="I54" s="7">
        <v>136680.32000000001</v>
      </c>
      <c r="J54" s="19"/>
      <c r="L54" s="7">
        <f t="shared" si="0"/>
        <v>75298.528178320674</v>
      </c>
    </row>
    <row r="55" spans="1:12" x14ac:dyDescent="0.25">
      <c r="A55" s="9"/>
      <c r="E55" s="5"/>
      <c r="G55" s="5"/>
      <c r="I55" s="5"/>
      <c r="J55" s="19"/>
      <c r="L55" s="5"/>
    </row>
    <row r="56" spans="1:12" ht="15.75" thickBot="1" x14ac:dyDescent="0.3">
      <c r="A56" s="9"/>
      <c r="C56" s="69" t="s">
        <v>7</v>
      </c>
      <c r="E56" s="62">
        <f>SUM(E41:E54)</f>
        <v>67134160.011139452</v>
      </c>
      <c r="G56" s="62">
        <f>SUM(G41:G54)</f>
        <v>31695378.208540298</v>
      </c>
      <c r="I56" s="62">
        <f>SUM(I41:I54)</f>
        <v>25285896.290000003</v>
      </c>
      <c r="J56" s="19"/>
      <c r="L56" s="62">
        <f t="shared" si="0"/>
        <v>6409481.9185402952</v>
      </c>
    </row>
    <row r="57" spans="1:12" ht="15.75" thickTop="1" x14ac:dyDescent="0.25">
      <c r="A57" s="9"/>
      <c r="E57" s="5"/>
      <c r="G57" s="5"/>
      <c r="I57" s="5"/>
      <c r="J57" s="19"/>
      <c r="L57" s="5"/>
    </row>
    <row r="58" spans="1:12" x14ac:dyDescent="0.25">
      <c r="A58" s="9"/>
      <c r="E58" s="5"/>
      <c r="G58" s="5"/>
      <c r="I58" s="5"/>
      <c r="J58" s="19"/>
      <c r="L58" s="5"/>
    </row>
    <row r="59" spans="1:12" x14ac:dyDescent="0.25">
      <c r="A59" s="9"/>
      <c r="C59" s="2" t="s">
        <v>111</v>
      </c>
      <c r="E59" s="5"/>
      <c r="G59" s="5"/>
      <c r="I59" s="5"/>
      <c r="J59" s="19"/>
      <c r="L59" s="5"/>
    </row>
    <row r="60" spans="1:12" x14ac:dyDescent="0.25">
      <c r="A60" s="9"/>
      <c r="E60" s="5"/>
      <c r="G60" s="5"/>
      <c r="I60" s="5"/>
      <c r="J60" s="19"/>
      <c r="L60" s="5"/>
    </row>
    <row r="61" spans="1:12" x14ac:dyDescent="0.25">
      <c r="A61" s="9">
        <v>336</v>
      </c>
      <c r="C61" t="s">
        <v>114</v>
      </c>
      <c r="E61" s="5">
        <v>16109646.340000002</v>
      </c>
      <c r="G61" s="5">
        <v>515471.1447375</v>
      </c>
      <c r="I61" s="5">
        <v>255180.41</v>
      </c>
      <c r="J61" s="19"/>
      <c r="L61" s="5">
        <f t="shared" si="0"/>
        <v>260290.7347375</v>
      </c>
    </row>
    <row r="62" spans="1:12" x14ac:dyDescent="0.25">
      <c r="A62" s="9">
        <v>336.01</v>
      </c>
      <c r="C62" t="s">
        <v>104</v>
      </c>
      <c r="E62" s="5"/>
      <c r="G62" s="5"/>
      <c r="I62" s="5"/>
      <c r="J62" s="19"/>
      <c r="L62" s="5"/>
    </row>
    <row r="63" spans="1:12" x14ac:dyDescent="0.25">
      <c r="A63" s="9">
        <v>364</v>
      </c>
      <c r="C63" t="s">
        <v>115</v>
      </c>
      <c r="E63" s="5">
        <v>1485380.05</v>
      </c>
      <c r="G63" s="5">
        <v>25561.084675000002</v>
      </c>
      <c r="I63" s="5">
        <v>23528.75</v>
      </c>
      <c r="J63" s="19"/>
      <c r="L63" s="5">
        <f t="shared" si="0"/>
        <v>2032.3346750000019</v>
      </c>
    </row>
    <row r="64" spans="1:12" x14ac:dyDescent="0.25">
      <c r="A64" s="9"/>
      <c r="E64" s="5"/>
      <c r="G64" s="5"/>
      <c r="I64" s="5"/>
      <c r="J64" s="19"/>
      <c r="L64" s="5"/>
    </row>
    <row r="65" spans="1:12" ht="15.75" thickBot="1" x14ac:dyDescent="0.3">
      <c r="A65" s="9"/>
      <c r="C65" s="69" t="s">
        <v>112</v>
      </c>
      <c r="E65" s="62">
        <f>SUM(E61:E63)</f>
        <v>17595026.390000001</v>
      </c>
      <c r="G65" s="62">
        <f>SUM(G61:G63)</f>
        <v>541032.22941250005</v>
      </c>
      <c r="I65" s="62">
        <f>SUM(I61:I63)</f>
        <v>278709.16000000003</v>
      </c>
      <c r="J65" s="19"/>
      <c r="L65" s="62">
        <f t="shared" si="0"/>
        <v>262323.06941250002</v>
      </c>
    </row>
    <row r="66" spans="1:12" ht="15.75" thickTop="1" x14ac:dyDescent="0.25">
      <c r="A66" s="9"/>
      <c r="G66" s="5"/>
      <c r="I66" s="5"/>
      <c r="J66" s="19"/>
      <c r="L66" s="5"/>
    </row>
    <row r="67" spans="1:12" ht="15.75" thickBot="1" x14ac:dyDescent="0.3">
      <c r="A67" s="9"/>
      <c r="C67" s="58" t="s">
        <v>67</v>
      </c>
      <c r="E67" s="15">
        <f>E15+E36+E56+E65</f>
        <v>3148183400.9802413</v>
      </c>
      <c r="G67" s="15">
        <f>G15+G36+G56+G65</f>
        <v>886294324.5723561</v>
      </c>
      <c r="I67" s="15">
        <f>I15+I36+I56+I65</f>
        <v>665270132.12999988</v>
      </c>
      <c r="J67" s="19"/>
      <c r="L67" s="82">
        <f t="shared" si="0"/>
        <v>221024192.44235623</v>
      </c>
    </row>
    <row r="68" spans="1:12" ht="15.75" thickTop="1" x14ac:dyDescent="0.25">
      <c r="A68" s="9"/>
      <c r="C68" s="2"/>
      <c r="E68" s="80"/>
      <c r="G68" s="80"/>
      <c r="I68" s="80"/>
      <c r="L68" s="80"/>
    </row>
    <row r="69" spans="1:12" x14ac:dyDescent="0.25">
      <c r="A69" s="9"/>
      <c r="C69" s="81" t="s">
        <v>127</v>
      </c>
      <c r="E69" s="80"/>
      <c r="G69" s="80"/>
      <c r="I69" s="80"/>
      <c r="L69" s="83">
        <f>L67/I67</f>
        <v>0.3322322493792132</v>
      </c>
    </row>
    <row r="70" spans="1:12" x14ac:dyDescent="0.25">
      <c r="A70" s="24"/>
      <c r="B70" s="14"/>
      <c r="C70" s="14"/>
      <c r="D70" s="14"/>
      <c r="E70" s="7"/>
      <c r="F70" s="7"/>
      <c r="G70" s="7"/>
      <c r="H70" s="14"/>
      <c r="I70" s="14"/>
      <c r="J70" s="14"/>
      <c r="K70" s="14"/>
      <c r="L70" s="14"/>
    </row>
    <row r="71" spans="1:12" x14ac:dyDescent="0.25">
      <c r="E71" s="5"/>
      <c r="F71" s="5"/>
      <c r="G71" s="5"/>
    </row>
    <row r="72" spans="1:12" x14ac:dyDescent="0.25">
      <c r="E72" s="5"/>
      <c r="F72" s="5"/>
      <c r="G72" s="5"/>
    </row>
    <row r="73" spans="1:12" x14ac:dyDescent="0.25">
      <c r="A73" s="101" t="s">
        <v>159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1:12" x14ac:dyDescent="0.25">
      <c r="A74" s="102" t="s">
        <v>160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25">
      <c r="A75" s="101" t="s">
        <v>161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</sheetData>
  <mergeCells count="3">
    <mergeCell ref="A73:L73"/>
    <mergeCell ref="A74:L74"/>
    <mergeCell ref="A75:L75"/>
  </mergeCells>
  <printOptions horizontalCentered="1"/>
  <pageMargins left="0.5" right="0.5" top="1" bottom="0.5" header="0.3" footer="0.3"/>
  <pageSetup scale="75" fitToHeight="2" orientation="portrait" r:id="rId1"/>
  <headerFooter scaleWithDoc="0">
    <oddHeader>&amp;C&amp;"-,Bold"&amp;14Reserve Surplus Calculation - 2023 Study
(Adjusted Parameters)&amp;RDocket No. 20230023-GU
2023 Reserve (Adjusted)
Exhibit DJG-27, 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55E6-557A-4FBE-A160-4BEA861C7DAE}">
  <sheetPr>
    <tabColor theme="8" tint="0.59999389629810485"/>
    <pageSetUpPr fitToPage="1"/>
  </sheetPr>
  <dimension ref="A1:L75"/>
  <sheetViews>
    <sheetView zoomScaleNormal="100" workbookViewId="0">
      <pane ySplit="8" topLeftCell="A20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13.7109375" bestFit="1" customWidth="1"/>
    <col min="8" max="8" width="2.7109375" customWidth="1"/>
    <col min="9" max="9" width="13.7109375" bestFit="1" customWidth="1"/>
    <col min="10" max="11" width="2.7109375" customWidth="1"/>
    <col min="12" max="12" width="13.7109375" bestFit="1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idden="1" x14ac:dyDescent="0.25"/>
    <row r="4" spans="1:12" x14ac:dyDescent="0.25">
      <c r="E4" s="10" t="s">
        <v>19</v>
      </c>
      <c r="F4" s="10"/>
      <c r="G4" s="10" t="s">
        <v>20</v>
      </c>
      <c r="I4" s="10" t="s">
        <v>21</v>
      </c>
      <c r="L4" s="10" t="s">
        <v>22</v>
      </c>
    </row>
    <row r="6" spans="1:12" x14ac:dyDescent="0.25">
      <c r="A6" s="3" t="s">
        <v>0</v>
      </c>
      <c r="B6" s="3"/>
      <c r="C6" s="2"/>
      <c r="D6" s="2"/>
      <c r="E6" s="3" t="s">
        <v>42</v>
      </c>
      <c r="F6" s="3"/>
      <c r="G6" s="3" t="s">
        <v>11</v>
      </c>
      <c r="I6" s="3" t="s">
        <v>125</v>
      </c>
      <c r="L6" s="3" t="s">
        <v>9</v>
      </c>
    </row>
    <row r="7" spans="1:12" x14ac:dyDescent="0.25">
      <c r="A7" s="6" t="s">
        <v>1</v>
      </c>
      <c r="B7" s="3"/>
      <c r="C7" s="6" t="s">
        <v>2</v>
      </c>
      <c r="D7" s="3"/>
      <c r="E7" s="74">
        <v>45291</v>
      </c>
      <c r="F7" s="3"/>
      <c r="G7" s="6" t="s">
        <v>9</v>
      </c>
      <c r="I7" s="6" t="s">
        <v>9</v>
      </c>
      <c r="L7" s="6" t="s">
        <v>126</v>
      </c>
    </row>
    <row r="10" spans="1:12" x14ac:dyDescent="0.25">
      <c r="A10" s="9"/>
      <c r="C10" s="2" t="s">
        <v>113</v>
      </c>
      <c r="E10" s="5"/>
      <c r="G10" s="5"/>
      <c r="I10" s="5"/>
      <c r="J10" s="19"/>
      <c r="L10" s="5"/>
    </row>
    <row r="11" spans="1:12" x14ac:dyDescent="0.25">
      <c r="A11" s="9"/>
      <c r="E11" s="5"/>
      <c r="G11" s="5"/>
      <c r="I11" s="5"/>
      <c r="J11" s="19"/>
      <c r="L11" s="5"/>
    </row>
    <row r="12" spans="1:12" x14ac:dyDescent="0.25">
      <c r="A12" s="9">
        <v>303</v>
      </c>
      <c r="C12" t="s">
        <v>95</v>
      </c>
      <c r="E12" s="5">
        <v>815325.07000000007</v>
      </c>
      <c r="G12" s="5">
        <v>815325.0699999989</v>
      </c>
      <c r="I12" s="5">
        <v>815325.07</v>
      </c>
      <c r="J12" s="19"/>
      <c r="L12" s="5">
        <f>G12-I12</f>
        <v>-1.0477378964424133E-9</v>
      </c>
    </row>
    <row r="13" spans="1:12" x14ac:dyDescent="0.25">
      <c r="A13" s="9">
        <v>303.01</v>
      </c>
      <c r="C13" t="s">
        <v>96</v>
      </c>
      <c r="E13" s="5">
        <v>110526643.99000001</v>
      </c>
      <c r="G13" s="5">
        <v>30148268.771823499</v>
      </c>
      <c r="I13" s="5">
        <v>29628972.289999999</v>
      </c>
      <c r="J13" s="19"/>
      <c r="L13" s="5">
        <f t="shared" ref="L13:L67" si="0">G13-I13</f>
        <v>519296.48182350025</v>
      </c>
    </row>
    <row r="14" spans="1:12" x14ac:dyDescent="0.25">
      <c r="A14" s="9"/>
      <c r="E14" s="5"/>
      <c r="G14" s="5"/>
      <c r="I14" s="5"/>
      <c r="J14" s="19"/>
      <c r="L14" s="5"/>
    </row>
    <row r="15" spans="1:12" ht="15.75" thickBot="1" x14ac:dyDescent="0.3">
      <c r="A15" s="9"/>
      <c r="C15" s="69" t="s">
        <v>117</v>
      </c>
      <c r="E15" s="62">
        <f>SUM(E12:E13)</f>
        <v>111341969.06</v>
      </c>
      <c r="G15" s="62">
        <f>SUM(G12:G13)</f>
        <v>30963593.8418235</v>
      </c>
      <c r="I15" s="62">
        <f>SUM(I12:I13)</f>
        <v>30444297.359999999</v>
      </c>
      <c r="J15" s="19"/>
      <c r="L15" s="62">
        <f t="shared" si="0"/>
        <v>519296.48182350025</v>
      </c>
    </row>
    <row r="16" spans="1:12" ht="15.75" thickTop="1" x14ac:dyDescent="0.25">
      <c r="J16" s="19"/>
    </row>
    <row r="17" spans="1:12" x14ac:dyDescent="0.25">
      <c r="J17" s="19"/>
    </row>
    <row r="18" spans="1:12" x14ac:dyDescent="0.25">
      <c r="A18" s="9"/>
      <c r="C18" s="2" t="s">
        <v>64</v>
      </c>
      <c r="F18" s="5"/>
      <c r="G18" s="5"/>
      <c r="I18" s="5"/>
      <c r="J18" s="19"/>
      <c r="L18" s="5"/>
    </row>
    <row r="19" spans="1:12" x14ac:dyDescent="0.25">
      <c r="A19" s="9"/>
      <c r="C19" s="2"/>
      <c r="F19" s="5"/>
      <c r="G19" s="5"/>
      <c r="I19" s="5"/>
      <c r="J19" s="19"/>
      <c r="L19" s="5"/>
    </row>
    <row r="20" spans="1:12" x14ac:dyDescent="0.25">
      <c r="A20" s="9">
        <v>374.02</v>
      </c>
      <c r="C20" t="s">
        <v>71</v>
      </c>
      <c r="E20" s="5">
        <v>4268872.66</v>
      </c>
      <c r="F20" s="5"/>
      <c r="G20" s="5">
        <v>1094629.2845799967</v>
      </c>
      <c r="I20" s="5">
        <v>1032440.81</v>
      </c>
      <c r="J20" s="19"/>
      <c r="L20" s="5">
        <f t="shared" si="0"/>
        <v>62188.474579996662</v>
      </c>
    </row>
    <row r="21" spans="1:12" x14ac:dyDescent="0.25">
      <c r="A21" s="9">
        <v>375</v>
      </c>
      <c r="C21" t="s">
        <v>72</v>
      </c>
      <c r="E21" s="5">
        <v>31386680.030799996</v>
      </c>
      <c r="F21" s="5"/>
      <c r="G21" s="5">
        <v>8889159.1214909013</v>
      </c>
      <c r="I21" s="5">
        <v>6551083.8600000003</v>
      </c>
      <c r="J21" s="19"/>
      <c r="L21" s="5">
        <f t="shared" si="0"/>
        <v>2338075.261490901</v>
      </c>
    </row>
    <row r="22" spans="1:12" x14ac:dyDescent="0.25">
      <c r="A22" s="9">
        <v>376</v>
      </c>
      <c r="C22" t="s">
        <v>73</v>
      </c>
      <c r="E22" s="5">
        <v>826292081.12680912</v>
      </c>
      <c r="G22" s="5">
        <v>202174502.97406614</v>
      </c>
      <c r="I22" s="5">
        <v>198621731.44999999</v>
      </c>
      <c r="J22" s="19"/>
      <c r="L22" s="5">
        <f t="shared" si="0"/>
        <v>3552771.5240661502</v>
      </c>
    </row>
    <row r="23" spans="1:12" x14ac:dyDescent="0.25">
      <c r="A23" s="9">
        <v>376.02</v>
      </c>
      <c r="C23" t="s">
        <v>74</v>
      </c>
      <c r="E23" s="5">
        <v>961474232.53461206</v>
      </c>
      <c r="F23" s="5"/>
      <c r="G23" s="5">
        <v>211166625.88731775</v>
      </c>
      <c r="I23" s="5">
        <v>142878625.91</v>
      </c>
      <c r="J23" s="19"/>
      <c r="L23" s="5">
        <f t="shared" si="0"/>
        <v>68287999.97731775</v>
      </c>
    </row>
    <row r="24" spans="1:12" x14ac:dyDescent="0.25">
      <c r="A24" s="9">
        <v>377</v>
      </c>
      <c r="C24" t="s">
        <v>94</v>
      </c>
      <c r="E24" s="5">
        <v>19187297.899999999</v>
      </c>
      <c r="F24" s="5"/>
      <c r="G24" s="5">
        <v>1345774.267</v>
      </c>
      <c r="I24" s="5">
        <v>1289317.49</v>
      </c>
      <c r="J24" s="19"/>
      <c r="L24" s="5">
        <f t="shared" si="0"/>
        <v>56456.777000000002</v>
      </c>
    </row>
    <row r="25" spans="1:12" x14ac:dyDescent="0.25">
      <c r="A25" s="9">
        <v>378</v>
      </c>
      <c r="C25" t="s">
        <v>75</v>
      </c>
      <c r="E25" s="5">
        <v>22151056.5068</v>
      </c>
      <c r="F25" s="5"/>
      <c r="G25" s="5">
        <v>5803971.3608217975</v>
      </c>
      <c r="I25" s="5">
        <v>5840335.2699999996</v>
      </c>
      <c r="J25" s="19"/>
      <c r="L25" s="5">
        <f t="shared" si="0"/>
        <v>-36363.90917820204</v>
      </c>
    </row>
    <row r="26" spans="1:12" x14ac:dyDescent="0.25">
      <c r="A26" s="9">
        <v>379</v>
      </c>
      <c r="C26" t="s">
        <v>76</v>
      </c>
      <c r="E26" s="5">
        <v>116022316.78159998</v>
      </c>
      <c r="F26" s="5"/>
      <c r="G26" s="5">
        <v>19487316.672034327</v>
      </c>
      <c r="I26" s="5">
        <v>15215389.07</v>
      </c>
      <c r="J26" s="19"/>
      <c r="L26" s="5">
        <f t="shared" si="0"/>
        <v>4271927.6020343266</v>
      </c>
    </row>
    <row r="27" spans="1:12" x14ac:dyDescent="0.25">
      <c r="A27" s="9">
        <v>380</v>
      </c>
      <c r="C27" t="s">
        <v>77</v>
      </c>
      <c r="E27" s="5">
        <v>68085342.290000007</v>
      </c>
      <c r="F27" s="5"/>
      <c r="G27" s="5">
        <v>42441602.101600043</v>
      </c>
      <c r="I27" s="5">
        <v>38184588.109999999</v>
      </c>
      <c r="J27" s="19"/>
      <c r="L27" s="5">
        <f t="shared" si="0"/>
        <v>4257013.9916000441</v>
      </c>
    </row>
    <row r="28" spans="1:12" x14ac:dyDescent="0.25">
      <c r="A28" s="9">
        <v>380.02</v>
      </c>
      <c r="C28" t="s">
        <v>78</v>
      </c>
      <c r="E28" s="5">
        <v>610080538.33359969</v>
      </c>
      <c r="F28" s="5"/>
      <c r="G28" s="5">
        <v>211877747.51803446</v>
      </c>
      <c r="I28" s="5">
        <v>172876885.84999999</v>
      </c>
      <c r="J28" s="19"/>
      <c r="L28" s="5">
        <f t="shared" si="0"/>
        <v>39000861.668034464</v>
      </c>
    </row>
    <row r="29" spans="1:12" x14ac:dyDescent="0.25">
      <c r="A29" s="9">
        <v>381</v>
      </c>
      <c r="C29" t="s">
        <v>79</v>
      </c>
      <c r="E29" s="5">
        <v>99270694.281199962</v>
      </c>
      <c r="F29" s="5"/>
      <c r="G29" s="5">
        <v>41990333.264870144</v>
      </c>
      <c r="I29" s="5">
        <v>37917970.899999999</v>
      </c>
      <c r="J29" s="19"/>
      <c r="L29" s="5">
        <f t="shared" si="0"/>
        <v>4072362.3648701459</v>
      </c>
    </row>
    <row r="30" spans="1:12" x14ac:dyDescent="0.25">
      <c r="A30" s="9">
        <v>382</v>
      </c>
      <c r="C30" t="s">
        <v>80</v>
      </c>
      <c r="E30" s="5">
        <v>105820491.27528128</v>
      </c>
      <c r="F30" s="5"/>
      <c r="G30" s="5">
        <v>38080014.486180469</v>
      </c>
      <c r="I30" s="5">
        <v>24611808.800000001</v>
      </c>
      <c r="J30" s="19"/>
      <c r="L30" s="5">
        <f t="shared" si="0"/>
        <v>13468205.686180469</v>
      </c>
    </row>
    <row r="31" spans="1:12" x14ac:dyDescent="0.25">
      <c r="A31" s="9">
        <v>383</v>
      </c>
      <c r="C31" t="s">
        <v>81</v>
      </c>
      <c r="E31" s="5">
        <v>20766817.198400006</v>
      </c>
      <c r="F31" s="5"/>
      <c r="G31" s="5">
        <v>9389570.7072937861</v>
      </c>
      <c r="I31" s="5">
        <v>6811720.1500000004</v>
      </c>
      <c r="J31" s="19"/>
      <c r="L31" s="5">
        <f t="shared" si="0"/>
        <v>2577850.5572937857</v>
      </c>
    </row>
    <row r="32" spans="1:12" x14ac:dyDescent="0.25">
      <c r="A32" s="9">
        <v>384</v>
      </c>
      <c r="C32" t="s">
        <v>82</v>
      </c>
      <c r="E32" s="5">
        <v>38677154.93</v>
      </c>
      <c r="F32" s="5"/>
      <c r="G32" s="5">
        <v>16188800.553669997</v>
      </c>
      <c r="I32" s="5">
        <v>9730533.4199999999</v>
      </c>
      <c r="J32" s="19"/>
      <c r="L32" s="5">
        <f t="shared" si="0"/>
        <v>6458267.1336699966</v>
      </c>
    </row>
    <row r="33" spans="1:12" x14ac:dyDescent="0.25">
      <c r="A33" s="9">
        <v>385</v>
      </c>
      <c r="C33" t="s">
        <v>83</v>
      </c>
      <c r="E33" s="5">
        <v>15196826.640000001</v>
      </c>
      <c r="F33" s="5"/>
      <c r="G33" s="5">
        <v>7331118.0327200107</v>
      </c>
      <c r="I33" s="5">
        <v>5742846.7599999998</v>
      </c>
      <c r="J33" s="19"/>
      <c r="L33" s="5">
        <f t="shared" si="0"/>
        <v>1588271.272720011</v>
      </c>
    </row>
    <row r="34" spans="1:12" x14ac:dyDescent="0.25">
      <c r="A34" s="9">
        <v>387</v>
      </c>
      <c r="C34" t="s">
        <v>84</v>
      </c>
      <c r="E34" s="7">
        <v>13431843.029999996</v>
      </c>
      <c r="G34" s="7">
        <v>5833154.0608999971</v>
      </c>
      <c r="I34" s="7">
        <v>3505830.84</v>
      </c>
      <c r="J34" s="19"/>
      <c r="L34" s="7">
        <f t="shared" si="0"/>
        <v>2327323.2208999973</v>
      </c>
    </row>
    <row r="35" spans="1:12" x14ac:dyDescent="0.25">
      <c r="A35" s="9"/>
      <c r="E35" s="5"/>
      <c r="G35" s="5"/>
      <c r="I35" s="5"/>
      <c r="J35" s="19"/>
      <c r="L35" s="5"/>
    </row>
    <row r="36" spans="1:12" ht="15.75" thickBot="1" x14ac:dyDescent="0.3">
      <c r="A36" s="9"/>
      <c r="C36" s="69" t="s">
        <v>6</v>
      </c>
      <c r="E36" s="62">
        <f>SUM(E20:E34)</f>
        <v>2952112245.5191021</v>
      </c>
      <c r="F36" s="5"/>
      <c r="G36" s="62">
        <f>SUM(G20:G34)</f>
        <v>823094320.29257977</v>
      </c>
      <c r="I36" s="62">
        <f>SUM(I20:I34)</f>
        <v>670811108.68999982</v>
      </c>
      <c r="J36" s="19"/>
      <c r="L36" s="62">
        <f t="shared" si="0"/>
        <v>152283211.60257995</v>
      </c>
    </row>
    <row r="37" spans="1:12" ht="15.75" thickTop="1" x14ac:dyDescent="0.25">
      <c r="A37" s="9"/>
      <c r="E37" s="5"/>
      <c r="F37" s="5"/>
      <c r="G37" s="5"/>
      <c r="I37" s="5"/>
      <c r="J37" s="19"/>
      <c r="L37" s="5"/>
    </row>
    <row r="38" spans="1:12" x14ac:dyDescent="0.25">
      <c r="A38" s="9"/>
      <c r="F38" s="5"/>
      <c r="G38" s="5"/>
      <c r="I38" s="5"/>
      <c r="J38" s="19"/>
      <c r="L38" s="5"/>
    </row>
    <row r="39" spans="1:12" x14ac:dyDescent="0.25">
      <c r="A39" s="9"/>
      <c r="C39" s="2" t="s">
        <v>65</v>
      </c>
      <c r="F39" s="5"/>
      <c r="G39" s="5"/>
      <c r="I39" s="5"/>
      <c r="J39" s="19"/>
      <c r="L39" s="5"/>
    </row>
    <row r="40" spans="1:12" x14ac:dyDescent="0.25">
      <c r="A40" s="9"/>
      <c r="C40" s="2"/>
      <c r="F40" s="5"/>
      <c r="G40" s="5"/>
      <c r="I40" s="5"/>
      <c r="J40" s="19"/>
      <c r="L40" s="5"/>
    </row>
    <row r="41" spans="1:12" x14ac:dyDescent="0.25">
      <c r="A41" s="9">
        <v>390</v>
      </c>
      <c r="C41" t="s">
        <v>72</v>
      </c>
      <c r="E41" s="5">
        <v>528908.93119999999</v>
      </c>
      <c r="G41" s="5">
        <v>-18293.201998400087</v>
      </c>
      <c r="I41" s="5">
        <v>38657.69</v>
      </c>
      <c r="J41" s="19"/>
      <c r="L41" s="5">
        <f t="shared" si="0"/>
        <v>-56950.89199840009</v>
      </c>
    </row>
    <row r="42" spans="1:12" x14ac:dyDescent="0.25">
      <c r="A42" s="9">
        <v>391</v>
      </c>
      <c r="C42" t="s">
        <v>97</v>
      </c>
      <c r="E42" s="5">
        <v>2151949.7300000004</v>
      </c>
      <c r="G42" s="5">
        <v>1114167.3792016273</v>
      </c>
      <c r="I42" s="5">
        <v>960077.27</v>
      </c>
      <c r="J42" s="19"/>
      <c r="L42" s="5">
        <f t="shared" si="0"/>
        <v>154090.10920162732</v>
      </c>
    </row>
    <row r="43" spans="1:12" x14ac:dyDescent="0.25">
      <c r="A43" s="9">
        <v>391.01</v>
      </c>
      <c r="C43" t="s">
        <v>98</v>
      </c>
      <c r="E43" s="5">
        <v>5932305.8574910183</v>
      </c>
      <c r="G43" s="5">
        <v>3431578.3103643819</v>
      </c>
      <c r="I43" s="5">
        <v>2365045.31</v>
      </c>
      <c r="J43" s="19"/>
      <c r="L43" s="5">
        <f t="shared" si="0"/>
        <v>1066533.0003643818</v>
      </c>
    </row>
    <row r="44" spans="1:12" x14ac:dyDescent="0.25">
      <c r="A44" s="9">
        <v>391.02</v>
      </c>
      <c r="C44" t="s">
        <v>99</v>
      </c>
      <c r="E44" s="5">
        <v>1529673.7899999998</v>
      </c>
      <c r="G44" s="5">
        <v>965279.09392999986</v>
      </c>
      <c r="I44" s="5">
        <v>928730.52</v>
      </c>
      <c r="J44" s="19"/>
      <c r="L44" s="5">
        <f t="shared" si="0"/>
        <v>36548.573929999839</v>
      </c>
    </row>
    <row r="45" spans="1:12" x14ac:dyDescent="0.25">
      <c r="A45" s="9">
        <v>392.01</v>
      </c>
      <c r="C45" t="s">
        <v>85</v>
      </c>
      <c r="E45" s="5">
        <v>15381575.261088327</v>
      </c>
      <c r="G45" s="5">
        <v>6058634.4224653961</v>
      </c>
      <c r="I45" s="5">
        <v>4566757.42</v>
      </c>
      <c r="J45" s="19"/>
      <c r="L45" s="5">
        <f t="shared" si="0"/>
        <v>1491877.0024653962</v>
      </c>
    </row>
    <row r="46" spans="1:12" x14ac:dyDescent="0.25">
      <c r="A46" s="9">
        <v>392.02</v>
      </c>
      <c r="C46" t="s">
        <v>86</v>
      </c>
      <c r="E46" s="5">
        <v>17803654.690000001</v>
      </c>
      <c r="G46" s="5">
        <v>8353208.6126399981</v>
      </c>
      <c r="I46" s="5">
        <v>6988760.04</v>
      </c>
      <c r="J46" s="19"/>
      <c r="L46" s="5">
        <f t="shared" si="0"/>
        <v>1364448.572639998</v>
      </c>
    </row>
    <row r="47" spans="1:12" x14ac:dyDescent="0.25">
      <c r="A47" s="9">
        <v>392.04</v>
      </c>
      <c r="C47" t="s">
        <v>87</v>
      </c>
      <c r="E47" s="5">
        <v>4611626.0715047596</v>
      </c>
      <c r="G47" s="5">
        <v>821141.15773737081</v>
      </c>
      <c r="I47" s="5">
        <v>763819.66</v>
      </c>
      <c r="J47" s="19"/>
      <c r="L47" s="5">
        <f t="shared" si="0"/>
        <v>57321.497737370781</v>
      </c>
    </row>
    <row r="48" spans="1:12" x14ac:dyDescent="0.25">
      <c r="A48" s="9">
        <v>392.05</v>
      </c>
      <c r="C48" t="s">
        <v>88</v>
      </c>
      <c r="E48" s="5">
        <v>2564139.23</v>
      </c>
      <c r="G48" s="5">
        <v>1267332.2891799998</v>
      </c>
      <c r="I48" s="5">
        <v>1004832.44</v>
      </c>
      <c r="J48" s="19"/>
      <c r="L48" s="5">
        <f t="shared" si="0"/>
        <v>262499.8491799999</v>
      </c>
    </row>
    <row r="49" spans="1:12" x14ac:dyDescent="0.25">
      <c r="A49" s="9">
        <v>393</v>
      </c>
      <c r="C49" t="s">
        <v>100</v>
      </c>
      <c r="E49" s="5">
        <v>1283.3900000000001</v>
      </c>
      <c r="G49" s="5">
        <v>591.86238000006779</v>
      </c>
      <c r="I49" s="5">
        <v>614.96</v>
      </c>
      <c r="J49" s="19"/>
      <c r="L49" s="5">
        <f t="shared" si="0"/>
        <v>-23.097619999932249</v>
      </c>
    </row>
    <row r="50" spans="1:12" x14ac:dyDescent="0.25">
      <c r="A50" s="9">
        <v>394</v>
      </c>
      <c r="C50" t="s">
        <v>101</v>
      </c>
      <c r="E50" s="5">
        <v>8587697.3591999989</v>
      </c>
      <c r="G50" s="5">
        <v>4420844.3778393846</v>
      </c>
      <c r="I50" s="5">
        <v>3741179.85</v>
      </c>
      <c r="J50" s="19"/>
      <c r="L50" s="5">
        <f t="shared" si="0"/>
        <v>679664.52783938451</v>
      </c>
    </row>
    <row r="51" spans="1:12" x14ac:dyDescent="0.25">
      <c r="A51" s="9">
        <v>394.01</v>
      </c>
      <c r="C51" t="s">
        <v>116</v>
      </c>
      <c r="E51" s="5">
        <v>714791.37</v>
      </c>
      <c r="G51" s="5">
        <v>11536.021499999999</v>
      </c>
      <c r="I51" s="5">
        <v>11536</v>
      </c>
      <c r="J51" s="19"/>
      <c r="L51" s="5">
        <f t="shared" si="0"/>
        <v>2.1499999998923158E-2</v>
      </c>
    </row>
    <row r="52" spans="1:12" x14ac:dyDescent="0.25">
      <c r="A52" s="9">
        <v>396</v>
      </c>
      <c r="C52" t="s">
        <v>89</v>
      </c>
      <c r="E52" s="5">
        <v>3562012.9888811689</v>
      </c>
      <c r="G52" s="5">
        <v>2121059.1343065528</v>
      </c>
      <c r="I52" s="5">
        <v>1296840.6599999999</v>
      </c>
      <c r="J52" s="19"/>
      <c r="L52" s="5">
        <f t="shared" si="0"/>
        <v>824218.4743065529</v>
      </c>
    </row>
    <row r="53" spans="1:12" x14ac:dyDescent="0.25">
      <c r="A53" s="9">
        <v>397</v>
      </c>
      <c r="C53" t="s">
        <v>102</v>
      </c>
      <c r="E53" s="5">
        <v>3015264.3708000006</v>
      </c>
      <c r="G53" s="5">
        <v>2936319.9008156708</v>
      </c>
      <c r="I53" s="5">
        <v>2482364.15</v>
      </c>
      <c r="J53" s="19"/>
      <c r="L53" s="5">
        <f t="shared" si="0"/>
        <v>453955.75081567094</v>
      </c>
    </row>
    <row r="54" spans="1:12" x14ac:dyDescent="0.25">
      <c r="A54" s="9">
        <v>398</v>
      </c>
      <c r="C54" t="s">
        <v>103</v>
      </c>
      <c r="E54" s="7">
        <v>749276.970974172</v>
      </c>
      <c r="G54" s="7">
        <v>211978.84817832068</v>
      </c>
      <c r="I54" s="7">
        <v>136680.32000000001</v>
      </c>
      <c r="J54" s="19"/>
      <c r="L54" s="7">
        <f t="shared" si="0"/>
        <v>75298.528178320674</v>
      </c>
    </row>
    <row r="55" spans="1:12" x14ac:dyDescent="0.25">
      <c r="A55" s="9"/>
      <c r="E55" s="5"/>
      <c r="G55" s="5"/>
      <c r="I55" s="5"/>
      <c r="J55" s="19"/>
      <c r="L55" s="5"/>
    </row>
    <row r="56" spans="1:12" ht="15.75" thickBot="1" x14ac:dyDescent="0.3">
      <c r="A56" s="9"/>
      <c r="C56" s="69" t="s">
        <v>7</v>
      </c>
      <c r="E56" s="62">
        <f>SUM(E41:E54)</f>
        <v>67134160.011139452</v>
      </c>
      <c r="G56" s="62">
        <f>SUM(G41:G54)</f>
        <v>31695378.208540298</v>
      </c>
      <c r="I56" s="62">
        <f>SUM(I41:I54)</f>
        <v>25285896.290000003</v>
      </c>
      <c r="J56" s="19"/>
      <c r="L56" s="62">
        <f t="shared" si="0"/>
        <v>6409481.9185402952</v>
      </c>
    </row>
    <row r="57" spans="1:12" ht="15.75" thickTop="1" x14ac:dyDescent="0.25">
      <c r="A57" s="9"/>
      <c r="E57" s="5"/>
      <c r="G57" s="5"/>
      <c r="I57" s="5"/>
      <c r="J57" s="19"/>
      <c r="L57" s="5"/>
    </row>
    <row r="58" spans="1:12" x14ac:dyDescent="0.25">
      <c r="A58" s="9"/>
      <c r="E58" s="5"/>
      <c r="G58" s="5"/>
      <c r="I58" s="5"/>
      <c r="J58" s="19"/>
      <c r="L58" s="5"/>
    </row>
    <row r="59" spans="1:12" x14ac:dyDescent="0.25">
      <c r="A59" s="9"/>
      <c r="C59" s="2" t="s">
        <v>111</v>
      </c>
      <c r="E59" s="5"/>
      <c r="G59" s="5"/>
      <c r="I59" s="5"/>
      <c r="J59" s="19"/>
      <c r="L59" s="5"/>
    </row>
    <row r="60" spans="1:12" x14ac:dyDescent="0.25">
      <c r="A60" s="9"/>
      <c r="E60" s="5"/>
      <c r="G60" s="5"/>
      <c r="I60" s="5"/>
      <c r="J60" s="19"/>
      <c r="L60" s="5"/>
    </row>
    <row r="61" spans="1:12" x14ac:dyDescent="0.25">
      <c r="A61" s="9">
        <v>336</v>
      </c>
      <c r="C61" t="s">
        <v>114</v>
      </c>
      <c r="E61" s="5">
        <v>16109646.340000002</v>
      </c>
      <c r="G61" s="5">
        <v>515471.1447375</v>
      </c>
      <c r="I61" s="5">
        <v>255180.41</v>
      </c>
      <c r="J61" s="19"/>
      <c r="L61" s="5">
        <f t="shared" si="0"/>
        <v>260290.7347375</v>
      </c>
    </row>
    <row r="62" spans="1:12" x14ac:dyDescent="0.25">
      <c r="A62" s="9">
        <v>336.01</v>
      </c>
      <c r="C62" t="s">
        <v>104</v>
      </c>
      <c r="E62" s="5"/>
      <c r="G62" s="5"/>
      <c r="I62" s="5"/>
      <c r="J62" s="19"/>
      <c r="L62" s="5"/>
    </row>
    <row r="63" spans="1:12" x14ac:dyDescent="0.25">
      <c r="A63" s="9">
        <v>364</v>
      </c>
      <c r="C63" t="s">
        <v>115</v>
      </c>
      <c r="E63" s="5">
        <v>1485380.05</v>
      </c>
      <c r="G63" s="5">
        <v>25561.084675000002</v>
      </c>
      <c r="I63" s="5">
        <v>23528.75</v>
      </c>
      <c r="J63" s="19"/>
      <c r="L63" s="5">
        <f t="shared" si="0"/>
        <v>2032.3346750000019</v>
      </c>
    </row>
    <row r="64" spans="1:12" x14ac:dyDescent="0.25">
      <c r="A64" s="9"/>
      <c r="E64" s="5"/>
      <c r="G64" s="5"/>
      <c r="I64" s="5"/>
      <c r="J64" s="19"/>
      <c r="L64" s="5"/>
    </row>
    <row r="65" spans="1:12" ht="15.75" thickBot="1" x14ac:dyDescent="0.3">
      <c r="A65" s="9"/>
      <c r="C65" s="69" t="s">
        <v>112</v>
      </c>
      <c r="E65" s="62">
        <f>SUM(E61:E63)</f>
        <v>17595026.390000001</v>
      </c>
      <c r="G65" s="62">
        <f>SUM(G61:G63)</f>
        <v>541032.22941250005</v>
      </c>
      <c r="I65" s="62">
        <f>SUM(I61:I63)</f>
        <v>278709.16000000003</v>
      </c>
      <c r="J65" s="19"/>
      <c r="L65" s="62">
        <f t="shared" si="0"/>
        <v>262323.06941250002</v>
      </c>
    </row>
    <row r="66" spans="1:12" ht="15.75" thickTop="1" x14ac:dyDescent="0.25">
      <c r="A66" s="9"/>
      <c r="G66" s="5"/>
      <c r="I66" s="5"/>
      <c r="J66" s="19"/>
      <c r="L66" s="5"/>
    </row>
    <row r="67" spans="1:12" ht="15.75" thickBot="1" x14ac:dyDescent="0.3">
      <c r="A67" s="9"/>
      <c r="C67" s="58" t="s">
        <v>67</v>
      </c>
      <c r="E67" s="15">
        <f>E15+E36+E56+E65</f>
        <v>3148183400.9802413</v>
      </c>
      <c r="G67" s="15">
        <f>G15+G36+G56+G65</f>
        <v>886294324.5723561</v>
      </c>
      <c r="I67" s="15">
        <f>I15+I36+I56+I65</f>
        <v>726820011.49999976</v>
      </c>
      <c r="J67" s="19"/>
      <c r="L67" s="82">
        <f t="shared" si="0"/>
        <v>159474313.07235634</v>
      </c>
    </row>
    <row r="68" spans="1:12" ht="15.75" thickTop="1" x14ac:dyDescent="0.25">
      <c r="A68" s="9"/>
      <c r="C68" s="2"/>
      <c r="E68" s="80"/>
      <c r="G68" s="80"/>
      <c r="I68" s="80"/>
      <c r="L68" s="80"/>
    </row>
    <row r="69" spans="1:12" x14ac:dyDescent="0.25">
      <c r="A69" s="9"/>
      <c r="C69" s="81" t="s">
        <v>127</v>
      </c>
      <c r="E69" s="80"/>
      <c r="G69" s="80"/>
      <c r="I69" s="80"/>
      <c r="L69" s="83">
        <f>L67/I67</f>
        <v>0.21941376207189969</v>
      </c>
    </row>
    <row r="70" spans="1:12" x14ac:dyDescent="0.25">
      <c r="A70" s="24"/>
      <c r="B70" s="14"/>
      <c r="C70" s="14"/>
      <c r="D70" s="14"/>
      <c r="E70" s="7"/>
      <c r="F70" s="7"/>
      <c r="G70" s="7"/>
      <c r="H70" s="14"/>
      <c r="I70" s="14"/>
      <c r="J70" s="14"/>
      <c r="K70" s="14"/>
      <c r="L70" s="14"/>
    </row>
    <row r="71" spans="1:12" x14ac:dyDescent="0.25">
      <c r="E71" s="5"/>
      <c r="F71" s="5"/>
      <c r="G71" s="5"/>
    </row>
    <row r="72" spans="1:12" x14ac:dyDescent="0.25">
      <c r="E72" s="5"/>
      <c r="F72" s="5"/>
      <c r="G72" s="5"/>
    </row>
    <row r="73" spans="1:12" x14ac:dyDescent="0.25">
      <c r="A73" s="101" t="s">
        <v>159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1:12" x14ac:dyDescent="0.25">
      <c r="A74" s="102" t="s">
        <v>162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25">
      <c r="A75" s="101" t="s">
        <v>161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</sheetData>
  <mergeCells count="3">
    <mergeCell ref="A73:L73"/>
    <mergeCell ref="A74:L74"/>
    <mergeCell ref="A75:L75"/>
  </mergeCells>
  <printOptions horizontalCentered="1"/>
  <pageMargins left="0.5" right="0.5" top="1" bottom="0.5" header="0.3" footer="0.3"/>
  <pageSetup scale="75" fitToHeight="2" orientation="portrait" r:id="rId1"/>
  <headerFooter scaleWithDoc="0">
    <oddHeader>&amp;C&amp;"-,Bold"&amp;14Reserve Surplus Calculation - 2023 Study
(Unadjusted Parameters)&amp;RDocket No. 20230023-GU
2023 Reserve (Unadjusted)
Exhibit DJG-28, 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BAC7-1277-41E0-B396-53030F7D964C}">
  <sheetPr>
    <tabColor theme="5" tint="0.39997558519241921"/>
    <pageSetUpPr fitToPage="1"/>
  </sheetPr>
  <dimension ref="A1:AC9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</cols>
  <sheetData>
    <row r="1" spans="1:29" x14ac:dyDescent="0.25">
      <c r="A1" s="37"/>
      <c r="B1" s="37"/>
      <c r="C1" s="37"/>
      <c r="D1" s="37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19</v>
      </c>
      <c r="B3" s="10"/>
      <c r="C3" s="10" t="s">
        <v>20</v>
      </c>
      <c r="D3" s="10"/>
      <c r="E3" s="38" t="s">
        <v>21</v>
      </c>
      <c r="F3" s="38"/>
      <c r="G3" s="10" t="s">
        <v>22</v>
      </c>
      <c r="H3" s="10"/>
      <c r="I3" s="10" t="s">
        <v>23</v>
      </c>
      <c r="J3" s="10"/>
      <c r="K3" s="10" t="s">
        <v>24</v>
      </c>
      <c r="L3" s="10"/>
      <c r="M3" s="10" t="s">
        <v>25</v>
      </c>
    </row>
    <row r="5" spans="1:29" x14ac:dyDescent="0.25">
      <c r="A5" s="3" t="s">
        <v>44</v>
      </c>
      <c r="B5" s="3"/>
      <c r="C5" s="3" t="s">
        <v>45</v>
      </c>
      <c r="D5" s="3"/>
      <c r="E5" s="39" t="s">
        <v>46</v>
      </c>
      <c r="F5" s="39"/>
      <c r="G5" s="103" t="s">
        <v>132</v>
      </c>
      <c r="H5" s="3"/>
      <c r="I5" s="103" t="s">
        <v>133</v>
      </c>
      <c r="J5" s="3"/>
      <c r="K5" s="3" t="s">
        <v>66</v>
      </c>
      <c r="L5" s="3"/>
      <c r="M5" s="3" t="s">
        <v>90</v>
      </c>
    </row>
    <row r="6" spans="1:29" x14ac:dyDescent="0.25">
      <c r="A6" s="6" t="s">
        <v>47</v>
      </c>
      <c r="B6" s="3"/>
      <c r="C6" s="6" t="s">
        <v>48</v>
      </c>
      <c r="D6" s="3"/>
      <c r="E6" s="40" t="s">
        <v>49</v>
      </c>
      <c r="F6" s="39"/>
      <c r="G6" s="96"/>
      <c r="H6" s="3"/>
      <c r="I6" s="96"/>
      <c r="J6" s="3"/>
      <c r="K6" s="6" t="s">
        <v>50</v>
      </c>
      <c r="L6" s="3"/>
      <c r="M6" s="6" t="s">
        <v>50</v>
      </c>
    </row>
    <row r="7" spans="1:29" x14ac:dyDescent="0.25">
      <c r="A7" s="10"/>
      <c r="B7" s="10"/>
      <c r="C7" s="10"/>
      <c r="D7" s="10"/>
      <c r="E7" s="38"/>
      <c r="F7" s="38"/>
      <c r="G7" s="10"/>
      <c r="H7" s="10"/>
      <c r="I7" s="10"/>
      <c r="J7" s="10"/>
      <c r="K7" s="10"/>
      <c r="L7" s="10"/>
      <c r="M7" s="10"/>
    </row>
    <row r="8" spans="1:29" x14ac:dyDescent="0.25">
      <c r="A8" s="41">
        <v>0</v>
      </c>
      <c r="B8" s="41"/>
      <c r="C8" s="42">
        <v>648321407.21000004</v>
      </c>
      <c r="D8" s="5"/>
      <c r="E8" s="43">
        <v>1</v>
      </c>
      <c r="F8" s="43"/>
      <c r="G8" s="43">
        <v>1</v>
      </c>
      <c r="H8" s="43"/>
      <c r="I8" s="43">
        <v>1</v>
      </c>
      <c r="J8" s="43"/>
      <c r="K8" s="44">
        <f>(G8-E8)^2</f>
        <v>0</v>
      </c>
      <c r="L8" s="44"/>
      <c r="M8" s="44">
        <f>(I8-E8)^2</f>
        <v>0</v>
      </c>
      <c r="N8" s="57">
        <f>C8*0.01</f>
        <v>6483214.0721000005</v>
      </c>
      <c r="AB8">
        <v>36</v>
      </c>
      <c r="AC8">
        <v>0</v>
      </c>
    </row>
    <row r="9" spans="1:29" x14ac:dyDescent="0.25">
      <c r="A9" s="41">
        <v>0.5</v>
      </c>
      <c r="B9" s="41"/>
      <c r="C9" s="42">
        <v>541573338.85000002</v>
      </c>
      <c r="D9" s="5"/>
      <c r="E9" s="43">
        <v>0.99930000000000008</v>
      </c>
      <c r="F9" s="43"/>
      <c r="G9" s="43">
        <v>0.99864399999999998</v>
      </c>
      <c r="H9" s="43"/>
      <c r="I9" s="43">
        <v>0.99874099999999999</v>
      </c>
      <c r="J9" s="43"/>
      <c r="K9" s="44">
        <f t="shared" ref="K9:K46" si="0">(G9-E9)^2</f>
        <v>4.3033600000013242E-7</v>
      </c>
      <c r="L9" s="44"/>
      <c r="M9" s="44">
        <f t="shared" ref="M9:M46" si="1">(I9-E9)^2</f>
        <v>3.1248100000009749E-7</v>
      </c>
      <c r="AB9">
        <v>36</v>
      </c>
      <c r="AC9">
        <v>1</v>
      </c>
    </row>
    <row r="10" spans="1:29" x14ac:dyDescent="0.25">
      <c r="A10" s="41">
        <v>1.5</v>
      </c>
      <c r="B10" s="41"/>
      <c r="C10" s="42">
        <v>456961202.69999999</v>
      </c>
      <c r="D10" s="5"/>
      <c r="E10" s="43">
        <v>0.99840000000000007</v>
      </c>
      <c r="F10" s="43"/>
      <c r="G10" s="43">
        <v>0.99587300000000001</v>
      </c>
      <c r="H10" s="43"/>
      <c r="I10" s="43">
        <v>0.99617599999999995</v>
      </c>
      <c r="J10" s="43"/>
      <c r="K10" s="44">
        <f t="shared" si="0"/>
        <v>6.3857290000002879E-6</v>
      </c>
      <c r="L10" s="44"/>
      <c r="M10" s="44">
        <f t="shared" si="1"/>
        <v>4.9461760000005103E-6</v>
      </c>
    </row>
    <row r="11" spans="1:29" x14ac:dyDescent="0.25">
      <c r="A11" s="41">
        <v>2.5</v>
      </c>
      <c r="B11" s="41"/>
      <c r="C11" s="42">
        <v>427017929.25</v>
      </c>
      <c r="D11" s="5"/>
      <c r="E11" s="43">
        <v>0.99719999999999998</v>
      </c>
      <c r="F11" s="43"/>
      <c r="G11" s="43">
        <v>0.99302199999999996</v>
      </c>
      <c r="H11" s="43"/>
      <c r="I11" s="43">
        <v>0.99353499999999995</v>
      </c>
      <c r="J11" s="43"/>
      <c r="K11" s="44">
        <f t="shared" si="0"/>
        <v>1.7455684000000125E-5</v>
      </c>
      <c r="L11" s="44"/>
      <c r="M11" s="44">
        <f t="shared" si="1"/>
        <v>1.3432225000000215E-5</v>
      </c>
    </row>
    <row r="12" spans="1:29" x14ac:dyDescent="0.25">
      <c r="A12" s="41">
        <v>3.5</v>
      </c>
      <c r="B12" s="41"/>
      <c r="C12" s="42">
        <v>401134299.06999999</v>
      </c>
      <c r="D12" s="5"/>
      <c r="E12" s="43">
        <v>0.99409999999999998</v>
      </c>
      <c r="F12" s="43"/>
      <c r="G12" s="43">
        <v>0.99008200000000002</v>
      </c>
      <c r="H12" s="43"/>
      <c r="I12" s="43">
        <v>0.99082899999999996</v>
      </c>
      <c r="J12" s="43"/>
      <c r="K12" s="44">
        <f t="shared" si="0"/>
        <v>1.6144323999999729E-5</v>
      </c>
      <c r="L12" s="44"/>
      <c r="M12" s="44">
        <f t="shared" si="1"/>
        <v>1.0699441000000156E-5</v>
      </c>
    </row>
    <row r="13" spans="1:29" x14ac:dyDescent="0.25">
      <c r="A13" s="41">
        <v>4.5</v>
      </c>
      <c r="B13" s="41"/>
      <c r="C13" s="42">
        <v>374975524.05000001</v>
      </c>
      <c r="D13" s="5"/>
      <c r="E13" s="43">
        <v>0.99159999999999993</v>
      </c>
      <c r="F13" s="43"/>
      <c r="G13" s="43">
        <v>0.98706000000000005</v>
      </c>
      <c r="H13" s="43"/>
      <c r="I13" s="43">
        <v>0.988039</v>
      </c>
      <c r="J13" s="43"/>
      <c r="K13" s="44">
        <f t="shared" si="0"/>
        <v>2.0611599999998886E-5</v>
      </c>
      <c r="L13" s="44"/>
      <c r="M13" s="44">
        <f t="shared" si="1"/>
        <v>1.2680720999999468E-5</v>
      </c>
    </row>
    <row r="14" spans="1:29" x14ac:dyDescent="0.25">
      <c r="A14" s="41">
        <v>5.5</v>
      </c>
      <c r="B14" s="41"/>
      <c r="C14" s="42">
        <v>344828866.29000002</v>
      </c>
      <c r="D14" s="5"/>
      <c r="E14" s="43">
        <v>0.98950000000000005</v>
      </c>
      <c r="F14" s="43"/>
      <c r="G14" s="43">
        <v>0.98394499999999996</v>
      </c>
      <c r="H14" s="43"/>
      <c r="I14" s="43">
        <v>0.98517999999999994</v>
      </c>
      <c r="J14" s="43"/>
      <c r="K14" s="44">
        <f t="shared" si="0"/>
        <v>3.0858025000000972E-5</v>
      </c>
      <c r="L14" s="44"/>
      <c r="M14" s="44">
        <f t="shared" si="1"/>
        <v>1.8662400000000877E-5</v>
      </c>
    </row>
    <row r="15" spans="1:29" x14ac:dyDescent="0.25">
      <c r="A15" s="41">
        <v>6.5</v>
      </c>
      <c r="B15" s="41"/>
      <c r="C15" s="42">
        <v>335681175.31</v>
      </c>
      <c r="D15" s="5"/>
      <c r="E15" s="43">
        <v>0.98819999999999997</v>
      </c>
      <c r="F15" s="43"/>
      <c r="G15" s="43">
        <v>0.98074700000000004</v>
      </c>
      <c r="H15" s="43"/>
      <c r="I15" s="43">
        <v>0.98224100000000003</v>
      </c>
      <c r="J15" s="43"/>
      <c r="K15" s="44">
        <f t="shared" si="0"/>
        <v>5.5547208999998984E-5</v>
      </c>
      <c r="L15" s="44"/>
      <c r="M15" s="44">
        <f t="shared" si="1"/>
        <v>3.5509680999999246E-5</v>
      </c>
    </row>
    <row r="16" spans="1:29" x14ac:dyDescent="0.25">
      <c r="A16" s="41">
        <v>7.5</v>
      </c>
      <c r="B16" s="41"/>
      <c r="C16" s="42">
        <v>317175655.23000002</v>
      </c>
      <c r="D16" s="5"/>
      <c r="E16" s="43">
        <v>0.98290000000000011</v>
      </c>
      <c r="F16" s="43"/>
      <c r="G16" s="43">
        <v>0.97744799999999998</v>
      </c>
      <c r="H16" s="43"/>
      <c r="I16" s="43">
        <v>0.97922500000000001</v>
      </c>
      <c r="J16" s="43"/>
      <c r="K16" s="44">
        <f t="shared" si="0"/>
        <v>2.9724304000001345E-5</v>
      </c>
      <c r="L16" s="44"/>
      <c r="M16" s="44">
        <f t="shared" si="1"/>
        <v>1.3505625000000698E-5</v>
      </c>
    </row>
    <row r="17" spans="1:13" x14ac:dyDescent="0.25">
      <c r="A17" s="41">
        <v>8.5</v>
      </c>
      <c r="B17" s="41"/>
      <c r="C17" s="42">
        <v>280675079.95999998</v>
      </c>
      <c r="D17" s="5"/>
      <c r="E17" s="43">
        <v>0.98159999999999992</v>
      </c>
      <c r="F17" s="43"/>
      <c r="G17" s="43">
        <v>0.97406400000000004</v>
      </c>
      <c r="H17" s="43"/>
      <c r="I17" s="43">
        <v>0.97613099999999997</v>
      </c>
      <c r="J17" s="43"/>
      <c r="K17" s="44">
        <f t="shared" si="0"/>
        <v>5.6791295999998132E-5</v>
      </c>
      <c r="L17" s="44"/>
      <c r="M17" s="44">
        <f t="shared" si="1"/>
        <v>2.990996099999941E-5</v>
      </c>
    </row>
    <row r="18" spans="1:13" x14ac:dyDescent="0.25">
      <c r="A18" s="41">
        <v>9.5</v>
      </c>
      <c r="B18" s="41"/>
      <c r="C18" s="42">
        <v>264374660.59</v>
      </c>
      <c r="D18" s="5"/>
      <c r="E18" s="43">
        <v>0.97650000000000003</v>
      </c>
      <c r="F18" s="43"/>
      <c r="G18" s="43">
        <v>0.97057899999999997</v>
      </c>
      <c r="H18" s="43"/>
      <c r="I18" s="43">
        <v>0.97295200000000004</v>
      </c>
      <c r="J18" s="43"/>
      <c r="K18" s="44">
        <f t="shared" si="0"/>
        <v>3.5058241000000774E-5</v>
      </c>
      <c r="L18" s="44"/>
      <c r="M18" s="44">
        <f t="shared" si="1"/>
        <v>1.2588303999999968E-5</v>
      </c>
    </row>
    <row r="19" spans="1:13" x14ac:dyDescent="0.25">
      <c r="A19" s="41">
        <v>10.5</v>
      </c>
      <c r="B19" s="41"/>
      <c r="C19" s="42">
        <v>250957326.25</v>
      </c>
      <c r="D19" s="5"/>
      <c r="E19" s="43">
        <v>0.97299999999999998</v>
      </c>
      <c r="F19" s="43"/>
      <c r="G19" s="43">
        <v>0.967001</v>
      </c>
      <c r="H19" s="43"/>
      <c r="I19" s="43">
        <v>0.96969799999999995</v>
      </c>
      <c r="J19" s="43"/>
      <c r="K19" s="44">
        <f t="shared" si="0"/>
        <v>3.598800099999972E-5</v>
      </c>
      <c r="L19" s="44"/>
      <c r="M19" s="44">
        <f t="shared" si="1"/>
        <v>1.090320400000018E-5</v>
      </c>
    </row>
    <row r="20" spans="1:13" x14ac:dyDescent="0.25">
      <c r="A20" s="41">
        <v>11.5</v>
      </c>
      <c r="B20" s="41"/>
      <c r="C20" s="42">
        <v>222269978.80000001</v>
      </c>
      <c r="D20" s="5"/>
      <c r="E20" s="43">
        <v>0.96970000000000001</v>
      </c>
      <c r="F20" s="43"/>
      <c r="G20" s="43">
        <v>0.96332099999999998</v>
      </c>
      <c r="H20" s="43"/>
      <c r="I20" s="43">
        <v>0.96634900000000001</v>
      </c>
      <c r="J20" s="43"/>
      <c r="K20" s="44">
        <f t="shared" si="0"/>
        <v>4.0691641000000299E-5</v>
      </c>
      <c r="L20" s="44"/>
      <c r="M20" s="44">
        <f t="shared" si="1"/>
        <v>1.1229200999999953E-5</v>
      </c>
    </row>
    <row r="21" spans="1:13" x14ac:dyDescent="0.25">
      <c r="A21" s="41">
        <v>12.5</v>
      </c>
      <c r="B21" s="41"/>
      <c r="C21" s="42">
        <v>194423486.25999999</v>
      </c>
      <c r="D21" s="5"/>
      <c r="E21" s="43">
        <v>0.96290000000000009</v>
      </c>
      <c r="F21" s="43"/>
      <c r="G21" s="43">
        <v>0.95954300000000003</v>
      </c>
      <c r="H21" s="43"/>
      <c r="I21" s="43">
        <v>0.96292299999999997</v>
      </c>
      <c r="J21" s="43"/>
      <c r="K21" s="44">
        <f t="shared" si="0"/>
        <v>1.1269449000000366E-5</v>
      </c>
      <c r="L21" s="44"/>
      <c r="M21" s="44">
        <f t="shared" si="1"/>
        <v>5.2899999999467434E-10</v>
      </c>
    </row>
    <row r="22" spans="1:13" x14ac:dyDescent="0.25">
      <c r="A22" s="41">
        <v>13.5</v>
      </c>
      <c r="B22" s="41"/>
      <c r="C22" s="42">
        <v>188875290.28</v>
      </c>
      <c r="D22" s="5"/>
      <c r="E22" s="43">
        <v>0.96050000000000002</v>
      </c>
      <c r="F22" s="43"/>
      <c r="G22" s="43">
        <v>0.95566200000000001</v>
      </c>
      <c r="H22" s="43"/>
      <c r="I22" s="43">
        <v>0.95940599999999998</v>
      </c>
      <c r="J22" s="43"/>
      <c r="K22" s="44">
        <f t="shared" si="0"/>
        <v>2.3406244000000088E-5</v>
      </c>
      <c r="L22" s="44"/>
      <c r="M22" s="44">
        <f t="shared" si="1"/>
        <v>1.1968360000000862E-6</v>
      </c>
    </row>
    <row r="23" spans="1:13" x14ac:dyDescent="0.25">
      <c r="A23" s="41">
        <v>14.5</v>
      </c>
      <c r="B23" s="41"/>
      <c r="C23" s="42">
        <v>184094924.84</v>
      </c>
      <c r="D23" s="5"/>
      <c r="E23" s="43">
        <v>0.95739999999999992</v>
      </c>
      <c r="F23" s="43"/>
      <c r="G23" s="43">
        <v>0.95167500000000005</v>
      </c>
      <c r="H23" s="43"/>
      <c r="I23" s="43">
        <v>0.95580200000000004</v>
      </c>
      <c r="J23" s="43"/>
      <c r="K23" s="44">
        <f t="shared" si="0"/>
        <v>3.2775624999998503E-5</v>
      </c>
      <c r="L23" s="44"/>
      <c r="M23" s="44">
        <f t="shared" si="1"/>
        <v>2.5536039999996079E-6</v>
      </c>
    </row>
    <row r="24" spans="1:13" x14ac:dyDescent="0.25">
      <c r="A24" s="41">
        <v>15.5</v>
      </c>
      <c r="B24" s="41"/>
      <c r="C24" s="42">
        <v>177566600.31999999</v>
      </c>
      <c r="D24" s="5"/>
      <c r="E24" s="43">
        <v>0.95469999999999999</v>
      </c>
      <c r="F24" s="43"/>
      <c r="G24" s="43">
        <v>0.94758500000000001</v>
      </c>
      <c r="H24" s="43"/>
      <c r="I24" s="43">
        <v>0.95210899999999998</v>
      </c>
      <c r="J24" s="43"/>
      <c r="K24" s="44">
        <f t="shared" si="0"/>
        <v>5.0623224999999751E-5</v>
      </c>
      <c r="L24" s="44"/>
      <c r="M24" s="44">
        <f t="shared" si="1"/>
        <v>6.7132810000000519E-6</v>
      </c>
    </row>
    <row r="25" spans="1:13" x14ac:dyDescent="0.25">
      <c r="A25" s="41">
        <v>16.5</v>
      </c>
      <c r="B25" s="41"/>
      <c r="C25" s="42">
        <v>172693446.19</v>
      </c>
      <c r="D25" s="5"/>
      <c r="E25" s="43">
        <v>0.9476</v>
      </c>
      <c r="F25" s="43"/>
      <c r="G25" s="43">
        <v>0.94338100000000003</v>
      </c>
      <c r="H25" s="43"/>
      <c r="I25" s="43">
        <v>0.94832099999999997</v>
      </c>
      <c r="J25" s="43"/>
      <c r="K25" s="44">
        <f t="shared" si="0"/>
        <v>1.7799960999999769E-5</v>
      </c>
      <c r="L25" s="44"/>
      <c r="M25" s="44">
        <f t="shared" si="1"/>
        <v>5.1984099999995919E-7</v>
      </c>
    </row>
    <row r="26" spans="1:13" x14ac:dyDescent="0.25">
      <c r="A26" s="41">
        <v>17.5</v>
      </c>
      <c r="B26" s="41"/>
      <c r="C26" s="42">
        <v>167889335.09999999</v>
      </c>
      <c r="D26" s="5"/>
      <c r="E26" s="43">
        <v>0.94090000000000007</v>
      </c>
      <c r="F26" s="43"/>
      <c r="G26" s="43">
        <v>0.93907399999999996</v>
      </c>
      <c r="H26" s="43"/>
      <c r="I26" s="43">
        <v>0.94444700000000004</v>
      </c>
      <c r="J26" s="43"/>
      <c r="K26" s="44">
        <f t="shared" si="0"/>
        <v>3.3342760000003847E-6</v>
      </c>
      <c r="L26" s="44"/>
      <c r="M26" s="44">
        <f t="shared" si="1"/>
        <v>1.2581208999999765E-5</v>
      </c>
    </row>
    <row r="27" spans="1:13" x14ac:dyDescent="0.25">
      <c r="A27" s="41">
        <v>18.5</v>
      </c>
      <c r="B27" s="41"/>
      <c r="C27" s="42">
        <v>160439386.77000001</v>
      </c>
      <c r="D27" s="5"/>
      <c r="E27" s="43">
        <v>0.93659999999999999</v>
      </c>
      <c r="F27" s="43"/>
      <c r="G27" s="43">
        <v>0.93464499999999995</v>
      </c>
      <c r="H27" s="43"/>
      <c r="I27" s="43">
        <v>0.94046799999999997</v>
      </c>
      <c r="J27" s="43"/>
      <c r="K27" s="44">
        <f t="shared" si="0"/>
        <v>3.8220250000001568E-6</v>
      </c>
      <c r="L27" s="44"/>
      <c r="M27" s="44">
        <f t="shared" si="1"/>
        <v>1.4961423999999866E-5</v>
      </c>
    </row>
    <row r="28" spans="1:13" x14ac:dyDescent="0.25">
      <c r="A28" s="41">
        <v>19.5</v>
      </c>
      <c r="B28" s="41"/>
      <c r="C28" s="42">
        <v>152719525.69999999</v>
      </c>
      <c r="D28" s="5"/>
      <c r="E28" s="43">
        <v>0.9335</v>
      </c>
      <c r="F28" s="43"/>
      <c r="G28" s="43">
        <v>0.93011200000000005</v>
      </c>
      <c r="H28" s="43"/>
      <c r="I28" s="43">
        <v>0.93640000000000001</v>
      </c>
      <c r="J28" s="43"/>
      <c r="K28" s="44">
        <f t="shared" si="0"/>
        <v>1.1478543999999638E-5</v>
      </c>
      <c r="L28" s="44"/>
      <c r="M28" s="44">
        <f t="shared" si="1"/>
        <v>8.4100000000000787E-6</v>
      </c>
    </row>
    <row r="29" spans="1:13" x14ac:dyDescent="0.25">
      <c r="A29" s="41">
        <v>20.5</v>
      </c>
      <c r="B29" s="41"/>
      <c r="C29" s="42">
        <v>134159854.23</v>
      </c>
      <c r="D29" s="5"/>
      <c r="E29" s="43">
        <v>0.93150000000000011</v>
      </c>
      <c r="F29" s="43"/>
      <c r="G29" s="43">
        <v>0.92544899999999997</v>
      </c>
      <c r="H29" s="43"/>
      <c r="I29" s="43">
        <v>0.93222899999999997</v>
      </c>
      <c r="J29" s="43"/>
      <c r="K29" s="44">
        <f t="shared" si="0"/>
        <v>3.661460100000169E-5</v>
      </c>
      <c r="L29" s="44"/>
      <c r="M29" s="44">
        <f t="shared" si="1"/>
        <v>5.3144099999980844E-7</v>
      </c>
    </row>
    <row r="30" spans="1:13" x14ac:dyDescent="0.25">
      <c r="A30" s="41">
        <v>21.5</v>
      </c>
      <c r="B30" s="41"/>
      <c r="C30" s="42">
        <v>116013669.11</v>
      </c>
      <c r="D30" s="5"/>
      <c r="E30" s="43">
        <v>0.92519999999999991</v>
      </c>
      <c r="F30" s="43"/>
      <c r="G30" s="43">
        <v>0.92067600000000005</v>
      </c>
      <c r="H30" s="43"/>
      <c r="I30" s="43">
        <v>0.92796000000000001</v>
      </c>
      <c r="J30" s="43"/>
      <c r="K30" s="44">
        <f t="shared" si="0"/>
        <v>2.0466575999998746E-5</v>
      </c>
      <c r="L30" s="44"/>
      <c r="M30" s="44">
        <f t="shared" si="1"/>
        <v>7.6176000000005283E-6</v>
      </c>
    </row>
    <row r="31" spans="1:13" x14ac:dyDescent="0.25">
      <c r="A31" s="41">
        <v>22.5</v>
      </c>
      <c r="B31" s="41"/>
      <c r="C31" s="42">
        <v>86785614.829999998</v>
      </c>
      <c r="D31" s="5"/>
      <c r="E31" s="43">
        <v>0.91680000000000006</v>
      </c>
      <c r="F31" s="43"/>
      <c r="G31" s="43">
        <v>0.91576999999999997</v>
      </c>
      <c r="H31" s="43"/>
      <c r="I31" s="43">
        <v>0.92359000000000002</v>
      </c>
      <c r="J31" s="43"/>
      <c r="K31" s="44">
        <f t="shared" si="0"/>
        <v>1.060900000000178E-6</v>
      </c>
      <c r="L31" s="44"/>
      <c r="M31" s="44">
        <f t="shared" si="1"/>
        <v>4.6104099999999496E-5</v>
      </c>
    </row>
    <row r="32" spans="1:13" x14ac:dyDescent="0.25">
      <c r="A32" s="41">
        <v>23.5</v>
      </c>
      <c r="B32" s="41"/>
      <c r="C32" s="42">
        <v>73337569.590000004</v>
      </c>
      <c r="D32" s="5"/>
      <c r="E32" s="43">
        <v>0.91159999999999997</v>
      </c>
      <c r="F32" s="43"/>
      <c r="G32" s="43">
        <v>0.91074200000000005</v>
      </c>
      <c r="H32" s="43"/>
      <c r="I32" s="43">
        <v>0.91910999999999998</v>
      </c>
      <c r="J32" s="43"/>
      <c r="K32" s="44">
        <f t="shared" si="0"/>
        <v>7.3616399999985304E-7</v>
      </c>
      <c r="L32" s="44"/>
      <c r="M32" s="44">
        <f t="shared" si="1"/>
        <v>5.6400100000000253E-5</v>
      </c>
    </row>
    <row r="33" spans="1:13" x14ac:dyDescent="0.25">
      <c r="A33" s="41">
        <v>24.5</v>
      </c>
      <c r="B33" s="41"/>
      <c r="C33" s="42">
        <v>67985926.840000004</v>
      </c>
      <c r="D33" s="5"/>
      <c r="E33" s="43">
        <v>0.90870000000000006</v>
      </c>
      <c r="F33" s="43"/>
      <c r="G33" s="43">
        <v>0.90557699999999997</v>
      </c>
      <c r="H33" s="43"/>
      <c r="I33" s="43">
        <v>0.91453099999999998</v>
      </c>
      <c r="J33" s="43"/>
      <c r="K33" s="44">
        <f t="shared" si="0"/>
        <v>9.7531290000006124E-6</v>
      </c>
      <c r="L33" s="44"/>
      <c r="M33" s="44">
        <f t="shared" si="1"/>
        <v>3.4000560999999059E-5</v>
      </c>
    </row>
    <row r="34" spans="1:13" x14ac:dyDescent="0.25">
      <c r="A34" s="41">
        <v>25.5</v>
      </c>
      <c r="B34" s="41"/>
      <c r="C34" s="42">
        <v>64426510.719999999</v>
      </c>
      <c r="D34" s="5"/>
      <c r="E34" s="43">
        <v>0.90650000000000008</v>
      </c>
      <c r="F34" s="43"/>
      <c r="G34" s="43">
        <v>0.90027900000000005</v>
      </c>
      <c r="H34" s="43"/>
      <c r="I34" s="43">
        <v>0.90982700000000005</v>
      </c>
      <c r="J34" s="43"/>
      <c r="K34" s="44">
        <f t="shared" si="0"/>
        <v>3.8700841000000399E-5</v>
      </c>
      <c r="L34" s="44"/>
      <c r="M34" s="44">
        <f t="shared" si="1"/>
        <v>1.1068928999999793E-5</v>
      </c>
    </row>
    <row r="35" spans="1:13" x14ac:dyDescent="0.25">
      <c r="A35" s="41">
        <v>26.5</v>
      </c>
      <c r="B35" s="41"/>
      <c r="C35" s="42">
        <v>56501901.240000002</v>
      </c>
      <c r="D35" s="5"/>
      <c r="E35" s="43">
        <v>0.90290000000000004</v>
      </c>
      <c r="F35" s="43"/>
      <c r="G35" s="43">
        <v>0.89483800000000002</v>
      </c>
      <c r="H35" s="43"/>
      <c r="I35" s="43">
        <v>0.90501900000000002</v>
      </c>
      <c r="J35" s="43"/>
      <c r="K35" s="44">
        <f t="shared" si="0"/>
        <v>6.4995844000000216E-5</v>
      </c>
      <c r="L35" s="44"/>
      <c r="M35" s="44">
        <f t="shared" si="1"/>
        <v>4.4901609999999236E-6</v>
      </c>
    </row>
    <row r="36" spans="1:13" x14ac:dyDescent="0.25">
      <c r="A36" s="41">
        <v>27.5</v>
      </c>
      <c r="B36" s="41"/>
      <c r="C36" s="42">
        <v>52476844.859999999</v>
      </c>
      <c r="D36" s="5"/>
      <c r="E36" s="43">
        <v>0.8970999999999999</v>
      </c>
      <c r="F36" s="43"/>
      <c r="G36" s="43">
        <v>0.88924999999999998</v>
      </c>
      <c r="H36" s="43"/>
      <c r="I36" s="43">
        <v>0.90008600000000005</v>
      </c>
      <c r="J36" s="43"/>
      <c r="K36" s="44">
        <f t="shared" si="0"/>
        <v>6.1622499999998626E-5</v>
      </c>
      <c r="L36" s="44"/>
      <c r="M36" s="44">
        <f t="shared" si="1"/>
        <v>8.9161960000009268E-6</v>
      </c>
    </row>
    <row r="37" spans="1:13" x14ac:dyDescent="0.25">
      <c r="A37" s="41">
        <v>28.5</v>
      </c>
      <c r="B37" s="41"/>
      <c r="C37" s="42">
        <v>48838581.829999998</v>
      </c>
      <c r="D37" s="5"/>
      <c r="E37" s="43">
        <v>0.89469999999999994</v>
      </c>
      <c r="F37" s="43"/>
      <c r="G37" s="43">
        <v>0.88351500000000005</v>
      </c>
      <c r="H37" s="43"/>
      <c r="I37" s="43">
        <v>0.895034</v>
      </c>
      <c r="J37" s="43"/>
      <c r="K37" s="44">
        <f t="shared" si="0"/>
        <v>1.2510422499999752E-4</v>
      </c>
      <c r="L37" s="44"/>
      <c r="M37" s="44">
        <f t="shared" si="1"/>
        <v>1.1155600000003773E-7</v>
      </c>
    </row>
    <row r="38" spans="1:13" x14ac:dyDescent="0.25">
      <c r="A38" s="41">
        <v>29.5</v>
      </c>
      <c r="B38" s="41"/>
      <c r="C38" s="42">
        <v>45558921.009999998</v>
      </c>
      <c r="D38" s="5"/>
      <c r="E38" s="43">
        <v>0.89269999999999994</v>
      </c>
      <c r="F38" s="43"/>
      <c r="G38" s="43">
        <v>0.87761800000000001</v>
      </c>
      <c r="H38" s="43"/>
      <c r="I38" s="43">
        <v>0.88985800000000004</v>
      </c>
      <c r="J38" s="43"/>
      <c r="K38" s="44">
        <f t="shared" si="0"/>
        <v>2.2746672399999785E-4</v>
      </c>
      <c r="L38" s="44"/>
      <c r="M38" s="44">
        <f t="shared" si="1"/>
        <v>8.0769639999994331E-6</v>
      </c>
    </row>
    <row r="39" spans="1:13" x14ac:dyDescent="0.25">
      <c r="A39" s="41">
        <v>30.5</v>
      </c>
      <c r="B39" s="41"/>
      <c r="C39" s="42">
        <v>31547786.780000001</v>
      </c>
      <c r="D39" s="5"/>
      <c r="E39" s="43">
        <v>0.88700000000000001</v>
      </c>
      <c r="F39" s="43"/>
      <c r="G39" s="43">
        <v>0.87156999999999996</v>
      </c>
      <c r="H39" s="43"/>
      <c r="I39" s="43">
        <v>0.88454699999999997</v>
      </c>
      <c r="J39" s="43"/>
      <c r="K39" s="44">
        <f t="shared" si="0"/>
        <v>2.380849000000017E-4</v>
      </c>
      <c r="L39" s="44"/>
      <c r="M39" s="44">
        <f t="shared" si="1"/>
        <v>6.0172090000001891E-6</v>
      </c>
    </row>
    <row r="40" spans="1:13" x14ac:dyDescent="0.25">
      <c r="A40" s="41">
        <v>31.5</v>
      </c>
      <c r="B40" s="41"/>
      <c r="C40" s="42">
        <v>27396911.649999999</v>
      </c>
      <c r="D40" s="5"/>
      <c r="E40" s="43">
        <v>0.873</v>
      </c>
      <c r="F40" s="43"/>
      <c r="G40" s="43">
        <v>0.86534500000000003</v>
      </c>
      <c r="H40" s="43"/>
      <c r="I40" s="43">
        <v>0.87911399999999995</v>
      </c>
      <c r="J40" s="43"/>
      <c r="K40" s="44">
        <f t="shared" si="0"/>
        <v>5.8599024999999499E-5</v>
      </c>
      <c r="L40" s="44"/>
      <c r="M40" s="44">
        <f t="shared" si="1"/>
        <v>3.738099599999942E-5</v>
      </c>
    </row>
    <row r="41" spans="1:13" x14ac:dyDescent="0.25">
      <c r="A41" s="41">
        <v>32.5</v>
      </c>
      <c r="B41" s="41"/>
      <c r="C41" s="42">
        <v>24038587.780000001</v>
      </c>
      <c r="D41" s="5"/>
      <c r="E41" s="43">
        <v>0.87029999999999996</v>
      </c>
      <c r="F41" s="43"/>
      <c r="G41" s="43">
        <v>0.85896399999999995</v>
      </c>
      <c r="H41" s="43"/>
      <c r="I41" s="43">
        <v>0.87352799999999997</v>
      </c>
      <c r="J41" s="43"/>
      <c r="K41" s="44">
        <f t="shared" si="0"/>
        <v>1.2850489600000028E-4</v>
      </c>
      <c r="L41" s="44"/>
      <c r="M41" s="44">
        <f t="shared" si="1"/>
        <v>1.0419984000000056E-5</v>
      </c>
    </row>
    <row r="42" spans="1:13" x14ac:dyDescent="0.25">
      <c r="A42" s="41">
        <v>33.5</v>
      </c>
      <c r="B42" s="41"/>
      <c r="C42" s="42">
        <v>18523815.239999998</v>
      </c>
      <c r="D42" s="5"/>
      <c r="E42" s="43">
        <v>0.86919999999999997</v>
      </c>
      <c r="F42" s="43"/>
      <c r="G42" s="43">
        <v>0.85238899999999995</v>
      </c>
      <c r="H42" s="43"/>
      <c r="I42" s="43">
        <v>0.86781200000000003</v>
      </c>
      <c r="J42" s="43"/>
      <c r="K42" s="44">
        <f t="shared" si="0"/>
        <v>2.8260972100000066E-4</v>
      </c>
      <c r="L42" s="44"/>
      <c r="M42" s="44">
        <f t="shared" si="1"/>
        <v>1.9265439999998467E-6</v>
      </c>
    </row>
    <row r="43" spans="1:13" x14ac:dyDescent="0.25">
      <c r="A43" s="41">
        <v>34.5</v>
      </c>
      <c r="B43" s="41"/>
      <c r="C43" s="42">
        <v>15671978.369999999</v>
      </c>
      <c r="D43" s="5"/>
      <c r="E43" s="66">
        <v>0.86640000000000006</v>
      </c>
      <c r="F43" s="66"/>
      <c r="G43" s="66">
        <v>0.84565000000000001</v>
      </c>
      <c r="H43" s="66"/>
      <c r="I43" s="66">
        <v>0.86194499999999996</v>
      </c>
      <c r="J43" s="66"/>
      <c r="K43" s="44">
        <f t="shared" si="0"/>
        <v>4.3056250000000191E-4</v>
      </c>
      <c r="L43" s="44"/>
      <c r="M43" s="44">
        <f t="shared" si="1"/>
        <v>1.9847025000000871E-5</v>
      </c>
    </row>
    <row r="44" spans="1:13" ht="15.75" thickBot="1" x14ac:dyDescent="0.3">
      <c r="A44" s="45">
        <v>35.5</v>
      </c>
      <c r="B44" s="45"/>
      <c r="C44" s="46">
        <v>7758559.6299999999</v>
      </c>
      <c r="D44" s="47"/>
      <c r="E44" s="48">
        <v>0.85939999999999994</v>
      </c>
      <c r="F44" s="48"/>
      <c r="G44" s="48">
        <v>0.83871099999999998</v>
      </c>
      <c r="H44" s="48"/>
      <c r="I44" s="48">
        <v>0.85592999999999997</v>
      </c>
      <c r="J44" s="48"/>
      <c r="K44" s="49">
        <f t="shared" si="0"/>
        <v>4.2803472099999825E-4</v>
      </c>
      <c r="L44" s="49"/>
      <c r="M44" s="49">
        <f t="shared" si="1"/>
        <v>1.2040899999999814E-5</v>
      </c>
    </row>
    <row r="45" spans="1:13" x14ac:dyDescent="0.25">
      <c r="A45" s="41">
        <v>36.5</v>
      </c>
      <c r="B45" s="41"/>
      <c r="C45" s="42">
        <v>5525313.4000000004</v>
      </c>
      <c r="D45" s="5"/>
      <c r="E45" s="43">
        <v>0.85939999999999994</v>
      </c>
      <c r="F45" s="43"/>
      <c r="G45" s="43">
        <v>0.83159300000000003</v>
      </c>
      <c r="H45" s="43"/>
      <c r="I45" s="43">
        <v>0.84976600000000002</v>
      </c>
      <c r="J45" s="43"/>
      <c r="K45" s="44">
        <f t="shared" si="0"/>
        <v>7.7322924899999527E-4</v>
      </c>
      <c r="L45" s="44"/>
      <c r="M45" s="44">
        <f t="shared" si="1"/>
        <v>9.2813955999998464E-5</v>
      </c>
    </row>
    <row r="46" spans="1:13" x14ac:dyDescent="0.25">
      <c r="A46" s="41">
        <v>37.5</v>
      </c>
      <c r="B46" s="41"/>
      <c r="C46" s="42">
        <v>2585506.2999999998</v>
      </c>
      <c r="D46" s="5"/>
      <c r="E46" s="43">
        <v>0.85939999999999994</v>
      </c>
      <c r="F46" s="43"/>
      <c r="G46" s="43">
        <v>0.824272</v>
      </c>
      <c r="H46" s="43"/>
      <c r="I46" s="43">
        <v>0.84343500000000005</v>
      </c>
      <c r="J46" s="43"/>
      <c r="K46" s="44">
        <f t="shared" si="0"/>
        <v>1.2339763839999956E-3</v>
      </c>
      <c r="L46" s="44"/>
      <c r="M46" s="44">
        <f t="shared" si="1"/>
        <v>2.548812249999967E-4</v>
      </c>
    </row>
    <row r="47" spans="1:13" x14ac:dyDescent="0.25">
      <c r="A47" s="41">
        <v>38.5</v>
      </c>
      <c r="B47" s="41"/>
      <c r="C47" s="42"/>
      <c r="D47" s="41"/>
      <c r="E47" s="43"/>
      <c r="F47" s="43"/>
      <c r="G47" s="43">
        <v>0.81675399999999998</v>
      </c>
      <c r="H47" s="43"/>
      <c r="I47" s="43">
        <v>0.83695799999999998</v>
      </c>
      <c r="J47" s="43"/>
      <c r="K47" s="50"/>
      <c r="L47" s="44"/>
      <c r="M47" s="50"/>
    </row>
    <row r="48" spans="1:13" x14ac:dyDescent="0.25">
      <c r="A48" s="41"/>
      <c r="B48" s="41"/>
      <c r="C48" s="42"/>
      <c r="D48" s="41"/>
      <c r="E48" s="43"/>
      <c r="F48" s="43"/>
      <c r="G48" s="43"/>
      <c r="H48" s="43"/>
      <c r="I48" s="43"/>
      <c r="J48" s="43"/>
      <c r="K48" s="44"/>
      <c r="L48" s="44"/>
      <c r="M48" s="44"/>
    </row>
    <row r="49" spans="1:15" x14ac:dyDescent="0.25">
      <c r="A49" s="41"/>
      <c r="B49" s="41"/>
      <c r="C49" s="41"/>
      <c r="D49" s="41"/>
      <c r="G49" s="38"/>
      <c r="H49" s="38"/>
      <c r="I49" s="38"/>
      <c r="J49" s="38"/>
      <c r="K49" s="51"/>
      <c r="L49" s="51"/>
      <c r="M49" s="51"/>
    </row>
    <row r="50" spans="1:15" x14ac:dyDescent="0.25">
      <c r="A50" s="52" t="s">
        <v>51</v>
      </c>
      <c r="B50" s="52"/>
      <c r="C50" s="41"/>
      <c r="D50" s="41"/>
      <c r="G50" s="38"/>
      <c r="H50" s="38"/>
      <c r="I50" s="38" t="s">
        <v>26</v>
      </c>
      <c r="J50" s="38"/>
      <c r="K50" s="44">
        <f>SUM(K8:K47)</f>
        <v>4.6603186389999867E-3</v>
      </c>
      <c r="L50" s="44"/>
      <c r="M50" s="53">
        <f>SUM(M8:M47)</f>
        <v>8.3396159099999475E-4</v>
      </c>
    </row>
    <row r="51" spans="1:15" x14ac:dyDescent="0.25">
      <c r="A51" s="52"/>
      <c r="B51" s="52"/>
      <c r="C51" s="41"/>
      <c r="D51" s="41"/>
      <c r="G51" s="38"/>
      <c r="H51" s="38"/>
      <c r="I51" s="38"/>
      <c r="J51" s="38"/>
      <c r="K51" s="44"/>
      <c r="L51" s="44"/>
      <c r="M51" s="44"/>
    </row>
    <row r="52" spans="1:15" x14ac:dyDescent="0.25">
      <c r="A52" s="52" t="s">
        <v>52</v>
      </c>
      <c r="B52" s="52"/>
      <c r="C52" s="41"/>
      <c r="D52" s="41"/>
      <c r="G52" s="38"/>
      <c r="H52" s="38"/>
      <c r="I52" s="38" t="s">
        <v>32</v>
      </c>
      <c r="J52" s="38"/>
      <c r="K52" s="44">
        <f>SUM(K8:K44)</f>
        <v>2.653113005999996E-3</v>
      </c>
      <c r="L52" s="44"/>
      <c r="M52" s="53">
        <f t="shared" ref="M52" si="2">SUM(M8:M44)</f>
        <v>4.8626640999999962E-4</v>
      </c>
    </row>
    <row r="53" spans="1:15" x14ac:dyDescent="0.25">
      <c r="A53" s="54"/>
      <c r="B53" s="54"/>
      <c r="C53" s="54"/>
      <c r="D53" s="54"/>
      <c r="E53" s="8"/>
      <c r="F53" s="8"/>
      <c r="G53" s="55"/>
      <c r="H53" s="55"/>
      <c r="I53" s="55"/>
      <c r="J53" s="55"/>
      <c r="K53" s="56"/>
      <c r="L53" s="56"/>
      <c r="M53" s="56"/>
    </row>
    <row r="54" spans="1:15" x14ac:dyDescent="0.25">
      <c r="A54" s="41"/>
      <c r="B54" s="41"/>
      <c r="C54" s="41"/>
      <c r="D54" s="41"/>
      <c r="G54" s="38"/>
      <c r="H54" s="38"/>
      <c r="I54" s="38"/>
      <c r="J54" s="38"/>
      <c r="K54" s="51"/>
      <c r="L54" s="51"/>
      <c r="M54" s="51"/>
    </row>
    <row r="55" spans="1:15" x14ac:dyDescent="0.25">
      <c r="A55" s="41"/>
      <c r="B55" s="41"/>
      <c r="C55" s="41"/>
      <c r="D55" s="41"/>
      <c r="G55" s="38"/>
      <c r="H55" s="38"/>
      <c r="I55" s="38"/>
      <c r="J55" s="38"/>
      <c r="K55" s="51"/>
      <c r="L55" s="51"/>
      <c r="M55" s="51"/>
    </row>
    <row r="56" spans="1:15" x14ac:dyDescent="0.25">
      <c r="A56" s="101" t="s">
        <v>53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27"/>
      <c r="O56" s="27"/>
    </row>
    <row r="57" spans="1:15" x14ac:dyDescent="0.25">
      <c r="A57" s="102" t="s">
        <v>54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60"/>
      <c r="O57" s="60"/>
    </row>
    <row r="58" spans="1:15" x14ac:dyDescent="0.25">
      <c r="A58" s="101" t="s">
        <v>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7"/>
      <c r="O58" s="27"/>
    </row>
    <row r="59" spans="1:15" x14ac:dyDescent="0.25">
      <c r="A59" s="101" t="s">
        <v>56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7"/>
      <c r="O59" s="27"/>
    </row>
    <row r="60" spans="1:15" x14ac:dyDescent="0.25">
      <c r="A60" s="101" t="s">
        <v>57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7"/>
      <c r="O60" s="27"/>
    </row>
    <row r="61" spans="1:15" x14ac:dyDescent="0.25">
      <c r="A61" s="101" t="s">
        <v>58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27"/>
      <c r="O61" s="27"/>
    </row>
    <row r="62" spans="1:15" x14ac:dyDescent="0.25">
      <c r="A62" s="101" t="s">
        <v>59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27"/>
      <c r="O62" s="27"/>
    </row>
    <row r="63" spans="1:15" x14ac:dyDescent="0.25">
      <c r="A63" s="101" t="s">
        <v>60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7"/>
      <c r="O63" s="27"/>
    </row>
    <row r="64" spans="1:15" x14ac:dyDescent="0.25">
      <c r="A64" s="101" t="s">
        <v>61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1" t="s">
        <v>62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x14ac:dyDescent="0.25">
      <c r="A66" s="41"/>
      <c r="B66" s="41"/>
      <c r="C66" s="41"/>
      <c r="D66" s="41"/>
      <c r="G66" s="38"/>
      <c r="H66" s="38"/>
      <c r="I66" s="38"/>
      <c r="J66" s="38"/>
      <c r="K66" s="51"/>
      <c r="L66" s="51"/>
      <c r="M66" s="51"/>
    </row>
    <row r="67" spans="1:13" x14ac:dyDescent="0.25">
      <c r="A67" s="41"/>
      <c r="B67" s="41"/>
      <c r="C67" s="41"/>
      <c r="D67" s="41"/>
      <c r="G67" s="38"/>
      <c r="H67" s="38"/>
      <c r="I67" s="38"/>
      <c r="J67" s="38"/>
      <c r="K67" s="51"/>
      <c r="L67" s="51"/>
      <c r="M67" s="51"/>
    </row>
    <row r="68" spans="1:13" x14ac:dyDescent="0.25">
      <c r="A68" s="41"/>
      <c r="B68" s="41"/>
      <c r="C68" s="41"/>
      <c r="D68" s="41"/>
      <c r="G68" s="38"/>
      <c r="H68" s="38"/>
      <c r="I68" s="38"/>
      <c r="J68" s="38"/>
      <c r="K68" s="51"/>
      <c r="L68" s="51"/>
      <c r="M68" s="51"/>
    </row>
    <row r="69" spans="1:13" x14ac:dyDescent="0.25">
      <c r="A69" s="41"/>
      <c r="B69" s="41"/>
      <c r="C69" s="41"/>
      <c r="D69" s="41"/>
      <c r="G69" s="38"/>
      <c r="H69" s="38"/>
      <c r="I69" s="38"/>
      <c r="J69" s="38"/>
      <c r="K69" s="51"/>
      <c r="L69" s="51"/>
      <c r="M69" s="51"/>
    </row>
    <row r="70" spans="1:13" x14ac:dyDescent="0.25">
      <c r="A70" s="41"/>
      <c r="B70" s="41"/>
      <c r="C70" s="41"/>
      <c r="D70" s="41"/>
      <c r="G70" s="38"/>
      <c r="H70" s="38"/>
      <c r="I70" s="38"/>
      <c r="J70" s="38"/>
      <c r="K70" s="51"/>
      <c r="L70" s="51"/>
      <c r="M70" s="51"/>
    </row>
    <row r="71" spans="1:13" x14ac:dyDescent="0.25">
      <c r="A71" s="41"/>
      <c r="B71" s="41"/>
      <c r="C71" s="41"/>
      <c r="D71" s="41"/>
      <c r="G71" s="38"/>
      <c r="H71" s="38"/>
      <c r="I71" s="38"/>
      <c r="J71" s="38"/>
      <c r="K71" s="51"/>
      <c r="L71" s="51"/>
      <c r="M71" s="51"/>
    </row>
    <row r="72" spans="1:13" x14ac:dyDescent="0.25">
      <c r="A72" s="41"/>
      <c r="B72" s="41"/>
      <c r="C72" s="41"/>
      <c r="D72" s="41"/>
      <c r="G72" s="38"/>
      <c r="H72" s="38"/>
      <c r="I72" s="38"/>
      <c r="J72" s="38"/>
      <c r="K72" s="51"/>
      <c r="L72" s="51"/>
      <c r="M72" s="51"/>
    </row>
    <row r="73" spans="1:13" x14ac:dyDescent="0.25">
      <c r="A73" s="41"/>
      <c r="B73" s="41"/>
      <c r="C73" s="41"/>
      <c r="D73" s="41"/>
      <c r="I73" s="38"/>
      <c r="J73" s="38"/>
      <c r="K73" s="51"/>
      <c r="L73" s="51"/>
      <c r="M73" s="51"/>
    </row>
    <row r="74" spans="1:13" x14ac:dyDescent="0.25">
      <c r="A74" s="41"/>
      <c r="B74" s="41"/>
      <c r="C74" s="41"/>
      <c r="D74" s="41"/>
      <c r="I74" s="38"/>
      <c r="J74" s="38"/>
      <c r="K74" s="51"/>
      <c r="L74" s="51"/>
      <c r="M74" s="51"/>
    </row>
    <row r="75" spans="1:13" x14ac:dyDescent="0.25">
      <c r="A75" s="41"/>
      <c r="B75" s="41"/>
      <c r="C75" s="41"/>
      <c r="D75" s="41"/>
      <c r="I75" s="38"/>
      <c r="J75" s="38"/>
      <c r="K75" s="51"/>
      <c r="L75" s="51"/>
      <c r="M75" s="51"/>
    </row>
    <row r="76" spans="1:13" x14ac:dyDescent="0.25">
      <c r="A76" s="41"/>
      <c r="B76" s="41"/>
      <c r="C76" s="41"/>
      <c r="D76" s="41"/>
      <c r="I76" s="38"/>
      <c r="J76" s="38"/>
      <c r="K76" s="51"/>
      <c r="L76" s="51"/>
      <c r="M76" s="51"/>
    </row>
    <row r="77" spans="1:13" x14ac:dyDescent="0.25">
      <c r="A77" s="41"/>
      <c r="B77" s="41"/>
      <c r="C77" s="41"/>
      <c r="D77" s="41"/>
      <c r="I77" s="38"/>
      <c r="J77" s="38"/>
      <c r="K77" s="51"/>
      <c r="L77" s="51"/>
      <c r="M77" s="51"/>
    </row>
    <row r="78" spans="1:13" x14ac:dyDescent="0.25">
      <c r="A78" s="41"/>
      <c r="B78" s="41"/>
      <c r="C78" s="41"/>
      <c r="D78" s="41"/>
      <c r="I78" s="38"/>
      <c r="J78" s="38"/>
      <c r="K78" s="51"/>
      <c r="L78" s="51"/>
      <c r="M78" s="51"/>
    </row>
    <row r="79" spans="1:13" x14ac:dyDescent="0.25">
      <c r="A79" s="41"/>
      <c r="B79" s="41"/>
      <c r="C79" s="41"/>
      <c r="D79" s="41"/>
      <c r="I79" s="38"/>
      <c r="J79" s="38"/>
      <c r="K79" s="51"/>
      <c r="L79" s="51"/>
      <c r="M79" s="51"/>
    </row>
    <row r="80" spans="1:13" x14ac:dyDescent="0.25">
      <c r="A80" s="41"/>
      <c r="B80" s="41"/>
      <c r="C80" s="41"/>
      <c r="D80" s="41"/>
      <c r="I80" s="38"/>
      <c r="J80" s="38"/>
      <c r="K80" s="51"/>
      <c r="L80" s="51"/>
      <c r="M80" s="51"/>
    </row>
    <row r="81" spans="9:10" x14ac:dyDescent="0.25">
      <c r="I81" s="38"/>
      <c r="J81" s="38"/>
    </row>
    <row r="82" spans="9:10" x14ac:dyDescent="0.25">
      <c r="I82" s="38"/>
      <c r="J82" s="38"/>
    </row>
    <row r="83" spans="9:10" x14ac:dyDescent="0.25">
      <c r="I83" s="38"/>
      <c r="J83" s="38"/>
    </row>
    <row r="84" spans="9:10" x14ac:dyDescent="0.25">
      <c r="I84" s="38"/>
      <c r="J84" s="38"/>
    </row>
    <row r="85" spans="9:10" x14ac:dyDescent="0.25">
      <c r="I85" s="38"/>
      <c r="J85" s="38"/>
    </row>
    <row r="86" spans="9:10" x14ac:dyDescent="0.25">
      <c r="I86" s="38"/>
      <c r="J86" s="38"/>
    </row>
    <row r="87" spans="9:10" x14ac:dyDescent="0.25">
      <c r="I87" s="38"/>
      <c r="J87" s="38"/>
    </row>
    <row r="88" spans="9:10" x14ac:dyDescent="0.25">
      <c r="I88" s="38"/>
      <c r="J88" s="38"/>
    </row>
    <row r="89" spans="9:10" x14ac:dyDescent="0.25">
      <c r="I89" s="38"/>
      <c r="J89" s="38"/>
    </row>
    <row r="90" spans="9:10" x14ac:dyDescent="0.25">
      <c r="I90" s="38"/>
      <c r="J90" s="38"/>
    </row>
    <row r="91" spans="9:10" x14ac:dyDescent="0.25">
      <c r="I91" s="38"/>
      <c r="J91" s="38"/>
    </row>
    <row r="92" spans="9:10" x14ac:dyDescent="0.25">
      <c r="I92" s="38"/>
      <c r="J92" s="38"/>
    </row>
    <row r="93" spans="9:10" x14ac:dyDescent="0.25">
      <c r="I93" s="38"/>
      <c r="J93" s="38"/>
    </row>
    <row r="94" spans="9:10" x14ac:dyDescent="0.25">
      <c r="I94" s="38"/>
      <c r="J94" s="38"/>
    </row>
    <row r="95" spans="9:10" x14ac:dyDescent="0.25">
      <c r="I95" s="38"/>
      <c r="J95" s="38"/>
    </row>
    <row r="96" spans="9:10" x14ac:dyDescent="0.25">
      <c r="I96" s="38"/>
      <c r="J96" s="38"/>
    </row>
  </sheetData>
  <mergeCells count="12">
    <mergeCell ref="A65:M65"/>
    <mergeCell ref="G5:G6"/>
    <mergeCell ref="I5:I6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</mergeCells>
  <printOptions horizontalCentered="1"/>
  <pageMargins left="0.5" right="0.5" top="1" bottom="0.5" header="0.3" footer="0.3"/>
  <pageSetup scale="88" fitToHeight="2" orientation="portrait" horizontalDpi="1200" verticalDpi="1200" r:id="rId1"/>
  <headerFooter scaleWithDoc="0">
    <oddHeader>&amp;C&amp;"-,Bold"&amp;14Account 376 Curve Fitting&amp;RDocket No. 20230023-GU
Account 376 Curves
Exhibit DJG-29, Page &amp;P of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295A-11E1-4F8A-B90F-C21AC7AA2686}">
  <sheetPr>
    <tabColor theme="5" tint="0.39997558519241921"/>
    <pageSetUpPr fitToPage="1"/>
  </sheetPr>
  <dimension ref="A1:AC9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</cols>
  <sheetData>
    <row r="1" spans="1:29" x14ac:dyDescent="0.25">
      <c r="A1" s="37"/>
      <c r="B1" s="37"/>
      <c r="C1" s="37"/>
      <c r="D1" s="37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19</v>
      </c>
      <c r="B3" s="10"/>
      <c r="C3" s="10" t="s">
        <v>20</v>
      </c>
      <c r="D3" s="10"/>
      <c r="E3" s="38" t="s">
        <v>21</v>
      </c>
      <c r="F3" s="38"/>
      <c r="G3" s="10" t="s">
        <v>22</v>
      </c>
      <c r="H3" s="10"/>
      <c r="I3" s="10" t="s">
        <v>23</v>
      </c>
      <c r="J3" s="10"/>
      <c r="K3" s="10" t="s">
        <v>24</v>
      </c>
      <c r="L3" s="10"/>
      <c r="M3" s="10" t="s">
        <v>25</v>
      </c>
    </row>
    <row r="5" spans="1:29" x14ac:dyDescent="0.25">
      <c r="A5" s="3" t="s">
        <v>44</v>
      </c>
      <c r="B5" s="3"/>
      <c r="C5" s="3" t="s">
        <v>45</v>
      </c>
      <c r="D5" s="3"/>
      <c r="E5" s="39" t="s">
        <v>46</v>
      </c>
      <c r="F5" s="39"/>
      <c r="G5" s="103" t="s">
        <v>130</v>
      </c>
      <c r="H5" s="3"/>
      <c r="I5" s="103" t="s">
        <v>131</v>
      </c>
      <c r="J5" s="3"/>
      <c r="K5" s="3" t="s">
        <v>66</v>
      </c>
      <c r="L5" s="3"/>
      <c r="M5" s="3" t="s">
        <v>90</v>
      </c>
    </row>
    <row r="6" spans="1:29" x14ac:dyDescent="0.25">
      <c r="A6" s="6" t="s">
        <v>47</v>
      </c>
      <c r="B6" s="3"/>
      <c r="C6" s="6" t="s">
        <v>48</v>
      </c>
      <c r="D6" s="3"/>
      <c r="E6" s="40" t="s">
        <v>49</v>
      </c>
      <c r="F6" s="39"/>
      <c r="G6" s="96"/>
      <c r="H6" s="3"/>
      <c r="I6" s="96"/>
      <c r="J6" s="3"/>
      <c r="K6" s="6" t="s">
        <v>50</v>
      </c>
      <c r="L6" s="3"/>
      <c r="M6" s="6" t="s">
        <v>50</v>
      </c>
    </row>
    <row r="7" spans="1:29" x14ac:dyDescent="0.25">
      <c r="A7" s="10"/>
      <c r="B7" s="10"/>
      <c r="C7" s="10"/>
      <c r="D7" s="10"/>
      <c r="E7" s="38"/>
      <c r="F7" s="38"/>
      <c r="G7" s="10"/>
      <c r="H7" s="10"/>
      <c r="I7" s="10"/>
      <c r="J7" s="10"/>
      <c r="K7" s="10"/>
      <c r="L7" s="10"/>
      <c r="M7" s="10"/>
    </row>
    <row r="8" spans="1:29" x14ac:dyDescent="0.25">
      <c r="A8" s="41">
        <v>0</v>
      </c>
      <c r="B8" s="41"/>
      <c r="C8" s="42">
        <v>718317647.45000005</v>
      </c>
      <c r="D8" s="5"/>
      <c r="E8" s="43">
        <v>1</v>
      </c>
      <c r="F8" s="43"/>
      <c r="G8" s="43">
        <v>1</v>
      </c>
      <c r="H8" s="43"/>
      <c r="I8" s="43">
        <v>1</v>
      </c>
      <c r="J8" s="43"/>
      <c r="K8" s="44">
        <f>(G8-E8)^2</f>
        <v>0</v>
      </c>
      <c r="L8" s="44"/>
      <c r="M8" s="44">
        <f>(I8-E8)^2</f>
        <v>0</v>
      </c>
      <c r="N8" s="57">
        <f>C8*0.01</f>
        <v>7183176.4745000005</v>
      </c>
      <c r="AB8">
        <v>35</v>
      </c>
      <c r="AC8">
        <v>0</v>
      </c>
    </row>
    <row r="9" spans="1:29" x14ac:dyDescent="0.25">
      <c r="A9" s="41">
        <v>0.5</v>
      </c>
      <c r="B9" s="41"/>
      <c r="C9" s="42">
        <v>686946183.14999998</v>
      </c>
      <c r="D9" s="5"/>
      <c r="E9" s="43">
        <v>0.9998999999999999</v>
      </c>
      <c r="F9" s="43"/>
      <c r="G9" s="43">
        <v>0.99936800000000003</v>
      </c>
      <c r="H9" s="43"/>
      <c r="I9" s="43">
        <v>0.99942200000000003</v>
      </c>
      <c r="J9" s="43"/>
      <c r="K9" s="44">
        <f t="shared" ref="K9:K46" si="0">(G9-E9)^2</f>
        <v>2.8302399999985733E-7</v>
      </c>
      <c r="L9" s="44"/>
      <c r="M9" s="44">
        <f t="shared" ref="M9:M46" si="1">(I9-E9)^2</f>
        <v>2.2848399999987326E-7</v>
      </c>
      <c r="AB9">
        <v>35</v>
      </c>
      <c r="AC9">
        <v>1</v>
      </c>
    </row>
    <row r="10" spans="1:29" x14ac:dyDescent="0.25">
      <c r="A10" s="41">
        <v>1.5</v>
      </c>
      <c r="B10" s="41"/>
      <c r="C10" s="42">
        <v>607707363.11000001</v>
      </c>
      <c r="D10" s="5"/>
      <c r="E10" s="43">
        <v>0.99950000000000006</v>
      </c>
      <c r="F10" s="43"/>
      <c r="G10" s="43">
        <v>0.99807000000000001</v>
      </c>
      <c r="H10" s="43"/>
      <c r="I10" s="43">
        <v>0.99823799999999996</v>
      </c>
      <c r="J10" s="43"/>
      <c r="K10" s="44">
        <f t="shared" si="0"/>
        <v>2.0449000000001212E-6</v>
      </c>
      <c r="L10" s="44"/>
      <c r="M10" s="44">
        <f t="shared" si="1"/>
        <v>1.5926440000002433E-6</v>
      </c>
    </row>
    <row r="11" spans="1:29" x14ac:dyDescent="0.25">
      <c r="A11" s="41">
        <v>2.5</v>
      </c>
      <c r="B11" s="41"/>
      <c r="C11" s="42">
        <v>554375086.92999995</v>
      </c>
      <c r="D11" s="5"/>
      <c r="E11" s="43">
        <v>0.99909999999999999</v>
      </c>
      <c r="F11" s="43"/>
      <c r="G11" s="43">
        <v>0.99670599999999998</v>
      </c>
      <c r="H11" s="43"/>
      <c r="I11" s="43">
        <v>0.99700500000000003</v>
      </c>
      <c r="J11" s="43"/>
      <c r="K11" s="44">
        <f t="shared" si="0"/>
        <v>5.7312360000000343E-6</v>
      </c>
      <c r="L11" s="44"/>
      <c r="M11" s="44">
        <f t="shared" si="1"/>
        <v>4.3890249999998237E-6</v>
      </c>
    </row>
    <row r="12" spans="1:29" x14ac:dyDescent="0.25">
      <c r="A12" s="41">
        <v>3.5</v>
      </c>
      <c r="B12" s="41"/>
      <c r="C12" s="42">
        <v>480125145.35000002</v>
      </c>
      <c r="D12" s="5"/>
      <c r="E12" s="43">
        <v>0.99829999999999997</v>
      </c>
      <c r="F12" s="43"/>
      <c r="G12" s="43">
        <v>0.99528399999999995</v>
      </c>
      <c r="H12" s="43"/>
      <c r="I12" s="43">
        <v>0.99571600000000005</v>
      </c>
      <c r="J12" s="43"/>
      <c r="K12" s="44">
        <f t="shared" si="0"/>
        <v>9.0962560000001128E-6</v>
      </c>
      <c r="L12" s="44"/>
      <c r="M12" s="44">
        <f t="shared" si="1"/>
        <v>6.6770559999995846E-6</v>
      </c>
    </row>
    <row r="13" spans="1:29" x14ac:dyDescent="0.25">
      <c r="A13" s="41">
        <v>4.5</v>
      </c>
      <c r="B13" s="41"/>
      <c r="C13" s="42">
        <v>434413124.58999997</v>
      </c>
      <c r="D13" s="5"/>
      <c r="E13" s="43">
        <v>0.99750000000000005</v>
      </c>
      <c r="F13" s="43"/>
      <c r="G13" s="43">
        <v>0.99380100000000005</v>
      </c>
      <c r="H13" s="43"/>
      <c r="I13" s="43">
        <v>0.99437500000000001</v>
      </c>
      <c r="J13" s="43"/>
      <c r="K13" s="44">
        <f t="shared" si="0"/>
        <v>1.3682601000000059E-5</v>
      </c>
      <c r="L13" s="44"/>
      <c r="M13" s="44">
        <f t="shared" si="1"/>
        <v>9.765625000000278E-6</v>
      </c>
    </row>
    <row r="14" spans="1:29" x14ac:dyDescent="0.25">
      <c r="A14" s="41">
        <v>5.5</v>
      </c>
      <c r="B14" s="41"/>
      <c r="C14" s="42">
        <v>395438698.13999999</v>
      </c>
      <c r="D14" s="5"/>
      <c r="E14" s="43">
        <v>0.99629999999999996</v>
      </c>
      <c r="F14" s="43"/>
      <c r="G14" s="43">
        <v>0.99224400000000001</v>
      </c>
      <c r="H14" s="43"/>
      <c r="I14" s="43">
        <v>0.99298200000000003</v>
      </c>
      <c r="J14" s="43"/>
      <c r="K14" s="44">
        <f t="shared" si="0"/>
        <v>1.6451135999999584E-5</v>
      </c>
      <c r="L14" s="44"/>
      <c r="M14" s="44">
        <f t="shared" si="1"/>
        <v>1.1009123999999549E-5</v>
      </c>
    </row>
    <row r="15" spans="1:29" x14ac:dyDescent="0.25">
      <c r="A15" s="41">
        <v>6.5</v>
      </c>
      <c r="B15" s="41"/>
      <c r="C15" s="42">
        <v>363804228.66000003</v>
      </c>
      <c r="D15" s="5"/>
      <c r="E15" s="43">
        <v>0.99560000000000004</v>
      </c>
      <c r="F15" s="43"/>
      <c r="G15" s="43">
        <v>0.99062300000000003</v>
      </c>
      <c r="H15" s="43"/>
      <c r="I15" s="43">
        <v>0.99153400000000003</v>
      </c>
      <c r="J15" s="43"/>
      <c r="K15" s="44">
        <f t="shared" si="0"/>
        <v>2.477052900000009E-5</v>
      </c>
      <c r="L15" s="44"/>
      <c r="M15" s="44">
        <f t="shared" si="1"/>
        <v>1.6532356000000113E-5</v>
      </c>
    </row>
    <row r="16" spans="1:29" x14ac:dyDescent="0.25">
      <c r="A16" s="41">
        <v>7.5</v>
      </c>
      <c r="B16" s="41"/>
      <c r="C16" s="42">
        <v>334909140.29000002</v>
      </c>
      <c r="D16" s="5"/>
      <c r="E16" s="43">
        <v>0.99409999999999998</v>
      </c>
      <c r="F16" s="43"/>
      <c r="G16" s="43">
        <v>0.98893600000000004</v>
      </c>
      <c r="H16" s="43"/>
      <c r="I16" s="43">
        <v>0.99002500000000004</v>
      </c>
      <c r="J16" s="43"/>
      <c r="K16" s="44">
        <f t="shared" si="0"/>
        <v>2.6666895999999447E-5</v>
      </c>
      <c r="L16" s="44"/>
      <c r="M16" s="44">
        <f t="shared" si="1"/>
        <v>1.660562499999951E-5</v>
      </c>
    </row>
    <row r="17" spans="1:13" x14ac:dyDescent="0.25">
      <c r="A17" s="41">
        <v>8.5</v>
      </c>
      <c r="B17" s="41"/>
      <c r="C17" s="42">
        <v>307738057.25</v>
      </c>
      <c r="D17" s="5"/>
      <c r="E17" s="43">
        <v>0.99140000000000006</v>
      </c>
      <c r="F17" s="43"/>
      <c r="G17" s="43">
        <v>0.98716599999999999</v>
      </c>
      <c r="H17" s="43"/>
      <c r="I17" s="43">
        <v>0.98845400000000005</v>
      </c>
      <c r="J17" s="43"/>
      <c r="K17" s="44">
        <f t="shared" si="0"/>
        <v>1.7926756000000602E-5</v>
      </c>
      <c r="L17" s="44"/>
      <c r="M17" s="44">
        <f t="shared" si="1"/>
        <v>8.678916000000025E-6</v>
      </c>
    </row>
    <row r="18" spans="1:13" x14ac:dyDescent="0.25">
      <c r="A18" s="41">
        <v>9.5</v>
      </c>
      <c r="B18" s="41"/>
      <c r="C18" s="42">
        <v>292167210.91000003</v>
      </c>
      <c r="D18" s="5"/>
      <c r="E18" s="43">
        <v>0.98919999999999997</v>
      </c>
      <c r="F18" s="43"/>
      <c r="G18" s="43">
        <v>0.98532399999999998</v>
      </c>
      <c r="H18" s="43"/>
      <c r="I18" s="43">
        <v>0.98682300000000001</v>
      </c>
      <c r="J18" s="43"/>
      <c r="K18" s="44">
        <f t="shared" si="0"/>
        <v>1.5023375999999927E-5</v>
      </c>
      <c r="L18" s="44"/>
      <c r="M18" s="44">
        <f t="shared" si="1"/>
        <v>5.6501289999998218E-6</v>
      </c>
    </row>
    <row r="19" spans="1:13" x14ac:dyDescent="0.25">
      <c r="A19" s="41">
        <v>10.5</v>
      </c>
      <c r="B19" s="41"/>
      <c r="C19" s="42">
        <v>267609272.25</v>
      </c>
      <c r="D19" s="5"/>
      <c r="E19" s="43">
        <v>0.98769999999999991</v>
      </c>
      <c r="F19" s="43"/>
      <c r="G19" s="43">
        <v>0.98341000000000001</v>
      </c>
      <c r="H19" s="43"/>
      <c r="I19" s="43">
        <v>0.98513099999999998</v>
      </c>
      <c r="J19" s="43"/>
      <c r="K19" s="44">
        <f t="shared" si="0"/>
        <v>1.8404099999999186E-5</v>
      </c>
      <c r="L19" s="44"/>
      <c r="M19" s="44">
        <f t="shared" si="1"/>
        <v>6.5997609999996526E-6</v>
      </c>
    </row>
    <row r="20" spans="1:13" x14ac:dyDescent="0.25">
      <c r="A20" s="41">
        <v>11.5</v>
      </c>
      <c r="B20" s="41"/>
      <c r="C20" s="42">
        <v>240466944.56</v>
      </c>
      <c r="D20" s="5"/>
      <c r="E20" s="43">
        <v>0.98580000000000001</v>
      </c>
      <c r="F20" s="43"/>
      <c r="G20" s="43">
        <v>0.98140499999999997</v>
      </c>
      <c r="H20" s="43"/>
      <c r="I20" s="43">
        <v>0.98337399999999997</v>
      </c>
      <c r="J20" s="43"/>
      <c r="K20" s="44">
        <f t="shared" si="0"/>
        <v>1.9316025000000333E-5</v>
      </c>
      <c r="L20" s="44"/>
      <c r="M20" s="44">
        <f t="shared" si="1"/>
        <v>5.8854760000001906E-6</v>
      </c>
    </row>
    <row r="21" spans="1:13" x14ac:dyDescent="0.25">
      <c r="A21" s="41">
        <v>12.5</v>
      </c>
      <c r="B21" s="41"/>
      <c r="C21" s="42">
        <v>221021389.75999999</v>
      </c>
      <c r="D21" s="5"/>
      <c r="E21" s="43">
        <v>0.9840000000000001</v>
      </c>
      <c r="F21" s="43"/>
      <c r="G21" s="43">
        <v>0.97932200000000003</v>
      </c>
      <c r="H21" s="43"/>
      <c r="I21" s="43">
        <v>0.98154300000000005</v>
      </c>
      <c r="J21" s="43"/>
      <c r="K21" s="44">
        <f t="shared" si="0"/>
        <v>2.1883684000000666E-5</v>
      </c>
      <c r="L21" s="44"/>
      <c r="M21" s="44">
        <f t="shared" si="1"/>
        <v>6.0368490000002086E-6</v>
      </c>
    </row>
    <row r="22" spans="1:13" x14ac:dyDescent="0.25">
      <c r="A22" s="41">
        <v>13.5</v>
      </c>
      <c r="B22" s="41"/>
      <c r="C22" s="42">
        <v>212658129.15000001</v>
      </c>
      <c r="D22" s="5"/>
      <c r="E22" s="43">
        <v>0.98239999999999994</v>
      </c>
      <c r="F22" s="43"/>
      <c r="G22" s="43">
        <v>0.97715799999999997</v>
      </c>
      <c r="H22" s="43"/>
      <c r="I22" s="43">
        <v>0.97964399999999996</v>
      </c>
      <c r="J22" s="43"/>
      <c r="K22" s="44">
        <f t="shared" si="0"/>
        <v>2.7478563999999674E-5</v>
      </c>
      <c r="L22" s="44"/>
      <c r="M22" s="44">
        <f t="shared" si="1"/>
        <v>7.5955359999998938E-6</v>
      </c>
    </row>
    <row r="23" spans="1:13" x14ac:dyDescent="0.25">
      <c r="A23" s="41">
        <v>14.5</v>
      </c>
      <c r="B23" s="41"/>
      <c r="C23" s="42">
        <v>205324043.03999999</v>
      </c>
      <c r="D23" s="5"/>
      <c r="E23" s="43">
        <v>0.98060000000000003</v>
      </c>
      <c r="F23" s="43"/>
      <c r="G23" s="43">
        <v>0.97489400000000004</v>
      </c>
      <c r="H23" s="43"/>
      <c r="I23" s="43">
        <v>0.97767599999999999</v>
      </c>
      <c r="J23" s="43"/>
      <c r="K23" s="44">
        <f t="shared" si="0"/>
        <v>3.2558435999999873E-5</v>
      </c>
      <c r="L23" s="44"/>
      <c r="M23" s="44">
        <f t="shared" si="1"/>
        <v>8.5497760000002203E-6</v>
      </c>
    </row>
    <row r="24" spans="1:13" x14ac:dyDescent="0.25">
      <c r="A24" s="41">
        <v>15.5</v>
      </c>
      <c r="B24" s="41"/>
      <c r="C24" s="42">
        <v>199334008.11000001</v>
      </c>
      <c r="D24" s="5"/>
      <c r="E24" s="43">
        <v>0.9779000000000001</v>
      </c>
      <c r="F24" s="43"/>
      <c r="G24" s="43">
        <v>0.97254399999999996</v>
      </c>
      <c r="H24" s="43"/>
      <c r="I24" s="43">
        <v>0.97563699999999998</v>
      </c>
      <c r="J24" s="43"/>
      <c r="K24" s="44">
        <f t="shared" si="0"/>
        <v>2.8686736000001483E-5</v>
      </c>
      <c r="L24" s="44"/>
      <c r="M24" s="44">
        <f t="shared" si="1"/>
        <v>5.1211690000005705E-6</v>
      </c>
    </row>
    <row r="25" spans="1:13" x14ac:dyDescent="0.25">
      <c r="A25" s="41">
        <v>16.5</v>
      </c>
      <c r="B25" s="41"/>
      <c r="C25" s="42">
        <v>192206324.96000001</v>
      </c>
      <c r="D25" s="5"/>
      <c r="E25" s="43">
        <v>0.97389999999999999</v>
      </c>
      <c r="F25" s="43"/>
      <c r="G25" s="43">
        <v>0.97010600000000002</v>
      </c>
      <c r="H25" s="43"/>
      <c r="I25" s="43">
        <v>0.97351799999999999</v>
      </c>
      <c r="J25" s="43"/>
      <c r="K25" s="44">
        <f t="shared" si="0"/>
        <v>1.4394435999999728E-5</v>
      </c>
      <c r="L25" s="44"/>
      <c r="M25" s="44">
        <f t="shared" si="1"/>
        <v>1.45923999999995E-7</v>
      </c>
    </row>
    <row r="26" spans="1:13" x14ac:dyDescent="0.25">
      <c r="A26" s="41">
        <v>17.5</v>
      </c>
      <c r="B26" s="41"/>
      <c r="C26" s="42">
        <v>183742822.90000001</v>
      </c>
      <c r="D26" s="5"/>
      <c r="E26" s="43">
        <v>0.97260000000000002</v>
      </c>
      <c r="F26" s="43"/>
      <c r="G26" s="43">
        <v>0.96755899999999995</v>
      </c>
      <c r="H26" s="43"/>
      <c r="I26" s="43">
        <v>0.97131900000000004</v>
      </c>
      <c r="J26" s="43"/>
      <c r="K26" s="44">
        <f t="shared" si="0"/>
        <v>2.5411681000000739E-5</v>
      </c>
      <c r="L26" s="44"/>
      <c r="M26" s="44">
        <f t="shared" si="1"/>
        <v>1.6409609999999401E-6</v>
      </c>
    </row>
    <row r="27" spans="1:13" x14ac:dyDescent="0.25">
      <c r="A27" s="41">
        <v>18.5</v>
      </c>
      <c r="B27" s="41"/>
      <c r="C27" s="42">
        <v>174553829.59</v>
      </c>
      <c r="D27" s="5"/>
      <c r="E27" s="43">
        <v>0.97140000000000004</v>
      </c>
      <c r="F27" s="43"/>
      <c r="G27" s="43">
        <v>0.96491700000000002</v>
      </c>
      <c r="H27" s="43"/>
      <c r="I27" s="43">
        <v>0.96904199999999996</v>
      </c>
      <c r="J27" s="43"/>
      <c r="K27" s="44">
        <f t="shared" si="0"/>
        <v>4.2029289000000214E-5</v>
      </c>
      <c r="L27" s="44"/>
      <c r="M27" s="44">
        <f t="shared" si="1"/>
        <v>5.5601640000003875E-6</v>
      </c>
    </row>
    <row r="28" spans="1:13" x14ac:dyDescent="0.25">
      <c r="A28" s="41">
        <v>19.5</v>
      </c>
      <c r="B28" s="41"/>
      <c r="C28" s="42">
        <v>162451971.5</v>
      </c>
      <c r="D28" s="5"/>
      <c r="E28" s="43">
        <v>0.97030000000000005</v>
      </c>
      <c r="F28" s="43"/>
      <c r="G28" s="43">
        <v>0.96217900000000001</v>
      </c>
      <c r="H28" s="43"/>
      <c r="I28" s="43">
        <v>0.96668600000000005</v>
      </c>
      <c r="J28" s="43"/>
      <c r="K28" s="44">
        <f t="shared" si="0"/>
        <v>6.5950641000000722E-5</v>
      </c>
      <c r="L28" s="44"/>
      <c r="M28" s="44">
        <f t="shared" si="1"/>
        <v>1.3060996000000044E-5</v>
      </c>
    </row>
    <row r="29" spans="1:13" x14ac:dyDescent="0.25">
      <c r="A29" s="41">
        <v>20.5</v>
      </c>
      <c r="B29" s="41"/>
      <c r="C29" s="42">
        <v>141111418.03</v>
      </c>
      <c r="D29" s="5"/>
      <c r="E29" s="43">
        <v>0.96920000000000006</v>
      </c>
      <c r="F29" s="43"/>
      <c r="G29" s="43">
        <v>0.95932099999999998</v>
      </c>
      <c r="H29" s="43"/>
      <c r="I29" s="43">
        <v>0.96424699999999997</v>
      </c>
      <c r="J29" s="43"/>
      <c r="K29" s="44">
        <f t="shared" si="0"/>
        <v>9.7594641000001627E-5</v>
      </c>
      <c r="L29" s="44"/>
      <c r="M29" s="44">
        <f t="shared" si="1"/>
        <v>2.4532209000000952E-5</v>
      </c>
    </row>
    <row r="30" spans="1:13" x14ac:dyDescent="0.25">
      <c r="A30" s="41">
        <v>21.5</v>
      </c>
      <c r="B30" s="41"/>
      <c r="C30" s="42">
        <v>112895133.45</v>
      </c>
      <c r="D30" s="5"/>
      <c r="E30" s="43">
        <v>0.96689999999999998</v>
      </c>
      <c r="F30" s="43"/>
      <c r="G30" s="43">
        <v>0.95635999999999999</v>
      </c>
      <c r="H30" s="43"/>
      <c r="I30" s="43">
        <v>0.96171200000000001</v>
      </c>
      <c r="J30" s="43"/>
      <c r="K30" s="44">
        <f t="shared" si="0"/>
        <v>1.1109159999999986E-4</v>
      </c>
      <c r="L30" s="44"/>
      <c r="M30" s="44">
        <f t="shared" si="1"/>
        <v>2.6915343999999692E-5</v>
      </c>
    </row>
    <row r="31" spans="1:13" x14ac:dyDescent="0.25">
      <c r="A31" s="41">
        <v>22.5</v>
      </c>
      <c r="B31" s="41"/>
      <c r="C31" s="42">
        <v>93134319.030000001</v>
      </c>
      <c r="D31" s="5"/>
      <c r="E31" s="43">
        <v>0.96569999999999989</v>
      </c>
      <c r="F31" s="43"/>
      <c r="G31" s="43">
        <v>0.95329299999999995</v>
      </c>
      <c r="H31" s="43"/>
      <c r="I31" s="43">
        <v>0.95908899999999997</v>
      </c>
      <c r="J31" s="43"/>
      <c r="K31" s="44">
        <f t="shared" si="0"/>
        <v>1.5393364899999866E-4</v>
      </c>
      <c r="L31" s="44"/>
      <c r="M31" s="44">
        <f t="shared" si="1"/>
        <v>4.3705320999998977E-5</v>
      </c>
    </row>
    <row r="32" spans="1:13" x14ac:dyDescent="0.25">
      <c r="A32" s="41">
        <v>23.5</v>
      </c>
      <c r="B32" s="41"/>
      <c r="C32" s="42">
        <v>77886437.700000003</v>
      </c>
      <c r="D32" s="5"/>
      <c r="E32" s="43">
        <v>0.96310000000000007</v>
      </c>
      <c r="F32" s="43"/>
      <c r="G32" s="43">
        <v>0.95009699999999997</v>
      </c>
      <c r="H32" s="43"/>
      <c r="I32" s="43">
        <v>0.95637799999999995</v>
      </c>
      <c r="J32" s="43"/>
      <c r="K32" s="44">
        <f t="shared" si="0"/>
        <v>1.6907800900000254E-4</v>
      </c>
      <c r="L32" s="44"/>
      <c r="M32" s="44">
        <f t="shared" si="1"/>
        <v>4.5185284000001571E-5</v>
      </c>
    </row>
    <row r="33" spans="1:13" x14ac:dyDescent="0.25">
      <c r="A33" s="41">
        <v>24.5</v>
      </c>
      <c r="B33" s="41"/>
      <c r="C33" s="42">
        <v>69680458.790000007</v>
      </c>
      <c r="D33" s="5"/>
      <c r="E33" s="43">
        <v>0.96109999999999995</v>
      </c>
      <c r="F33" s="43"/>
      <c r="G33" s="43">
        <v>0.94678700000000005</v>
      </c>
      <c r="H33" s="43"/>
      <c r="I33" s="43">
        <v>0.95357599999999998</v>
      </c>
      <c r="J33" s="43"/>
      <c r="K33" s="44">
        <f t="shared" si="0"/>
        <v>2.048619689999974E-4</v>
      </c>
      <c r="L33" s="44"/>
      <c r="M33" s="44">
        <f t="shared" si="1"/>
        <v>5.6610575999999625E-5</v>
      </c>
    </row>
    <row r="34" spans="1:13" x14ac:dyDescent="0.25">
      <c r="A34" s="41">
        <v>25.5</v>
      </c>
      <c r="B34" s="41"/>
      <c r="C34" s="42">
        <v>64141334.640000001</v>
      </c>
      <c r="D34" s="5"/>
      <c r="E34" s="43">
        <v>0.95849999999999991</v>
      </c>
      <c r="F34" s="43"/>
      <c r="G34" s="43">
        <v>0.94336299999999995</v>
      </c>
      <c r="H34" s="43"/>
      <c r="I34" s="43">
        <v>0.95067400000000002</v>
      </c>
      <c r="J34" s="43"/>
      <c r="K34" s="44">
        <f t="shared" si="0"/>
        <v>2.2912876899999868E-4</v>
      </c>
      <c r="L34" s="44"/>
      <c r="M34" s="44">
        <f t="shared" si="1"/>
        <v>6.1246275999998263E-5</v>
      </c>
    </row>
    <row r="35" spans="1:13" x14ac:dyDescent="0.25">
      <c r="A35" s="41">
        <v>26.5</v>
      </c>
      <c r="B35" s="41"/>
      <c r="C35" s="42">
        <v>56534957.780000001</v>
      </c>
      <c r="D35" s="5"/>
      <c r="E35" s="43">
        <v>0.95680000000000009</v>
      </c>
      <c r="F35" s="43"/>
      <c r="G35" s="43">
        <v>0.93979699999999999</v>
      </c>
      <c r="H35" s="43"/>
      <c r="I35" s="43">
        <v>0.94766700000000004</v>
      </c>
      <c r="J35" s="43"/>
      <c r="K35" s="44">
        <f t="shared" si="0"/>
        <v>2.8910200900000344E-4</v>
      </c>
      <c r="L35" s="44"/>
      <c r="M35" s="44">
        <f t="shared" si="1"/>
        <v>8.341168900000106E-5</v>
      </c>
    </row>
    <row r="36" spans="1:13" x14ac:dyDescent="0.25">
      <c r="A36" s="41">
        <v>27.5</v>
      </c>
      <c r="B36" s="41"/>
      <c r="C36" s="42">
        <v>49781638.93</v>
      </c>
      <c r="D36" s="5"/>
      <c r="E36" s="43">
        <v>0.95319999999999994</v>
      </c>
      <c r="F36" s="43"/>
      <c r="G36" s="43">
        <v>0.93610899999999997</v>
      </c>
      <c r="H36" s="43"/>
      <c r="I36" s="43">
        <v>0.94456200000000001</v>
      </c>
      <c r="J36" s="43"/>
      <c r="K36" s="44">
        <f t="shared" si="0"/>
        <v>2.9210228099999891E-4</v>
      </c>
      <c r="L36" s="44"/>
      <c r="M36" s="44">
        <f t="shared" si="1"/>
        <v>7.4615043999998675E-5</v>
      </c>
    </row>
    <row r="37" spans="1:13" x14ac:dyDescent="0.25">
      <c r="A37" s="41">
        <v>28.5</v>
      </c>
      <c r="B37" s="41"/>
      <c r="C37" s="42">
        <v>43254414.859999999</v>
      </c>
      <c r="D37" s="5"/>
      <c r="E37" s="43">
        <v>0.94700000000000006</v>
      </c>
      <c r="F37" s="43"/>
      <c r="G37" s="43">
        <v>0.93229600000000001</v>
      </c>
      <c r="H37" s="43"/>
      <c r="I37" s="43">
        <v>0.94135500000000005</v>
      </c>
      <c r="J37" s="43"/>
      <c r="K37" s="44">
        <f t="shared" si="0"/>
        <v>2.1620761600000149E-4</v>
      </c>
      <c r="L37" s="44"/>
      <c r="M37" s="44">
        <f t="shared" si="1"/>
        <v>3.1866025000000127E-5</v>
      </c>
    </row>
    <row r="38" spans="1:13" x14ac:dyDescent="0.25">
      <c r="A38" s="41">
        <v>29.5</v>
      </c>
      <c r="B38" s="41"/>
      <c r="C38" s="42">
        <v>39728307.619999997</v>
      </c>
      <c r="D38" s="5"/>
      <c r="E38" s="43">
        <v>0.94269999999999998</v>
      </c>
      <c r="F38" s="43"/>
      <c r="G38" s="43">
        <v>0.92832899999999996</v>
      </c>
      <c r="H38" s="43"/>
      <c r="I38" s="43">
        <v>0.93804500000000002</v>
      </c>
      <c r="J38" s="43"/>
      <c r="K38" s="44">
        <f t="shared" si="0"/>
        <v>2.0652564100000066E-4</v>
      </c>
      <c r="L38" s="44"/>
      <c r="M38" s="44">
        <f t="shared" si="1"/>
        <v>2.1669024999999672E-5</v>
      </c>
    </row>
    <row r="39" spans="1:13" x14ac:dyDescent="0.25">
      <c r="A39" s="41">
        <v>30.5</v>
      </c>
      <c r="B39" s="41"/>
      <c r="C39" s="42">
        <v>36041415.490000002</v>
      </c>
      <c r="D39" s="5"/>
      <c r="E39" s="43">
        <v>0.93819999999999992</v>
      </c>
      <c r="F39" s="43"/>
      <c r="G39" s="43">
        <v>0.92422899999999997</v>
      </c>
      <c r="H39" s="43"/>
      <c r="I39" s="43">
        <v>0.93461300000000003</v>
      </c>
      <c r="J39" s="43"/>
      <c r="K39" s="44">
        <f t="shared" si="0"/>
        <v>1.9518884099999876E-4</v>
      </c>
      <c r="L39" s="44"/>
      <c r="M39" s="44">
        <f t="shared" si="1"/>
        <v>1.2866568999999253E-5</v>
      </c>
    </row>
    <row r="40" spans="1:13" x14ac:dyDescent="0.25">
      <c r="A40" s="41">
        <v>31.5</v>
      </c>
      <c r="B40" s="41"/>
      <c r="C40" s="42">
        <v>28227148.239999998</v>
      </c>
      <c r="D40" s="5"/>
      <c r="E40" s="43">
        <v>0.93220000000000003</v>
      </c>
      <c r="F40" s="43"/>
      <c r="G40" s="43">
        <v>0.91999399999999998</v>
      </c>
      <c r="H40" s="43"/>
      <c r="I40" s="43">
        <v>0.93107099999999998</v>
      </c>
      <c r="J40" s="43"/>
      <c r="K40" s="44">
        <f t="shared" si="0"/>
        <v>1.4898643600000123E-4</v>
      </c>
      <c r="L40" s="44"/>
      <c r="M40" s="44">
        <f t="shared" si="1"/>
        <v>1.2746410000001054E-6</v>
      </c>
    </row>
    <row r="41" spans="1:13" x14ac:dyDescent="0.25">
      <c r="A41" s="41">
        <v>32.5</v>
      </c>
      <c r="B41" s="41"/>
      <c r="C41" s="42">
        <v>23693436.620000001</v>
      </c>
      <c r="D41" s="5"/>
      <c r="E41" s="43">
        <v>0.93030000000000002</v>
      </c>
      <c r="F41" s="43"/>
      <c r="G41" s="43">
        <v>0.91559199999999996</v>
      </c>
      <c r="H41" s="43"/>
      <c r="I41" s="43">
        <v>0.92741600000000002</v>
      </c>
      <c r="J41" s="43"/>
      <c r="K41" s="44">
        <f t="shared" si="0"/>
        <v>2.1632526400000159E-4</v>
      </c>
      <c r="L41" s="44"/>
      <c r="M41" s="44">
        <f t="shared" si="1"/>
        <v>8.3174559999999873E-6</v>
      </c>
    </row>
    <row r="42" spans="1:13" x14ac:dyDescent="0.25">
      <c r="A42" s="41">
        <v>33.5</v>
      </c>
      <c r="B42" s="41"/>
      <c r="C42" s="42">
        <v>18382108.390000001</v>
      </c>
      <c r="D42" s="5"/>
      <c r="E42" s="43">
        <v>0.92260000000000009</v>
      </c>
      <c r="F42" s="43"/>
      <c r="G42" s="43">
        <v>0.91104600000000002</v>
      </c>
      <c r="H42" s="43"/>
      <c r="I42" s="43">
        <v>0.923647</v>
      </c>
      <c r="J42" s="43"/>
      <c r="K42" s="44">
        <f t="shared" si="0"/>
        <v>1.334949160000015E-4</v>
      </c>
      <c r="L42" s="44"/>
      <c r="M42" s="44">
        <f t="shared" si="1"/>
        <v>1.0962089999998096E-6</v>
      </c>
    </row>
    <row r="43" spans="1:13" ht="15.75" thickBot="1" x14ac:dyDescent="0.3">
      <c r="A43" s="45">
        <v>34.5</v>
      </c>
      <c r="B43" s="45"/>
      <c r="C43" s="46">
        <v>14098698.800000001</v>
      </c>
      <c r="D43" s="47"/>
      <c r="E43" s="48">
        <v>0.91830000000000001</v>
      </c>
      <c r="F43" s="48"/>
      <c r="G43" s="48">
        <v>0.90635399999999999</v>
      </c>
      <c r="H43" s="48"/>
      <c r="I43" s="48">
        <v>0.91975399999999996</v>
      </c>
      <c r="J43" s="48"/>
      <c r="K43" s="49">
        <f t="shared" si="0"/>
        <v>1.4270691600000028E-4</v>
      </c>
      <c r="L43" s="49"/>
      <c r="M43" s="49">
        <f t="shared" si="1"/>
        <v>2.1141159999998702E-6</v>
      </c>
    </row>
    <row r="44" spans="1:13" x14ac:dyDescent="0.25">
      <c r="A44" s="41">
        <v>35.5</v>
      </c>
      <c r="B44" s="41"/>
      <c r="C44" s="42">
        <v>8632381.7400000002</v>
      </c>
      <c r="D44" s="5"/>
      <c r="E44" s="43">
        <v>0.89749999999999996</v>
      </c>
      <c r="F44" s="43"/>
      <c r="G44" s="43">
        <v>0.90148099999999998</v>
      </c>
      <c r="H44" s="43"/>
      <c r="I44" s="43">
        <v>0.91572900000000002</v>
      </c>
      <c r="J44" s="43"/>
      <c r="K44" s="44">
        <f t="shared" si="0"/>
        <v>1.5848361000000097E-5</v>
      </c>
      <c r="L44" s="44"/>
      <c r="M44" s="44">
        <f t="shared" si="1"/>
        <v>3.3229644100000186E-4</v>
      </c>
    </row>
    <row r="45" spans="1:13" x14ac:dyDescent="0.25">
      <c r="A45" s="41">
        <v>36.5</v>
      </c>
      <c r="B45" s="41"/>
      <c r="C45" s="42">
        <v>5391566.5999999996</v>
      </c>
      <c r="D45" s="5"/>
      <c r="E45" s="43">
        <v>0.88390000000000002</v>
      </c>
      <c r="F45" s="43"/>
      <c r="G45" s="43">
        <v>0.89645300000000006</v>
      </c>
      <c r="H45" s="43"/>
      <c r="I45" s="43">
        <v>0.91157900000000003</v>
      </c>
      <c r="J45" s="43"/>
      <c r="K45" s="44">
        <f t="shared" si="0"/>
        <v>1.5757780900000091E-4</v>
      </c>
      <c r="L45" s="44"/>
      <c r="M45" s="44">
        <f t="shared" si="1"/>
        <v>7.6612704100000051E-4</v>
      </c>
    </row>
    <row r="46" spans="1:13" x14ac:dyDescent="0.25">
      <c r="A46" s="41">
        <v>37.5</v>
      </c>
      <c r="B46" s="41"/>
      <c r="C46" s="42">
        <v>2206621.15</v>
      </c>
      <c r="D46" s="5"/>
      <c r="E46" s="43">
        <v>0.86870000000000003</v>
      </c>
      <c r="F46" s="43"/>
      <c r="G46" s="43">
        <v>0.891266</v>
      </c>
      <c r="H46" s="43"/>
      <c r="I46" s="43">
        <v>0.907304</v>
      </c>
      <c r="J46" s="43"/>
      <c r="K46" s="44">
        <f t="shared" si="0"/>
        <v>5.0922435599999886E-4</v>
      </c>
      <c r="L46" s="44"/>
      <c r="M46" s="44">
        <f t="shared" si="1"/>
        <v>1.4902688159999977E-3</v>
      </c>
    </row>
    <row r="47" spans="1:13" x14ac:dyDescent="0.25">
      <c r="A47" s="41">
        <v>38.5</v>
      </c>
      <c r="B47" s="41"/>
      <c r="C47" s="42"/>
      <c r="D47" s="41"/>
      <c r="E47" s="43"/>
      <c r="F47" s="43"/>
      <c r="G47" s="43">
        <v>0.88588500000000003</v>
      </c>
      <c r="H47" s="43"/>
      <c r="I47" s="43">
        <v>0.90289900000000001</v>
      </c>
      <c r="J47" s="43"/>
      <c r="K47" s="50"/>
      <c r="L47" s="44"/>
      <c r="M47" s="50"/>
    </row>
    <row r="48" spans="1:13" x14ac:dyDescent="0.25">
      <c r="A48" s="41"/>
      <c r="B48" s="41"/>
      <c r="C48" s="42"/>
      <c r="D48" s="41"/>
      <c r="E48" s="43"/>
      <c r="F48" s="43"/>
      <c r="G48" s="43"/>
      <c r="H48" s="43"/>
      <c r="I48" s="43"/>
      <c r="J48" s="43"/>
      <c r="K48" s="44"/>
      <c r="L48" s="44"/>
      <c r="M48" s="44"/>
    </row>
    <row r="49" spans="1:15" x14ac:dyDescent="0.25">
      <c r="A49" s="41"/>
      <c r="B49" s="41"/>
      <c r="C49" s="41"/>
      <c r="D49" s="41"/>
      <c r="G49" s="38"/>
      <c r="H49" s="38"/>
      <c r="I49" s="38"/>
      <c r="J49" s="38"/>
      <c r="K49" s="51"/>
      <c r="L49" s="51"/>
      <c r="M49" s="51"/>
    </row>
    <row r="50" spans="1:15" x14ac:dyDescent="0.25">
      <c r="A50" s="52" t="s">
        <v>51</v>
      </c>
      <c r="B50" s="52"/>
      <c r="C50" s="41"/>
      <c r="D50" s="41"/>
      <c r="G50" s="38"/>
      <c r="H50" s="38"/>
      <c r="I50" s="38" t="s">
        <v>26</v>
      </c>
      <c r="J50" s="38"/>
      <c r="K50" s="44">
        <f>SUM(K8:K47)</f>
        <v>3.9167693850000081E-3</v>
      </c>
      <c r="L50" s="44"/>
      <c r="M50" s="53">
        <f>SUM(M8:M47)</f>
        <v>3.2254436779999979E-3</v>
      </c>
    </row>
    <row r="51" spans="1:15" x14ac:dyDescent="0.25">
      <c r="A51" s="52"/>
      <c r="B51" s="52"/>
      <c r="C51" s="41"/>
      <c r="D51" s="41"/>
      <c r="G51" s="38"/>
      <c r="H51" s="38"/>
      <c r="I51" s="38"/>
      <c r="J51" s="38"/>
      <c r="K51" s="44"/>
      <c r="L51" s="44"/>
      <c r="M51" s="44"/>
    </row>
    <row r="52" spans="1:15" x14ac:dyDescent="0.25">
      <c r="A52" s="52" t="s">
        <v>52</v>
      </c>
      <c r="B52" s="52"/>
      <c r="C52" s="41"/>
      <c r="D52" s="41"/>
      <c r="G52" s="38"/>
      <c r="H52" s="38"/>
      <c r="I52" s="38" t="s">
        <v>32</v>
      </c>
      <c r="J52" s="38"/>
      <c r="K52" s="44">
        <f>SUM(K8:K43)</f>
        <v>3.2341188590000085E-3</v>
      </c>
      <c r="L52" s="44"/>
      <c r="M52" s="53">
        <f t="shared" ref="M52" si="2">SUM(M8:M43)</f>
        <v>6.3675137999999758E-4</v>
      </c>
    </row>
    <row r="53" spans="1:15" x14ac:dyDescent="0.25">
      <c r="A53" s="54"/>
      <c r="B53" s="54"/>
      <c r="C53" s="54"/>
      <c r="D53" s="54"/>
      <c r="E53" s="8"/>
      <c r="F53" s="8"/>
      <c r="G53" s="55"/>
      <c r="H53" s="55"/>
      <c r="I53" s="55"/>
      <c r="J53" s="55"/>
      <c r="K53" s="56"/>
      <c r="L53" s="56"/>
      <c r="M53" s="56"/>
    </row>
    <row r="54" spans="1:15" x14ac:dyDescent="0.25">
      <c r="A54" s="41"/>
      <c r="B54" s="41"/>
      <c r="C54" s="41"/>
      <c r="D54" s="41"/>
      <c r="G54" s="38"/>
      <c r="H54" s="38"/>
      <c r="I54" s="38"/>
      <c r="J54" s="38"/>
      <c r="K54" s="51"/>
      <c r="L54" s="51"/>
      <c r="M54" s="51"/>
    </row>
    <row r="55" spans="1:15" x14ac:dyDescent="0.25">
      <c r="A55" s="41"/>
      <c r="B55" s="41"/>
      <c r="C55" s="41"/>
      <c r="D55" s="41"/>
      <c r="G55" s="38"/>
      <c r="H55" s="38"/>
      <c r="I55" s="38"/>
      <c r="J55" s="38"/>
      <c r="K55" s="51"/>
      <c r="L55" s="51"/>
      <c r="M55" s="51"/>
    </row>
    <row r="56" spans="1:15" x14ac:dyDescent="0.25">
      <c r="A56" s="101" t="s">
        <v>53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27"/>
      <c r="O56" s="27"/>
    </row>
    <row r="57" spans="1:15" x14ac:dyDescent="0.25">
      <c r="A57" s="102" t="s">
        <v>54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60"/>
      <c r="O57" s="60"/>
    </row>
    <row r="58" spans="1:15" x14ac:dyDescent="0.25">
      <c r="A58" s="101" t="s">
        <v>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7"/>
      <c r="O58" s="27"/>
    </row>
    <row r="59" spans="1:15" x14ac:dyDescent="0.25">
      <c r="A59" s="101" t="s">
        <v>56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7"/>
      <c r="O59" s="27"/>
    </row>
    <row r="60" spans="1:15" x14ac:dyDescent="0.25">
      <c r="A60" s="101" t="s">
        <v>57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7"/>
      <c r="O60" s="27"/>
    </row>
    <row r="61" spans="1:15" x14ac:dyDescent="0.25">
      <c r="A61" s="101" t="s">
        <v>58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27"/>
      <c r="O61" s="27"/>
    </row>
    <row r="62" spans="1:15" x14ac:dyDescent="0.25">
      <c r="A62" s="101" t="s">
        <v>59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27"/>
      <c r="O62" s="27"/>
    </row>
    <row r="63" spans="1:15" x14ac:dyDescent="0.25">
      <c r="A63" s="101" t="s">
        <v>60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7"/>
      <c r="O63" s="27"/>
    </row>
    <row r="64" spans="1:15" x14ac:dyDescent="0.25">
      <c r="A64" s="101" t="s">
        <v>61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1" t="s">
        <v>62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x14ac:dyDescent="0.25">
      <c r="A66" s="41"/>
      <c r="B66" s="41"/>
      <c r="C66" s="41"/>
      <c r="D66" s="41"/>
      <c r="G66" s="38"/>
      <c r="H66" s="38"/>
      <c r="I66" s="38"/>
      <c r="J66" s="38"/>
      <c r="K66" s="51"/>
      <c r="L66" s="51"/>
      <c r="M66" s="51"/>
    </row>
    <row r="67" spans="1:13" x14ac:dyDescent="0.25">
      <c r="A67" s="41"/>
      <c r="B67" s="41"/>
      <c r="C67" s="41"/>
      <c r="D67" s="41"/>
      <c r="G67" s="38"/>
      <c r="H67" s="38"/>
      <c r="I67" s="38"/>
      <c r="J67" s="38"/>
      <c r="K67" s="51"/>
      <c r="L67" s="51"/>
      <c r="M67" s="51"/>
    </row>
    <row r="68" spans="1:13" x14ac:dyDescent="0.25">
      <c r="A68" s="41"/>
      <c r="B68" s="41"/>
      <c r="C68" s="41"/>
      <c r="D68" s="41"/>
      <c r="G68" s="38"/>
      <c r="H68" s="38"/>
      <c r="I68" s="38"/>
      <c r="J68" s="38"/>
      <c r="K68" s="51"/>
      <c r="L68" s="51"/>
      <c r="M68" s="51"/>
    </row>
    <row r="69" spans="1:13" x14ac:dyDescent="0.25">
      <c r="A69" s="41"/>
      <c r="B69" s="41"/>
      <c r="C69" s="41"/>
      <c r="D69" s="41"/>
      <c r="G69" s="38"/>
      <c r="H69" s="38"/>
      <c r="I69" s="38"/>
      <c r="J69" s="38"/>
      <c r="K69" s="51"/>
      <c r="L69" s="51"/>
      <c r="M69" s="51"/>
    </row>
    <row r="70" spans="1:13" x14ac:dyDescent="0.25">
      <c r="A70" s="41"/>
      <c r="B70" s="41"/>
      <c r="C70" s="41"/>
      <c r="D70" s="41"/>
      <c r="G70" s="38"/>
      <c r="H70" s="38"/>
      <c r="I70" s="38"/>
      <c r="J70" s="38"/>
      <c r="K70" s="51"/>
      <c r="L70" s="51"/>
      <c r="M70" s="51"/>
    </row>
    <row r="71" spans="1:13" x14ac:dyDescent="0.25">
      <c r="A71" s="41"/>
      <c r="B71" s="41"/>
      <c r="C71" s="41"/>
      <c r="D71" s="41"/>
      <c r="G71" s="38"/>
      <c r="H71" s="38"/>
      <c r="I71" s="38"/>
      <c r="J71" s="38"/>
      <c r="K71" s="51"/>
      <c r="L71" s="51"/>
      <c r="M71" s="51"/>
    </row>
    <row r="72" spans="1:13" x14ac:dyDescent="0.25">
      <c r="A72" s="41"/>
      <c r="B72" s="41"/>
      <c r="C72" s="41"/>
      <c r="D72" s="41"/>
      <c r="G72" s="38"/>
      <c r="H72" s="38"/>
      <c r="I72" s="38"/>
      <c r="J72" s="38"/>
      <c r="K72" s="51"/>
      <c r="L72" s="51"/>
      <c r="M72" s="51"/>
    </row>
    <row r="73" spans="1:13" x14ac:dyDescent="0.25">
      <c r="A73" s="41"/>
      <c r="B73" s="41"/>
      <c r="C73" s="41"/>
      <c r="D73" s="41"/>
      <c r="I73" s="38"/>
      <c r="J73" s="38"/>
      <c r="K73" s="51"/>
      <c r="L73" s="51"/>
      <c r="M73" s="51"/>
    </row>
    <row r="74" spans="1:13" x14ac:dyDescent="0.25">
      <c r="A74" s="41"/>
      <c r="B74" s="41"/>
      <c r="C74" s="41"/>
      <c r="D74" s="41"/>
      <c r="I74" s="38"/>
      <c r="J74" s="38"/>
      <c r="K74" s="51"/>
      <c r="L74" s="51"/>
      <c r="M74" s="51"/>
    </row>
    <row r="75" spans="1:13" x14ac:dyDescent="0.25">
      <c r="A75" s="41"/>
      <c r="B75" s="41"/>
      <c r="C75" s="41"/>
      <c r="D75" s="41"/>
      <c r="I75" s="38"/>
      <c r="J75" s="38"/>
      <c r="K75" s="51"/>
      <c r="L75" s="51"/>
      <c r="M75" s="51"/>
    </row>
    <row r="76" spans="1:13" x14ac:dyDescent="0.25">
      <c r="A76" s="41"/>
      <c r="B76" s="41"/>
      <c r="C76" s="41"/>
      <c r="D76" s="41"/>
      <c r="I76" s="38"/>
      <c r="J76" s="38"/>
      <c r="K76" s="51"/>
      <c r="L76" s="51"/>
      <c r="M76" s="51"/>
    </row>
    <row r="77" spans="1:13" x14ac:dyDescent="0.25">
      <c r="A77" s="41"/>
      <c r="B77" s="41"/>
      <c r="C77" s="41"/>
      <c r="D77" s="41"/>
      <c r="I77" s="38"/>
      <c r="J77" s="38"/>
      <c r="K77" s="51"/>
      <c r="L77" s="51"/>
      <c r="M77" s="51"/>
    </row>
    <row r="78" spans="1:13" x14ac:dyDescent="0.25">
      <c r="A78" s="41"/>
      <c r="B78" s="41"/>
      <c r="C78" s="41"/>
      <c r="D78" s="41"/>
      <c r="I78" s="38"/>
      <c r="J78" s="38"/>
      <c r="K78" s="51"/>
      <c r="L78" s="51"/>
      <c r="M78" s="51"/>
    </row>
    <row r="79" spans="1:13" x14ac:dyDescent="0.25">
      <c r="A79" s="41"/>
      <c r="B79" s="41"/>
      <c r="C79" s="41"/>
      <c r="D79" s="41"/>
      <c r="I79" s="38"/>
      <c r="J79" s="38"/>
      <c r="K79" s="51"/>
      <c r="L79" s="51"/>
      <c r="M79" s="51"/>
    </row>
    <row r="80" spans="1:13" x14ac:dyDescent="0.25">
      <c r="A80" s="41"/>
      <c r="B80" s="41"/>
      <c r="C80" s="41"/>
      <c r="D80" s="41"/>
      <c r="I80" s="38"/>
      <c r="J80" s="38"/>
      <c r="K80" s="51"/>
      <c r="L80" s="51"/>
      <c r="M80" s="51"/>
    </row>
    <row r="81" spans="9:10" x14ac:dyDescent="0.25">
      <c r="I81" s="38"/>
      <c r="J81" s="38"/>
    </row>
    <row r="82" spans="9:10" x14ac:dyDescent="0.25">
      <c r="I82" s="38"/>
      <c r="J82" s="38"/>
    </row>
    <row r="83" spans="9:10" x14ac:dyDescent="0.25">
      <c r="I83" s="38"/>
      <c r="J83" s="38"/>
    </row>
    <row r="84" spans="9:10" x14ac:dyDescent="0.25">
      <c r="I84" s="38"/>
      <c r="J84" s="38"/>
    </row>
    <row r="85" spans="9:10" x14ac:dyDescent="0.25">
      <c r="I85" s="38"/>
      <c r="J85" s="38"/>
    </row>
    <row r="86" spans="9:10" x14ac:dyDescent="0.25">
      <c r="I86" s="38"/>
      <c r="J86" s="38"/>
    </row>
    <row r="87" spans="9:10" x14ac:dyDescent="0.25">
      <c r="I87" s="38"/>
      <c r="J87" s="38"/>
    </row>
    <row r="88" spans="9:10" x14ac:dyDescent="0.25">
      <c r="I88" s="38"/>
      <c r="J88" s="38"/>
    </row>
    <row r="89" spans="9:10" x14ac:dyDescent="0.25">
      <c r="I89" s="38"/>
      <c r="J89" s="38"/>
    </row>
    <row r="90" spans="9:10" x14ac:dyDescent="0.25">
      <c r="I90" s="38"/>
      <c r="J90" s="38"/>
    </row>
    <row r="91" spans="9:10" x14ac:dyDescent="0.25">
      <c r="I91" s="38"/>
      <c r="J91" s="38"/>
    </row>
    <row r="92" spans="9:10" x14ac:dyDescent="0.25">
      <c r="I92" s="38"/>
      <c r="J92" s="38"/>
    </row>
    <row r="93" spans="9:10" x14ac:dyDescent="0.25">
      <c r="I93" s="38"/>
      <c r="J93" s="38"/>
    </row>
    <row r="94" spans="9:10" x14ac:dyDescent="0.25">
      <c r="I94" s="38"/>
      <c r="J94" s="38"/>
    </row>
    <row r="95" spans="9:10" x14ac:dyDescent="0.25">
      <c r="I95" s="38"/>
      <c r="J95" s="38"/>
    </row>
    <row r="96" spans="9:10" x14ac:dyDescent="0.25">
      <c r="I96" s="38"/>
      <c r="J96" s="38"/>
    </row>
  </sheetData>
  <mergeCells count="12">
    <mergeCell ref="A65:M65"/>
    <mergeCell ref="G5:G6"/>
    <mergeCell ref="I5:I6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</mergeCells>
  <printOptions horizontalCentered="1"/>
  <pageMargins left="0.5" right="0.5" top="1" bottom="0.5" header="0.3" footer="0.3"/>
  <pageSetup scale="88" fitToHeight="2" orientation="portrait" horizontalDpi="1200" verticalDpi="1200" r:id="rId1"/>
  <headerFooter scaleWithDoc="0">
    <oddHeader>&amp;C&amp;"-,Bold"&amp;14Account 376.02 Curve Fitting&amp;RDocket No. 20230023-GU
Account 376.02 Curves
Exhibit DJG-30, Page &amp;P of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0428-0BEB-425B-83C3-4E9853B8C74A}">
  <sheetPr>
    <tabColor theme="5" tint="0.39997558519241921"/>
    <pageSetUpPr fitToPage="1"/>
  </sheetPr>
  <dimension ref="A1:AC9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</cols>
  <sheetData>
    <row r="1" spans="1:29" x14ac:dyDescent="0.25">
      <c r="A1" s="37"/>
      <c r="B1" s="37"/>
      <c r="C1" s="37"/>
      <c r="D1" s="37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19</v>
      </c>
      <c r="B3" s="10"/>
      <c r="C3" s="10" t="s">
        <v>20</v>
      </c>
      <c r="D3" s="10"/>
      <c r="E3" s="38" t="s">
        <v>21</v>
      </c>
      <c r="F3" s="38"/>
      <c r="G3" s="10" t="s">
        <v>22</v>
      </c>
      <c r="H3" s="10"/>
      <c r="I3" s="10" t="s">
        <v>23</v>
      </c>
      <c r="J3" s="10"/>
      <c r="K3" s="10" t="s">
        <v>24</v>
      </c>
      <c r="L3" s="10"/>
      <c r="M3" s="10" t="s">
        <v>25</v>
      </c>
    </row>
    <row r="5" spans="1:29" x14ac:dyDescent="0.25">
      <c r="A5" s="3" t="s">
        <v>44</v>
      </c>
      <c r="B5" s="3"/>
      <c r="C5" s="3" t="s">
        <v>45</v>
      </c>
      <c r="D5" s="3"/>
      <c r="E5" s="39" t="s">
        <v>46</v>
      </c>
      <c r="F5" s="39"/>
      <c r="G5" s="103" t="s">
        <v>134</v>
      </c>
      <c r="H5" s="3"/>
      <c r="I5" s="103" t="s">
        <v>135</v>
      </c>
      <c r="J5" s="3"/>
      <c r="K5" s="3" t="s">
        <v>66</v>
      </c>
      <c r="L5" s="3"/>
      <c r="M5" s="3" t="s">
        <v>90</v>
      </c>
    </row>
    <row r="6" spans="1:29" x14ac:dyDescent="0.25">
      <c r="A6" s="6" t="s">
        <v>47</v>
      </c>
      <c r="B6" s="3"/>
      <c r="C6" s="6" t="s">
        <v>48</v>
      </c>
      <c r="D6" s="3"/>
      <c r="E6" s="40" t="s">
        <v>49</v>
      </c>
      <c r="F6" s="39"/>
      <c r="G6" s="96"/>
      <c r="H6" s="3"/>
      <c r="I6" s="96"/>
      <c r="J6" s="3"/>
      <c r="K6" s="6" t="s">
        <v>50</v>
      </c>
      <c r="L6" s="3"/>
      <c r="M6" s="6" t="s">
        <v>50</v>
      </c>
    </row>
    <row r="7" spans="1:29" x14ac:dyDescent="0.25">
      <c r="A7" s="10"/>
      <c r="B7" s="10"/>
      <c r="C7" s="10"/>
      <c r="D7" s="10"/>
      <c r="E7" s="38"/>
      <c r="F7" s="38"/>
      <c r="G7" s="10"/>
      <c r="H7" s="10"/>
      <c r="I7" s="10"/>
      <c r="J7" s="10"/>
      <c r="K7" s="10"/>
      <c r="L7" s="10"/>
      <c r="M7" s="10"/>
    </row>
    <row r="8" spans="1:29" x14ac:dyDescent="0.25">
      <c r="A8" s="41">
        <v>0</v>
      </c>
      <c r="B8" s="41"/>
      <c r="C8" s="42">
        <v>85002255.150000006</v>
      </c>
      <c r="D8" s="5"/>
      <c r="E8" s="43">
        <v>1</v>
      </c>
      <c r="F8" s="43"/>
      <c r="G8" s="43">
        <v>1</v>
      </c>
      <c r="H8" s="43"/>
      <c r="I8" s="43">
        <v>1</v>
      </c>
      <c r="J8" s="43"/>
      <c r="K8" s="44">
        <f>(G8-E8)^2</f>
        <v>0</v>
      </c>
      <c r="L8" s="44"/>
      <c r="M8" s="44">
        <f>(I8-E8)^2</f>
        <v>0</v>
      </c>
      <c r="N8" s="57">
        <f>C8*0.01</f>
        <v>850022.55150000006</v>
      </c>
      <c r="AB8">
        <v>30</v>
      </c>
      <c r="AC8">
        <v>0</v>
      </c>
    </row>
    <row r="9" spans="1:29" x14ac:dyDescent="0.25">
      <c r="A9" s="41">
        <v>0.5</v>
      </c>
      <c r="B9" s="41"/>
      <c r="C9" s="42">
        <v>71266017.540000007</v>
      </c>
      <c r="D9" s="5"/>
      <c r="E9" s="43">
        <v>1</v>
      </c>
      <c r="F9" s="43"/>
      <c r="G9" s="43">
        <v>0.99908799999999998</v>
      </c>
      <c r="H9" s="43"/>
      <c r="I9" s="43">
        <v>0.99920900000000001</v>
      </c>
      <c r="J9" s="43"/>
      <c r="K9" s="44">
        <f t="shared" ref="K9:K46" si="0">(G9-E9)^2</f>
        <v>8.3174400000004358E-7</v>
      </c>
      <c r="L9" s="44"/>
      <c r="M9" s="44">
        <f t="shared" ref="M9:M46" si="1">(I9-E9)^2</f>
        <v>6.2568099999997809E-7</v>
      </c>
      <c r="AB9">
        <v>30</v>
      </c>
      <c r="AC9">
        <v>1</v>
      </c>
    </row>
    <row r="10" spans="1:29" x14ac:dyDescent="0.25">
      <c r="A10" s="41">
        <v>1.5</v>
      </c>
      <c r="B10" s="41"/>
      <c r="C10" s="42">
        <v>64775833.009999998</v>
      </c>
      <c r="D10" s="5"/>
      <c r="E10" s="43">
        <v>1</v>
      </c>
      <c r="F10" s="43"/>
      <c r="G10" s="43">
        <v>0.99717299999999998</v>
      </c>
      <c r="H10" s="43"/>
      <c r="I10" s="43">
        <v>0.99756299999999998</v>
      </c>
      <c r="J10" s="43"/>
      <c r="K10" s="44">
        <f t="shared" si="0"/>
        <v>7.9919290000001354E-6</v>
      </c>
      <c r="L10" s="44"/>
      <c r="M10" s="44">
        <f t="shared" si="1"/>
        <v>5.9389690000001097E-6</v>
      </c>
    </row>
    <row r="11" spans="1:29" x14ac:dyDescent="0.25">
      <c r="A11" s="41">
        <v>2.5</v>
      </c>
      <c r="B11" s="41"/>
      <c r="C11" s="42">
        <v>59044730.270000003</v>
      </c>
      <c r="D11" s="5"/>
      <c r="E11" s="43">
        <v>1</v>
      </c>
      <c r="F11" s="43"/>
      <c r="G11" s="43">
        <v>0.99513099999999999</v>
      </c>
      <c r="H11" s="43"/>
      <c r="I11" s="43">
        <v>0.99582599999999999</v>
      </c>
      <c r="J11" s="43"/>
      <c r="K11" s="44">
        <f t="shared" si="0"/>
        <v>2.3707161000000118E-5</v>
      </c>
      <c r="L11" s="44"/>
      <c r="M11" s="44">
        <f t="shared" si="1"/>
        <v>1.7422276000000093E-5</v>
      </c>
    </row>
    <row r="12" spans="1:29" x14ac:dyDescent="0.25">
      <c r="A12" s="41">
        <v>3.5</v>
      </c>
      <c r="B12" s="41"/>
      <c r="C12" s="42">
        <v>50711569.869999997</v>
      </c>
      <c r="D12" s="5"/>
      <c r="E12" s="43">
        <v>0.9998999999999999</v>
      </c>
      <c r="F12" s="43"/>
      <c r="G12" s="43">
        <v>0.99295500000000003</v>
      </c>
      <c r="H12" s="43"/>
      <c r="I12" s="43">
        <v>0.99398799999999998</v>
      </c>
      <c r="J12" s="43"/>
      <c r="K12" s="44">
        <f t="shared" si="0"/>
        <v>4.8233024999998163E-5</v>
      </c>
      <c r="L12" s="44"/>
      <c r="M12" s="44">
        <f t="shared" si="1"/>
        <v>3.4951743999999024E-5</v>
      </c>
    </row>
    <row r="13" spans="1:29" x14ac:dyDescent="0.25">
      <c r="A13" s="41">
        <v>4.5</v>
      </c>
      <c r="B13" s="41"/>
      <c r="C13" s="42">
        <v>40794252.130000003</v>
      </c>
      <c r="D13" s="5"/>
      <c r="E13" s="43">
        <v>0.99970000000000003</v>
      </c>
      <c r="F13" s="43"/>
      <c r="G13" s="43">
        <v>0.99063900000000005</v>
      </c>
      <c r="H13" s="43"/>
      <c r="I13" s="43">
        <v>0.99204499999999995</v>
      </c>
      <c r="J13" s="43"/>
      <c r="K13" s="44">
        <f t="shared" si="0"/>
        <v>8.210172099999974E-5</v>
      </c>
      <c r="L13" s="44"/>
      <c r="M13" s="44">
        <f t="shared" si="1"/>
        <v>5.85990250000012E-5</v>
      </c>
    </row>
    <row r="14" spans="1:29" x14ac:dyDescent="0.25">
      <c r="A14" s="41">
        <v>5.5</v>
      </c>
      <c r="B14" s="41"/>
      <c r="C14" s="42">
        <v>34544747.409999996</v>
      </c>
      <c r="D14" s="5"/>
      <c r="E14" s="43">
        <v>0.99890000000000001</v>
      </c>
      <c r="F14" s="43"/>
      <c r="G14" s="43">
        <v>0.98817600000000005</v>
      </c>
      <c r="H14" s="43"/>
      <c r="I14" s="43">
        <v>0.98999899999999996</v>
      </c>
      <c r="J14" s="43"/>
      <c r="K14" s="44">
        <f t="shared" si="0"/>
        <v>1.1500417599999905E-4</v>
      </c>
      <c r="L14" s="44"/>
      <c r="M14" s="44">
        <f t="shared" si="1"/>
        <v>7.9227801000000844E-5</v>
      </c>
    </row>
    <row r="15" spans="1:29" x14ac:dyDescent="0.25">
      <c r="A15" s="41">
        <v>6.5</v>
      </c>
      <c r="B15" s="41"/>
      <c r="C15" s="42">
        <v>33265036.32</v>
      </c>
      <c r="D15" s="5"/>
      <c r="E15" s="43">
        <v>0.99890000000000001</v>
      </c>
      <c r="F15" s="43"/>
      <c r="G15" s="43">
        <v>0.98555800000000005</v>
      </c>
      <c r="H15" s="43"/>
      <c r="I15" s="43">
        <v>0.98783799999999999</v>
      </c>
      <c r="J15" s="43"/>
      <c r="K15" s="44">
        <f t="shared" si="0"/>
        <v>1.7800896399999906E-4</v>
      </c>
      <c r="L15" s="44"/>
      <c r="M15" s="44">
        <f t="shared" si="1"/>
        <v>1.2236784400000036E-4</v>
      </c>
    </row>
    <row r="16" spans="1:29" x14ac:dyDescent="0.25">
      <c r="A16" s="41">
        <v>7.5</v>
      </c>
      <c r="B16" s="41"/>
      <c r="C16" s="42">
        <v>32338795.48</v>
      </c>
      <c r="D16" s="5"/>
      <c r="E16" s="43">
        <v>0.99870000000000003</v>
      </c>
      <c r="F16" s="43"/>
      <c r="G16" s="43">
        <v>0.98277899999999996</v>
      </c>
      <c r="H16" s="43"/>
      <c r="I16" s="43">
        <v>0.98555800000000005</v>
      </c>
      <c r="J16" s="43"/>
      <c r="K16" s="44">
        <f t="shared" si="0"/>
        <v>2.5347824100000236E-4</v>
      </c>
      <c r="L16" s="44"/>
      <c r="M16" s="44">
        <f t="shared" si="1"/>
        <v>1.7271216399999967E-4</v>
      </c>
    </row>
    <row r="17" spans="1:13" x14ac:dyDescent="0.25">
      <c r="A17" s="41">
        <v>8.5</v>
      </c>
      <c r="B17" s="41"/>
      <c r="C17" s="42">
        <v>25852063.579999998</v>
      </c>
      <c r="D17" s="5"/>
      <c r="E17" s="43">
        <v>0.99719999999999998</v>
      </c>
      <c r="F17" s="43"/>
      <c r="G17" s="43">
        <v>0.97982999999999998</v>
      </c>
      <c r="H17" s="43"/>
      <c r="I17" s="43">
        <v>0.98316199999999998</v>
      </c>
      <c r="J17" s="43"/>
      <c r="K17" s="44">
        <f t="shared" si="0"/>
        <v>3.0171689999999987E-4</v>
      </c>
      <c r="L17" s="44"/>
      <c r="M17" s="44">
        <f t="shared" si="1"/>
        <v>1.9706544399999986E-4</v>
      </c>
    </row>
    <row r="18" spans="1:13" x14ac:dyDescent="0.25">
      <c r="A18" s="41">
        <v>9.5</v>
      </c>
      <c r="B18" s="41"/>
      <c r="C18" s="42">
        <v>20499356.170000002</v>
      </c>
      <c r="D18" s="5"/>
      <c r="E18" s="43">
        <v>0.99540000000000006</v>
      </c>
      <c r="F18" s="43"/>
      <c r="G18" s="43">
        <v>0.97670400000000002</v>
      </c>
      <c r="H18" s="43"/>
      <c r="I18" s="43">
        <v>0.98063599999999995</v>
      </c>
      <c r="J18" s="43"/>
      <c r="K18" s="44">
        <f t="shared" si="0"/>
        <v>3.4954041600000172E-4</v>
      </c>
      <c r="L18" s="44"/>
      <c r="M18" s="44">
        <f t="shared" si="1"/>
        <v>2.1797569600000326E-4</v>
      </c>
    </row>
    <row r="19" spans="1:13" x14ac:dyDescent="0.25">
      <c r="A19" s="41">
        <v>10.5</v>
      </c>
      <c r="B19" s="41"/>
      <c r="C19" s="42">
        <v>18685184.239999998</v>
      </c>
      <c r="D19" s="5"/>
      <c r="E19" s="43">
        <v>0.99260000000000004</v>
      </c>
      <c r="F19" s="43"/>
      <c r="G19" s="43">
        <v>0.97339299999999995</v>
      </c>
      <c r="H19" s="43"/>
      <c r="I19" s="43">
        <v>0.97797500000000004</v>
      </c>
      <c r="J19" s="43"/>
      <c r="K19" s="44">
        <f t="shared" si="0"/>
        <v>3.6890884900000326E-4</v>
      </c>
      <c r="L19" s="44"/>
      <c r="M19" s="44">
        <f t="shared" si="1"/>
        <v>2.1389062499999997E-4</v>
      </c>
    </row>
    <row r="20" spans="1:13" x14ac:dyDescent="0.25">
      <c r="A20" s="41">
        <v>11.5</v>
      </c>
      <c r="B20" s="41"/>
      <c r="C20" s="42">
        <v>16968658.09</v>
      </c>
      <c r="D20" s="5"/>
      <c r="E20" s="43">
        <v>0.99069999999999991</v>
      </c>
      <c r="F20" s="43"/>
      <c r="G20" s="43">
        <v>0.96988700000000005</v>
      </c>
      <c r="H20" s="43"/>
      <c r="I20" s="43">
        <v>0.97518300000000002</v>
      </c>
      <c r="J20" s="43"/>
      <c r="K20" s="44">
        <f t="shared" si="0"/>
        <v>4.3318096899999415E-4</v>
      </c>
      <c r="L20" s="44"/>
      <c r="M20" s="44">
        <f t="shared" si="1"/>
        <v>2.4077728899999664E-4</v>
      </c>
    </row>
    <row r="21" spans="1:13" x14ac:dyDescent="0.25">
      <c r="A21" s="41">
        <v>12.5</v>
      </c>
      <c r="B21" s="41"/>
      <c r="C21" s="42">
        <v>11551895.560000001</v>
      </c>
      <c r="D21" s="5"/>
      <c r="E21" s="43">
        <v>0.98909999999999998</v>
      </c>
      <c r="F21" s="43"/>
      <c r="G21" s="43">
        <v>0.96618000000000004</v>
      </c>
      <c r="H21" s="43"/>
      <c r="I21" s="43">
        <v>0.97224600000000005</v>
      </c>
      <c r="J21" s="43"/>
      <c r="K21" s="44">
        <f t="shared" si="0"/>
        <v>5.2532639999999732E-4</v>
      </c>
      <c r="L21" s="44"/>
      <c r="M21" s="44">
        <f t="shared" si="1"/>
        <v>2.8405731599999748E-4</v>
      </c>
    </row>
    <row r="22" spans="1:13" x14ac:dyDescent="0.25">
      <c r="A22" s="41">
        <v>13.5</v>
      </c>
      <c r="B22" s="41"/>
      <c r="C22" s="42">
        <v>9354859.5099999998</v>
      </c>
      <c r="D22" s="5"/>
      <c r="E22" s="43">
        <v>0.98860000000000003</v>
      </c>
      <c r="F22" s="43"/>
      <c r="G22" s="43">
        <v>0.96225799999999995</v>
      </c>
      <c r="H22" s="43"/>
      <c r="I22" s="43">
        <v>0.96915799999999996</v>
      </c>
      <c r="J22" s="43"/>
      <c r="K22" s="44">
        <f t="shared" si="0"/>
        <v>6.9390096400000461E-4</v>
      </c>
      <c r="L22" s="44"/>
      <c r="M22" s="44">
        <f t="shared" si="1"/>
        <v>3.7799136400000271E-4</v>
      </c>
    </row>
    <row r="23" spans="1:13" x14ac:dyDescent="0.25">
      <c r="A23" s="41">
        <v>14.5</v>
      </c>
      <c r="B23" s="41"/>
      <c r="C23" s="42">
        <v>7911883.4000000004</v>
      </c>
      <c r="D23" s="5"/>
      <c r="E23" s="43">
        <v>0.98760000000000003</v>
      </c>
      <c r="F23" s="43"/>
      <c r="G23" s="43">
        <v>0.95811400000000002</v>
      </c>
      <c r="H23" s="43"/>
      <c r="I23" s="43">
        <v>0.96592199999999995</v>
      </c>
      <c r="J23" s="43"/>
      <c r="K23" s="44">
        <f t="shared" si="0"/>
        <v>8.6942419600000067E-4</v>
      </c>
      <c r="L23" s="44"/>
      <c r="M23" s="44">
        <f t="shared" si="1"/>
        <v>4.6993568400000371E-4</v>
      </c>
    </row>
    <row r="24" spans="1:13" x14ac:dyDescent="0.25">
      <c r="A24" s="41">
        <v>15.5</v>
      </c>
      <c r="B24" s="41"/>
      <c r="C24" s="42">
        <v>7682536.21</v>
      </c>
      <c r="D24" s="5"/>
      <c r="E24" s="43">
        <v>0.98010000000000008</v>
      </c>
      <c r="F24" s="43"/>
      <c r="G24" s="43">
        <v>0.953739</v>
      </c>
      <c r="H24" s="43"/>
      <c r="I24" s="43">
        <v>0.96252300000000002</v>
      </c>
      <c r="J24" s="43"/>
      <c r="K24" s="44">
        <f t="shared" si="0"/>
        <v>6.949023210000042E-4</v>
      </c>
      <c r="L24" s="44"/>
      <c r="M24" s="44">
        <f t="shared" si="1"/>
        <v>3.0895092900000225E-4</v>
      </c>
    </row>
    <row r="25" spans="1:13" x14ac:dyDescent="0.25">
      <c r="A25" s="41">
        <v>16.5</v>
      </c>
      <c r="B25" s="41"/>
      <c r="C25" s="42">
        <v>7109142.2599999998</v>
      </c>
      <c r="D25" s="5"/>
      <c r="E25" s="43">
        <v>0.98010000000000008</v>
      </c>
      <c r="F25" s="43"/>
      <c r="G25" s="43">
        <v>0.94912399999999997</v>
      </c>
      <c r="H25" s="43"/>
      <c r="I25" s="43">
        <v>0.95895600000000003</v>
      </c>
      <c r="J25" s="43"/>
      <c r="K25" s="44">
        <f t="shared" si="0"/>
        <v>9.5951257600000706E-4</v>
      </c>
      <c r="L25" s="44"/>
      <c r="M25" s="44">
        <f t="shared" si="1"/>
        <v>4.4706873600000216E-4</v>
      </c>
    </row>
    <row r="26" spans="1:13" x14ac:dyDescent="0.25">
      <c r="A26" s="41">
        <v>17.5</v>
      </c>
      <c r="B26" s="41"/>
      <c r="C26" s="42">
        <v>6222899.96</v>
      </c>
      <c r="D26" s="5"/>
      <c r="E26" s="43">
        <v>0.97540000000000004</v>
      </c>
      <c r="F26" s="43"/>
      <c r="G26" s="43">
        <v>0.94425800000000004</v>
      </c>
      <c r="H26" s="43"/>
      <c r="I26" s="43">
        <v>0.95522300000000004</v>
      </c>
      <c r="J26" s="43"/>
      <c r="K26" s="44">
        <f t="shared" si="0"/>
        <v>9.698241640000002E-4</v>
      </c>
      <c r="L26" s="44"/>
      <c r="M26" s="44">
        <f t="shared" si="1"/>
        <v>4.0711132900000003E-4</v>
      </c>
    </row>
    <row r="27" spans="1:13" x14ac:dyDescent="0.25">
      <c r="A27" s="41">
        <v>18.5</v>
      </c>
      <c r="B27" s="41"/>
      <c r="C27" s="42">
        <v>5411483.1699999999</v>
      </c>
      <c r="D27" s="5"/>
      <c r="E27" s="43">
        <v>0.97089999999999999</v>
      </c>
      <c r="F27" s="43"/>
      <c r="G27" s="43">
        <v>0.939133</v>
      </c>
      <c r="H27" s="43"/>
      <c r="I27" s="43">
        <v>0.95130899999999996</v>
      </c>
      <c r="J27" s="43"/>
      <c r="K27" s="44">
        <f t="shared" si="0"/>
        <v>1.0091422889999993E-3</v>
      </c>
      <c r="L27" s="44"/>
      <c r="M27" s="44">
        <f t="shared" si="1"/>
        <v>3.83807281000001E-4</v>
      </c>
    </row>
    <row r="28" spans="1:13" x14ac:dyDescent="0.25">
      <c r="A28" s="41">
        <v>19.5</v>
      </c>
      <c r="B28" s="41"/>
      <c r="C28" s="42">
        <v>5279232.5</v>
      </c>
      <c r="D28" s="5"/>
      <c r="E28" s="43">
        <v>0.96</v>
      </c>
      <c r="F28" s="43"/>
      <c r="G28" s="43">
        <v>0.93373600000000001</v>
      </c>
      <c r="H28" s="43"/>
      <c r="I28" s="43">
        <v>0.94720700000000002</v>
      </c>
      <c r="J28" s="43"/>
      <c r="K28" s="44">
        <f t="shared" si="0"/>
        <v>6.8979769599999757E-4</v>
      </c>
      <c r="L28" s="44"/>
      <c r="M28" s="44">
        <f t="shared" si="1"/>
        <v>1.6366084899999855E-4</v>
      </c>
    </row>
    <row r="29" spans="1:13" x14ac:dyDescent="0.25">
      <c r="A29" s="41">
        <v>20.5</v>
      </c>
      <c r="B29" s="41"/>
      <c r="C29" s="42">
        <v>4461162.74</v>
      </c>
      <c r="D29" s="5"/>
      <c r="E29" s="43">
        <v>0.9423999999999999</v>
      </c>
      <c r="F29" s="43"/>
      <c r="G29" s="43">
        <v>0.92805700000000002</v>
      </c>
      <c r="H29" s="43"/>
      <c r="I29" s="43">
        <v>0.94292100000000001</v>
      </c>
      <c r="J29" s="43"/>
      <c r="K29" s="44">
        <f t="shared" si="0"/>
        <v>2.0572164899999667E-4</v>
      </c>
      <c r="L29" s="44"/>
      <c r="M29" s="44">
        <f t="shared" si="1"/>
        <v>2.7144100000010914E-7</v>
      </c>
    </row>
    <row r="30" spans="1:13" x14ac:dyDescent="0.25">
      <c r="A30" s="41">
        <v>21.5</v>
      </c>
      <c r="B30" s="41"/>
      <c r="C30" s="42">
        <v>3880402.17</v>
      </c>
      <c r="D30" s="5"/>
      <c r="E30" s="43">
        <v>0.94189999999999996</v>
      </c>
      <c r="F30" s="43"/>
      <c r="G30" s="43">
        <v>0.92208400000000001</v>
      </c>
      <c r="H30" s="43"/>
      <c r="I30" s="43">
        <v>0.93843299999999996</v>
      </c>
      <c r="J30" s="43"/>
      <c r="K30" s="44">
        <f t="shared" si="0"/>
        <v>3.9267385599999779E-4</v>
      </c>
      <c r="L30" s="44"/>
      <c r="M30" s="44">
        <f t="shared" si="1"/>
        <v>1.2020088999999985E-5</v>
      </c>
    </row>
    <row r="31" spans="1:13" x14ac:dyDescent="0.25">
      <c r="A31" s="41">
        <v>22.5</v>
      </c>
      <c r="B31" s="41"/>
      <c r="C31" s="42">
        <v>3430618.57</v>
      </c>
      <c r="D31" s="5"/>
      <c r="E31" s="43">
        <v>0.93909999999999993</v>
      </c>
      <c r="F31" s="43"/>
      <c r="G31" s="43">
        <v>0.91580799999999996</v>
      </c>
      <c r="H31" s="43"/>
      <c r="I31" s="43">
        <v>0.93373600000000001</v>
      </c>
      <c r="J31" s="43"/>
      <c r="K31" s="44">
        <f t="shared" si="0"/>
        <v>5.4251726399999901E-4</v>
      </c>
      <c r="L31" s="44"/>
      <c r="M31" s="44">
        <f t="shared" si="1"/>
        <v>2.8772495999999189E-5</v>
      </c>
    </row>
    <row r="32" spans="1:13" x14ac:dyDescent="0.25">
      <c r="A32" s="41">
        <v>23.5</v>
      </c>
      <c r="B32" s="41"/>
      <c r="C32" s="42">
        <v>3363203.16</v>
      </c>
      <c r="D32" s="5"/>
      <c r="E32" s="43">
        <v>0.93889999999999996</v>
      </c>
      <c r="F32" s="43"/>
      <c r="G32" s="43">
        <v>0.90921399999999997</v>
      </c>
      <c r="H32" s="43"/>
      <c r="I32" s="43">
        <v>0.92883499999999997</v>
      </c>
      <c r="J32" s="43"/>
      <c r="K32" s="44">
        <f t="shared" si="0"/>
        <v>8.8125859599999946E-4</v>
      </c>
      <c r="L32" s="44"/>
      <c r="M32" s="44">
        <f t="shared" si="1"/>
        <v>1.0130422499999981E-4</v>
      </c>
    </row>
    <row r="33" spans="1:13" x14ac:dyDescent="0.25">
      <c r="A33" s="41">
        <v>24.5</v>
      </c>
      <c r="B33" s="41"/>
      <c r="C33" s="42">
        <v>2512488.83</v>
      </c>
      <c r="D33" s="5"/>
      <c r="E33" s="43">
        <v>0.93879999999999997</v>
      </c>
      <c r="F33" s="43"/>
      <c r="G33" s="43">
        <v>0.90229199999999998</v>
      </c>
      <c r="H33" s="43"/>
      <c r="I33" s="43">
        <v>0.92371000000000003</v>
      </c>
      <c r="J33" s="43"/>
      <c r="K33" s="44">
        <f t="shared" si="0"/>
        <v>1.3328340639999988E-3</v>
      </c>
      <c r="L33" s="44"/>
      <c r="M33" s="44">
        <f t="shared" si="1"/>
        <v>2.2770809999999811E-4</v>
      </c>
    </row>
    <row r="34" spans="1:13" x14ac:dyDescent="0.25">
      <c r="A34" s="41">
        <v>25.5</v>
      </c>
      <c r="B34" s="41"/>
      <c r="C34" s="42">
        <v>2484172.4300000002</v>
      </c>
      <c r="D34" s="5"/>
      <c r="E34" s="43">
        <v>0.93859999999999999</v>
      </c>
      <c r="F34" s="43"/>
      <c r="G34" s="43">
        <v>0.89502899999999996</v>
      </c>
      <c r="H34" s="43"/>
      <c r="I34" s="43">
        <v>0.918354</v>
      </c>
      <c r="J34" s="43"/>
      <c r="K34" s="44">
        <f t="shared" si="0"/>
        <v>1.8984320410000022E-3</v>
      </c>
      <c r="L34" s="44"/>
      <c r="M34" s="44">
        <f t="shared" si="1"/>
        <v>4.0990051599999944E-4</v>
      </c>
    </row>
    <row r="35" spans="1:13" x14ac:dyDescent="0.25">
      <c r="A35" s="41">
        <v>26.5</v>
      </c>
      <c r="B35" s="41"/>
      <c r="C35" s="42">
        <v>2420507.85</v>
      </c>
      <c r="D35" s="5"/>
      <c r="E35" s="43">
        <v>0.93389999999999995</v>
      </c>
      <c r="F35" s="43"/>
      <c r="G35" s="43">
        <v>0.88741000000000003</v>
      </c>
      <c r="H35" s="43"/>
      <c r="I35" s="43">
        <v>0.91277200000000003</v>
      </c>
      <c r="J35" s="43"/>
      <c r="K35" s="44">
        <f t="shared" si="0"/>
        <v>2.1613200999999927E-3</v>
      </c>
      <c r="L35" s="44"/>
      <c r="M35" s="44">
        <f t="shared" si="1"/>
        <v>4.4639238399999683E-4</v>
      </c>
    </row>
    <row r="36" spans="1:13" x14ac:dyDescent="0.25">
      <c r="A36" s="41">
        <v>27.5</v>
      </c>
      <c r="B36" s="41"/>
      <c r="C36" s="42">
        <v>2224447.17</v>
      </c>
      <c r="D36" s="5"/>
      <c r="E36" s="43">
        <v>0.92930000000000001</v>
      </c>
      <c r="F36" s="43"/>
      <c r="G36" s="43">
        <v>0.87941999999999998</v>
      </c>
      <c r="H36" s="43"/>
      <c r="I36" s="43">
        <v>0.90694399999999997</v>
      </c>
      <c r="J36" s="43"/>
      <c r="K36" s="44">
        <f t="shared" si="0"/>
        <v>2.4880144000000034E-3</v>
      </c>
      <c r="L36" s="44"/>
      <c r="M36" s="44">
        <f t="shared" si="1"/>
        <v>4.9979073600000189E-4</v>
      </c>
    </row>
    <row r="37" spans="1:13" x14ac:dyDescent="0.25">
      <c r="A37" s="41">
        <v>28.5</v>
      </c>
      <c r="B37" s="41"/>
      <c r="C37" s="42">
        <v>1276540.04</v>
      </c>
      <c r="D37" s="5"/>
      <c r="E37" s="43">
        <v>0.92569999999999997</v>
      </c>
      <c r="F37" s="43"/>
      <c r="G37" s="43">
        <v>0.87104999999999999</v>
      </c>
      <c r="H37" s="43"/>
      <c r="I37" s="43">
        <v>0.90085999999999999</v>
      </c>
      <c r="J37" s="43"/>
      <c r="K37" s="44">
        <f t="shared" si="0"/>
        <v>2.9866224999999975E-3</v>
      </c>
      <c r="L37" s="44"/>
      <c r="M37" s="44">
        <f t="shared" si="1"/>
        <v>6.1702559999999868E-4</v>
      </c>
    </row>
    <row r="38" spans="1:13" ht="15.75" thickBot="1" x14ac:dyDescent="0.3">
      <c r="A38" s="45">
        <v>29.5</v>
      </c>
      <c r="B38" s="45"/>
      <c r="C38" s="46">
        <v>892341.27</v>
      </c>
      <c r="D38" s="47"/>
      <c r="E38" s="48">
        <v>0.92569999999999997</v>
      </c>
      <c r="F38" s="48"/>
      <c r="G38" s="48">
        <v>0.86228899999999997</v>
      </c>
      <c r="H38" s="48"/>
      <c r="I38" s="48">
        <v>0.89452799999999999</v>
      </c>
      <c r="J38" s="48"/>
      <c r="K38" s="49">
        <f t="shared" si="0"/>
        <v>4.0209549209999996E-3</v>
      </c>
      <c r="L38" s="49"/>
      <c r="M38" s="49">
        <f t="shared" si="1"/>
        <v>9.7169358399999857E-4</v>
      </c>
    </row>
    <row r="39" spans="1:13" x14ac:dyDescent="0.25">
      <c r="A39" s="41">
        <v>30.5</v>
      </c>
      <c r="B39" s="41"/>
      <c r="C39" s="42">
        <v>805855.47</v>
      </c>
      <c r="D39" s="5"/>
      <c r="E39" s="43">
        <v>0.92569999999999997</v>
      </c>
      <c r="F39" s="43"/>
      <c r="G39" s="43">
        <v>0.85312200000000005</v>
      </c>
      <c r="H39" s="43"/>
      <c r="I39" s="43">
        <v>0.88792400000000005</v>
      </c>
      <c r="J39" s="43"/>
      <c r="K39" s="44">
        <f t="shared" si="0"/>
        <v>5.2675660839999888E-3</v>
      </c>
      <c r="L39" s="44"/>
      <c r="M39" s="44">
        <f t="shared" si="1"/>
        <v>1.427026175999994E-3</v>
      </c>
    </row>
    <row r="40" spans="1:13" x14ac:dyDescent="0.25">
      <c r="A40" s="41">
        <v>31.5</v>
      </c>
      <c r="B40" s="41"/>
      <c r="C40" s="42">
        <v>713961.42</v>
      </c>
      <c r="D40" s="5"/>
      <c r="E40" s="43">
        <v>0.92569999999999997</v>
      </c>
      <c r="F40" s="43"/>
      <c r="G40" s="43">
        <v>0.84353599999999995</v>
      </c>
      <c r="H40" s="43"/>
      <c r="I40" s="43">
        <v>0.88103900000000002</v>
      </c>
      <c r="J40" s="43"/>
      <c r="K40" s="44">
        <f t="shared" si="0"/>
        <v>6.7509228960000028E-3</v>
      </c>
      <c r="L40" s="44"/>
      <c r="M40" s="44">
        <f t="shared" si="1"/>
        <v>1.9946049209999955E-3</v>
      </c>
    </row>
    <row r="41" spans="1:13" x14ac:dyDescent="0.25">
      <c r="A41" s="41">
        <v>32.5</v>
      </c>
      <c r="B41" s="41"/>
      <c r="C41" s="42">
        <v>443074.97</v>
      </c>
      <c r="D41" s="5"/>
      <c r="E41" s="43">
        <v>0.92569999999999997</v>
      </c>
      <c r="F41" s="43"/>
      <c r="G41" s="43">
        <v>0.83352000000000004</v>
      </c>
      <c r="H41" s="43"/>
      <c r="I41" s="43">
        <v>0.87388299999999997</v>
      </c>
      <c r="J41" s="43"/>
      <c r="K41" s="44">
        <f t="shared" si="0"/>
        <v>8.4971523999999871E-3</v>
      </c>
      <c r="L41" s="44"/>
      <c r="M41" s="44">
        <f t="shared" si="1"/>
        <v>2.685001489E-3</v>
      </c>
    </row>
    <row r="42" spans="1:13" x14ac:dyDescent="0.25">
      <c r="A42" s="41">
        <v>33.5</v>
      </c>
      <c r="B42" s="41"/>
      <c r="C42" s="42">
        <v>438401.26</v>
      </c>
      <c r="D42" s="5"/>
      <c r="E42" s="43">
        <v>0.92569999999999997</v>
      </c>
      <c r="F42" s="43"/>
      <c r="G42" s="43">
        <v>0.82305899999999999</v>
      </c>
      <c r="H42" s="43"/>
      <c r="I42" s="43">
        <v>0.866429</v>
      </c>
      <c r="J42" s="43"/>
      <c r="K42" s="44">
        <f t="shared" si="0"/>
        <v>1.0535174880999996E-2</v>
      </c>
      <c r="L42" s="44"/>
      <c r="M42" s="44">
        <f t="shared" si="1"/>
        <v>3.5130514409999957E-3</v>
      </c>
    </row>
    <row r="43" spans="1:13" x14ac:dyDescent="0.25">
      <c r="A43" s="41">
        <v>34.5</v>
      </c>
      <c r="B43" s="41"/>
      <c r="C43" s="42">
        <v>434300.12</v>
      </c>
      <c r="D43" s="5"/>
      <c r="E43" s="66">
        <v>0.92540000000000011</v>
      </c>
      <c r="F43" s="66"/>
      <c r="G43" s="66">
        <v>0.81214299999999995</v>
      </c>
      <c r="H43" s="66"/>
      <c r="I43" s="66">
        <v>0.85866900000000002</v>
      </c>
      <c r="J43" s="66"/>
      <c r="K43" s="44">
        <f t="shared" si="0"/>
        <v>1.2827148049000037E-2</v>
      </c>
      <c r="L43" s="44"/>
      <c r="M43" s="44">
        <f t="shared" si="1"/>
        <v>4.4530263610000126E-3</v>
      </c>
    </row>
    <row r="44" spans="1:13" x14ac:dyDescent="0.25">
      <c r="A44" s="41">
        <v>35.5</v>
      </c>
      <c r="B44" s="41"/>
      <c r="C44" s="42">
        <v>306349.53999999998</v>
      </c>
      <c r="D44" s="5"/>
      <c r="E44" s="66">
        <v>0.92359999999999998</v>
      </c>
      <c r="F44" s="66"/>
      <c r="G44" s="66">
        <v>0.80075799999999997</v>
      </c>
      <c r="H44" s="66"/>
      <c r="I44" s="66">
        <v>0.85061200000000003</v>
      </c>
      <c r="J44" s="66"/>
      <c r="K44" s="44">
        <f t="shared" si="0"/>
        <v>1.5090156964000002E-2</v>
      </c>
      <c r="L44" s="44"/>
      <c r="M44" s="44">
        <f t="shared" si="1"/>
        <v>5.3272481439999913E-3</v>
      </c>
    </row>
    <row r="45" spans="1:13" x14ac:dyDescent="0.25">
      <c r="A45" s="41">
        <v>36.5</v>
      </c>
      <c r="B45" s="41"/>
      <c r="C45" s="42">
        <v>306062.53999999998</v>
      </c>
      <c r="D45" s="5"/>
      <c r="E45" s="43">
        <v>0.92359999999999998</v>
      </c>
      <c r="F45" s="43"/>
      <c r="G45" s="43">
        <v>0.78889399999999998</v>
      </c>
      <c r="H45" s="43"/>
      <c r="I45" s="43">
        <v>0.84223199999999998</v>
      </c>
      <c r="J45" s="43"/>
      <c r="K45" s="44">
        <f t="shared" si="0"/>
        <v>1.8145706435999998E-2</v>
      </c>
      <c r="L45" s="44"/>
      <c r="M45" s="44">
        <f t="shared" si="1"/>
        <v>6.6207514239999994E-3</v>
      </c>
    </row>
    <row r="46" spans="1:13" x14ac:dyDescent="0.25">
      <c r="A46" s="41">
        <v>37.5</v>
      </c>
      <c r="B46" s="41"/>
      <c r="C46" s="42">
        <v>98169.98</v>
      </c>
      <c r="D46" s="5"/>
      <c r="E46" s="43">
        <v>0.92359999999999998</v>
      </c>
      <c r="F46" s="43"/>
      <c r="G46" s="43">
        <v>0.77654100000000004</v>
      </c>
      <c r="H46" s="43"/>
      <c r="I46" s="43">
        <v>0.83352000000000004</v>
      </c>
      <c r="J46" s="43"/>
      <c r="K46" s="44">
        <f t="shared" si="0"/>
        <v>2.1626349480999982E-2</v>
      </c>
      <c r="L46" s="44"/>
      <c r="M46" s="44">
        <f t="shared" si="1"/>
        <v>8.1144063999999891E-3</v>
      </c>
    </row>
    <row r="47" spans="1:13" x14ac:dyDescent="0.25">
      <c r="A47" s="41">
        <v>38.5</v>
      </c>
      <c r="B47" s="41"/>
      <c r="C47" s="42"/>
      <c r="D47" s="41"/>
      <c r="E47" s="43"/>
      <c r="F47" s="43"/>
      <c r="G47" s="43">
        <v>0.76368800000000003</v>
      </c>
      <c r="H47" s="43"/>
      <c r="I47" s="43">
        <v>0.82448699999999997</v>
      </c>
      <c r="J47" s="43"/>
      <c r="K47" s="50"/>
      <c r="L47" s="44"/>
      <c r="M47" s="50"/>
    </row>
    <row r="48" spans="1:13" x14ac:dyDescent="0.25">
      <c r="A48" s="41"/>
      <c r="B48" s="41"/>
      <c r="C48" s="42"/>
      <c r="D48" s="41"/>
      <c r="E48" s="43"/>
      <c r="F48" s="43"/>
      <c r="G48" s="43"/>
      <c r="H48" s="43"/>
      <c r="I48" s="43"/>
      <c r="J48" s="43"/>
      <c r="K48" s="44"/>
      <c r="L48" s="44"/>
      <c r="M48" s="44"/>
    </row>
    <row r="49" spans="1:15" x14ac:dyDescent="0.25">
      <c r="A49" s="41"/>
      <c r="B49" s="41"/>
      <c r="C49" s="41"/>
      <c r="D49" s="41"/>
      <c r="G49" s="38"/>
      <c r="H49" s="38"/>
      <c r="I49" s="38"/>
      <c r="J49" s="38"/>
      <c r="K49" s="51"/>
      <c r="L49" s="51"/>
      <c r="M49" s="51"/>
    </row>
    <row r="50" spans="1:15" x14ac:dyDescent="0.25">
      <c r="A50" s="52" t="s">
        <v>51</v>
      </c>
      <c r="B50" s="52"/>
      <c r="C50" s="41"/>
      <c r="D50" s="41"/>
      <c r="G50" s="38"/>
      <c r="H50" s="38"/>
      <c r="I50" s="38" t="s">
        <v>26</v>
      </c>
      <c r="J50" s="38"/>
      <c r="K50" s="44">
        <f>SUM(K8:K47)</f>
        <v>0.12422506128299997</v>
      </c>
      <c r="L50" s="44"/>
      <c r="M50" s="53">
        <f>SUM(M8:M47)</f>
        <v>4.1654133572999984E-2</v>
      </c>
    </row>
    <row r="51" spans="1:15" x14ac:dyDescent="0.25">
      <c r="A51" s="52"/>
      <c r="B51" s="52"/>
      <c r="C51" s="41"/>
      <c r="D51" s="41"/>
      <c r="G51" s="38"/>
      <c r="H51" s="38"/>
      <c r="I51" s="38"/>
      <c r="J51" s="38"/>
      <c r="K51" s="44"/>
      <c r="L51" s="44"/>
      <c r="M51" s="44"/>
    </row>
    <row r="52" spans="1:15" x14ac:dyDescent="0.25">
      <c r="A52" s="52" t="s">
        <v>52</v>
      </c>
      <c r="B52" s="52"/>
      <c r="C52" s="41"/>
      <c r="D52" s="41"/>
      <c r="G52" s="38"/>
      <c r="H52" s="38"/>
      <c r="I52" s="38" t="s">
        <v>32</v>
      </c>
      <c r="J52" s="38"/>
      <c r="K52" s="44">
        <f>SUM(K8:K38)</f>
        <v>2.5484884091999994E-2</v>
      </c>
      <c r="L52" s="44"/>
      <c r="M52" s="53">
        <f t="shared" ref="M52" si="2">SUM(M8:M38)</f>
        <v>7.5190172170000015E-3</v>
      </c>
    </row>
    <row r="53" spans="1:15" x14ac:dyDescent="0.25">
      <c r="A53" s="54"/>
      <c r="B53" s="54"/>
      <c r="C53" s="54"/>
      <c r="D53" s="54"/>
      <c r="E53" s="8"/>
      <c r="F53" s="8"/>
      <c r="G53" s="55"/>
      <c r="H53" s="55"/>
      <c r="I53" s="55"/>
      <c r="J53" s="55"/>
      <c r="K53" s="56"/>
      <c r="L53" s="56"/>
      <c r="M53" s="56"/>
    </row>
    <row r="54" spans="1:15" x14ac:dyDescent="0.25">
      <c r="A54" s="41"/>
      <c r="B54" s="41"/>
      <c r="C54" s="41"/>
      <c r="D54" s="41"/>
      <c r="G54" s="38"/>
      <c r="H54" s="38"/>
      <c r="I54" s="38"/>
      <c r="J54" s="38"/>
      <c r="K54" s="51"/>
      <c r="L54" s="51"/>
      <c r="M54" s="51"/>
    </row>
    <row r="55" spans="1:15" x14ac:dyDescent="0.25">
      <c r="A55" s="41"/>
      <c r="B55" s="41"/>
      <c r="C55" s="41"/>
      <c r="D55" s="41"/>
      <c r="G55" s="38"/>
      <c r="H55" s="38"/>
      <c r="I55" s="38"/>
      <c r="J55" s="38"/>
      <c r="K55" s="51"/>
      <c r="L55" s="51"/>
      <c r="M55" s="51"/>
    </row>
    <row r="56" spans="1:15" x14ac:dyDescent="0.25">
      <c r="A56" s="101" t="s">
        <v>53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27"/>
      <c r="O56" s="27"/>
    </row>
    <row r="57" spans="1:15" x14ac:dyDescent="0.25">
      <c r="A57" s="102" t="s">
        <v>54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60"/>
      <c r="O57" s="60"/>
    </row>
    <row r="58" spans="1:15" x14ac:dyDescent="0.25">
      <c r="A58" s="101" t="s">
        <v>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7"/>
      <c r="O58" s="27"/>
    </row>
    <row r="59" spans="1:15" x14ac:dyDescent="0.25">
      <c r="A59" s="101" t="s">
        <v>56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7"/>
      <c r="O59" s="27"/>
    </row>
    <row r="60" spans="1:15" x14ac:dyDescent="0.25">
      <c r="A60" s="101" t="s">
        <v>57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7"/>
      <c r="O60" s="27"/>
    </row>
    <row r="61" spans="1:15" x14ac:dyDescent="0.25">
      <c r="A61" s="101" t="s">
        <v>58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27"/>
      <c r="O61" s="27"/>
    </row>
    <row r="62" spans="1:15" x14ac:dyDescent="0.25">
      <c r="A62" s="101" t="s">
        <v>59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27"/>
      <c r="O62" s="27"/>
    </row>
    <row r="63" spans="1:15" x14ac:dyDescent="0.25">
      <c r="A63" s="101" t="s">
        <v>60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7"/>
      <c r="O63" s="27"/>
    </row>
    <row r="64" spans="1:15" x14ac:dyDescent="0.25">
      <c r="A64" s="101" t="s">
        <v>61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1" t="s">
        <v>62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x14ac:dyDescent="0.25">
      <c r="A66" s="41"/>
      <c r="B66" s="41"/>
      <c r="C66" s="41"/>
      <c r="D66" s="41"/>
      <c r="G66" s="38"/>
      <c r="H66" s="38"/>
      <c r="I66" s="38"/>
      <c r="J66" s="38"/>
      <c r="K66" s="51"/>
      <c r="L66" s="51"/>
      <c r="M66" s="51"/>
    </row>
    <row r="67" spans="1:13" x14ac:dyDescent="0.25">
      <c r="A67" s="41"/>
      <c r="B67" s="41"/>
      <c r="C67" s="41"/>
      <c r="D67" s="41"/>
      <c r="G67" s="38"/>
      <c r="H67" s="38"/>
      <c r="I67" s="38"/>
      <c r="J67" s="38"/>
      <c r="K67" s="51"/>
      <c r="L67" s="51"/>
      <c r="M67" s="51"/>
    </row>
    <row r="68" spans="1:13" x14ac:dyDescent="0.25">
      <c r="A68" s="41"/>
      <c r="B68" s="41"/>
      <c r="C68" s="41"/>
      <c r="D68" s="41"/>
      <c r="G68" s="38"/>
      <c r="H68" s="38"/>
      <c r="I68" s="38"/>
      <c r="J68" s="38"/>
      <c r="K68" s="51"/>
      <c r="L68" s="51"/>
      <c r="M68" s="51"/>
    </row>
    <row r="69" spans="1:13" x14ac:dyDescent="0.25">
      <c r="A69" s="41"/>
      <c r="B69" s="41"/>
      <c r="C69" s="41"/>
      <c r="D69" s="41"/>
      <c r="G69" s="38"/>
      <c r="H69" s="38"/>
      <c r="I69" s="38"/>
      <c r="J69" s="38"/>
      <c r="K69" s="51"/>
      <c r="L69" s="51"/>
      <c r="M69" s="51"/>
    </row>
    <row r="70" spans="1:13" x14ac:dyDescent="0.25">
      <c r="A70" s="41"/>
      <c r="B70" s="41"/>
      <c r="C70" s="41"/>
      <c r="D70" s="41"/>
      <c r="G70" s="38"/>
      <c r="H70" s="38"/>
      <c r="I70" s="38"/>
      <c r="J70" s="38"/>
      <c r="K70" s="51"/>
      <c r="L70" s="51"/>
      <c r="M70" s="51"/>
    </row>
    <row r="71" spans="1:13" x14ac:dyDescent="0.25">
      <c r="A71" s="41"/>
      <c r="B71" s="41"/>
      <c r="C71" s="41"/>
      <c r="D71" s="41"/>
      <c r="G71" s="38"/>
      <c r="H71" s="38"/>
      <c r="I71" s="38"/>
      <c r="J71" s="38"/>
      <c r="K71" s="51"/>
      <c r="L71" s="51"/>
      <c r="M71" s="51"/>
    </row>
    <row r="72" spans="1:13" x14ac:dyDescent="0.25">
      <c r="A72" s="41"/>
      <c r="B72" s="41"/>
      <c r="C72" s="41"/>
      <c r="D72" s="41"/>
      <c r="G72" s="38"/>
      <c r="H72" s="38"/>
      <c r="I72" s="38"/>
      <c r="J72" s="38"/>
      <c r="K72" s="51"/>
      <c r="L72" s="51"/>
      <c r="M72" s="51"/>
    </row>
    <row r="73" spans="1:13" x14ac:dyDescent="0.25">
      <c r="A73" s="41"/>
      <c r="B73" s="41"/>
      <c r="C73" s="41"/>
      <c r="D73" s="41"/>
      <c r="I73" s="38"/>
      <c r="J73" s="38"/>
      <c r="K73" s="51"/>
      <c r="L73" s="51"/>
      <c r="M73" s="51"/>
    </row>
    <row r="74" spans="1:13" x14ac:dyDescent="0.25">
      <c r="A74" s="41"/>
      <c r="B74" s="41"/>
      <c r="C74" s="41"/>
      <c r="D74" s="41"/>
      <c r="I74" s="38"/>
      <c r="J74" s="38"/>
      <c r="K74" s="51"/>
      <c r="L74" s="51"/>
      <c r="M74" s="51"/>
    </row>
    <row r="75" spans="1:13" x14ac:dyDescent="0.25">
      <c r="A75" s="41"/>
      <c r="B75" s="41"/>
      <c r="C75" s="41"/>
      <c r="D75" s="41"/>
      <c r="I75" s="38"/>
      <c r="J75" s="38"/>
      <c r="K75" s="51"/>
      <c r="L75" s="51"/>
      <c r="M75" s="51"/>
    </row>
    <row r="76" spans="1:13" x14ac:dyDescent="0.25">
      <c r="A76" s="41"/>
      <c r="B76" s="41"/>
      <c r="C76" s="41"/>
      <c r="D76" s="41"/>
      <c r="I76" s="38"/>
      <c r="J76" s="38"/>
      <c r="K76" s="51"/>
      <c r="L76" s="51"/>
      <c r="M76" s="51"/>
    </row>
    <row r="77" spans="1:13" x14ac:dyDescent="0.25">
      <c r="A77" s="41"/>
      <c r="B77" s="41"/>
      <c r="C77" s="41"/>
      <c r="D77" s="41"/>
      <c r="I77" s="38"/>
      <c r="J77" s="38"/>
      <c r="K77" s="51"/>
      <c r="L77" s="51"/>
      <c r="M77" s="51"/>
    </row>
    <row r="78" spans="1:13" x14ac:dyDescent="0.25">
      <c r="A78" s="41"/>
      <c r="B78" s="41"/>
      <c r="C78" s="41"/>
      <c r="D78" s="41"/>
      <c r="I78" s="38"/>
      <c r="J78" s="38"/>
      <c r="K78" s="51"/>
      <c r="L78" s="51"/>
      <c r="M78" s="51"/>
    </row>
    <row r="79" spans="1:13" x14ac:dyDescent="0.25">
      <c r="A79" s="41"/>
      <c r="B79" s="41"/>
      <c r="C79" s="41"/>
      <c r="D79" s="41"/>
      <c r="I79" s="38"/>
      <c r="J79" s="38"/>
      <c r="K79" s="51"/>
      <c r="L79" s="51"/>
      <c r="M79" s="51"/>
    </row>
    <row r="80" spans="1:13" x14ac:dyDescent="0.25">
      <c r="A80" s="41"/>
      <c r="B80" s="41"/>
      <c r="C80" s="41"/>
      <c r="D80" s="41"/>
      <c r="I80" s="38"/>
      <c r="J80" s="38"/>
      <c r="K80" s="51"/>
      <c r="L80" s="51"/>
      <c r="M80" s="51"/>
    </row>
    <row r="81" spans="9:10" x14ac:dyDescent="0.25">
      <c r="I81" s="38"/>
      <c r="J81" s="38"/>
    </row>
    <row r="82" spans="9:10" x14ac:dyDescent="0.25">
      <c r="I82" s="38"/>
      <c r="J82" s="38"/>
    </row>
    <row r="83" spans="9:10" x14ac:dyDescent="0.25">
      <c r="I83" s="38"/>
      <c r="J83" s="38"/>
    </row>
    <row r="84" spans="9:10" x14ac:dyDescent="0.25">
      <c r="I84" s="38"/>
      <c r="J84" s="38"/>
    </row>
    <row r="85" spans="9:10" x14ac:dyDescent="0.25">
      <c r="I85" s="38"/>
      <c r="J85" s="38"/>
    </row>
    <row r="86" spans="9:10" x14ac:dyDescent="0.25">
      <c r="I86" s="38"/>
      <c r="J86" s="38"/>
    </row>
    <row r="87" spans="9:10" x14ac:dyDescent="0.25">
      <c r="I87" s="38"/>
      <c r="J87" s="38"/>
    </row>
    <row r="88" spans="9:10" x14ac:dyDescent="0.25">
      <c r="I88" s="38"/>
      <c r="J88" s="38"/>
    </row>
    <row r="89" spans="9:10" x14ac:dyDescent="0.25">
      <c r="I89" s="38"/>
      <c r="J89" s="38"/>
    </row>
    <row r="90" spans="9:10" x14ac:dyDescent="0.25">
      <c r="I90" s="38"/>
      <c r="J90" s="38"/>
    </row>
    <row r="91" spans="9:10" x14ac:dyDescent="0.25">
      <c r="I91" s="38"/>
      <c r="J91" s="38"/>
    </row>
    <row r="92" spans="9:10" x14ac:dyDescent="0.25">
      <c r="I92" s="38"/>
      <c r="J92" s="38"/>
    </row>
    <row r="93" spans="9:10" x14ac:dyDescent="0.25">
      <c r="I93" s="38"/>
      <c r="J93" s="38"/>
    </row>
    <row r="94" spans="9:10" x14ac:dyDescent="0.25">
      <c r="I94" s="38"/>
      <c r="J94" s="38"/>
    </row>
    <row r="95" spans="9:10" x14ac:dyDescent="0.25">
      <c r="I95" s="38"/>
      <c r="J95" s="38"/>
    </row>
    <row r="96" spans="9:10" x14ac:dyDescent="0.25">
      <c r="I96" s="38"/>
      <c r="J96" s="38"/>
    </row>
  </sheetData>
  <mergeCells count="12">
    <mergeCell ref="A65:M65"/>
    <mergeCell ref="G5:G6"/>
    <mergeCell ref="I5:I6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</mergeCells>
  <printOptions horizontalCentered="1"/>
  <pageMargins left="0.5" right="0.5" top="1" bottom="0.5" header="0.3" footer="0.3"/>
  <pageSetup scale="88" fitToHeight="2" orientation="portrait" horizontalDpi="1200" verticalDpi="1200" r:id="rId1"/>
  <headerFooter scaleWithDoc="0">
    <oddHeader>&amp;C&amp;"-,Bold"&amp;14Account 379 Curve Fitting&amp;RDocket No. 20230023-GU
Account 379 Curves
Exhibit DJG-31, Page &amp;P of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E14F-864C-4223-9D54-EB22CE75EA57}">
  <sheetPr>
    <tabColor theme="5" tint="0.39997558519241921"/>
    <pageSetUpPr fitToPage="1"/>
  </sheetPr>
  <dimension ref="A1:AC9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</cols>
  <sheetData>
    <row r="1" spans="1:29" x14ac:dyDescent="0.25">
      <c r="A1" s="37"/>
      <c r="B1" s="37"/>
      <c r="C1" s="37"/>
      <c r="D1" s="37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19</v>
      </c>
      <c r="B3" s="10"/>
      <c r="C3" s="10" t="s">
        <v>20</v>
      </c>
      <c r="D3" s="10"/>
      <c r="E3" s="38" t="s">
        <v>21</v>
      </c>
      <c r="F3" s="38"/>
      <c r="G3" s="10" t="s">
        <v>22</v>
      </c>
      <c r="H3" s="10"/>
      <c r="I3" s="10" t="s">
        <v>23</v>
      </c>
      <c r="J3" s="10"/>
      <c r="K3" s="10" t="s">
        <v>24</v>
      </c>
      <c r="L3" s="10"/>
      <c r="M3" s="10" t="s">
        <v>25</v>
      </c>
    </row>
    <row r="5" spans="1:29" x14ac:dyDescent="0.25">
      <c r="A5" s="3" t="s">
        <v>44</v>
      </c>
      <c r="B5" s="3"/>
      <c r="C5" s="3" t="s">
        <v>45</v>
      </c>
      <c r="D5" s="3"/>
      <c r="E5" s="39" t="s">
        <v>46</v>
      </c>
      <c r="F5" s="39"/>
      <c r="G5" s="103" t="s">
        <v>136</v>
      </c>
      <c r="H5" s="3"/>
      <c r="I5" s="103" t="s">
        <v>137</v>
      </c>
      <c r="J5" s="3"/>
      <c r="K5" s="3" t="s">
        <v>66</v>
      </c>
      <c r="L5" s="3"/>
      <c r="M5" s="3" t="s">
        <v>90</v>
      </c>
    </row>
    <row r="6" spans="1:29" x14ac:dyDescent="0.25">
      <c r="A6" s="6" t="s">
        <v>47</v>
      </c>
      <c r="B6" s="3"/>
      <c r="C6" s="6" t="s">
        <v>48</v>
      </c>
      <c r="D6" s="3"/>
      <c r="E6" s="40" t="s">
        <v>49</v>
      </c>
      <c r="F6" s="39"/>
      <c r="G6" s="96"/>
      <c r="H6" s="3"/>
      <c r="I6" s="96"/>
      <c r="J6" s="3"/>
      <c r="K6" s="6" t="s">
        <v>50</v>
      </c>
      <c r="L6" s="3"/>
      <c r="M6" s="6" t="s">
        <v>50</v>
      </c>
    </row>
    <row r="7" spans="1:29" x14ac:dyDescent="0.25">
      <c r="A7" s="10"/>
      <c r="B7" s="10"/>
      <c r="C7" s="10"/>
      <c r="D7" s="10"/>
      <c r="E7" s="38"/>
      <c r="F7" s="38"/>
      <c r="G7" s="10"/>
      <c r="H7" s="10"/>
      <c r="I7" s="10"/>
      <c r="J7" s="10"/>
      <c r="K7" s="10"/>
      <c r="L7" s="10"/>
      <c r="M7" s="10"/>
    </row>
    <row r="8" spans="1:29" x14ac:dyDescent="0.25">
      <c r="A8" s="41">
        <v>0</v>
      </c>
      <c r="B8" s="41"/>
      <c r="C8" s="42">
        <v>492869276.42000002</v>
      </c>
      <c r="D8" s="5"/>
      <c r="E8" s="43">
        <v>1</v>
      </c>
      <c r="F8" s="43"/>
      <c r="G8" s="43">
        <v>1</v>
      </c>
      <c r="H8" s="43"/>
      <c r="I8" s="43">
        <v>1</v>
      </c>
      <c r="J8" s="43"/>
      <c r="K8" s="44">
        <f>(G8-E8)^2</f>
        <v>0</v>
      </c>
      <c r="L8" s="44"/>
      <c r="M8" s="44">
        <f>(I8-E8)^2</f>
        <v>0</v>
      </c>
      <c r="N8" s="57">
        <f>C8*0.01</f>
        <v>4928692.7642000001</v>
      </c>
      <c r="AB8">
        <v>35</v>
      </c>
      <c r="AC8">
        <v>0</v>
      </c>
    </row>
    <row r="9" spans="1:29" x14ac:dyDescent="0.25">
      <c r="A9" s="41">
        <v>0.5</v>
      </c>
      <c r="B9" s="41"/>
      <c r="C9" s="42">
        <v>438319472.82999998</v>
      </c>
      <c r="D9" s="5"/>
      <c r="E9" s="43">
        <v>1</v>
      </c>
      <c r="F9" s="43"/>
      <c r="G9" s="43">
        <v>0.999498</v>
      </c>
      <c r="H9" s="43"/>
      <c r="I9" s="43">
        <v>0.99923499999999998</v>
      </c>
      <c r="J9" s="43"/>
      <c r="K9" s="44">
        <f t="shared" ref="K9:K46" si="0">(G9-E9)^2</f>
        <v>2.5200400000000247E-7</v>
      </c>
      <c r="L9" s="44"/>
      <c r="M9" s="44">
        <f t="shared" ref="M9:M46" si="1">(I9-E9)^2</f>
        <v>5.8522500000002401E-7</v>
      </c>
      <c r="AB9">
        <v>35</v>
      </c>
      <c r="AC9">
        <v>1</v>
      </c>
    </row>
    <row r="10" spans="1:29" x14ac:dyDescent="0.25">
      <c r="A10" s="41">
        <v>1.5</v>
      </c>
      <c r="B10" s="41"/>
      <c r="C10" s="42">
        <v>388385844.38999999</v>
      </c>
      <c r="D10" s="5"/>
      <c r="E10" s="43">
        <v>0.99950000000000006</v>
      </c>
      <c r="F10" s="43"/>
      <c r="G10" s="43">
        <v>0.99843800000000005</v>
      </c>
      <c r="H10" s="43"/>
      <c r="I10" s="43">
        <v>0.997645</v>
      </c>
      <c r="J10" s="43"/>
      <c r="K10" s="44">
        <f t="shared" si="0"/>
        <v>1.1278440000000156E-6</v>
      </c>
      <c r="L10" s="44"/>
      <c r="M10" s="44">
        <f t="shared" si="1"/>
        <v>3.4410250000001895E-6</v>
      </c>
    </row>
    <row r="11" spans="1:29" x14ac:dyDescent="0.25">
      <c r="A11" s="41">
        <v>2.5</v>
      </c>
      <c r="B11" s="41"/>
      <c r="C11" s="42">
        <v>346837445.75999999</v>
      </c>
      <c r="D11" s="5"/>
      <c r="E11" s="43">
        <v>0.99890000000000001</v>
      </c>
      <c r="F11" s="43"/>
      <c r="G11" s="43">
        <v>0.99729599999999996</v>
      </c>
      <c r="H11" s="43"/>
      <c r="I11" s="43">
        <v>0.99597199999999997</v>
      </c>
      <c r="J11" s="43"/>
      <c r="K11" s="44">
        <f t="shared" si="0"/>
        <v>2.5728160000001599E-6</v>
      </c>
      <c r="L11" s="44"/>
      <c r="M11" s="44">
        <f t="shared" si="1"/>
        <v>8.5731840000002447E-6</v>
      </c>
    </row>
    <row r="12" spans="1:29" x14ac:dyDescent="0.25">
      <c r="A12" s="41">
        <v>3.5</v>
      </c>
      <c r="B12" s="41"/>
      <c r="C12" s="42">
        <v>304479341.72000003</v>
      </c>
      <c r="D12" s="5"/>
      <c r="E12" s="43">
        <v>0.998</v>
      </c>
      <c r="F12" s="43"/>
      <c r="G12" s="43">
        <v>0.99606799999999995</v>
      </c>
      <c r="H12" s="43"/>
      <c r="I12" s="43">
        <v>0.99419900000000005</v>
      </c>
      <c r="J12" s="43"/>
      <c r="K12" s="44">
        <f t="shared" si="0"/>
        <v>3.7326240000001731E-6</v>
      </c>
      <c r="L12" s="44"/>
      <c r="M12" s="44">
        <f t="shared" si="1"/>
        <v>1.4447600999999569E-5</v>
      </c>
    </row>
    <row r="13" spans="1:29" x14ac:dyDescent="0.25">
      <c r="A13" s="41">
        <v>4.5</v>
      </c>
      <c r="B13" s="41"/>
      <c r="C13" s="42">
        <v>278797173.5</v>
      </c>
      <c r="D13" s="5"/>
      <c r="E13" s="43">
        <v>0.99690000000000001</v>
      </c>
      <c r="F13" s="43"/>
      <c r="G13" s="43">
        <v>0.99474600000000002</v>
      </c>
      <c r="H13" s="43"/>
      <c r="I13" s="43">
        <v>0.99233400000000005</v>
      </c>
      <c r="J13" s="43"/>
      <c r="K13" s="44">
        <f t="shared" si="0"/>
        <v>4.6397159999999537E-6</v>
      </c>
      <c r="L13" s="44"/>
      <c r="M13" s="44">
        <f t="shared" si="1"/>
        <v>2.0848355999999625E-5</v>
      </c>
    </row>
    <row r="14" spans="1:29" x14ac:dyDescent="0.25">
      <c r="A14" s="41">
        <v>5.5</v>
      </c>
      <c r="B14" s="41"/>
      <c r="C14" s="42">
        <v>253523990.59</v>
      </c>
      <c r="D14" s="5"/>
      <c r="E14" s="43">
        <v>0.99480000000000002</v>
      </c>
      <c r="F14" s="43"/>
      <c r="G14" s="43">
        <v>0.99332500000000001</v>
      </c>
      <c r="H14" s="43"/>
      <c r="I14" s="43">
        <v>0.990371</v>
      </c>
      <c r="J14" s="43"/>
      <c r="K14" s="44">
        <f t="shared" si="0"/>
        <v>2.1756250000000119E-6</v>
      </c>
      <c r="L14" s="44"/>
      <c r="M14" s="44">
        <f t="shared" si="1"/>
        <v>1.9616041000000144E-5</v>
      </c>
    </row>
    <row r="15" spans="1:29" x14ac:dyDescent="0.25">
      <c r="A15" s="41">
        <v>6.5</v>
      </c>
      <c r="B15" s="41"/>
      <c r="C15" s="42">
        <v>235127087.77000001</v>
      </c>
      <c r="D15" s="5"/>
      <c r="E15" s="43">
        <v>0.99199999999999999</v>
      </c>
      <c r="F15" s="43"/>
      <c r="G15" s="43">
        <v>0.99179200000000001</v>
      </c>
      <c r="H15" s="43"/>
      <c r="I15" s="43">
        <v>0.98829800000000001</v>
      </c>
      <c r="J15" s="43"/>
      <c r="K15" s="44">
        <f t="shared" si="0"/>
        <v>4.3263999999994166E-8</v>
      </c>
      <c r="L15" s="44"/>
      <c r="M15" s="44">
        <f t="shared" si="1"/>
        <v>1.3704803999999875E-5</v>
      </c>
    </row>
    <row r="16" spans="1:29" x14ac:dyDescent="0.25">
      <c r="A16" s="41">
        <v>7.5</v>
      </c>
      <c r="B16" s="41"/>
      <c r="C16" s="42">
        <v>218471267.68000001</v>
      </c>
      <c r="D16" s="5"/>
      <c r="E16" s="43">
        <v>0.98939999999999995</v>
      </c>
      <c r="F16" s="43"/>
      <c r="G16" s="43">
        <v>0.99014400000000002</v>
      </c>
      <c r="H16" s="43"/>
      <c r="I16" s="43">
        <v>0.986124</v>
      </c>
      <c r="J16" s="43"/>
      <c r="K16" s="44">
        <f t="shared" si="0"/>
        <v>5.5353600000011595E-7</v>
      </c>
      <c r="L16" s="44"/>
      <c r="M16" s="44">
        <f t="shared" si="1"/>
        <v>1.0732175999999644E-5</v>
      </c>
    </row>
    <row r="17" spans="1:13" x14ac:dyDescent="0.25">
      <c r="A17" s="41">
        <v>8.5</v>
      </c>
      <c r="B17" s="41"/>
      <c r="C17" s="42">
        <v>204170954.08000001</v>
      </c>
      <c r="D17" s="5"/>
      <c r="E17" s="43">
        <v>0.98640000000000005</v>
      </c>
      <c r="F17" s="43"/>
      <c r="G17" s="43">
        <v>0.98837399999999997</v>
      </c>
      <c r="H17" s="43"/>
      <c r="I17" s="43">
        <v>0.98382999999999998</v>
      </c>
      <c r="J17" s="43"/>
      <c r="K17" s="44">
        <f t="shared" si="0"/>
        <v>3.8966759999996854E-6</v>
      </c>
      <c r="L17" s="44"/>
      <c r="M17" s="44">
        <f t="shared" si="1"/>
        <v>6.6049000000003711E-6</v>
      </c>
    </row>
    <row r="18" spans="1:13" x14ac:dyDescent="0.25">
      <c r="A18" s="41">
        <v>9.5</v>
      </c>
      <c r="B18" s="41"/>
      <c r="C18" s="42">
        <v>192254446.93000001</v>
      </c>
      <c r="D18" s="5"/>
      <c r="E18" s="43">
        <v>0.9839</v>
      </c>
      <c r="F18" s="43"/>
      <c r="G18" s="43">
        <v>0.98647399999999996</v>
      </c>
      <c r="H18" s="43"/>
      <c r="I18" s="43">
        <v>0.98142200000000002</v>
      </c>
      <c r="J18" s="43"/>
      <c r="K18" s="44">
        <f t="shared" si="0"/>
        <v>6.625475999999821E-6</v>
      </c>
      <c r="L18" s="44"/>
      <c r="M18" s="44">
        <f t="shared" si="1"/>
        <v>6.1404839999999021E-6</v>
      </c>
    </row>
    <row r="19" spans="1:13" x14ac:dyDescent="0.25">
      <c r="A19" s="41">
        <v>10.5</v>
      </c>
      <c r="B19" s="41"/>
      <c r="C19" s="42">
        <v>182642502.66999999</v>
      </c>
      <c r="D19" s="5"/>
      <c r="E19" s="43">
        <v>0.98140000000000005</v>
      </c>
      <c r="F19" s="43"/>
      <c r="G19" s="43">
        <v>0.98443599999999998</v>
      </c>
      <c r="H19" s="43"/>
      <c r="I19" s="43">
        <v>0.97889499999999996</v>
      </c>
      <c r="J19" s="43"/>
      <c r="K19" s="44">
        <f t="shared" si="0"/>
        <v>9.217295999999561E-6</v>
      </c>
      <c r="L19" s="44"/>
      <c r="M19" s="44">
        <f t="shared" si="1"/>
        <v>6.2750250000004533E-6</v>
      </c>
    </row>
    <row r="20" spans="1:13" x14ac:dyDescent="0.25">
      <c r="A20" s="41">
        <v>11.5</v>
      </c>
      <c r="B20" s="41"/>
      <c r="C20" s="42">
        <v>173774250.49000001</v>
      </c>
      <c r="D20" s="5"/>
      <c r="E20" s="43">
        <v>0.97799999999999998</v>
      </c>
      <c r="F20" s="43"/>
      <c r="G20" s="43">
        <v>0.98224699999999998</v>
      </c>
      <c r="H20" s="43"/>
      <c r="I20" s="43">
        <v>0.97623400000000005</v>
      </c>
      <c r="J20" s="43"/>
      <c r="K20" s="44">
        <f t="shared" si="0"/>
        <v>1.8037009000000005E-5</v>
      </c>
      <c r="L20" s="44"/>
      <c r="M20" s="44">
        <f t="shared" si="1"/>
        <v>3.1187559999997681E-6</v>
      </c>
    </row>
    <row r="21" spans="1:13" x14ac:dyDescent="0.25">
      <c r="A21" s="41">
        <v>12.5</v>
      </c>
      <c r="B21" s="41"/>
      <c r="C21" s="42">
        <v>167035660.44</v>
      </c>
      <c r="D21" s="5"/>
      <c r="E21" s="43">
        <v>0.97470000000000001</v>
      </c>
      <c r="F21" s="43"/>
      <c r="G21" s="43">
        <v>0.97989599999999999</v>
      </c>
      <c r="H21" s="43"/>
      <c r="I21" s="43">
        <v>0.97344799999999998</v>
      </c>
      <c r="J21" s="43"/>
      <c r="K21" s="44">
        <f t="shared" si="0"/>
        <v>2.6998415999999776E-5</v>
      </c>
      <c r="L21" s="44"/>
      <c r="M21" s="44">
        <f t="shared" si="1"/>
        <v>1.5675040000000772E-6</v>
      </c>
    </row>
    <row r="22" spans="1:13" x14ac:dyDescent="0.25">
      <c r="A22" s="41">
        <v>13.5</v>
      </c>
      <c r="B22" s="41"/>
      <c r="C22" s="42">
        <v>158372616.56999999</v>
      </c>
      <c r="D22" s="5"/>
      <c r="E22" s="43">
        <v>0.97060000000000002</v>
      </c>
      <c r="F22" s="43"/>
      <c r="G22" s="43">
        <v>0.97737799999999997</v>
      </c>
      <c r="H22" s="43"/>
      <c r="I22" s="43">
        <v>0.970522</v>
      </c>
      <c r="J22" s="43"/>
      <c r="K22" s="44">
        <f t="shared" si="0"/>
        <v>4.5941283999999332E-5</v>
      </c>
      <c r="L22" s="44"/>
      <c r="M22" s="44">
        <f t="shared" si="1"/>
        <v>6.084000000003509E-9</v>
      </c>
    </row>
    <row r="23" spans="1:13" x14ac:dyDescent="0.25">
      <c r="A23" s="41">
        <v>14.5</v>
      </c>
      <c r="B23" s="41"/>
      <c r="C23" s="42">
        <v>148304324.94</v>
      </c>
      <c r="D23" s="5"/>
      <c r="E23" s="43">
        <v>0.96750000000000003</v>
      </c>
      <c r="F23" s="43"/>
      <c r="G23" s="43">
        <v>0.97468299999999997</v>
      </c>
      <c r="H23" s="43"/>
      <c r="I23" s="43">
        <v>0.96745400000000004</v>
      </c>
      <c r="J23" s="43"/>
      <c r="K23" s="44">
        <f t="shared" si="0"/>
        <v>5.1595488999999127E-5</v>
      </c>
      <c r="L23" s="44"/>
      <c r="M23" s="44">
        <f t="shared" si="1"/>
        <v>2.1159999999991254E-9</v>
      </c>
    </row>
    <row r="24" spans="1:13" x14ac:dyDescent="0.25">
      <c r="A24" s="41">
        <v>15.5</v>
      </c>
      <c r="B24" s="41"/>
      <c r="C24" s="42">
        <v>136928478.99000001</v>
      </c>
      <c r="D24" s="5"/>
      <c r="E24" s="43">
        <v>0.96400000000000008</v>
      </c>
      <c r="F24" s="43"/>
      <c r="G24" s="43">
        <v>0.97180100000000003</v>
      </c>
      <c r="H24" s="43"/>
      <c r="I24" s="43">
        <v>0.96424699999999997</v>
      </c>
      <c r="J24" s="43"/>
      <c r="K24" s="44">
        <f t="shared" si="0"/>
        <v>6.085560099999917E-5</v>
      </c>
      <c r="L24" s="44"/>
      <c r="M24" s="44">
        <f t="shared" si="1"/>
        <v>6.1008999999943779E-8</v>
      </c>
    </row>
    <row r="25" spans="1:13" x14ac:dyDescent="0.25">
      <c r="A25" s="41">
        <v>16.5</v>
      </c>
      <c r="B25" s="41"/>
      <c r="C25" s="42">
        <v>126160594.89</v>
      </c>
      <c r="D25" s="5"/>
      <c r="E25" s="43">
        <v>0.96030000000000004</v>
      </c>
      <c r="F25" s="43"/>
      <c r="G25" s="43">
        <v>0.96872000000000003</v>
      </c>
      <c r="H25" s="43"/>
      <c r="I25" s="43">
        <v>0.96087400000000001</v>
      </c>
      <c r="J25" s="43"/>
      <c r="K25" s="44">
        <f t="shared" si="0"/>
        <v>7.089639999999971E-5</v>
      </c>
      <c r="L25" s="44"/>
      <c r="M25" s="44">
        <f t="shared" si="1"/>
        <v>3.2947599999995802E-7</v>
      </c>
    </row>
    <row r="26" spans="1:13" x14ac:dyDescent="0.25">
      <c r="A26" s="41">
        <v>17.5</v>
      </c>
      <c r="B26" s="41"/>
      <c r="C26" s="42">
        <v>114818585.09</v>
      </c>
      <c r="D26" s="5"/>
      <c r="E26" s="43">
        <v>0.95609999999999995</v>
      </c>
      <c r="F26" s="43"/>
      <c r="G26" s="43">
        <v>0.965418</v>
      </c>
      <c r="H26" s="43"/>
      <c r="I26" s="43">
        <v>0.95735300000000001</v>
      </c>
      <c r="J26" s="43"/>
      <c r="K26" s="44">
        <f t="shared" si="0"/>
        <v>8.6825124000000897E-5</v>
      </c>
      <c r="L26" s="44"/>
      <c r="M26" s="44">
        <f t="shared" si="1"/>
        <v>1.5700090000001493E-6</v>
      </c>
    </row>
    <row r="27" spans="1:13" x14ac:dyDescent="0.25">
      <c r="A27" s="41">
        <v>18.5</v>
      </c>
      <c r="B27" s="41"/>
      <c r="C27" s="42">
        <v>103741894.47</v>
      </c>
      <c r="D27" s="5"/>
      <c r="E27" s="43">
        <v>0.95269999999999999</v>
      </c>
      <c r="F27" s="43"/>
      <c r="G27" s="43">
        <v>0.96189400000000003</v>
      </c>
      <c r="H27" s="43"/>
      <c r="I27" s="43">
        <v>0.95366700000000004</v>
      </c>
      <c r="J27" s="43"/>
      <c r="K27" s="44">
        <f t="shared" si="0"/>
        <v>8.4529636000000647E-5</v>
      </c>
      <c r="L27" s="44"/>
      <c r="M27" s="44">
        <f t="shared" si="1"/>
        <v>9.3508900000009896E-7</v>
      </c>
    </row>
    <row r="28" spans="1:13" x14ac:dyDescent="0.25">
      <c r="A28" s="41">
        <v>19.5</v>
      </c>
      <c r="B28" s="41"/>
      <c r="C28" s="42">
        <v>93699352.930000007</v>
      </c>
      <c r="D28" s="5"/>
      <c r="E28" s="43">
        <v>0.94830000000000003</v>
      </c>
      <c r="F28" s="43"/>
      <c r="G28" s="43">
        <v>0.95813499999999996</v>
      </c>
      <c r="H28" s="43"/>
      <c r="I28" s="43">
        <v>0.94980699999999996</v>
      </c>
      <c r="J28" s="43"/>
      <c r="K28" s="44">
        <f t="shared" si="0"/>
        <v>9.672722499999857E-5</v>
      </c>
      <c r="L28" s="44"/>
      <c r="M28" s="44">
        <f t="shared" si="1"/>
        <v>2.2710489999997741E-6</v>
      </c>
    </row>
    <row r="29" spans="1:13" x14ac:dyDescent="0.25">
      <c r="A29" s="41">
        <v>20.5</v>
      </c>
      <c r="B29" s="41"/>
      <c r="C29" s="42">
        <v>90698113.540000007</v>
      </c>
      <c r="D29" s="5"/>
      <c r="E29" s="43">
        <v>0.94459999999999988</v>
      </c>
      <c r="F29" s="43"/>
      <c r="G29" s="43">
        <v>0.954129</v>
      </c>
      <c r="H29" s="43"/>
      <c r="I29" s="43">
        <v>0.94578200000000001</v>
      </c>
      <c r="J29" s="43"/>
      <c r="K29" s="44">
        <f t="shared" si="0"/>
        <v>9.0801841000002305E-5</v>
      </c>
      <c r="L29" s="44"/>
      <c r="M29" s="44">
        <f t="shared" si="1"/>
        <v>1.3971240000003011E-6</v>
      </c>
    </row>
    <row r="30" spans="1:13" x14ac:dyDescent="0.25">
      <c r="A30" s="41">
        <v>21.5</v>
      </c>
      <c r="B30" s="41"/>
      <c r="C30" s="42">
        <v>67964001.069999993</v>
      </c>
      <c r="D30" s="5"/>
      <c r="E30" s="43">
        <v>0.94090000000000007</v>
      </c>
      <c r="F30" s="43"/>
      <c r="G30" s="43">
        <v>0.94986400000000004</v>
      </c>
      <c r="H30" s="43"/>
      <c r="I30" s="43">
        <v>0.94156399999999996</v>
      </c>
      <c r="J30" s="43"/>
      <c r="K30" s="44">
        <f t="shared" si="0"/>
        <v>8.0353295999999503E-5</v>
      </c>
      <c r="L30" s="44"/>
      <c r="M30" s="44">
        <f t="shared" si="1"/>
        <v>4.4089599999984979E-7</v>
      </c>
    </row>
    <row r="31" spans="1:13" x14ac:dyDescent="0.25">
      <c r="A31" s="41">
        <v>22.5</v>
      </c>
      <c r="B31" s="41"/>
      <c r="C31" s="42">
        <v>60131528.659999996</v>
      </c>
      <c r="D31" s="5"/>
      <c r="E31" s="43">
        <v>0.93599999999999994</v>
      </c>
      <c r="F31" s="43"/>
      <c r="G31" s="43">
        <v>0.94531900000000002</v>
      </c>
      <c r="H31" s="43"/>
      <c r="I31" s="43">
        <v>0.937164</v>
      </c>
      <c r="J31" s="43"/>
      <c r="K31" s="44">
        <f t="shared" si="0"/>
        <v>8.684376100000144E-5</v>
      </c>
      <c r="L31" s="44"/>
      <c r="M31" s="44">
        <f t="shared" si="1"/>
        <v>1.3548960000001254E-6</v>
      </c>
    </row>
    <row r="32" spans="1:13" x14ac:dyDescent="0.25">
      <c r="A32" s="41">
        <v>23.5</v>
      </c>
      <c r="B32" s="41"/>
      <c r="C32" s="42">
        <v>54089701.359999999</v>
      </c>
      <c r="D32" s="5"/>
      <c r="E32" s="43">
        <v>0.93200000000000005</v>
      </c>
      <c r="F32" s="43"/>
      <c r="G32" s="43">
        <v>0.94047899999999995</v>
      </c>
      <c r="H32" s="43"/>
      <c r="I32" s="43">
        <v>0.93257500000000004</v>
      </c>
      <c r="J32" s="43"/>
      <c r="K32" s="44">
        <f t="shared" si="0"/>
        <v>7.1893440999998357E-5</v>
      </c>
      <c r="L32" s="44"/>
      <c r="M32" s="44">
        <f t="shared" si="1"/>
        <v>3.3062499999999101E-7</v>
      </c>
    </row>
    <row r="33" spans="1:13" x14ac:dyDescent="0.25">
      <c r="A33" s="41">
        <v>24.5</v>
      </c>
      <c r="B33" s="41"/>
      <c r="C33" s="42">
        <v>48063016.350000001</v>
      </c>
      <c r="D33" s="5"/>
      <c r="E33" s="43">
        <v>0.92799999999999994</v>
      </c>
      <c r="F33" s="43"/>
      <c r="G33" s="43">
        <v>0.935338</v>
      </c>
      <c r="H33" s="43"/>
      <c r="I33" s="43">
        <v>0.92777399999999999</v>
      </c>
      <c r="J33" s="43"/>
      <c r="K33" s="44">
        <f t="shared" si="0"/>
        <v>5.3846244000000976E-5</v>
      </c>
      <c r="L33" s="44"/>
      <c r="M33" s="44">
        <f t="shared" si="1"/>
        <v>5.1075999999976707E-8</v>
      </c>
    </row>
    <row r="34" spans="1:13" x14ac:dyDescent="0.25">
      <c r="A34" s="41">
        <v>25.5</v>
      </c>
      <c r="B34" s="41"/>
      <c r="C34" s="42">
        <v>42844093.770000003</v>
      </c>
      <c r="D34" s="5"/>
      <c r="E34" s="43">
        <v>0.9234</v>
      </c>
      <c r="F34" s="43"/>
      <c r="G34" s="43">
        <v>0.92988099999999996</v>
      </c>
      <c r="H34" s="43"/>
      <c r="I34" s="43">
        <v>0.92277900000000002</v>
      </c>
      <c r="J34" s="43"/>
      <c r="K34" s="44">
        <f t="shared" si="0"/>
        <v>4.200336099999947E-5</v>
      </c>
      <c r="L34" s="44"/>
      <c r="M34" s="44">
        <f t="shared" si="1"/>
        <v>3.8564099999997849E-7</v>
      </c>
    </row>
    <row r="35" spans="1:13" x14ac:dyDescent="0.25">
      <c r="A35" s="41">
        <v>26.5</v>
      </c>
      <c r="B35" s="41"/>
      <c r="C35" s="42">
        <v>37877819.369999997</v>
      </c>
      <c r="D35" s="5"/>
      <c r="E35" s="43">
        <v>0.9173</v>
      </c>
      <c r="F35" s="43"/>
      <c r="G35" s="43">
        <v>0.924095</v>
      </c>
      <c r="H35" s="43"/>
      <c r="I35" s="43">
        <v>0.91756000000000004</v>
      </c>
      <c r="J35" s="43"/>
      <c r="K35" s="44">
        <f t="shared" si="0"/>
        <v>4.6172024999999938E-5</v>
      </c>
      <c r="L35" s="44"/>
      <c r="M35" s="44">
        <f t="shared" si="1"/>
        <v>6.7600000000019743E-8</v>
      </c>
    </row>
    <row r="36" spans="1:13" x14ac:dyDescent="0.25">
      <c r="A36" s="41">
        <v>27.5</v>
      </c>
      <c r="B36" s="41"/>
      <c r="C36" s="42">
        <v>32711229.440000001</v>
      </c>
      <c r="D36" s="5"/>
      <c r="E36" s="43">
        <v>0.91269999999999996</v>
      </c>
      <c r="F36" s="43"/>
      <c r="G36" s="43">
        <v>0.917964</v>
      </c>
      <c r="H36" s="43"/>
      <c r="I36" s="43">
        <v>0.91212300000000002</v>
      </c>
      <c r="J36" s="43"/>
      <c r="K36" s="44">
        <f t="shared" si="0"/>
        <v>2.770969600000049E-5</v>
      </c>
      <c r="L36" s="44"/>
      <c r="M36" s="44">
        <f t="shared" si="1"/>
        <v>3.3292899999992925E-7</v>
      </c>
    </row>
    <row r="37" spans="1:13" x14ac:dyDescent="0.25">
      <c r="A37" s="41">
        <v>28.5</v>
      </c>
      <c r="B37" s="41"/>
      <c r="C37" s="42">
        <v>27637593.449999999</v>
      </c>
      <c r="D37" s="5"/>
      <c r="E37" s="43">
        <v>0.90739999999999998</v>
      </c>
      <c r="F37" s="43"/>
      <c r="G37" s="43">
        <v>0.91145100000000001</v>
      </c>
      <c r="H37" s="43"/>
      <c r="I37" s="43">
        <v>0.90646800000000005</v>
      </c>
      <c r="J37" s="43"/>
      <c r="K37" s="44">
        <f t="shared" si="0"/>
        <v>1.6410601000000218E-5</v>
      </c>
      <c r="L37" s="44"/>
      <c r="M37" s="44">
        <f t="shared" si="1"/>
        <v>8.6862399999987491E-7</v>
      </c>
    </row>
    <row r="38" spans="1:13" x14ac:dyDescent="0.25">
      <c r="A38" s="41">
        <v>29.5</v>
      </c>
      <c r="B38" s="41"/>
      <c r="C38" s="42">
        <v>23938867.420000002</v>
      </c>
      <c r="D38" s="5"/>
      <c r="E38" s="66">
        <v>0.90469999999999995</v>
      </c>
      <c r="F38" s="66"/>
      <c r="G38" s="66">
        <v>0.90456099999999995</v>
      </c>
      <c r="H38" s="66"/>
      <c r="I38" s="66">
        <v>0.90056000000000003</v>
      </c>
      <c r="J38" s="66"/>
      <c r="K38" s="44">
        <f t="shared" si="0"/>
        <v>1.9321000000000064E-8</v>
      </c>
      <c r="L38" s="44"/>
      <c r="M38" s="44">
        <f t="shared" si="1"/>
        <v>1.7139599999999351E-5</v>
      </c>
    </row>
    <row r="39" spans="1:13" x14ac:dyDescent="0.25">
      <c r="A39" s="41">
        <v>30.5</v>
      </c>
      <c r="B39" s="41"/>
      <c r="C39" s="42">
        <v>20163181.469999999</v>
      </c>
      <c r="D39" s="5"/>
      <c r="E39" s="43">
        <v>0.9002</v>
      </c>
      <c r="F39" s="43"/>
      <c r="G39" s="43">
        <v>0.89727699999999999</v>
      </c>
      <c r="H39" s="43"/>
      <c r="I39" s="43">
        <v>0.89442299999999997</v>
      </c>
      <c r="J39" s="43"/>
      <c r="K39" s="44">
        <f t="shared" si="0"/>
        <v>8.5439290000000515E-6</v>
      </c>
      <c r="L39" s="44"/>
      <c r="M39" s="44">
        <f t="shared" si="1"/>
        <v>3.3373729000000374E-5</v>
      </c>
    </row>
    <row r="40" spans="1:13" x14ac:dyDescent="0.25">
      <c r="A40" s="41">
        <v>31.5</v>
      </c>
      <c r="B40" s="41"/>
      <c r="C40" s="42">
        <v>16211476.050000001</v>
      </c>
      <c r="D40" s="5"/>
      <c r="E40" s="43">
        <v>0.8952</v>
      </c>
      <c r="F40" s="43"/>
      <c r="G40" s="43">
        <v>0.88958300000000001</v>
      </c>
      <c r="H40" s="43"/>
      <c r="I40" s="43">
        <v>0.88803200000000004</v>
      </c>
      <c r="J40" s="43"/>
      <c r="K40" s="44">
        <f t="shared" si="0"/>
        <v>3.1550688999999809E-5</v>
      </c>
      <c r="L40" s="44"/>
      <c r="M40" s="44">
        <f t="shared" si="1"/>
        <v>5.1380223999999314E-5</v>
      </c>
    </row>
    <row r="41" spans="1:13" x14ac:dyDescent="0.25">
      <c r="A41" s="41">
        <v>32.5</v>
      </c>
      <c r="B41" s="41"/>
      <c r="C41" s="42">
        <v>13200220.73</v>
      </c>
      <c r="D41" s="5"/>
      <c r="E41" s="43">
        <v>0.89080000000000004</v>
      </c>
      <c r="F41" s="43"/>
      <c r="G41" s="43">
        <v>0.88146000000000002</v>
      </c>
      <c r="H41" s="43"/>
      <c r="I41" s="43">
        <v>0.88137900000000002</v>
      </c>
      <c r="J41" s="43"/>
      <c r="K41" s="44">
        <f t="shared" si="0"/>
        <v>8.7235600000000273E-5</v>
      </c>
      <c r="L41" s="44"/>
      <c r="M41" s="44">
        <f t="shared" si="1"/>
        <v>8.8755241000000243E-5</v>
      </c>
    </row>
    <row r="42" spans="1:13" x14ac:dyDescent="0.25">
      <c r="A42" s="41">
        <v>33.5</v>
      </c>
      <c r="B42" s="41"/>
      <c r="C42" s="42">
        <v>9925353.6500000004</v>
      </c>
      <c r="D42" s="5"/>
      <c r="E42" s="43">
        <v>0.88790000000000002</v>
      </c>
      <c r="F42" s="43"/>
      <c r="G42" s="43">
        <v>0.87287800000000004</v>
      </c>
      <c r="H42" s="43"/>
      <c r="I42" s="43">
        <v>0.87447699999999995</v>
      </c>
      <c r="J42" s="43"/>
      <c r="K42" s="44">
        <f t="shared" si="0"/>
        <v>2.256604839999994E-4</v>
      </c>
      <c r="L42" s="44"/>
      <c r="M42" s="44">
        <f t="shared" si="1"/>
        <v>1.8017692900000197E-4</v>
      </c>
    </row>
    <row r="43" spans="1:13" ht="15.75" thickBot="1" x14ac:dyDescent="0.3">
      <c r="A43" s="45">
        <v>34.5</v>
      </c>
      <c r="B43" s="45"/>
      <c r="C43" s="46">
        <v>7207777.0599999996</v>
      </c>
      <c r="D43" s="47"/>
      <c r="E43" s="48">
        <v>0.88300000000000001</v>
      </c>
      <c r="F43" s="48"/>
      <c r="G43" s="48">
        <v>0.86381799999999997</v>
      </c>
      <c r="H43" s="48"/>
      <c r="I43" s="48">
        <v>0.86728099999999997</v>
      </c>
      <c r="J43" s="48"/>
      <c r="K43" s="49">
        <f t="shared" si="0"/>
        <v>3.6794912400000125E-4</v>
      </c>
      <c r="L43" s="49"/>
      <c r="M43" s="49">
        <f t="shared" si="1"/>
        <v>2.4708696100000119E-4</v>
      </c>
    </row>
    <row r="44" spans="1:13" x14ac:dyDescent="0.25">
      <c r="A44" s="41">
        <v>35.5</v>
      </c>
      <c r="B44" s="41"/>
      <c r="C44" s="42">
        <v>4719915.58</v>
      </c>
      <c r="D44" s="5"/>
      <c r="E44" s="66">
        <v>0.8801000000000001</v>
      </c>
      <c r="F44" s="66"/>
      <c r="G44" s="66">
        <v>0.85427200000000003</v>
      </c>
      <c r="H44" s="66"/>
      <c r="I44" s="66">
        <v>0.85981700000000005</v>
      </c>
      <c r="J44" s="66"/>
      <c r="K44" s="44">
        <f t="shared" si="0"/>
        <v>6.6708558400000372E-4</v>
      </c>
      <c r="L44" s="44"/>
      <c r="M44" s="44">
        <f t="shared" si="1"/>
        <v>4.1140008900000205E-4</v>
      </c>
    </row>
    <row r="45" spans="1:13" x14ac:dyDescent="0.25">
      <c r="A45" s="41">
        <v>36.5</v>
      </c>
      <c r="B45" s="41"/>
      <c r="C45" s="42">
        <v>2827922.94</v>
      </c>
      <c r="D45" s="5"/>
      <c r="E45" s="43">
        <v>0.85439999999999994</v>
      </c>
      <c r="F45" s="43"/>
      <c r="G45" s="43">
        <v>0.844221</v>
      </c>
      <c r="H45" s="43"/>
      <c r="I45" s="43">
        <v>0.85206700000000002</v>
      </c>
      <c r="J45" s="43"/>
      <c r="K45" s="44">
        <f t="shared" si="0"/>
        <v>1.0361204099999874E-4</v>
      </c>
      <c r="L45" s="44"/>
      <c r="M45" s="44">
        <f t="shared" si="1"/>
        <v>5.4428889999996196E-6</v>
      </c>
    </row>
    <row r="46" spans="1:13" x14ac:dyDescent="0.25">
      <c r="A46" s="41">
        <v>37.5</v>
      </c>
      <c r="B46" s="41"/>
      <c r="C46" s="42">
        <v>1420038.07</v>
      </c>
      <c r="D46" s="5"/>
      <c r="E46" s="43">
        <v>0.84840000000000004</v>
      </c>
      <c r="F46" s="43"/>
      <c r="G46" s="43">
        <v>0.83364400000000005</v>
      </c>
      <c r="H46" s="43"/>
      <c r="I46" s="43">
        <v>0.84400900000000001</v>
      </c>
      <c r="J46" s="43"/>
      <c r="K46" s="44">
        <f t="shared" si="0"/>
        <v>2.1773953599999975E-4</v>
      </c>
      <c r="L46" s="44"/>
      <c r="M46" s="44">
        <f t="shared" si="1"/>
        <v>1.9280881000000296E-5</v>
      </c>
    </row>
    <row r="47" spans="1:13" x14ac:dyDescent="0.25">
      <c r="A47" s="41">
        <v>38.5</v>
      </c>
      <c r="B47" s="41"/>
      <c r="C47" s="42"/>
      <c r="D47" s="41"/>
      <c r="E47" s="43"/>
      <c r="F47" s="43"/>
      <c r="G47" s="43">
        <v>0.82252099999999995</v>
      </c>
      <c r="H47" s="43"/>
      <c r="I47" s="43">
        <v>0.83566600000000002</v>
      </c>
      <c r="J47" s="43"/>
      <c r="K47" s="50"/>
      <c r="L47" s="44"/>
      <c r="M47" s="50"/>
    </row>
    <row r="48" spans="1:13" x14ac:dyDescent="0.25">
      <c r="A48" s="41"/>
      <c r="B48" s="41"/>
      <c r="C48" s="42"/>
      <c r="D48" s="41"/>
      <c r="E48" s="43"/>
      <c r="F48" s="43"/>
      <c r="G48" s="43"/>
      <c r="H48" s="43"/>
      <c r="I48" s="43"/>
      <c r="J48" s="43"/>
      <c r="K48" s="44"/>
      <c r="L48" s="44"/>
      <c r="M48" s="44"/>
    </row>
    <row r="49" spans="1:15" x14ac:dyDescent="0.25">
      <c r="A49" s="41"/>
      <c r="B49" s="41"/>
      <c r="C49" s="41"/>
      <c r="D49" s="41"/>
      <c r="G49" s="38"/>
      <c r="H49" s="38"/>
      <c r="I49" s="38"/>
      <c r="J49" s="38"/>
      <c r="K49" s="51"/>
      <c r="L49" s="51"/>
      <c r="M49" s="51"/>
    </row>
    <row r="50" spans="1:15" x14ac:dyDescent="0.25">
      <c r="A50" s="52" t="s">
        <v>51</v>
      </c>
      <c r="B50" s="52"/>
      <c r="C50" s="41"/>
      <c r="D50" s="41"/>
      <c r="G50" s="38"/>
      <c r="H50" s="38"/>
      <c r="I50" s="38" t="s">
        <v>26</v>
      </c>
      <c r="J50" s="38"/>
      <c r="K50" s="44">
        <f>SUM(K8:K47)</f>
        <v>2.802673635000003E-3</v>
      </c>
      <c r="L50" s="44"/>
      <c r="M50" s="53">
        <f>SUM(M8:M47)</f>
        <v>1.1800958670000043E-3</v>
      </c>
    </row>
    <row r="51" spans="1:15" x14ac:dyDescent="0.25">
      <c r="A51" s="52"/>
      <c r="B51" s="52"/>
      <c r="C51" s="41"/>
      <c r="D51" s="41"/>
      <c r="G51" s="38"/>
      <c r="H51" s="38"/>
      <c r="I51" s="38"/>
      <c r="J51" s="38"/>
      <c r="K51" s="44"/>
      <c r="L51" s="44"/>
      <c r="M51" s="44"/>
    </row>
    <row r="52" spans="1:15" x14ac:dyDescent="0.25">
      <c r="A52" s="52" t="s">
        <v>52</v>
      </c>
      <c r="B52" s="52"/>
      <c r="C52" s="41"/>
      <c r="D52" s="41"/>
      <c r="G52" s="38"/>
      <c r="H52" s="38"/>
      <c r="I52" s="38" t="s">
        <v>32</v>
      </c>
      <c r="J52" s="38"/>
      <c r="K52" s="44">
        <f>SUM(K8:K43)</f>
        <v>1.8142364740000008E-3</v>
      </c>
      <c r="L52" s="44"/>
      <c r="M52" s="53">
        <f t="shared" ref="M52" si="2">SUM(M8:M43)</f>
        <v>7.4397200800000222E-4</v>
      </c>
    </row>
    <row r="53" spans="1:15" x14ac:dyDescent="0.25">
      <c r="A53" s="54"/>
      <c r="B53" s="54"/>
      <c r="C53" s="54"/>
      <c r="D53" s="54"/>
      <c r="E53" s="8"/>
      <c r="F53" s="8"/>
      <c r="G53" s="55"/>
      <c r="H53" s="55"/>
      <c r="I53" s="55"/>
      <c r="J53" s="55"/>
      <c r="K53" s="56"/>
      <c r="L53" s="56"/>
      <c r="M53" s="56"/>
    </row>
    <row r="54" spans="1:15" x14ac:dyDescent="0.25">
      <c r="A54" s="41"/>
      <c r="B54" s="41"/>
      <c r="C54" s="41"/>
      <c r="D54" s="41"/>
      <c r="G54" s="38"/>
      <c r="H54" s="38"/>
      <c r="I54" s="38"/>
      <c r="J54" s="38"/>
      <c r="K54" s="51"/>
      <c r="L54" s="51"/>
      <c r="M54" s="51"/>
    </row>
    <row r="55" spans="1:15" x14ac:dyDescent="0.25">
      <c r="A55" s="41"/>
      <c r="B55" s="41"/>
      <c r="C55" s="41"/>
      <c r="D55" s="41"/>
      <c r="G55" s="38"/>
      <c r="H55" s="38"/>
      <c r="I55" s="38"/>
      <c r="J55" s="38"/>
      <c r="K55" s="51"/>
      <c r="L55" s="51"/>
      <c r="M55" s="51"/>
    </row>
    <row r="56" spans="1:15" x14ac:dyDescent="0.25">
      <c r="A56" s="101" t="s">
        <v>53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27"/>
      <c r="O56" s="27"/>
    </row>
    <row r="57" spans="1:15" x14ac:dyDescent="0.25">
      <c r="A57" s="102" t="s">
        <v>54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60"/>
      <c r="O57" s="60"/>
    </row>
    <row r="58" spans="1:15" x14ac:dyDescent="0.25">
      <c r="A58" s="101" t="s">
        <v>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7"/>
      <c r="O58" s="27"/>
    </row>
    <row r="59" spans="1:15" x14ac:dyDescent="0.25">
      <c r="A59" s="101" t="s">
        <v>56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7"/>
      <c r="O59" s="27"/>
    </row>
    <row r="60" spans="1:15" x14ac:dyDescent="0.25">
      <c r="A60" s="101" t="s">
        <v>57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7"/>
      <c r="O60" s="27"/>
    </row>
    <row r="61" spans="1:15" x14ac:dyDescent="0.25">
      <c r="A61" s="101" t="s">
        <v>58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27"/>
      <c r="O61" s="27"/>
    </row>
    <row r="62" spans="1:15" x14ac:dyDescent="0.25">
      <c r="A62" s="101" t="s">
        <v>59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27"/>
      <c r="O62" s="27"/>
    </row>
    <row r="63" spans="1:15" x14ac:dyDescent="0.25">
      <c r="A63" s="101" t="s">
        <v>60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7"/>
      <c r="O63" s="27"/>
    </row>
    <row r="64" spans="1:15" x14ac:dyDescent="0.25">
      <c r="A64" s="101" t="s">
        <v>61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1" t="s">
        <v>62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x14ac:dyDescent="0.25">
      <c r="A66" s="41"/>
      <c r="B66" s="41"/>
      <c r="C66" s="41"/>
      <c r="D66" s="41"/>
      <c r="G66" s="38"/>
      <c r="H66" s="38"/>
      <c r="I66" s="38"/>
      <c r="J66" s="38"/>
      <c r="K66" s="51"/>
      <c r="L66" s="51"/>
      <c r="M66" s="51"/>
    </row>
    <row r="67" spans="1:13" x14ac:dyDescent="0.25">
      <c r="A67" s="41"/>
      <c r="B67" s="41"/>
      <c r="C67" s="41"/>
      <c r="D67" s="41"/>
      <c r="G67" s="38"/>
      <c r="H67" s="38"/>
      <c r="I67" s="38"/>
      <c r="J67" s="38"/>
      <c r="K67" s="51"/>
      <c r="L67" s="51"/>
      <c r="M67" s="51"/>
    </row>
    <row r="68" spans="1:13" x14ac:dyDescent="0.25">
      <c r="A68" s="41"/>
      <c r="B68" s="41"/>
      <c r="C68" s="41"/>
      <c r="D68" s="41"/>
      <c r="G68" s="38"/>
      <c r="H68" s="38"/>
      <c r="I68" s="38"/>
      <c r="J68" s="38"/>
      <c r="K68" s="51"/>
      <c r="L68" s="51"/>
      <c r="M68" s="51"/>
    </row>
    <row r="69" spans="1:13" x14ac:dyDescent="0.25">
      <c r="A69" s="41"/>
      <c r="B69" s="41"/>
      <c r="C69" s="41"/>
      <c r="D69" s="41"/>
      <c r="G69" s="38"/>
      <c r="H69" s="38"/>
      <c r="I69" s="38"/>
      <c r="J69" s="38"/>
      <c r="K69" s="51"/>
      <c r="L69" s="51"/>
      <c r="M69" s="51"/>
    </row>
    <row r="70" spans="1:13" x14ac:dyDescent="0.25">
      <c r="A70" s="41"/>
      <c r="B70" s="41"/>
      <c r="C70" s="41"/>
      <c r="D70" s="41"/>
      <c r="G70" s="38"/>
      <c r="H70" s="38"/>
      <c r="I70" s="38"/>
      <c r="J70" s="38"/>
      <c r="K70" s="51"/>
      <c r="L70" s="51"/>
      <c r="M70" s="51"/>
    </row>
    <row r="71" spans="1:13" x14ac:dyDescent="0.25">
      <c r="A71" s="41"/>
      <c r="B71" s="41"/>
      <c r="C71" s="41"/>
      <c r="D71" s="41"/>
      <c r="G71" s="38"/>
      <c r="H71" s="38"/>
      <c r="I71" s="38"/>
      <c r="J71" s="38"/>
      <c r="K71" s="51"/>
      <c r="L71" s="51"/>
      <c r="M71" s="51"/>
    </row>
    <row r="72" spans="1:13" x14ac:dyDescent="0.25">
      <c r="A72" s="41"/>
      <c r="B72" s="41"/>
      <c r="C72" s="41"/>
      <c r="D72" s="41"/>
      <c r="G72" s="38"/>
      <c r="H72" s="38"/>
      <c r="I72" s="38"/>
      <c r="J72" s="38"/>
      <c r="K72" s="51"/>
      <c r="L72" s="51"/>
      <c r="M72" s="51"/>
    </row>
    <row r="73" spans="1:13" x14ac:dyDescent="0.25">
      <c r="A73" s="41"/>
      <c r="B73" s="41"/>
      <c r="C73" s="41"/>
      <c r="D73" s="41"/>
      <c r="I73" s="38"/>
      <c r="J73" s="38"/>
      <c r="K73" s="51"/>
      <c r="L73" s="51"/>
      <c r="M73" s="51"/>
    </row>
    <row r="74" spans="1:13" x14ac:dyDescent="0.25">
      <c r="A74" s="41"/>
      <c r="B74" s="41"/>
      <c r="C74" s="41"/>
      <c r="D74" s="41"/>
      <c r="I74" s="38"/>
      <c r="J74" s="38"/>
      <c r="K74" s="51"/>
      <c r="L74" s="51"/>
      <c r="M74" s="51"/>
    </row>
    <row r="75" spans="1:13" x14ac:dyDescent="0.25">
      <c r="A75" s="41"/>
      <c r="B75" s="41"/>
      <c r="C75" s="41"/>
      <c r="D75" s="41"/>
      <c r="I75" s="38"/>
      <c r="J75" s="38"/>
      <c r="K75" s="51"/>
      <c r="L75" s="51"/>
      <c r="M75" s="51"/>
    </row>
    <row r="76" spans="1:13" x14ac:dyDescent="0.25">
      <c r="A76" s="41"/>
      <c r="B76" s="41"/>
      <c r="C76" s="41"/>
      <c r="D76" s="41"/>
      <c r="I76" s="38"/>
      <c r="J76" s="38"/>
      <c r="K76" s="51"/>
      <c r="L76" s="51"/>
      <c r="M76" s="51"/>
    </row>
    <row r="77" spans="1:13" x14ac:dyDescent="0.25">
      <c r="A77" s="41"/>
      <c r="B77" s="41"/>
      <c r="C77" s="41"/>
      <c r="D77" s="41"/>
      <c r="I77" s="38"/>
      <c r="J77" s="38"/>
      <c r="K77" s="51"/>
      <c r="L77" s="51"/>
      <c r="M77" s="51"/>
    </row>
    <row r="78" spans="1:13" x14ac:dyDescent="0.25">
      <c r="A78" s="41"/>
      <c r="B78" s="41"/>
      <c r="C78" s="41"/>
      <c r="D78" s="41"/>
      <c r="I78" s="38"/>
      <c r="J78" s="38"/>
      <c r="K78" s="51"/>
      <c r="L78" s="51"/>
      <c r="M78" s="51"/>
    </row>
    <row r="79" spans="1:13" x14ac:dyDescent="0.25">
      <c r="A79" s="41"/>
      <c r="B79" s="41"/>
      <c r="C79" s="41"/>
      <c r="D79" s="41"/>
      <c r="I79" s="38"/>
      <c r="J79" s="38"/>
      <c r="K79" s="51"/>
      <c r="L79" s="51"/>
      <c r="M79" s="51"/>
    </row>
    <row r="80" spans="1:13" x14ac:dyDescent="0.25">
      <c r="A80" s="41"/>
      <c r="B80" s="41"/>
      <c r="C80" s="41"/>
      <c r="D80" s="41"/>
      <c r="I80" s="38"/>
      <c r="J80" s="38"/>
      <c r="K80" s="51"/>
      <c r="L80" s="51"/>
      <c r="M80" s="51"/>
    </row>
    <row r="81" spans="9:10" x14ac:dyDescent="0.25">
      <c r="I81" s="38"/>
      <c r="J81" s="38"/>
    </row>
    <row r="82" spans="9:10" x14ac:dyDescent="0.25">
      <c r="I82" s="38"/>
      <c r="J82" s="38"/>
    </row>
    <row r="83" spans="9:10" x14ac:dyDescent="0.25">
      <c r="I83" s="38"/>
      <c r="J83" s="38"/>
    </row>
    <row r="84" spans="9:10" x14ac:dyDescent="0.25">
      <c r="I84" s="38"/>
      <c r="J84" s="38"/>
    </row>
    <row r="85" spans="9:10" x14ac:dyDescent="0.25">
      <c r="I85" s="38"/>
      <c r="J85" s="38"/>
    </row>
    <row r="86" spans="9:10" x14ac:dyDescent="0.25">
      <c r="I86" s="38"/>
      <c r="J86" s="38"/>
    </row>
    <row r="87" spans="9:10" x14ac:dyDescent="0.25">
      <c r="I87" s="38"/>
      <c r="J87" s="38"/>
    </row>
    <row r="88" spans="9:10" x14ac:dyDescent="0.25">
      <c r="I88" s="38"/>
      <c r="J88" s="38"/>
    </row>
    <row r="89" spans="9:10" x14ac:dyDescent="0.25">
      <c r="I89" s="38"/>
      <c r="J89" s="38"/>
    </row>
    <row r="90" spans="9:10" x14ac:dyDescent="0.25">
      <c r="I90" s="38"/>
      <c r="J90" s="38"/>
    </row>
    <row r="91" spans="9:10" x14ac:dyDescent="0.25">
      <c r="I91" s="38"/>
      <c r="J91" s="38"/>
    </row>
    <row r="92" spans="9:10" x14ac:dyDescent="0.25">
      <c r="I92" s="38"/>
      <c r="J92" s="38"/>
    </row>
    <row r="93" spans="9:10" x14ac:dyDescent="0.25">
      <c r="I93" s="38"/>
      <c r="J93" s="38"/>
    </row>
    <row r="94" spans="9:10" x14ac:dyDescent="0.25">
      <c r="I94" s="38"/>
      <c r="J94" s="38"/>
    </row>
    <row r="95" spans="9:10" x14ac:dyDescent="0.25">
      <c r="I95" s="38"/>
      <c r="J95" s="38"/>
    </row>
    <row r="96" spans="9:10" x14ac:dyDescent="0.25">
      <c r="I96" s="38"/>
      <c r="J96" s="38"/>
    </row>
  </sheetData>
  <mergeCells count="12">
    <mergeCell ref="A65:M65"/>
    <mergeCell ref="G5:G6"/>
    <mergeCell ref="I5:I6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</mergeCells>
  <printOptions horizontalCentered="1"/>
  <pageMargins left="0.5" right="0.5" top="1" bottom="0.5" header="0.3" footer="0.3"/>
  <pageSetup scale="88" fitToHeight="2" orientation="portrait" horizontalDpi="1200" verticalDpi="1200" r:id="rId1"/>
  <headerFooter scaleWithDoc="0">
    <oddHeader>&amp;C&amp;"-,Bold"&amp;14Account 380.02 Curve Fitting&amp;RDocket No. 20230023-GU
Account 380.02 Curves
Exhibit DJG-32, Page &amp;P of &amp;N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60E4-8841-4BA4-8347-24CEA3EC7AE1}">
  <sheetPr>
    <tabColor theme="5" tint="0.39997558519241921"/>
    <pageSetUpPr fitToPage="1"/>
  </sheetPr>
  <dimension ref="A1:AC9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8.7109375" style="16" customWidth="1"/>
    <col min="2" max="2" width="2.7109375" style="16" customWidth="1"/>
    <col min="3" max="3" width="15.42578125" style="16" customWidth="1"/>
    <col min="4" max="4" width="2.7109375" style="16" customWidth="1"/>
    <col min="5" max="5" width="13.7109375" style="4" customWidth="1"/>
    <col min="6" max="6" width="2.7109375" style="4" customWidth="1"/>
    <col min="7" max="7" width="13.7109375" customWidth="1"/>
    <col min="8" max="8" width="2.7109375" customWidth="1"/>
    <col min="9" max="9" width="13.7109375" customWidth="1"/>
    <col min="10" max="10" width="2.7109375" customWidth="1"/>
    <col min="11" max="11" width="13.7109375" customWidth="1"/>
    <col min="12" max="12" width="2.7109375" customWidth="1"/>
    <col min="13" max="13" width="13.7109375" customWidth="1"/>
    <col min="14" max="14" width="13.28515625" bestFit="1" customWidth="1"/>
  </cols>
  <sheetData>
    <row r="1" spans="1:29" x14ac:dyDescent="0.25">
      <c r="A1" s="37"/>
      <c r="B1" s="37"/>
      <c r="C1" s="37"/>
      <c r="D1" s="37"/>
      <c r="E1" s="8"/>
      <c r="F1" s="8"/>
      <c r="G1" s="14"/>
      <c r="H1" s="14"/>
      <c r="I1" s="14"/>
      <c r="J1" s="14"/>
      <c r="K1" s="14"/>
      <c r="L1" s="14"/>
      <c r="M1" s="14"/>
    </row>
    <row r="3" spans="1:29" x14ac:dyDescent="0.25">
      <c r="A3" s="10" t="s">
        <v>19</v>
      </c>
      <c r="B3" s="10"/>
      <c r="C3" s="10" t="s">
        <v>20</v>
      </c>
      <c r="D3" s="10"/>
      <c r="E3" s="38" t="s">
        <v>21</v>
      </c>
      <c r="F3" s="38"/>
      <c r="G3" s="10" t="s">
        <v>22</v>
      </c>
      <c r="H3" s="10"/>
      <c r="I3" s="10" t="s">
        <v>23</v>
      </c>
      <c r="J3" s="10"/>
      <c r="K3" s="10" t="s">
        <v>24</v>
      </c>
      <c r="L3" s="10"/>
      <c r="M3" s="10" t="s">
        <v>25</v>
      </c>
    </row>
    <row r="5" spans="1:29" x14ac:dyDescent="0.25">
      <c r="A5" s="3" t="s">
        <v>44</v>
      </c>
      <c r="B5" s="3"/>
      <c r="C5" s="3" t="s">
        <v>45</v>
      </c>
      <c r="D5" s="3"/>
      <c r="E5" s="39" t="s">
        <v>46</v>
      </c>
      <c r="F5" s="39"/>
      <c r="G5" s="103" t="s">
        <v>138</v>
      </c>
      <c r="H5" s="3"/>
      <c r="I5" s="103" t="s">
        <v>139</v>
      </c>
      <c r="J5" s="3"/>
      <c r="K5" s="3" t="s">
        <v>66</v>
      </c>
      <c r="L5" s="3"/>
      <c r="M5" s="3" t="s">
        <v>90</v>
      </c>
    </row>
    <row r="6" spans="1:29" x14ac:dyDescent="0.25">
      <c r="A6" s="6" t="s">
        <v>47</v>
      </c>
      <c r="B6" s="3"/>
      <c r="C6" s="6" t="s">
        <v>48</v>
      </c>
      <c r="D6" s="3"/>
      <c r="E6" s="40" t="s">
        <v>49</v>
      </c>
      <c r="F6" s="39"/>
      <c r="G6" s="96"/>
      <c r="H6" s="3"/>
      <c r="I6" s="96"/>
      <c r="J6" s="3"/>
      <c r="K6" s="6" t="s">
        <v>50</v>
      </c>
      <c r="L6" s="3"/>
      <c r="M6" s="6" t="s">
        <v>50</v>
      </c>
    </row>
    <row r="7" spans="1:29" x14ac:dyDescent="0.25">
      <c r="A7" s="10"/>
      <c r="B7" s="10"/>
      <c r="C7" s="10"/>
      <c r="D7" s="10"/>
      <c r="E7" s="38"/>
      <c r="F7" s="38"/>
      <c r="G7" s="10"/>
      <c r="H7" s="10"/>
      <c r="I7" s="10"/>
      <c r="J7" s="10"/>
      <c r="K7" s="10"/>
      <c r="L7" s="10"/>
      <c r="M7" s="10"/>
    </row>
    <row r="8" spans="1:29" x14ac:dyDescent="0.25">
      <c r="A8" s="41">
        <v>0</v>
      </c>
      <c r="B8" s="41"/>
      <c r="C8" s="42">
        <v>87523752.319999993</v>
      </c>
      <c r="D8" s="5"/>
      <c r="E8" s="43">
        <v>1</v>
      </c>
      <c r="F8" s="43"/>
      <c r="G8" s="43">
        <v>1</v>
      </c>
      <c r="H8" s="43"/>
      <c r="I8" s="43">
        <v>1</v>
      </c>
      <c r="J8" s="43"/>
      <c r="K8" s="44">
        <f>(G8-E8)^2</f>
        <v>0</v>
      </c>
      <c r="L8" s="44"/>
      <c r="M8" s="44">
        <f>(I8-E8)^2</f>
        <v>0</v>
      </c>
      <c r="N8" s="57">
        <f>C8*0.01</f>
        <v>875237.52319999994</v>
      </c>
      <c r="AB8">
        <v>36</v>
      </c>
      <c r="AC8">
        <v>0</v>
      </c>
    </row>
    <row r="9" spans="1:29" x14ac:dyDescent="0.25">
      <c r="A9" s="41">
        <v>0.5</v>
      </c>
      <c r="B9" s="41"/>
      <c r="C9" s="42">
        <v>79101491.540000007</v>
      </c>
      <c r="D9" s="5"/>
      <c r="E9" s="43">
        <v>0.9998999999999999</v>
      </c>
      <c r="F9" s="43"/>
      <c r="G9" s="43">
        <v>0.99803699999999995</v>
      </c>
      <c r="H9" s="43"/>
      <c r="I9" s="43">
        <v>0.996556</v>
      </c>
      <c r="J9" s="43"/>
      <c r="K9" s="44">
        <f t="shared" ref="K9:K46" si="0">(G9-E9)^2</f>
        <v>3.4707689999998065E-6</v>
      </c>
      <c r="L9" s="44"/>
      <c r="M9" s="44">
        <f t="shared" ref="M9:M46" si="1">(I9-E9)^2</f>
        <v>1.1182335999999349E-5</v>
      </c>
      <c r="AB9">
        <v>36</v>
      </c>
      <c r="AC9">
        <v>1</v>
      </c>
    </row>
    <row r="10" spans="1:29" x14ac:dyDescent="0.25">
      <c r="A10" s="41">
        <v>1.5</v>
      </c>
      <c r="B10" s="41"/>
      <c r="C10" s="42">
        <v>71411446.260000005</v>
      </c>
      <c r="D10" s="5"/>
      <c r="E10" s="43">
        <v>0.99219999999999997</v>
      </c>
      <c r="F10" s="43"/>
      <c r="G10" s="43">
        <v>0.99397999999999997</v>
      </c>
      <c r="H10" s="43"/>
      <c r="I10" s="43">
        <v>0.98961900000000003</v>
      </c>
      <c r="J10" s="43"/>
      <c r="K10" s="44">
        <f t="shared" si="0"/>
        <v>3.1684000000000136E-6</v>
      </c>
      <c r="L10" s="44"/>
      <c r="M10" s="44">
        <f t="shared" si="1"/>
        <v>6.6615609999997136E-6</v>
      </c>
    </row>
    <row r="11" spans="1:29" x14ac:dyDescent="0.25">
      <c r="A11" s="41">
        <v>2.5</v>
      </c>
      <c r="B11" s="41"/>
      <c r="C11" s="42">
        <v>64604274.579999998</v>
      </c>
      <c r="D11" s="5"/>
      <c r="E11" s="43">
        <v>0.97770000000000001</v>
      </c>
      <c r="F11" s="43"/>
      <c r="G11" s="43">
        <v>0.98975000000000002</v>
      </c>
      <c r="H11" s="43"/>
      <c r="I11" s="43">
        <v>0.98262400000000005</v>
      </c>
      <c r="J11" s="43"/>
      <c r="K11" s="44">
        <f t="shared" si="0"/>
        <v>1.4520250000000013E-4</v>
      </c>
      <c r="L11" s="44"/>
      <c r="M11" s="44">
        <f t="shared" si="1"/>
        <v>2.4245776000000388E-5</v>
      </c>
    </row>
    <row r="12" spans="1:29" x14ac:dyDescent="0.25">
      <c r="A12" s="41">
        <v>3.5</v>
      </c>
      <c r="B12" s="41"/>
      <c r="C12" s="42">
        <v>58496832.719999999</v>
      </c>
      <c r="D12" s="5"/>
      <c r="E12" s="43">
        <v>0.96400000000000008</v>
      </c>
      <c r="F12" s="43"/>
      <c r="G12" s="43">
        <v>0.98533999999999999</v>
      </c>
      <c r="H12" s="43"/>
      <c r="I12" s="43">
        <v>0.97556799999999999</v>
      </c>
      <c r="J12" s="43"/>
      <c r="K12" s="44">
        <f t="shared" si="0"/>
        <v>4.5539559999999634E-4</v>
      </c>
      <c r="L12" s="44"/>
      <c r="M12" s="44">
        <f t="shared" si="1"/>
        <v>1.3381862399999795E-4</v>
      </c>
    </row>
    <row r="13" spans="1:29" x14ac:dyDescent="0.25">
      <c r="A13" s="41">
        <v>4.5</v>
      </c>
      <c r="B13" s="41"/>
      <c r="C13" s="42">
        <v>54359525.100000001</v>
      </c>
      <c r="D13" s="5"/>
      <c r="E13" s="43">
        <v>0.95140000000000002</v>
      </c>
      <c r="F13" s="43"/>
      <c r="G13" s="43">
        <v>0.98074700000000004</v>
      </c>
      <c r="H13" s="43"/>
      <c r="I13" s="43">
        <v>0.96845300000000001</v>
      </c>
      <c r="J13" s="43"/>
      <c r="K13" s="44">
        <f t="shared" si="0"/>
        <v>8.6124640900000072E-4</v>
      </c>
      <c r="L13" s="44"/>
      <c r="M13" s="44">
        <f t="shared" si="1"/>
        <v>2.9080480899999951E-4</v>
      </c>
    </row>
    <row r="14" spans="1:29" x14ac:dyDescent="0.25">
      <c r="A14" s="41">
        <v>5.5</v>
      </c>
      <c r="B14" s="41"/>
      <c r="C14" s="42">
        <v>49950306.310000002</v>
      </c>
      <c r="D14" s="5"/>
      <c r="E14" s="43">
        <v>0.93709999999999993</v>
      </c>
      <c r="F14" s="43"/>
      <c r="G14" s="43">
        <v>0.97595600000000005</v>
      </c>
      <c r="H14" s="43"/>
      <c r="I14" s="43">
        <v>0.96127899999999999</v>
      </c>
      <c r="J14" s="43"/>
      <c r="K14" s="44">
        <f t="shared" si="0"/>
        <v>1.5097887360000087E-3</v>
      </c>
      <c r="L14" s="44"/>
      <c r="M14" s="44">
        <f t="shared" si="1"/>
        <v>5.8462404100000293E-4</v>
      </c>
    </row>
    <row r="15" spans="1:29" x14ac:dyDescent="0.25">
      <c r="A15" s="41">
        <v>6.5</v>
      </c>
      <c r="B15" s="41"/>
      <c r="C15" s="42">
        <v>47087399.240000002</v>
      </c>
      <c r="D15" s="5"/>
      <c r="E15" s="43">
        <v>0.92930000000000001</v>
      </c>
      <c r="F15" s="43"/>
      <c r="G15" s="43">
        <v>0.97097</v>
      </c>
      <c r="H15" s="43"/>
      <c r="I15" s="43">
        <v>0.95404199999999995</v>
      </c>
      <c r="J15" s="43"/>
      <c r="K15" s="44">
        <f t="shared" si="0"/>
        <v>1.7363888999999987E-3</v>
      </c>
      <c r="L15" s="44"/>
      <c r="M15" s="44">
        <f t="shared" si="1"/>
        <v>6.1216656399999659E-4</v>
      </c>
    </row>
    <row r="16" spans="1:29" x14ac:dyDescent="0.25">
      <c r="A16" s="41">
        <v>7.5</v>
      </c>
      <c r="B16" s="41"/>
      <c r="C16" s="42">
        <v>44166390.710000001</v>
      </c>
      <c r="D16" s="5"/>
      <c r="E16" s="43">
        <v>0.91760000000000008</v>
      </c>
      <c r="F16" s="43"/>
      <c r="G16" s="43">
        <v>0.96578399999999998</v>
      </c>
      <c r="H16" s="43"/>
      <c r="I16" s="43">
        <v>0.94674700000000001</v>
      </c>
      <c r="J16" s="43"/>
      <c r="K16" s="44">
        <f t="shared" si="0"/>
        <v>2.3216978559999898E-3</v>
      </c>
      <c r="L16" s="44"/>
      <c r="M16" s="44">
        <f t="shared" si="1"/>
        <v>8.4954760899999548E-4</v>
      </c>
    </row>
    <row r="17" spans="1:13" x14ac:dyDescent="0.25">
      <c r="A17" s="41">
        <v>8.5</v>
      </c>
      <c r="B17" s="41"/>
      <c r="C17" s="42">
        <v>41871506.130000003</v>
      </c>
      <c r="D17" s="5"/>
      <c r="E17" s="43">
        <v>0.90810000000000002</v>
      </c>
      <c r="F17" s="43"/>
      <c r="G17" s="43">
        <v>0.96039399999999997</v>
      </c>
      <c r="H17" s="43"/>
      <c r="I17" s="43">
        <v>0.939392</v>
      </c>
      <c r="J17" s="43"/>
      <c r="K17" s="44">
        <f t="shared" si="0"/>
        <v>2.7346624359999949E-3</v>
      </c>
      <c r="L17" s="44"/>
      <c r="M17" s="44">
        <f t="shared" si="1"/>
        <v>9.7918926399999926E-4</v>
      </c>
    </row>
    <row r="18" spans="1:13" x14ac:dyDescent="0.25">
      <c r="A18" s="41">
        <v>9.5</v>
      </c>
      <c r="B18" s="41"/>
      <c r="C18" s="42">
        <v>39474361.969999999</v>
      </c>
      <c r="D18" s="5"/>
      <c r="E18" s="43">
        <v>0.89769999999999994</v>
      </c>
      <c r="F18" s="43"/>
      <c r="G18" s="43">
        <v>0.95478700000000005</v>
      </c>
      <c r="H18" s="43"/>
      <c r="I18" s="43">
        <v>0.931979</v>
      </c>
      <c r="J18" s="43"/>
      <c r="K18" s="44">
        <f t="shared" si="0"/>
        <v>3.2589255690000127E-3</v>
      </c>
      <c r="L18" s="44"/>
      <c r="M18" s="44">
        <f t="shared" si="1"/>
        <v>1.1750498410000041E-3</v>
      </c>
    </row>
    <row r="19" spans="1:13" x14ac:dyDescent="0.25">
      <c r="A19" s="41">
        <v>10.5</v>
      </c>
      <c r="B19" s="41"/>
      <c r="C19" s="42">
        <v>36860189.890000001</v>
      </c>
      <c r="D19" s="5"/>
      <c r="E19" s="43">
        <v>0.88819999999999988</v>
      </c>
      <c r="F19" s="43"/>
      <c r="G19" s="43">
        <v>0.948959</v>
      </c>
      <c r="H19" s="43"/>
      <c r="I19" s="43">
        <v>0.924508</v>
      </c>
      <c r="J19" s="43"/>
      <c r="K19" s="44">
        <f t="shared" si="0"/>
        <v>3.6916560810000146E-3</v>
      </c>
      <c r="L19" s="44"/>
      <c r="M19" s="44">
        <f t="shared" si="1"/>
        <v>1.3182708640000085E-3</v>
      </c>
    </row>
    <row r="20" spans="1:13" x14ac:dyDescent="0.25">
      <c r="A20" s="41">
        <v>11.5</v>
      </c>
      <c r="B20" s="41"/>
      <c r="C20" s="42">
        <v>34554001.630000003</v>
      </c>
      <c r="D20" s="5"/>
      <c r="E20" s="43">
        <v>0.88090000000000002</v>
      </c>
      <c r="F20" s="43"/>
      <c r="G20" s="43">
        <v>0.94290700000000005</v>
      </c>
      <c r="H20" s="43"/>
      <c r="I20" s="43">
        <v>0.91697799999999996</v>
      </c>
      <c r="J20" s="43"/>
      <c r="K20" s="44">
        <f t="shared" si="0"/>
        <v>3.8448680490000041E-3</v>
      </c>
      <c r="L20" s="44"/>
      <c r="M20" s="44">
        <f t="shared" si="1"/>
        <v>1.3016220839999959E-3</v>
      </c>
    </row>
    <row r="21" spans="1:13" x14ac:dyDescent="0.25">
      <c r="A21" s="41">
        <v>12.5</v>
      </c>
      <c r="B21" s="41"/>
      <c r="C21" s="42">
        <v>32237416.050000001</v>
      </c>
      <c r="D21" s="5"/>
      <c r="E21" s="43">
        <v>0.87360000000000004</v>
      </c>
      <c r="F21" s="43"/>
      <c r="G21" s="43">
        <v>0.93662699999999999</v>
      </c>
      <c r="H21" s="43"/>
      <c r="I21" s="43">
        <v>0.909389</v>
      </c>
      <c r="J21" s="43"/>
      <c r="K21" s="44">
        <f t="shared" si="0"/>
        <v>3.9724027289999931E-3</v>
      </c>
      <c r="L21" s="44"/>
      <c r="M21" s="44">
        <f t="shared" si="1"/>
        <v>1.2808525209999971E-3</v>
      </c>
    </row>
    <row r="22" spans="1:13" x14ac:dyDescent="0.25">
      <c r="A22" s="41">
        <v>13.5</v>
      </c>
      <c r="B22" s="41"/>
      <c r="C22" s="42">
        <v>29789374.829999998</v>
      </c>
      <c r="D22" s="5"/>
      <c r="E22" s="43">
        <v>0.86510000000000009</v>
      </c>
      <c r="F22" s="43"/>
      <c r="G22" s="43">
        <v>0.93011200000000005</v>
      </c>
      <c r="H22" s="43"/>
      <c r="I22" s="43">
        <v>0.90174200000000004</v>
      </c>
      <c r="J22" s="43"/>
      <c r="K22" s="44">
        <f t="shared" si="0"/>
        <v>4.226560143999995E-3</v>
      </c>
      <c r="L22" s="44"/>
      <c r="M22" s="44">
        <f t="shared" si="1"/>
        <v>1.3426361639999964E-3</v>
      </c>
    </row>
    <row r="23" spans="1:13" x14ac:dyDescent="0.25">
      <c r="A23" s="41">
        <v>14.5</v>
      </c>
      <c r="B23" s="41"/>
      <c r="C23" s="42">
        <v>27385975.100000001</v>
      </c>
      <c r="D23" s="5"/>
      <c r="E23" s="43">
        <v>0.85709999999999997</v>
      </c>
      <c r="F23" s="43"/>
      <c r="G23" s="43">
        <v>0.92334300000000002</v>
      </c>
      <c r="H23" s="43"/>
      <c r="I23" s="43">
        <v>0.89403900000000003</v>
      </c>
      <c r="J23" s="43"/>
      <c r="K23" s="44">
        <f t="shared" si="0"/>
        <v>4.3881350490000068E-3</v>
      </c>
      <c r="L23" s="44"/>
      <c r="M23" s="44">
        <f t="shared" si="1"/>
        <v>1.364489721000004E-3</v>
      </c>
    </row>
    <row r="24" spans="1:13" x14ac:dyDescent="0.25">
      <c r="A24" s="41">
        <v>15.5</v>
      </c>
      <c r="B24" s="41"/>
      <c r="C24" s="42">
        <v>24627016.739999998</v>
      </c>
      <c r="D24" s="5"/>
      <c r="E24" s="43">
        <v>0.8506999999999999</v>
      </c>
      <c r="F24" s="43"/>
      <c r="G24" s="43">
        <v>0.91632100000000005</v>
      </c>
      <c r="H24" s="43"/>
      <c r="I24" s="43">
        <v>0.88627999999999996</v>
      </c>
      <c r="J24" s="43"/>
      <c r="K24" s="44">
        <f t="shared" si="0"/>
        <v>4.3061156410000197E-3</v>
      </c>
      <c r="L24" s="44"/>
      <c r="M24" s="44">
        <f t="shared" si="1"/>
        <v>1.2659364000000039E-3</v>
      </c>
    </row>
    <row r="25" spans="1:13" x14ac:dyDescent="0.25">
      <c r="A25" s="41">
        <v>16.5</v>
      </c>
      <c r="B25" s="41"/>
      <c r="C25" s="42">
        <v>21533374.449999999</v>
      </c>
      <c r="D25" s="5"/>
      <c r="E25" s="43">
        <v>0.84370000000000001</v>
      </c>
      <c r="F25" s="43"/>
      <c r="G25" s="43">
        <v>0.90903400000000001</v>
      </c>
      <c r="H25" s="43"/>
      <c r="I25" s="43">
        <v>0.87846599999999997</v>
      </c>
      <c r="J25" s="43"/>
      <c r="K25" s="44">
        <f t="shared" si="0"/>
        <v>4.2685315560000003E-3</v>
      </c>
      <c r="L25" s="44"/>
      <c r="M25" s="44">
        <f t="shared" si="1"/>
        <v>1.2086747559999975E-3</v>
      </c>
    </row>
    <row r="26" spans="1:13" x14ac:dyDescent="0.25">
      <c r="A26" s="41">
        <v>17.5</v>
      </c>
      <c r="B26" s="41"/>
      <c r="C26" s="42">
        <v>19191189.739999998</v>
      </c>
      <c r="D26" s="5"/>
      <c r="E26" s="43">
        <v>0.83760000000000001</v>
      </c>
      <c r="F26" s="43"/>
      <c r="G26" s="43">
        <v>0.90147100000000002</v>
      </c>
      <c r="H26" s="43"/>
      <c r="I26" s="43">
        <v>0.87059200000000003</v>
      </c>
      <c r="J26" s="43"/>
      <c r="K26" s="44">
        <f t="shared" si="0"/>
        <v>4.0795046410000016E-3</v>
      </c>
      <c r="L26" s="44"/>
      <c r="M26" s="44">
        <f t="shared" si="1"/>
        <v>1.0884720640000013E-3</v>
      </c>
    </row>
    <row r="27" spans="1:13" x14ac:dyDescent="0.25">
      <c r="A27" s="41">
        <v>18.5</v>
      </c>
      <c r="B27" s="41"/>
      <c r="C27" s="42">
        <v>16716150.550000001</v>
      </c>
      <c r="D27" s="5"/>
      <c r="E27" s="43">
        <v>0.83239999999999992</v>
      </c>
      <c r="F27" s="43"/>
      <c r="G27" s="43">
        <v>0.89361100000000004</v>
      </c>
      <c r="H27" s="43"/>
      <c r="I27" s="43">
        <v>0.86266200000000004</v>
      </c>
      <c r="J27" s="43"/>
      <c r="K27" s="44">
        <f t="shared" si="0"/>
        <v>3.7467865210000155E-3</v>
      </c>
      <c r="L27" s="44"/>
      <c r="M27" s="44">
        <f t="shared" si="1"/>
        <v>9.1578864400000735E-4</v>
      </c>
    </row>
    <row r="28" spans="1:13" x14ac:dyDescent="0.25">
      <c r="A28" s="41">
        <v>19.5</v>
      </c>
      <c r="B28" s="41"/>
      <c r="C28" s="42">
        <v>14690210.15</v>
      </c>
      <c r="D28" s="5"/>
      <c r="E28" s="43">
        <v>0.82790000000000008</v>
      </c>
      <c r="F28" s="43"/>
      <c r="G28" s="43">
        <v>0.88544100000000003</v>
      </c>
      <c r="H28" s="43"/>
      <c r="I28" s="43">
        <v>0.85467199999999999</v>
      </c>
      <c r="J28" s="43"/>
      <c r="K28" s="44">
        <f t="shared" si="0"/>
        <v>3.3109666809999945E-3</v>
      </c>
      <c r="L28" s="44"/>
      <c r="M28" s="44">
        <f t="shared" si="1"/>
        <v>7.1673998399999497E-4</v>
      </c>
    </row>
    <row r="29" spans="1:13" x14ac:dyDescent="0.25">
      <c r="A29" s="41">
        <v>20.5</v>
      </c>
      <c r="B29" s="41"/>
      <c r="C29" s="42">
        <v>14587914.98</v>
      </c>
      <c r="D29" s="5"/>
      <c r="E29" s="43">
        <v>0.82220000000000004</v>
      </c>
      <c r="F29" s="43"/>
      <c r="G29" s="43">
        <v>0.87695299999999998</v>
      </c>
      <c r="H29" s="43"/>
      <c r="I29" s="43">
        <v>0.84662199999999999</v>
      </c>
      <c r="J29" s="43"/>
      <c r="K29" s="44">
        <f t="shared" si="0"/>
        <v>2.9978910089999934E-3</v>
      </c>
      <c r="L29" s="44"/>
      <c r="M29" s="44">
        <f t="shared" si="1"/>
        <v>5.9643408399999724E-4</v>
      </c>
    </row>
    <row r="30" spans="1:13" x14ac:dyDescent="0.25">
      <c r="A30" s="41">
        <v>21.5</v>
      </c>
      <c r="B30" s="41"/>
      <c r="C30" s="42">
        <v>10980951.24</v>
      </c>
      <c r="D30" s="5"/>
      <c r="E30" s="43">
        <v>0.81930000000000003</v>
      </c>
      <c r="F30" s="43"/>
      <c r="G30" s="43">
        <v>0.86813200000000001</v>
      </c>
      <c r="H30" s="43"/>
      <c r="I30" s="43">
        <v>0.83850899999999995</v>
      </c>
      <c r="J30" s="43"/>
      <c r="K30" s="44">
        <f t="shared" si="0"/>
        <v>2.3845642239999987E-3</v>
      </c>
      <c r="L30" s="44"/>
      <c r="M30" s="44">
        <f t="shared" si="1"/>
        <v>3.6898568099999696E-4</v>
      </c>
    </row>
    <row r="31" spans="1:13" x14ac:dyDescent="0.25">
      <c r="A31" s="41">
        <v>22.5</v>
      </c>
      <c r="B31" s="41"/>
      <c r="C31" s="42">
        <v>7971910.2699999996</v>
      </c>
      <c r="D31" s="5"/>
      <c r="E31" s="43">
        <v>0.81559999999999999</v>
      </c>
      <c r="F31" s="43"/>
      <c r="G31" s="43">
        <v>0.85896399999999995</v>
      </c>
      <c r="H31" s="43"/>
      <c r="I31" s="43">
        <v>0.83032899999999998</v>
      </c>
      <c r="J31" s="43"/>
      <c r="K31" s="44">
        <f t="shared" si="0"/>
        <v>1.8804364959999964E-3</v>
      </c>
      <c r="L31" s="44"/>
      <c r="M31" s="44">
        <f t="shared" si="1"/>
        <v>2.1694344099999977E-4</v>
      </c>
    </row>
    <row r="32" spans="1:13" x14ac:dyDescent="0.25">
      <c r="A32" s="41">
        <v>23.5</v>
      </c>
      <c r="B32" s="41"/>
      <c r="C32" s="42">
        <v>7039025.2699999996</v>
      </c>
      <c r="D32" s="5"/>
      <c r="E32" s="43">
        <v>0.81319999999999992</v>
      </c>
      <c r="F32" s="43"/>
      <c r="G32" s="43">
        <v>0.84941599999999995</v>
      </c>
      <c r="H32" s="43"/>
      <c r="I32" s="43">
        <v>0.82207799999999998</v>
      </c>
      <c r="J32" s="43"/>
      <c r="K32" s="44">
        <f t="shared" si="0"/>
        <v>1.3115986560000019E-3</v>
      </c>
      <c r="L32" s="44"/>
      <c r="M32" s="44">
        <f t="shared" si="1"/>
        <v>7.881888400000093E-5</v>
      </c>
    </row>
    <row r="33" spans="1:13" x14ac:dyDescent="0.25">
      <c r="A33" s="41">
        <v>24.5</v>
      </c>
      <c r="B33" s="41"/>
      <c r="C33" s="42">
        <v>6313878.6399999997</v>
      </c>
      <c r="D33" s="5"/>
      <c r="E33" s="43">
        <v>0.81110000000000004</v>
      </c>
      <c r="F33" s="43"/>
      <c r="G33" s="43">
        <v>0.83949099999999999</v>
      </c>
      <c r="H33" s="43"/>
      <c r="I33" s="43">
        <v>0.81375600000000003</v>
      </c>
      <c r="J33" s="43"/>
      <c r="K33" s="44">
        <f t="shared" si="0"/>
        <v>8.0604888099999688E-4</v>
      </c>
      <c r="L33" s="44"/>
      <c r="M33" s="44">
        <f t="shared" si="1"/>
        <v>7.0543359999999556E-6</v>
      </c>
    </row>
    <row r="34" spans="1:13" x14ac:dyDescent="0.25">
      <c r="A34" s="41">
        <v>25.5</v>
      </c>
      <c r="B34" s="41"/>
      <c r="C34" s="42">
        <v>5875776.79</v>
      </c>
      <c r="D34" s="5"/>
      <c r="E34" s="43">
        <v>0.80629999999999991</v>
      </c>
      <c r="F34" s="43"/>
      <c r="G34" s="43">
        <v>0.82917200000000002</v>
      </c>
      <c r="H34" s="43"/>
      <c r="I34" s="43">
        <v>0.80535900000000005</v>
      </c>
      <c r="J34" s="43"/>
      <c r="K34" s="44">
        <f t="shared" si="0"/>
        <v>5.2312838400000528E-4</v>
      </c>
      <c r="L34" s="44"/>
      <c r="M34" s="44">
        <f t="shared" si="1"/>
        <v>8.8548099999973397E-7</v>
      </c>
    </row>
    <row r="35" spans="1:13" x14ac:dyDescent="0.25">
      <c r="A35" s="41">
        <v>26.5</v>
      </c>
      <c r="B35" s="41"/>
      <c r="C35" s="42">
        <v>5087686.9400000004</v>
      </c>
      <c r="D35" s="5"/>
      <c r="E35" s="43">
        <v>0.8024</v>
      </c>
      <c r="F35" s="43"/>
      <c r="G35" s="43">
        <v>0.81844600000000001</v>
      </c>
      <c r="H35" s="43"/>
      <c r="I35" s="43">
        <v>0.79688499999999995</v>
      </c>
      <c r="J35" s="43"/>
      <c r="K35" s="44">
        <f t="shared" si="0"/>
        <v>2.5747411600000013E-4</v>
      </c>
      <c r="L35" s="44"/>
      <c r="M35" s="44">
        <f t="shared" si="1"/>
        <v>3.0415225000000527E-5</v>
      </c>
    </row>
    <row r="36" spans="1:13" x14ac:dyDescent="0.25">
      <c r="A36" s="41">
        <v>27.5</v>
      </c>
      <c r="B36" s="41"/>
      <c r="C36" s="42">
        <v>4157652.67</v>
      </c>
      <c r="D36" s="5"/>
      <c r="E36" s="43">
        <v>0.79610000000000003</v>
      </c>
      <c r="F36" s="43"/>
      <c r="G36" s="43">
        <v>0.80728900000000003</v>
      </c>
      <c r="H36" s="43"/>
      <c r="I36" s="43">
        <v>0.788331</v>
      </c>
      <c r="J36" s="43"/>
      <c r="K36" s="44">
        <f t="shared" si="0"/>
        <v>1.2519372100000011E-4</v>
      </c>
      <c r="L36" s="44"/>
      <c r="M36" s="44">
        <f t="shared" si="1"/>
        <v>6.0357361000000399E-5</v>
      </c>
    </row>
    <row r="37" spans="1:13" x14ac:dyDescent="0.25">
      <c r="A37" s="41">
        <v>28.5</v>
      </c>
      <c r="B37" s="41"/>
      <c r="C37" s="42">
        <v>3592192.95</v>
      </c>
      <c r="D37" s="5"/>
      <c r="E37" s="43">
        <v>0.79290000000000005</v>
      </c>
      <c r="F37" s="43"/>
      <c r="G37" s="43">
        <v>0.795686</v>
      </c>
      <c r="H37" s="43"/>
      <c r="I37" s="43">
        <v>0.77968800000000005</v>
      </c>
      <c r="J37" s="43"/>
      <c r="K37" s="44">
        <f t="shared" si="0"/>
        <v>7.7617959999997508E-6</v>
      </c>
      <c r="L37" s="44"/>
      <c r="M37" s="44">
        <f t="shared" si="1"/>
        <v>1.7455694400000005E-4</v>
      </c>
    </row>
    <row r="38" spans="1:13" x14ac:dyDescent="0.25">
      <c r="A38" s="41">
        <v>29.5</v>
      </c>
      <c r="B38" s="41"/>
      <c r="C38" s="42">
        <v>3146265.9</v>
      </c>
      <c r="D38" s="5"/>
      <c r="E38" s="66">
        <v>0.78790000000000004</v>
      </c>
      <c r="F38" s="66"/>
      <c r="G38" s="66">
        <v>0.78363499999999997</v>
      </c>
      <c r="H38" s="66"/>
      <c r="I38" s="66">
        <v>0.77095999999999998</v>
      </c>
      <c r="J38" s="66"/>
      <c r="K38" s="44">
        <f t="shared" si="0"/>
        <v>1.8190225000000633E-5</v>
      </c>
      <c r="L38" s="44"/>
      <c r="M38" s="44">
        <f t="shared" si="1"/>
        <v>2.8696360000000226E-4</v>
      </c>
    </row>
    <row r="39" spans="1:13" x14ac:dyDescent="0.25">
      <c r="A39" s="41">
        <v>30.5</v>
      </c>
      <c r="B39" s="41"/>
      <c r="C39" s="42">
        <v>2779304.31</v>
      </c>
      <c r="D39" s="5"/>
      <c r="E39" s="43">
        <v>0.78520000000000001</v>
      </c>
      <c r="F39" s="43"/>
      <c r="G39" s="43">
        <v>0.771123</v>
      </c>
      <c r="H39" s="43"/>
      <c r="I39" s="43">
        <v>0.76214199999999999</v>
      </c>
      <c r="J39" s="43"/>
      <c r="K39" s="44">
        <f t="shared" si="0"/>
        <v>1.9816192900000017E-4</v>
      </c>
      <c r="L39" s="44"/>
      <c r="M39" s="44">
        <f t="shared" si="1"/>
        <v>5.3167136400000109E-4</v>
      </c>
    </row>
    <row r="40" spans="1:13" x14ac:dyDescent="0.25">
      <c r="A40" s="41">
        <v>31.5</v>
      </c>
      <c r="B40" s="41"/>
      <c r="C40" s="42">
        <v>2372321.04</v>
      </c>
      <c r="D40" s="5"/>
      <c r="E40" s="43">
        <v>0.78359999999999996</v>
      </c>
      <c r="F40" s="43"/>
      <c r="G40" s="43">
        <v>0.75813900000000001</v>
      </c>
      <c r="H40" s="43"/>
      <c r="I40" s="43">
        <v>0.75323200000000001</v>
      </c>
      <c r="J40" s="43"/>
      <c r="K40" s="44">
        <f t="shared" si="0"/>
        <v>6.4826252099999774E-4</v>
      </c>
      <c r="L40" s="44"/>
      <c r="M40" s="44">
        <f t="shared" si="1"/>
        <v>9.22215423999997E-4</v>
      </c>
    </row>
    <row r="41" spans="1:13" x14ac:dyDescent="0.25">
      <c r="A41" s="41">
        <v>32.5</v>
      </c>
      <c r="B41" s="41"/>
      <c r="C41" s="42">
        <v>2048625.33</v>
      </c>
      <c r="D41" s="5"/>
      <c r="E41" s="43">
        <v>0.77910000000000001</v>
      </c>
      <c r="F41" s="43"/>
      <c r="G41" s="43">
        <v>0.74465300000000001</v>
      </c>
      <c r="H41" s="43"/>
      <c r="I41" s="43">
        <v>0.74422900000000003</v>
      </c>
      <c r="J41" s="43"/>
      <c r="K41" s="44">
        <f t="shared" si="0"/>
        <v>1.1865958090000004E-3</v>
      </c>
      <c r="L41" s="44"/>
      <c r="M41" s="44">
        <f t="shared" si="1"/>
        <v>1.215986640999999E-3</v>
      </c>
    </row>
    <row r="42" spans="1:13" x14ac:dyDescent="0.25">
      <c r="A42" s="41">
        <v>33.5</v>
      </c>
      <c r="B42" s="41"/>
      <c r="C42" s="42">
        <v>1753213.02</v>
      </c>
      <c r="D42" s="5"/>
      <c r="E42" s="43">
        <v>0.77489999999999992</v>
      </c>
      <c r="F42" s="43"/>
      <c r="G42" s="43">
        <v>0.73067599999999999</v>
      </c>
      <c r="H42" s="43"/>
      <c r="I42" s="43">
        <v>0.73512599999999995</v>
      </c>
      <c r="J42" s="43"/>
      <c r="K42" s="44">
        <f t="shared" si="0"/>
        <v>1.9557621759999939E-3</v>
      </c>
      <c r="L42" s="44"/>
      <c r="M42" s="44">
        <f t="shared" si="1"/>
        <v>1.5819710759999981E-3</v>
      </c>
    </row>
    <row r="43" spans="1:13" x14ac:dyDescent="0.25">
      <c r="A43" s="41">
        <v>34.5</v>
      </c>
      <c r="B43" s="41"/>
      <c r="C43" s="42">
        <v>1474509.03</v>
      </c>
      <c r="D43" s="5"/>
      <c r="E43" s="66">
        <v>0.7743000000000001</v>
      </c>
      <c r="F43" s="66"/>
      <c r="G43" s="66">
        <v>0.71620399999999995</v>
      </c>
      <c r="H43" s="66"/>
      <c r="I43" s="66">
        <v>0.72592100000000004</v>
      </c>
      <c r="J43" s="66"/>
      <c r="K43" s="44">
        <f t="shared" si="0"/>
        <v>3.3751452160000173E-3</v>
      </c>
      <c r="L43" s="44"/>
      <c r="M43" s="44">
        <f t="shared" si="1"/>
        <v>2.3405276410000059E-3</v>
      </c>
    </row>
    <row r="44" spans="1:13" ht="15.75" thickBot="1" x14ac:dyDescent="0.3">
      <c r="A44" s="45">
        <v>35.5</v>
      </c>
      <c r="B44" s="45"/>
      <c r="C44" s="46">
        <v>1208404.52</v>
      </c>
      <c r="D44" s="47"/>
      <c r="E44" s="48">
        <v>0.7659999999999999</v>
      </c>
      <c r="F44" s="48"/>
      <c r="G44" s="48">
        <v>0.70123100000000005</v>
      </c>
      <c r="H44" s="48"/>
      <c r="I44" s="48">
        <v>0.71661699999999995</v>
      </c>
      <c r="J44" s="48"/>
      <c r="K44" s="49">
        <f t="shared" si="0"/>
        <v>4.1950233609999808E-3</v>
      </c>
      <c r="L44" s="49"/>
      <c r="M44" s="49">
        <f t="shared" si="1"/>
        <v>2.4386806889999954E-3</v>
      </c>
    </row>
    <row r="45" spans="1:13" x14ac:dyDescent="0.25">
      <c r="A45" s="41">
        <v>36.5</v>
      </c>
      <c r="B45" s="41"/>
      <c r="C45" s="42">
        <v>736050.84</v>
      </c>
      <c r="D45" s="5"/>
      <c r="E45" s="43">
        <v>0.76230000000000009</v>
      </c>
      <c r="F45" s="43"/>
      <c r="G45" s="43">
        <v>0.68574400000000002</v>
      </c>
      <c r="H45" s="43"/>
      <c r="I45" s="43">
        <v>0.70720899999999998</v>
      </c>
      <c r="J45" s="43"/>
      <c r="K45" s="44">
        <f t="shared" si="0"/>
        <v>5.8608211360000103E-3</v>
      </c>
      <c r="L45" s="44"/>
      <c r="M45" s="44">
        <f t="shared" si="1"/>
        <v>3.0350182810000123E-3</v>
      </c>
    </row>
    <row r="46" spans="1:13" x14ac:dyDescent="0.25">
      <c r="A46" s="41">
        <v>37.5</v>
      </c>
      <c r="B46" s="41"/>
      <c r="C46" s="42">
        <v>403951.26</v>
      </c>
      <c r="D46" s="5"/>
      <c r="E46" s="43">
        <v>0.76230000000000009</v>
      </c>
      <c r="F46" s="43"/>
      <c r="G46" s="43">
        <v>0.66974400000000001</v>
      </c>
      <c r="H46" s="43"/>
      <c r="I46" s="43">
        <v>0.69769800000000004</v>
      </c>
      <c r="J46" s="43"/>
      <c r="K46" s="44">
        <f t="shared" si="0"/>
        <v>8.5666131360000158E-3</v>
      </c>
      <c r="L46" s="44"/>
      <c r="M46" s="44">
        <f t="shared" si="1"/>
        <v>4.1734184040000061E-3</v>
      </c>
    </row>
    <row r="47" spans="1:13" x14ac:dyDescent="0.25">
      <c r="A47" s="41">
        <v>38.5</v>
      </c>
      <c r="B47" s="41"/>
      <c r="C47" s="42"/>
      <c r="D47" s="41"/>
      <c r="E47" s="43"/>
      <c r="F47" s="43"/>
      <c r="G47" s="43">
        <v>0.65324499999999996</v>
      </c>
      <c r="H47" s="43"/>
      <c r="I47" s="43">
        <v>0.688083</v>
      </c>
      <c r="J47" s="43"/>
      <c r="K47" s="50"/>
      <c r="L47" s="44"/>
      <c r="M47" s="50"/>
    </row>
    <row r="48" spans="1:13" x14ac:dyDescent="0.25">
      <c r="A48" s="41"/>
      <c r="B48" s="41"/>
      <c r="C48" s="42"/>
      <c r="D48" s="41"/>
      <c r="E48" s="43"/>
      <c r="F48" s="43"/>
      <c r="G48" s="43"/>
      <c r="H48" s="43"/>
      <c r="I48" s="43"/>
      <c r="J48" s="43"/>
      <c r="K48" s="44"/>
      <c r="L48" s="44"/>
      <c r="M48" s="44"/>
    </row>
    <row r="49" spans="1:15" x14ac:dyDescent="0.25">
      <c r="A49" s="41"/>
      <c r="B49" s="41"/>
      <c r="C49" s="41"/>
      <c r="D49" s="41"/>
      <c r="G49" s="38"/>
      <c r="H49" s="38"/>
      <c r="I49" s="38"/>
      <c r="J49" s="38"/>
      <c r="K49" s="51"/>
      <c r="L49" s="51"/>
      <c r="M49" s="51"/>
    </row>
    <row r="50" spans="1:15" x14ac:dyDescent="0.25">
      <c r="A50" s="52" t="s">
        <v>51</v>
      </c>
      <c r="B50" s="52"/>
      <c r="C50" s="41"/>
      <c r="D50" s="41"/>
      <c r="G50" s="38"/>
      <c r="H50" s="38"/>
      <c r="I50" s="38" t="s">
        <v>26</v>
      </c>
      <c r="J50" s="38"/>
      <c r="K50" s="44">
        <f>SUM(K8:K47)</f>
        <v>8.9164147059000082E-2</v>
      </c>
      <c r="L50" s="44"/>
      <c r="M50" s="53">
        <f>SUM(M8:M47)</f>
        <v>3.4531678184000013E-2</v>
      </c>
    </row>
    <row r="51" spans="1:15" x14ac:dyDescent="0.25">
      <c r="A51" s="52"/>
      <c r="B51" s="52"/>
      <c r="C51" s="41"/>
      <c r="D51" s="41"/>
      <c r="G51" s="38"/>
      <c r="H51" s="38"/>
      <c r="I51" s="38"/>
      <c r="J51" s="38"/>
      <c r="K51" s="44"/>
      <c r="L51" s="44"/>
      <c r="M51" s="44"/>
    </row>
    <row r="52" spans="1:15" x14ac:dyDescent="0.25">
      <c r="A52" s="52" t="s">
        <v>52</v>
      </c>
      <c r="B52" s="52"/>
      <c r="C52" s="41"/>
      <c r="D52" s="41"/>
      <c r="G52" s="38"/>
      <c r="H52" s="38"/>
      <c r="I52" s="38" t="s">
        <v>32</v>
      </c>
      <c r="J52" s="38"/>
      <c r="K52" s="44">
        <f>SUM(K8:K44)</f>
        <v>7.4736712787000059E-2</v>
      </c>
      <c r="L52" s="44"/>
      <c r="M52" s="53">
        <f t="shared" ref="M52" si="2">SUM(M8:M44)</f>
        <v>2.7323241498999996E-2</v>
      </c>
    </row>
    <row r="53" spans="1:15" x14ac:dyDescent="0.25">
      <c r="A53" s="54"/>
      <c r="B53" s="54"/>
      <c r="C53" s="54"/>
      <c r="D53" s="54"/>
      <c r="E53" s="8"/>
      <c r="F53" s="8"/>
      <c r="G53" s="55"/>
      <c r="H53" s="55"/>
      <c r="I53" s="55"/>
      <c r="J53" s="55"/>
      <c r="K53" s="56"/>
      <c r="L53" s="56"/>
      <c r="M53" s="56"/>
    </row>
    <row r="54" spans="1:15" x14ac:dyDescent="0.25">
      <c r="A54" s="41"/>
      <c r="B54" s="41"/>
      <c r="C54" s="41"/>
      <c r="D54" s="41"/>
      <c r="G54" s="38"/>
      <c r="H54" s="38"/>
      <c r="I54" s="38"/>
      <c r="J54" s="38"/>
      <c r="K54" s="51"/>
      <c r="L54" s="51"/>
      <c r="M54" s="51"/>
    </row>
    <row r="55" spans="1:15" x14ac:dyDescent="0.25">
      <c r="A55" s="41"/>
      <c r="B55" s="41"/>
      <c r="C55" s="41"/>
      <c r="D55" s="41"/>
      <c r="G55" s="38"/>
      <c r="H55" s="38"/>
      <c r="I55" s="38"/>
      <c r="J55" s="38"/>
      <c r="K55" s="51"/>
      <c r="L55" s="51"/>
      <c r="M55" s="51"/>
    </row>
    <row r="56" spans="1:15" x14ac:dyDescent="0.25">
      <c r="A56" s="101" t="s">
        <v>53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27"/>
      <c r="O56" s="27"/>
    </row>
    <row r="57" spans="1:15" x14ac:dyDescent="0.25">
      <c r="A57" s="102" t="s">
        <v>54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60"/>
      <c r="O57" s="60"/>
    </row>
    <row r="58" spans="1:15" x14ac:dyDescent="0.25">
      <c r="A58" s="101" t="s">
        <v>55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7"/>
      <c r="O58" s="27"/>
    </row>
    <row r="59" spans="1:15" x14ac:dyDescent="0.25">
      <c r="A59" s="101" t="s">
        <v>56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7"/>
      <c r="O59" s="27"/>
    </row>
    <row r="60" spans="1:15" x14ac:dyDescent="0.25">
      <c r="A60" s="101" t="s">
        <v>57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7"/>
      <c r="O60" s="27"/>
    </row>
    <row r="61" spans="1:15" x14ac:dyDescent="0.25">
      <c r="A61" s="101" t="s">
        <v>58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27"/>
      <c r="O61" s="27"/>
    </row>
    <row r="62" spans="1:15" x14ac:dyDescent="0.25">
      <c r="A62" s="101" t="s">
        <v>59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27"/>
      <c r="O62" s="27"/>
    </row>
    <row r="63" spans="1:15" x14ac:dyDescent="0.25">
      <c r="A63" s="101" t="s">
        <v>60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7"/>
      <c r="O63" s="27"/>
    </row>
    <row r="64" spans="1:15" x14ac:dyDescent="0.25">
      <c r="A64" s="101" t="s">
        <v>61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</row>
    <row r="65" spans="1:13" x14ac:dyDescent="0.25">
      <c r="A65" s="101" t="s">
        <v>62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</row>
    <row r="66" spans="1:13" x14ac:dyDescent="0.25">
      <c r="A66" s="41"/>
      <c r="B66" s="41"/>
      <c r="C66" s="41"/>
      <c r="D66" s="41"/>
      <c r="G66" s="38"/>
      <c r="H66" s="38"/>
      <c r="I66" s="38"/>
      <c r="J66" s="38"/>
      <c r="K66" s="51"/>
      <c r="L66" s="51"/>
      <c r="M66" s="51"/>
    </row>
    <row r="67" spans="1:13" x14ac:dyDescent="0.25">
      <c r="A67" s="41"/>
      <c r="B67" s="41"/>
      <c r="C67" s="41"/>
      <c r="D67" s="41"/>
      <c r="G67" s="38"/>
      <c r="H67" s="38"/>
      <c r="I67" s="38"/>
      <c r="J67" s="38"/>
      <c r="K67" s="51"/>
      <c r="L67" s="51"/>
      <c r="M67" s="51"/>
    </row>
    <row r="68" spans="1:13" x14ac:dyDescent="0.25">
      <c r="A68" s="41"/>
      <c r="B68" s="41"/>
      <c r="C68" s="41"/>
      <c r="D68" s="41"/>
      <c r="G68" s="38"/>
      <c r="H68" s="38"/>
      <c r="I68" s="38"/>
      <c r="J68" s="38"/>
      <c r="K68" s="51"/>
      <c r="L68" s="51"/>
      <c r="M68" s="51"/>
    </row>
    <row r="69" spans="1:13" x14ac:dyDescent="0.25">
      <c r="A69" s="41"/>
      <c r="B69" s="41"/>
      <c r="C69" s="41"/>
      <c r="D69" s="41"/>
      <c r="G69" s="38"/>
      <c r="H69" s="38"/>
      <c r="I69" s="38"/>
      <c r="J69" s="38"/>
      <c r="K69" s="51"/>
      <c r="L69" s="51"/>
      <c r="M69" s="51"/>
    </row>
    <row r="70" spans="1:13" x14ac:dyDescent="0.25">
      <c r="A70" s="41"/>
      <c r="B70" s="41"/>
      <c r="C70" s="41"/>
      <c r="D70" s="41"/>
      <c r="G70" s="38"/>
      <c r="H70" s="38"/>
      <c r="I70" s="38"/>
      <c r="J70" s="38"/>
      <c r="K70" s="51"/>
      <c r="L70" s="51"/>
      <c r="M70" s="51"/>
    </row>
    <row r="71" spans="1:13" x14ac:dyDescent="0.25">
      <c r="A71" s="41"/>
      <c r="B71" s="41"/>
      <c r="C71" s="41"/>
      <c r="D71" s="41"/>
      <c r="G71" s="38"/>
      <c r="H71" s="38"/>
      <c r="I71" s="38"/>
      <c r="J71" s="38"/>
      <c r="K71" s="51"/>
      <c r="L71" s="51"/>
      <c r="M71" s="51"/>
    </row>
    <row r="72" spans="1:13" x14ac:dyDescent="0.25">
      <c r="A72" s="41"/>
      <c r="B72" s="41"/>
      <c r="C72" s="41"/>
      <c r="D72" s="41"/>
      <c r="G72" s="38"/>
      <c r="H72" s="38"/>
      <c r="I72" s="38"/>
      <c r="J72" s="38"/>
      <c r="K72" s="51"/>
      <c r="L72" s="51"/>
      <c r="M72" s="51"/>
    </row>
    <row r="73" spans="1:13" x14ac:dyDescent="0.25">
      <c r="A73" s="41"/>
      <c r="B73" s="41"/>
      <c r="C73" s="41"/>
      <c r="D73" s="41"/>
      <c r="I73" s="38"/>
      <c r="J73" s="38"/>
      <c r="K73" s="51"/>
      <c r="L73" s="51"/>
      <c r="M73" s="51"/>
    </row>
    <row r="74" spans="1:13" x14ac:dyDescent="0.25">
      <c r="A74" s="41"/>
      <c r="B74" s="41"/>
      <c r="C74" s="41"/>
      <c r="D74" s="41"/>
      <c r="I74" s="38"/>
      <c r="J74" s="38"/>
      <c r="K74" s="51"/>
      <c r="L74" s="51"/>
      <c r="M74" s="51"/>
    </row>
    <row r="75" spans="1:13" x14ac:dyDescent="0.25">
      <c r="A75" s="41"/>
      <c r="B75" s="41"/>
      <c r="C75" s="41"/>
      <c r="D75" s="41"/>
      <c r="I75" s="38"/>
      <c r="J75" s="38"/>
      <c r="K75" s="51"/>
      <c r="L75" s="51"/>
      <c r="M75" s="51"/>
    </row>
    <row r="76" spans="1:13" x14ac:dyDescent="0.25">
      <c r="A76" s="41"/>
      <c r="B76" s="41"/>
      <c r="C76" s="41"/>
      <c r="D76" s="41"/>
      <c r="I76" s="38"/>
      <c r="J76" s="38"/>
      <c r="K76" s="51"/>
      <c r="L76" s="51"/>
      <c r="M76" s="51"/>
    </row>
    <row r="77" spans="1:13" x14ac:dyDescent="0.25">
      <c r="A77" s="41"/>
      <c r="B77" s="41"/>
      <c r="C77" s="41"/>
      <c r="D77" s="41"/>
      <c r="I77" s="38"/>
      <c r="J77" s="38"/>
      <c r="K77" s="51"/>
      <c r="L77" s="51"/>
      <c r="M77" s="51"/>
    </row>
    <row r="78" spans="1:13" x14ac:dyDescent="0.25">
      <c r="A78" s="41"/>
      <c r="B78" s="41"/>
      <c r="C78" s="41"/>
      <c r="D78" s="41"/>
      <c r="I78" s="38"/>
      <c r="J78" s="38"/>
      <c r="K78" s="51"/>
      <c r="L78" s="51"/>
      <c r="M78" s="51"/>
    </row>
    <row r="79" spans="1:13" x14ac:dyDescent="0.25">
      <c r="A79" s="41"/>
      <c r="B79" s="41"/>
      <c r="C79" s="41"/>
      <c r="D79" s="41"/>
      <c r="I79" s="38"/>
      <c r="J79" s="38"/>
      <c r="K79" s="51"/>
      <c r="L79" s="51"/>
      <c r="M79" s="51"/>
    </row>
    <row r="80" spans="1:13" x14ac:dyDescent="0.25">
      <c r="A80" s="41"/>
      <c r="B80" s="41"/>
      <c r="C80" s="41"/>
      <c r="D80" s="41"/>
      <c r="I80" s="38"/>
      <c r="J80" s="38"/>
      <c r="K80" s="51"/>
      <c r="L80" s="51"/>
      <c r="M80" s="51"/>
    </row>
    <row r="81" spans="9:10" x14ac:dyDescent="0.25">
      <c r="I81" s="38"/>
      <c r="J81" s="38"/>
    </row>
    <row r="82" spans="9:10" x14ac:dyDescent="0.25">
      <c r="I82" s="38"/>
      <c r="J82" s="38"/>
    </row>
    <row r="83" spans="9:10" x14ac:dyDescent="0.25">
      <c r="I83" s="38"/>
      <c r="J83" s="38"/>
    </row>
    <row r="84" spans="9:10" x14ac:dyDescent="0.25">
      <c r="I84" s="38"/>
      <c r="J84" s="38"/>
    </row>
    <row r="85" spans="9:10" x14ac:dyDescent="0.25">
      <c r="I85" s="38"/>
      <c r="J85" s="38"/>
    </row>
    <row r="86" spans="9:10" x14ac:dyDescent="0.25">
      <c r="I86" s="38"/>
      <c r="J86" s="38"/>
    </row>
    <row r="87" spans="9:10" x14ac:dyDescent="0.25">
      <c r="I87" s="38"/>
      <c r="J87" s="38"/>
    </row>
    <row r="88" spans="9:10" x14ac:dyDescent="0.25">
      <c r="I88" s="38"/>
      <c r="J88" s="38"/>
    </row>
    <row r="89" spans="9:10" x14ac:dyDescent="0.25">
      <c r="I89" s="38"/>
      <c r="J89" s="38"/>
    </row>
    <row r="90" spans="9:10" x14ac:dyDescent="0.25">
      <c r="I90" s="38"/>
      <c r="J90" s="38"/>
    </row>
    <row r="91" spans="9:10" x14ac:dyDescent="0.25">
      <c r="I91" s="38"/>
      <c r="J91" s="38"/>
    </row>
    <row r="92" spans="9:10" x14ac:dyDescent="0.25">
      <c r="I92" s="38"/>
      <c r="J92" s="38"/>
    </row>
    <row r="93" spans="9:10" x14ac:dyDescent="0.25">
      <c r="I93" s="38"/>
      <c r="J93" s="38"/>
    </row>
    <row r="94" spans="9:10" x14ac:dyDescent="0.25">
      <c r="I94" s="38"/>
      <c r="J94" s="38"/>
    </row>
    <row r="95" spans="9:10" x14ac:dyDescent="0.25">
      <c r="I95" s="38"/>
      <c r="J95" s="38"/>
    </row>
    <row r="96" spans="9:10" x14ac:dyDescent="0.25">
      <c r="I96" s="38"/>
      <c r="J96" s="38"/>
    </row>
  </sheetData>
  <mergeCells count="12">
    <mergeCell ref="A65:M65"/>
    <mergeCell ref="G5:G6"/>
    <mergeCell ref="I5:I6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</mergeCells>
  <printOptions horizontalCentered="1"/>
  <pageMargins left="0.5" right="0.5" top="1" bottom="0.5" header="0.3" footer="0.3"/>
  <pageSetup scale="88" fitToHeight="2" orientation="portrait" horizontalDpi="1200" verticalDpi="1200" r:id="rId1"/>
  <headerFooter scaleWithDoc="0">
    <oddHeader>&amp;C&amp;"-,Bold"&amp;14Account 382 Curve Fitting&amp;RDocket No. 20230023-GU
Account 382 Curves
Exhibit DJG-33, 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R74"/>
  <sheetViews>
    <sheetView zoomScaleNormal="100" workbookViewId="0">
      <pane ySplit="9" topLeftCell="A10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3.7109375" customWidth="1"/>
    <col min="5" max="5" width="16.7109375" customWidth="1"/>
    <col min="6" max="6" width="3.7109375" customWidth="1"/>
    <col min="7" max="7" width="8.140625" customWidth="1"/>
    <col min="8" max="8" width="1.7109375" customWidth="1"/>
    <col min="9" max="9" width="12.7109375" customWidth="1"/>
    <col min="10" max="10" width="3.7109375" customWidth="1"/>
    <col min="11" max="11" width="8.140625" customWidth="1"/>
    <col min="12" max="12" width="1.7109375" customWidth="1"/>
    <col min="13" max="13" width="12.7109375" customWidth="1"/>
    <col min="14" max="15" width="2.7109375" customWidth="1"/>
    <col min="16" max="16" width="8.140625" customWidth="1"/>
    <col min="17" max="17" width="1.7109375" customWidth="1"/>
    <col min="18" max="18" width="12.710937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3" spans="1:18" x14ac:dyDescent="0.25">
      <c r="E3" s="10" t="s">
        <v>19</v>
      </c>
      <c r="G3" s="95" t="s">
        <v>20</v>
      </c>
      <c r="H3" s="95"/>
      <c r="I3" s="95"/>
      <c r="K3" s="95" t="s">
        <v>21</v>
      </c>
      <c r="L3" s="95"/>
      <c r="M3" s="95"/>
      <c r="N3" s="10"/>
      <c r="P3" s="95" t="s">
        <v>22</v>
      </c>
      <c r="Q3" s="95"/>
      <c r="R3" s="95"/>
    </row>
    <row r="4" spans="1:18" x14ac:dyDescent="0.25">
      <c r="E4" s="10"/>
      <c r="G4" s="10"/>
      <c r="H4" s="10"/>
      <c r="I4" s="10"/>
      <c r="K4" s="10"/>
      <c r="L4" s="10"/>
      <c r="M4" s="10"/>
      <c r="N4" s="10"/>
      <c r="P4" s="10"/>
      <c r="Q4" s="10"/>
      <c r="R4" s="10"/>
    </row>
    <row r="5" spans="1:18" x14ac:dyDescent="0.25">
      <c r="E5" s="10"/>
      <c r="G5" s="99" t="s">
        <v>66</v>
      </c>
      <c r="H5" s="99"/>
      <c r="I5" s="99"/>
      <c r="K5" s="99" t="s">
        <v>90</v>
      </c>
      <c r="L5" s="99"/>
      <c r="M5" s="99"/>
      <c r="N5" s="11"/>
      <c r="P5" s="99" t="s">
        <v>90</v>
      </c>
      <c r="Q5" s="99"/>
      <c r="R5" s="99"/>
    </row>
    <row r="6" spans="1:18" x14ac:dyDescent="0.25">
      <c r="A6" s="2"/>
      <c r="B6" s="2"/>
      <c r="C6" s="21"/>
      <c r="D6" s="2"/>
      <c r="E6" s="2"/>
      <c r="F6" s="3"/>
      <c r="G6" s="96" t="s">
        <v>63</v>
      </c>
      <c r="H6" s="96"/>
      <c r="I6" s="96"/>
      <c r="J6" s="3"/>
      <c r="K6" s="96" t="s">
        <v>63</v>
      </c>
      <c r="L6" s="96"/>
      <c r="M6" s="96"/>
      <c r="N6" s="18"/>
      <c r="O6" s="2"/>
      <c r="P6" s="96" t="s">
        <v>43</v>
      </c>
      <c r="Q6" s="96"/>
      <c r="R6" s="96"/>
    </row>
    <row r="7" spans="1:18" x14ac:dyDescent="0.25">
      <c r="A7" s="3" t="s">
        <v>0</v>
      </c>
      <c r="B7" s="3"/>
      <c r="C7" s="2"/>
      <c r="D7" s="2"/>
      <c r="E7" s="3" t="s">
        <v>42</v>
      </c>
      <c r="F7" s="3"/>
      <c r="G7" s="3"/>
      <c r="H7" s="3"/>
      <c r="I7" s="3" t="s">
        <v>4</v>
      </c>
      <c r="J7" s="2"/>
      <c r="K7" s="3"/>
      <c r="L7" s="3"/>
      <c r="M7" s="3" t="s">
        <v>4</v>
      </c>
      <c r="N7" s="18"/>
      <c r="O7" s="2"/>
      <c r="P7" s="2"/>
      <c r="Q7" s="2"/>
      <c r="R7" s="3" t="s">
        <v>4</v>
      </c>
    </row>
    <row r="8" spans="1:18" x14ac:dyDescent="0.25">
      <c r="A8" s="6" t="s">
        <v>1</v>
      </c>
      <c r="B8" s="3"/>
      <c r="C8" s="6" t="s">
        <v>2</v>
      </c>
      <c r="D8" s="3"/>
      <c r="E8" s="74">
        <v>45657</v>
      </c>
      <c r="F8" s="3"/>
      <c r="G8" s="6" t="s">
        <v>3</v>
      </c>
      <c r="H8" s="3"/>
      <c r="I8" s="6" t="s">
        <v>5</v>
      </c>
      <c r="J8" s="2"/>
      <c r="K8" s="6" t="s">
        <v>3</v>
      </c>
      <c r="L8" s="3"/>
      <c r="M8" s="6" t="s">
        <v>5</v>
      </c>
      <c r="N8" s="18"/>
      <c r="O8" s="2"/>
      <c r="P8" s="6" t="s">
        <v>3</v>
      </c>
      <c r="Q8" s="3"/>
      <c r="R8" s="6" t="s">
        <v>5</v>
      </c>
    </row>
    <row r="9" spans="1:18" x14ac:dyDescent="0.25">
      <c r="N9" s="19"/>
    </row>
    <row r="10" spans="1:18" x14ac:dyDescent="0.25">
      <c r="A10" s="9"/>
      <c r="C10" s="2" t="s">
        <v>113</v>
      </c>
      <c r="E10" s="5"/>
      <c r="G10" s="4"/>
      <c r="I10" s="5"/>
      <c r="K10" s="4"/>
      <c r="M10" s="5"/>
      <c r="N10" s="19"/>
      <c r="P10" s="4"/>
      <c r="R10" s="5"/>
    </row>
    <row r="11" spans="1:18" x14ac:dyDescent="0.25">
      <c r="A11" s="9"/>
      <c r="E11" s="5"/>
      <c r="G11" s="4"/>
      <c r="I11" s="5"/>
      <c r="K11" s="4"/>
      <c r="M11" s="5"/>
      <c r="N11" s="19"/>
      <c r="P11" s="4"/>
      <c r="R11" s="5"/>
    </row>
    <row r="12" spans="1:18" x14ac:dyDescent="0.25">
      <c r="A12" s="9">
        <v>303</v>
      </c>
      <c r="C12" t="s">
        <v>95</v>
      </c>
      <c r="E12" s="5">
        <v>815325.07000000007</v>
      </c>
      <c r="G12" s="4">
        <v>0.04</v>
      </c>
      <c r="I12" s="5">
        <v>0</v>
      </c>
      <c r="K12" s="4">
        <f>'20 Rate Devel-2024 (Book AD)'!X12</f>
        <v>0.04</v>
      </c>
      <c r="M12" s="5">
        <f>'20 Rate Devel-2024 (Book AD)'!V12</f>
        <v>0</v>
      </c>
      <c r="N12" s="19"/>
      <c r="P12" s="4">
        <f t="shared" ref="P12:P13" si="0">K12-G12</f>
        <v>0</v>
      </c>
      <c r="R12" s="5">
        <f t="shared" ref="R12:R13" si="1">M12-I12</f>
        <v>0</v>
      </c>
    </row>
    <row r="13" spans="1:18" x14ac:dyDescent="0.25">
      <c r="A13" s="9">
        <v>303.01</v>
      </c>
      <c r="C13" t="s">
        <v>96</v>
      </c>
      <c r="E13" s="5">
        <v>124829688.78999999</v>
      </c>
      <c r="G13" s="4">
        <v>6.6000000000000003E-2</v>
      </c>
      <c r="I13" s="5">
        <v>8287772.6351825027</v>
      </c>
      <c r="K13" s="4">
        <f>'20 Rate Devel-2024 (Book AD)'!X13</f>
        <v>6.6000000000000003E-2</v>
      </c>
      <c r="M13" s="5">
        <f>'20 Rate Devel-2024 (Book AD)'!V13</f>
        <v>8287772.6351825027</v>
      </c>
      <c r="N13" s="19"/>
      <c r="P13" s="4">
        <f t="shared" si="0"/>
        <v>0</v>
      </c>
      <c r="R13" s="5">
        <f t="shared" si="1"/>
        <v>0</v>
      </c>
    </row>
    <row r="14" spans="1:18" x14ac:dyDescent="0.25">
      <c r="A14" s="9"/>
      <c r="E14" s="5"/>
      <c r="G14" s="4"/>
      <c r="I14" s="5"/>
      <c r="K14" s="4"/>
      <c r="M14" s="5"/>
      <c r="N14" s="19"/>
      <c r="P14" s="4"/>
      <c r="R14" s="5"/>
    </row>
    <row r="15" spans="1:18" ht="15.75" thickBot="1" x14ac:dyDescent="0.3">
      <c r="A15" s="9"/>
      <c r="C15" s="69" t="s">
        <v>117</v>
      </c>
      <c r="E15" s="62">
        <f>SUM(E12:E13)</f>
        <v>125645013.85999998</v>
      </c>
      <c r="G15" s="63">
        <f>I15/E15</f>
        <v>6.5961810823763831E-2</v>
      </c>
      <c r="I15" s="62">
        <f>SUM(I12:I13)</f>
        <v>8287772.6351825027</v>
      </c>
      <c r="K15" s="63">
        <f>'20 Rate Devel-2024 (Book AD)'!X15</f>
        <v>6.5961810823763831E-2</v>
      </c>
      <c r="M15" s="62">
        <f>'20 Rate Devel-2024 (Book AD)'!V15</f>
        <v>8287772.6351825027</v>
      </c>
      <c r="N15" s="19"/>
      <c r="P15" s="62">
        <f t="shared" ref="P15:P67" si="2">K15-G15</f>
        <v>0</v>
      </c>
      <c r="R15" s="62">
        <f t="shared" ref="R15:R67" si="3">M15-I15</f>
        <v>0</v>
      </c>
    </row>
    <row r="16" spans="1:18" ht="15.75" thickTop="1" x14ac:dyDescent="0.25">
      <c r="N16" s="19"/>
    </row>
    <row r="17" spans="1:18" x14ac:dyDescent="0.25">
      <c r="N17" s="19"/>
    </row>
    <row r="18" spans="1:18" x14ac:dyDescent="0.25">
      <c r="A18" s="9"/>
      <c r="C18" s="2" t="s">
        <v>64</v>
      </c>
      <c r="G18" s="4"/>
      <c r="K18" s="4"/>
      <c r="N18" s="19"/>
      <c r="P18" s="4"/>
    </row>
    <row r="19" spans="1:18" x14ac:dyDescent="0.25">
      <c r="A19" s="9"/>
      <c r="C19" s="2"/>
      <c r="G19" s="4"/>
      <c r="K19" s="4"/>
      <c r="N19" s="19"/>
      <c r="P19" s="4"/>
    </row>
    <row r="20" spans="1:18" x14ac:dyDescent="0.25">
      <c r="A20" s="9">
        <v>374.02</v>
      </c>
      <c r="C20" t="s">
        <v>71</v>
      </c>
      <c r="E20" s="5">
        <v>4268872.66</v>
      </c>
      <c r="G20" s="4">
        <v>1.2999999999999999E-2</v>
      </c>
      <c r="I20" s="5">
        <v>56083.971189345764</v>
      </c>
      <c r="K20" s="4">
        <f>'20 Rate Devel-2024 (Book AD)'!X20</f>
        <v>1.2999999999999999E-2</v>
      </c>
      <c r="M20" s="5">
        <f>'20 Rate Devel-2024 (Book AD)'!V20</f>
        <v>56083.971189345764</v>
      </c>
      <c r="N20" s="19"/>
      <c r="P20" s="4">
        <f t="shared" si="2"/>
        <v>0</v>
      </c>
      <c r="R20" s="5">
        <f t="shared" si="3"/>
        <v>0</v>
      </c>
    </row>
    <row r="21" spans="1:18" x14ac:dyDescent="0.25">
      <c r="A21" s="9">
        <v>375</v>
      </c>
      <c r="C21" t="s">
        <v>72</v>
      </c>
      <c r="E21" s="5">
        <v>42540041.509999983</v>
      </c>
      <c r="G21" s="4">
        <v>2.9000000000000001E-2</v>
      </c>
      <c r="I21" s="5">
        <v>1228743.5532716832</v>
      </c>
      <c r="K21" s="4">
        <f>'20 Rate Devel-2024 (Book AD)'!X21</f>
        <v>2.9000000000000001E-2</v>
      </c>
      <c r="M21" s="5">
        <f>'20 Rate Devel-2024 (Book AD)'!V21</f>
        <v>1228743.5532716832</v>
      </c>
      <c r="N21" s="19"/>
      <c r="P21" s="4">
        <f t="shared" si="2"/>
        <v>0</v>
      </c>
      <c r="R21" s="5">
        <f t="shared" si="3"/>
        <v>0</v>
      </c>
    </row>
    <row r="22" spans="1:18" x14ac:dyDescent="0.25">
      <c r="A22" s="9">
        <v>376</v>
      </c>
      <c r="C22" t="s">
        <v>73</v>
      </c>
      <c r="E22" s="5">
        <v>839424834.85876846</v>
      </c>
      <c r="G22" s="4">
        <v>2.4E-2</v>
      </c>
      <c r="I22" s="5">
        <v>20553640.301406469</v>
      </c>
      <c r="K22" s="4">
        <f>'20 Rate Devel-2024 (Book AD)'!X22</f>
        <v>2.1999999999999999E-2</v>
      </c>
      <c r="M22" s="5">
        <f>'20 Rate Devel-2024 (Book AD)'!V22</f>
        <v>18850168.507764764</v>
      </c>
      <c r="N22" s="19"/>
      <c r="P22" s="4">
        <f t="shared" si="2"/>
        <v>-2.0000000000000018E-3</v>
      </c>
      <c r="R22" s="5">
        <f t="shared" si="3"/>
        <v>-1703471.7936417051</v>
      </c>
    </row>
    <row r="23" spans="1:18" x14ac:dyDescent="0.25">
      <c r="A23" s="9">
        <v>376.02</v>
      </c>
      <c r="C23" t="s">
        <v>74</v>
      </c>
      <c r="E23" s="5">
        <v>1076321266.0438066</v>
      </c>
      <c r="G23" s="4">
        <v>1.7999999999999999E-2</v>
      </c>
      <c r="I23" s="5">
        <v>19418120.147768896</v>
      </c>
      <c r="K23" s="4">
        <f>'20 Rate Devel-2024 (Book AD)'!X23</f>
        <v>1.6E-2</v>
      </c>
      <c r="M23" s="5">
        <f>'20 Rate Devel-2024 (Book AD)'!V23</f>
        <v>17595200.591701586</v>
      </c>
      <c r="N23" s="19"/>
      <c r="P23" s="4">
        <f t="shared" si="2"/>
        <v>-1.9999999999999983E-3</v>
      </c>
      <c r="R23" s="5">
        <f t="shared" si="3"/>
        <v>-1822919.5560673103</v>
      </c>
    </row>
    <row r="24" spans="1:18" x14ac:dyDescent="0.25">
      <c r="A24" s="9">
        <v>377</v>
      </c>
      <c r="C24" t="s">
        <v>94</v>
      </c>
      <c r="E24" s="5">
        <v>19187297.899999999</v>
      </c>
      <c r="G24" s="4">
        <v>0.03</v>
      </c>
      <c r="I24" s="5">
        <v>573289.71232101321</v>
      </c>
      <c r="K24" s="4">
        <f>'20 Rate Devel-2024 (Book AD)'!X24</f>
        <v>0.03</v>
      </c>
      <c r="M24" s="5">
        <f>'20 Rate Devel-2024 (Book AD)'!V24</f>
        <v>573289.71232101321</v>
      </c>
      <c r="N24" s="19"/>
      <c r="P24" s="4">
        <f t="shared" si="2"/>
        <v>0</v>
      </c>
      <c r="R24" s="5">
        <f t="shared" si="3"/>
        <v>0</v>
      </c>
    </row>
    <row r="25" spans="1:18" x14ac:dyDescent="0.25">
      <c r="A25" s="9">
        <v>378</v>
      </c>
      <c r="C25" t="s">
        <v>75</v>
      </c>
      <c r="E25" s="5">
        <v>22828790.149999987</v>
      </c>
      <c r="G25" s="4">
        <v>0.03</v>
      </c>
      <c r="I25" s="5">
        <v>681401.3237930662</v>
      </c>
      <c r="K25" s="4">
        <f>'20 Rate Devel-2024 (Book AD)'!X25</f>
        <v>0.03</v>
      </c>
      <c r="M25" s="5">
        <f>'20 Rate Devel-2024 (Book AD)'!V25</f>
        <v>681401.3237930662</v>
      </c>
      <c r="N25" s="19"/>
      <c r="P25" s="4">
        <f t="shared" si="2"/>
        <v>0</v>
      </c>
      <c r="R25" s="5">
        <f t="shared" si="3"/>
        <v>0</v>
      </c>
    </row>
    <row r="26" spans="1:18" x14ac:dyDescent="0.25">
      <c r="A26" s="9">
        <v>379</v>
      </c>
      <c r="C26" t="s">
        <v>76</v>
      </c>
      <c r="E26" s="5">
        <v>122736793.25999998</v>
      </c>
      <c r="G26" s="4">
        <v>2.1999999999999999E-2</v>
      </c>
      <c r="I26" s="5">
        <v>2759778.3116626209</v>
      </c>
      <c r="K26" s="4">
        <f>'20 Rate Devel-2024 (Book AD)'!X26</f>
        <v>1.9E-2</v>
      </c>
      <c r="M26" s="5">
        <f>'20 Rate Devel-2024 (Book AD)'!V26</f>
        <v>2351707.0416971711</v>
      </c>
      <c r="N26" s="19"/>
      <c r="P26" s="4">
        <f t="shared" si="2"/>
        <v>-2.9999999999999992E-3</v>
      </c>
      <c r="R26" s="5">
        <f t="shared" si="3"/>
        <v>-408071.26996544981</v>
      </c>
    </row>
    <row r="27" spans="1:18" x14ac:dyDescent="0.25">
      <c r="A27" s="9">
        <v>380</v>
      </c>
      <c r="C27" t="s">
        <v>77</v>
      </c>
      <c r="E27" s="5">
        <v>68085342.289999977</v>
      </c>
      <c r="G27" s="4">
        <v>4.2999999999999997E-2</v>
      </c>
      <c r="I27" s="5">
        <v>2903413.8066139929</v>
      </c>
      <c r="K27" s="4">
        <f>'20 Rate Devel-2024 (Book AD)'!X27</f>
        <v>4.2999999999999997E-2</v>
      </c>
      <c r="M27" s="5">
        <f>'20 Rate Devel-2024 (Book AD)'!V27</f>
        <v>2903413.8066139929</v>
      </c>
      <c r="N27" s="19"/>
      <c r="P27" s="4">
        <f t="shared" si="2"/>
        <v>0</v>
      </c>
      <c r="R27" s="5">
        <f t="shared" si="3"/>
        <v>0</v>
      </c>
    </row>
    <row r="28" spans="1:18" x14ac:dyDescent="0.25">
      <c r="A28" s="9">
        <v>380.02</v>
      </c>
      <c r="C28" t="s">
        <v>78</v>
      </c>
      <c r="E28" s="5">
        <v>667590895.32999992</v>
      </c>
      <c r="G28" s="4">
        <v>3.1E-2</v>
      </c>
      <c r="I28" s="5">
        <v>20654293.585437771</v>
      </c>
      <c r="K28" s="4">
        <f>'20 Rate Devel-2024 (Book AD)'!X28</f>
        <v>2.7E-2</v>
      </c>
      <c r="M28" s="5">
        <f>'20 Rate Devel-2024 (Book AD)'!V28</f>
        <v>17811449.003570329</v>
      </c>
      <c r="N28" s="19"/>
      <c r="P28" s="4">
        <f t="shared" si="2"/>
        <v>-4.0000000000000001E-3</v>
      </c>
      <c r="R28" s="5">
        <f t="shared" si="3"/>
        <v>-2842844.5818674415</v>
      </c>
    </row>
    <row r="29" spans="1:18" x14ac:dyDescent="0.25">
      <c r="A29" s="9">
        <v>381</v>
      </c>
      <c r="C29" t="s">
        <v>79</v>
      </c>
      <c r="E29" s="5">
        <v>113411738.28066561</v>
      </c>
      <c r="G29" s="4">
        <v>4.7E-2</v>
      </c>
      <c r="I29" s="5">
        <v>5375222.4511581073</v>
      </c>
      <c r="K29" s="4">
        <f>'20 Rate Devel-2024 (Book AD)'!X29</f>
        <v>4.7E-2</v>
      </c>
      <c r="M29" s="5">
        <f>'20 Rate Devel-2024 (Book AD)'!V29</f>
        <v>5375222.4511581073</v>
      </c>
      <c r="N29" s="19"/>
      <c r="P29" s="4">
        <f t="shared" si="2"/>
        <v>0</v>
      </c>
      <c r="R29" s="5">
        <f t="shared" si="3"/>
        <v>0</v>
      </c>
    </row>
    <row r="30" spans="1:18" x14ac:dyDescent="0.25">
      <c r="A30" s="9">
        <v>382</v>
      </c>
      <c r="C30" t="s">
        <v>80</v>
      </c>
      <c r="E30" s="5">
        <v>119185919.39246112</v>
      </c>
      <c r="G30" s="4">
        <v>2.7E-2</v>
      </c>
      <c r="I30" s="5">
        <v>3174051.9430131367</v>
      </c>
      <c r="K30" s="4">
        <f>'20 Rate Devel-2024 (Book AD)'!X30</f>
        <v>0.02</v>
      </c>
      <c r="M30" s="5">
        <f>'20 Rate Devel-2024 (Book AD)'!V30</f>
        <v>2422612.2139167837</v>
      </c>
      <c r="N30" s="19"/>
      <c r="P30" s="4">
        <f t="shared" si="2"/>
        <v>-6.9999999999999993E-3</v>
      </c>
      <c r="R30" s="5">
        <f t="shared" si="3"/>
        <v>-751439.72909635305</v>
      </c>
    </row>
    <row r="31" spans="1:18" x14ac:dyDescent="0.25">
      <c r="A31" s="9">
        <v>383</v>
      </c>
      <c r="C31" t="s">
        <v>81</v>
      </c>
      <c r="E31" s="5">
        <v>21662897.199999996</v>
      </c>
      <c r="G31" s="4">
        <v>2.1000000000000001E-2</v>
      </c>
      <c r="I31" s="5">
        <v>445264.58375946811</v>
      </c>
      <c r="K31" s="4">
        <f>'20 Rate Devel-2024 (Book AD)'!X31</f>
        <v>2.1000000000000001E-2</v>
      </c>
      <c r="M31" s="5">
        <f>'20 Rate Devel-2024 (Book AD)'!V31</f>
        <v>445264.58375946811</v>
      </c>
      <c r="N31" s="19"/>
      <c r="P31" s="4">
        <f t="shared" si="2"/>
        <v>0</v>
      </c>
      <c r="R31" s="5">
        <f t="shared" si="3"/>
        <v>0</v>
      </c>
    </row>
    <row r="32" spans="1:18" x14ac:dyDescent="0.25">
      <c r="A32" s="9">
        <v>384</v>
      </c>
      <c r="C32" t="s">
        <v>82</v>
      </c>
      <c r="E32" s="5">
        <v>38677154.929999985</v>
      </c>
      <c r="G32" s="4">
        <v>2.4E-2</v>
      </c>
      <c r="I32" s="5">
        <v>933994.03473779559</v>
      </c>
      <c r="K32" s="4">
        <f>'20 Rate Devel-2024 (Book AD)'!X32</f>
        <v>2.4E-2</v>
      </c>
      <c r="M32" s="5">
        <f>'20 Rate Devel-2024 (Book AD)'!V32</f>
        <v>933994.03473779559</v>
      </c>
      <c r="N32" s="19"/>
      <c r="P32" s="4">
        <f t="shared" si="2"/>
        <v>0</v>
      </c>
      <c r="R32" s="5">
        <f t="shared" si="3"/>
        <v>0</v>
      </c>
    </row>
    <row r="33" spans="1:18" x14ac:dyDescent="0.25">
      <c r="A33" s="9">
        <v>385</v>
      </c>
      <c r="C33" t="s">
        <v>83</v>
      </c>
      <c r="E33" s="5">
        <v>15196826.639999999</v>
      </c>
      <c r="G33" s="4">
        <v>2.1999999999999999E-2</v>
      </c>
      <c r="I33" s="5">
        <v>336673.7699006623</v>
      </c>
      <c r="K33" s="4">
        <f>'20 Rate Devel-2024 (Book AD)'!X33</f>
        <v>2.1999999999999999E-2</v>
      </c>
      <c r="M33" s="5">
        <f>'20 Rate Devel-2024 (Book AD)'!V33</f>
        <v>336673.7699006623</v>
      </c>
      <c r="N33" s="19"/>
      <c r="P33" s="4">
        <f t="shared" si="2"/>
        <v>0</v>
      </c>
      <c r="R33" s="5">
        <f t="shared" si="3"/>
        <v>0</v>
      </c>
    </row>
    <row r="34" spans="1:18" x14ac:dyDescent="0.25">
      <c r="A34" s="9">
        <v>387</v>
      </c>
      <c r="C34" t="s">
        <v>84</v>
      </c>
      <c r="E34" s="7">
        <v>13431843.029999996</v>
      </c>
      <c r="G34" s="8">
        <v>0.03</v>
      </c>
      <c r="I34" s="7">
        <v>403102.6538886191</v>
      </c>
      <c r="K34" s="8">
        <f>'20 Rate Devel-2024 (Book AD)'!X34</f>
        <v>0.03</v>
      </c>
      <c r="M34" s="7">
        <f>'20 Rate Devel-2024 (Book AD)'!V34</f>
        <v>403102.6538886191</v>
      </c>
      <c r="N34" s="19"/>
      <c r="P34" s="8">
        <f t="shared" si="2"/>
        <v>0</v>
      </c>
      <c r="R34" s="7">
        <f t="shared" si="3"/>
        <v>0</v>
      </c>
    </row>
    <row r="35" spans="1:18" x14ac:dyDescent="0.25">
      <c r="A35" s="9"/>
      <c r="E35" s="5"/>
      <c r="G35" s="4"/>
      <c r="I35" s="5"/>
      <c r="K35" s="4"/>
      <c r="M35" s="5"/>
      <c r="N35" s="19"/>
      <c r="P35" s="4"/>
      <c r="R35" s="5"/>
    </row>
    <row r="36" spans="1:18" ht="15.75" thickBot="1" x14ac:dyDescent="0.3">
      <c r="A36" s="9"/>
      <c r="C36" s="69" t="s">
        <v>6</v>
      </c>
      <c r="E36" s="62">
        <f>SUM(E20:E34)</f>
        <v>3184550513.4757018</v>
      </c>
      <c r="G36" s="63">
        <f>I36/E36</f>
        <v>2.4963357878458475E-2</v>
      </c>
      <c r="I36" s="62">
        <f>SUM(I20:I34)</f>
        <v>79497074.149922639</v>
      </c>
      <c r="K36" s="63">
        <f>'20 Rate Devel-2024 (Book AD)'!X36</f>
        <v>2.2599210442649335E-2</v>
      </c>
      <c r="M36" s="62">
        <f>'20 Rate Devel-2024 (Book AD)'!V36</f>
        <v>71968327.219284385</v>
      </c>
      <c r="N36" s="19"/>
      <c r="P36" s="63">
        <f t="shared" si="2"/>
        <v>-2.3641474358091392E-3</v>
      </c>
      <c r="R36" s="62">
        <f t="shared" si="3"/>
        <v>-7528746.9306382537</v>
      </c>
    </row>
    <row r="37" spans="1:18" ht="15.75" thickTop="1" x14ac:dyDescent="0.25">
      <c r="A37" s="9"/>
      <c r="E37" s="5"/>
      <c r="G37" s="68"/>
      <c r="I37" s="5"/>
      <c r="K37" s="68"/>
      <c r="M37" s="5"/>
      <c r="N37" s="19"/>
      <c r="P37" s="68"/>
      <c r="R37" s="5"/>
    </row>
    <row r="38" spans="1:18" x14ac:dyDescent="0.25">
      <c r="A38" s="9"/>
      <c r="N38" s="19"/>
      <c r="R38" s="5"/>
    </row>
    <row r="39" spans="1:18" x14ac:dyDescent="0.25">
      <c r="A39" s="9"/>
      <c r="C39" s="2" t="s">
        <v>65</v>
      </c>
      <c r="G39" s="4"/>
      <c r="K39" s="4"/>
      <c r="N39" s="19"/>
      <c r="P39" s="4"/>
      <c r="R39" s="5"/>
    </row>
    <row r="40" spans="1:18" x14ac:dyDescent="0.25">
      <c r="A40" s="9"/>
      <c r="C40" s="2"/>
      <c r="G40" s="4"/>
      <c r="K40" s="4"/>
      <c r="N40" s="19"/>
      <c r="P40" s="4"/>
      <c r="R40" s="5"/>
    </row>
    <row r="41" spans="1:18" x14ac:dyDescent="0.25">
      <c r="A41" s="9">
        <v>390</v>
      </c>
      <c r="C41" t="s">
        <v>72</v>
      </c>
      <c r="E41" s="5">
        <v>663068.9</v>
      </c>
      <c r="G41" s="4">
        <v>4.1000000000000002E-2</v>
      </c>
      <c r="I41" s="5">
        <v>26993.331714360695</v>
      </c>
      <c r="K41" s="4">
        <f>'20 Rate Devel-2024 (Book AD)'!X41</f>
        <v>4.1000000000000002E-2</v>
      </c>
      <c r="M41" s="5">
        <f>'20 Rate Devel-2024 (Book AD)'!V41</f>
        <v>26993.331714360695</v>
      </c>
      <c r="N41" s="19"/>
      <c r="P41" s="4">
        <f t="shared" si="2"/>
        <v>0</v>
      </c>
      <c r="R41" s="5">
        <f t="shared" si="3"/>
        <v>0</v>
      </c>
    </row>
    <row r="42" spans="1:18" x14ac:dyDescent="0.25">
      <c r="A42" s="9">
        <v>391</v>
      </c>
      <c r="C42" t="s">
        <v>97</v>
      </c>
      <c r="E42" s="5">
        <v>2192449.73</v>
      </c>
      <c r="G42" s="4">
        <v>6.3E-2</v>
      </c>
      <c r="I42" s="5">
        <v>138199.49464480224</v>
      </c>
      <c r="K42" s="4">
        <f>'20 Rate Devel-2024 (Book AD)'!X42</f>
        <v>6.3E-2</v>
      </c>
      <c r="M42" s="5">
        <f>'20 Rate Devel-2024 (Book AD)'!V42</f>
        <v>138199.49464480224</v>
      </c>
      <c r="N42" s="19"/>
      <c r="P42" s="4">
        <f t="shared" si="2"/>
        <v>0</v>
      </c>
      <c r="R42" s="5">
        <f t="shared" si="3"/>
        <v>0</v>
      </c>
    </row>
    <row r="43" spans="1:18" x14ac:dyDescent="0.25">
      <c r="A43" s="9">
        <v>391.01</v>
      </c>
      <c r="C43" t="s">
        <v>98</v>
      </c>
      <c r="E43" s="5">
        <v>6423957.1449999902</v>
      </c>
      <c r="G43" s="4">
        <v>8.1000000000000003E-2</v>
      </c>
      <c r="I43" s="5">
        <v>521827.45270684949</v>
      </c>
      <c r="K43" s="4">
        <f>'20 Rate Devel-2024 (Book AD)'!X43</f>
        <v>8.1000000000000003E-2</v>
      </c>
      <c r="M43" s="5">
        <f>'20 Rate Devel-2024 (Book AD)'!V43</f>
        <v>521827.45270684949</v>
      </c>
      <c r="N43" s="19"/>
      <c r="P43" s="4">
        <f t="shared" si="2"/>
        <v>0</v>
      </c>
      <c r="R43" s="5">
        <f t="shared" si="3"/>
        <v>0</v>
      </c>
    </row>
    <row r="44" spans="1:18" x14ac:dyDescent="0.25">
      <c r="A44" s="9">
        <v>391.02</v>
      </c>
      <c r="C44" t="s">
        <v>99</v>
      </c>
      <c r="E44" s="5">
        <v>1529673.7899999998</v>
      </c>
      <c r="G44" s="4">
        <v>6.2E-2</v>
      </c>
      <c r="I44" s="5">
        <v>94181.681596268289</v>
      </c>
      <c r="K44" s="4">
        <f>'20 Rate Devel-2024 (Book AD)'!X44</f>
        <v>6.2E-2</v>
      </c>
      <c r="M44" s="5">
        <f>'20 Rate Devel-2024 (Book AD)'!V44</f>
        <v>94181.681596268289</v>
      </c>
      <c r="N44" s="19"/>
      <c r="P44" s="4">
        <f t="shared" si="2"/>
        <v>0</v>
      </c>
      <c r="R44" s="5">
        <f t="shared" si="3"/>
        <v>0</v>
      </c>
    </row>
    <row r="45" spans="1:18" x14ac:dyDescent="0.25">
      <c r="A45" s="9">
        <v>392.01</v>
      </c>
      <c r="C45" t="s">
        <v>85</v>
      </c>
      <c r="E45" s="5">
        <v>23701574.900950912</v>
      </c>
      <c r="G45" s="4">
        <v>0.10100000000000001</v>
      </c>
      <c r="I45" s="5">
        <v>2387454.2827687128</v>
      </c>
      <c r="K45" s="4">
        <f>'20 Rate Devel-2024 (Book AD)'!X45</f>
        <v>0.10100000000000001</v>
      </c>
      <c r="M45" s="5">
        <f>'20 Rate Devel-2024 (Book AD)'!V45</f>
        <v>2387454.2827687133</v>
      </c>
      <c r="N45" s="19"/>
      <c r="P45" s="4">
        <f t="shared" si="2"/>
        <v>0</v>
      </c>
      <c r="R45" s="5">
        <f t="shared" si="3"/>
        <v>0</v>
      </c>
    </row>
    <row r="46" spans="1:18" x14ac:dyDescent="0.25">
      <c r="A46" s="9">
        <v>392.02</v>
      </c>
      <c r="C46" t="s">
        <v>86</v>
      </c>
      <c r="E46" s="5">
        <v>17803654.689999994</v>
      </c>
      <c r="G46" s="4">
        <v>7.0999999999999994E-2</v>
      </c>
      <c r="I46" s="5">
        <v>1268443.0581973887</v>
      </c>
      <c r="K46" s="4">
        <f>'20 Rate Devel-2024 (Book AD)'!X46</f>
        <v>7.0999999999999994E-2</v>
      </c>
      <c r="M46" s="5">
        <f>'20 Rate Devel-2024 (Book AD)'!V46</f>
        <v>1268443.0581973887</v>
      </c>
      <c r="N46" s="19"/>
      <c r="P46" s="4">
        <f t="shared" si="2"/>
        <v>0</v>
      </c>
      <c r="R46" s="5">
        <f t="shared" si="3"/>
        <v>0</v>
      </c>
    </row>
    <row r="47" spans="1:18" x14ac:dyDescent="0.25">
      <c r="A47" s="9">
        <v>392.04</v>
      </c>
      <c r="C47" t="s">
        <v>87</v>
      </c>
      <c r="E47" s="5">
        <v>4681567.3202562388</v>
      </c>
      <c r="G47" s="4">
        <v>2.4E-2</v>
      </c>
      <c r="I47" s="5">
        <v>111826.2488500124</v>
      </c>
      <c r="K47" s="4">
        <f>'20 Rate Devel-2024 (Book AD)'!X47</f>
        <v>2.4E-2</v>
      </c>
      <c r="M47" s="5">
        <f>'20 Rate Devel-2024 (Book AD)'!V47</f>
        <v>111826.24885001243</v>
      </c>
      <c r="N47" s="19"/>
      <c r="P47" s="4">
        <f t="shared" si="2"/>
        <v>0</v>
      </c>
      <c r="R47" s="5">
        <f t="shared" si="3"/>
        <v>0</v>
      </c>
    </row>
    <row r="48" spans="1:18" x14ac:dyDescent="0.25">
      <c r="A48" s="9">
        <v>392.05</v>
      </c>
      <c r="C48" t="s">
        <v>88</v>
      </c>
      <c r="E48" s="5">
        <v>2564139.2299999995</v>
      </c>
      <c r="G48" s="4">
        <v>5.6000000000000001E-2</v>
      </c>
      <c r="I48" s="5">
        <v>142376.69575977381</v>
      </c>
      <c r="K48" s="4">
        <f>'20 Rate Devel-2024 (Book AD)'!X48</f>
        <v>5.6000000000000001E-2</v>
      </c>
      <c r="M48" s="5">
        <f>'20 Rate Devel-2024 (Book AD)'!V48</f>
        <v>142376.69575977378</v>
      </c>
      <c r="N48" s="19"/>
      <c r="P48" s="4">
        <f t="shared" si="2"/>
        <v>0</v>
      </c>
      <c r="R48" s="5">
        <f t="shared" si="3"/>
        <v>0</v>
      </c>
    </row>
    <row r="49" spans="1:18" x14ac:dyDescent="0.25">
      <c r="A49" s="9">
        <v>393</v>
      </c>
      <c r="C49" t="s">
        <v>100</v>
      </c>
      <c r="E49" s="5">
        <v>1283.3900000000001</v>
      </c>
      <c r="G49" s="4">
        <v>4.2999999999999997E-2</v>
      </c>
      <c r="I49" s="5">
        <v>55.334073913037635</v>
      </c>
      <c r="K49" s="4">
        <f>'20 Rate Devel-2024 (Book AD)'!X49</f>
        <v>4.2999999999999997E-2</v>
      </c>
      <c r="M49" s="5">
        <f>'20 Rate Devel-2024 (Book AD)'!V49</f>
        <v>55.334073913037635</v>
      </c>
      <c r="N49" s="19"/>
      <c r="P49" s="4">
        <f t="shared" si="2"/>
        <v>0</v>
      </c>
      <c r="R49" s="5">
        <f t="shared" si="3"/>
        <v>0</v>
      </c>
    </row>
    <row r="50" spans="1:18" x14ac:dyDescent="0.25">
      <c r="A50" s="9">
        <v>394</v>
      </c>
      <c r="C50" t="s">
        <v>101</v>
      </c>
      <c r="E50" s="5">
        <v>9345098.3999999985</v>
      </c>
      <c r="G50" s="4">
        <v>4.9000000000000002E-2</v>
      </c>
      <c r="I50" s="5">
        <v>456972.76677000226</v>
      </c>
      <c r="K50" s="4">
        <f>'20 Rate Devel-2024 (Book AD)'!X50</f>
        <v>4.9000000000000002E-2</v>
      </c>
      <c r="M50" s="5">
        <f>'20 Rate Devel-2024 (Book AD)'!V50</f>
        <v>456972.76677000226</v>
      </c>
      <c r="N50" s="19"/>
      <c r="P50" s="4">
        <f t="shared" si="2"/>
        <v>0</v>
      </c>
      <c r="R50" s="5">
        <f t="shared" si="3"/>
        <v>0</v>
      </c>
    </row>
    <row r="51" spans="1:18" x14ac:dyDescent="0.25">
      <c r="A51" s="9">
        <v>394.01</v>
      </c>
      <c r="C51" t="s">
        <v>116</v>
      </c>
      <c r="E51" s="5">
        <v>3241792.7899999996</v>
      </c>
      <c r="G51" s="4">
        <v>5.0999999999999997E-2</v>
      </c>
      <c r="I51" s="5">
        <v>163872.14183437565</v>
      </c>
      <c r="K51" s="4">
        <f>'20 Rate Devel-2024 (Book AD)'!X51</f>
        <v>5.0999999999999997E-2</v>
      </c>
      <c r="M51" s="5">
        <f>'20 Rate Devel-2024 (Book AD)'!V51</f>
        <v>163872.14183437565</v>
      </c>
      <c r="N51" s="19"/>
      <c r="P51" s="4">
        <f t="shared" si="2"/>
        <v>0</v>
      </c>
      <c r="R51" s="5">
        <f t="shared" si="3"/>
        <v>0</v>
      </c>
    </row>
    <row r="52" spans="1:18" x14ac:dyDescent="0.25">
      <c r="A52" s="9">
        <v>396</v>
      </c>
      <c r="C52" t="s">
        <v>89</v>
      </c>
      <c r="E52" s="5">
        <v>4522728.60539502</v>
      </c>
      <c r="G52" s="4">
        <v>3.6999999999999998E-2</v>
      </c>
      <c r="I52" s="5">
        <v>167099.29353884561</v>
      </c>
      <c r="K52" s="4">
        <f>'20 Rate Devel-2024 (Book AD)'!X52</f>
        <v>3.6999999999999998E-2</v>
      </c>
      <c r="M52" s="5">
        <f>'20 Rate Devel-2024 (Book AD)'!V52</f>
        <v>167099.29353884561</v>
      </c>
      <c r="N52" s="19"/>
      <c r="P52" s="4">
        <f t="shared" si="2"/>
        <v>0</v>
      </c>
      <c r="R52" s="5">
        <f t="shared" si="3"/>
        <v>0</v>
      </c>
    </row>
    <row r="53" spans="1:18" x14ac:dyDescent="0.25">
      <c r="A53" s="9">
        <v>397</v>
      </c>
      <c r="C53" t="s">
        <v>102</v>
      </c>
      <c r="E53" s="5">
        <v>3026304.3707999997</v>
      </c>
      <c r="G53" s="4">
        <v>7.6999999999999999E-2</v>
      </c>
      <c r="I53" s="5">
        <v>0</v>
      </c>
      <c r="K53" s="4">
        <f>'20 Rate Devel-2024 (Book AD)'!X53</f>
        <v>7.6999999999999999E-2</v>
      </c>
      <c r="M53" s="5">
        <f>'20 Rate Devel-2024 (Book AD)'!V53</f>
        <v>0</v>
      </c>
      <c r="N53" s="19"/>
      <c r="P53" s="4">
        <f t="shared" si="2"/>
        <v>0</v>
      </c>
      <c r="R53" s="5">
        <f t="shared" si="3"/>
        <v>0</v>
      </c>
    </row>
    <row r="54" spans="1:18" x14ac:dyDescent="0.25">
      <c r="A54" s="9">
        <v>398</v>
      </c>
      <c r="C54" t="s">
        <v>103</v>
      </c>
      <c r="E54" s="7">
        <v>923442.00410236092</v>
      </c>
      <c r="G54" s="8">
        <v>4.4999999999999998E-2</v>
      </c>
      <c r="I54" s="7">
        <v>41633.648605598166</v>
      </c>
      <c r="K54" s="8">
        <f>'20 Rate Devel-2024 (Book AD)'!X54</f>
        <v>4.4999999999999998E-2</v>
      </c>
      <c r="M54" s="7">
        <f>'20 Rate Devel-2024 (Book AD)'!V54</f>
        <v>41633.648605598166</v>
      </c>
      <c r="N54" s="19"/>
      <c r="P54" s="8">
        <f t="shared" si="2"/>
        <v>0</v>
      </c>
      <c r="R54" s="7">
        <f t="shared" si="3"/>
        <v>0</v>
      </c>
    </row>
    <row r="55" spans="1:18" x14ac:dyDescent="0.25">
      <c r="A55" s="9"/>
      <c r="E55" s="5"/>
      <c r="G55" s="4"/>
      <c r="I55" s="5"/>
      <c r="K55" s="4"/>
      <c r="M55" s="5"/>
      <c r="N55" s="19"/>
      <c r="P55" s="4"/>
      <c r="R55" s="5"/>
    </row>
    <row r="56" spans="1:18" ht="15.75" thickBot="1" x14ac:dyDescent="0.3">
      <c r="A56" s="9"/>
      <c r="C56" s="69" t="s">
        <v>7</v>
      </c>
      <c r="E56" s="62">
        <f>SUM(E41:E54)</f>
        <v>80620735.266504541</v>
      </c>
      <c r="G56" s="63">
        <f>I56/E56</f>
        <v>6.8480340855371524E-2</v>
      </c>
      <c r="I56" s="62">
        <f>SUM(I41:I54)</f>
        <v>5520935.4310609028</v>
      </c>
      <c r="K56" s="63">
        <f>'20 Rate Devel-2024 (Book AD)'!X56</f>
        <v>6.8480340855371552E-2</v>
      </c>
      <c r="M56" s="62">
        <f>'20 Rate Devel-2024 (Book AD)'!V56</f>
        <v>5520935.4310609046</v>
      </c>
      <c r="N56" s="19"/>
      <c r="P56" s="63">
        <f t="shared" si="2"/>
        <v>0</v>
      </c>
      <c r="R56" s="62">
        <f t="shared" si="3"/>
        <v>0</v>
      </c>
    </row>
    <row r="57" spans="1:18" ht="15.75" thickTop="1" x14ac:dyDescent="0.25">
      <c r="A57" s="9"/>
      <c r="E57" s="5"/>
      <c r="G57" s="68"/>
      <c r="I57" s="5"/>
      <c r="K57" s="68"/>
      <c r="M57" s="5"/>
      <c r="N57" s="19"/>
      <c r="P57" s="68"/>
      <c r="R57" s="5"/>
    </row>
    <row r="58" spans="1:18" x14ac:dyDescent="0.25">
      <c r="A58" s="9"/>
      <c r="E58" s="5"/>
      <c r="G58" s="4"/>
      <c r="I58" s="5"/>
      <c r="K58" s="4"/>
      <c r="M58" s="5"/>
      <c r="N58" s="19"/>
      <c r="P58" s="4"/>
      <c r="R58" s="5"/>
    </row>
    <row r="59" spans="1:18" x14ac:dyDescent="0.25">
      <c r="A59" s="9"/>
      <c r="C59" s="2" t="s">
        <v>111</v>
      </c>
      <c r="E59" s="5"/>
      <c r="G59" s="4"/>
      <c r="I59" s="5"/>
      <c r="K59" s="4"/>
      <c r="M59" s="5"/>
      <c r="N59" s="19"/>
      <c r="P59" s="4"/>
      <c r="R59" s="5"/>
    </row>
    <row r="60" spans="1:18" x14ac:dyDescent="0.25">
      <c r="A60" s="9"/>
      <c r="E60" s="5"/>
      <c r="G60" s="4"/>
      <c r="I60" s="5"/>
      <c r="K60" s="4"/>
      <c r="M60" s="5"/>
      <c r="N60" s="19"/>
      <c r="P60" s="4"/>
      <c r="R60" s="5"/>
    </row>
    <row r="61" spans="1:18" x14ac:dyDescent="0.25">
      <c r="A61" s="9">
        <v>336</v>
      </c>
      <c r="C61" t="s">
        <v>114</v>
      </c>
      <c r="E61" s="5">
        <v>16109646.340000002</v>
      </c>
      <c r="G61" s="4">
        <v>3.4000000000000002E-2</v>
      </c>
      <c r="I61" s="5">
        <v>552748.93943363323</v>
      </c>
      <c r="K61" s="4">
        <f>'20 Rate Devel-2024 (Book AD)'!X61</f>
        <v>3.4000000000000002E-2</v>
      </c>
      <c r="M61" s="5">
        <f>'20 Rate Devel-2024 (Book AD)'!V61</f>
        <v>552748.93943363323</v>
      </c>
      <c r="N61" s="19"/>
      <c r="P61" s="4">
        <f t="shared" si="2"/>
        <v>0</v>
      </c>
      <c r="R61" s="5">
        <f t="shared" si="3"/>
        <v>0</v>
      </c>
    </row>
    <row r="62" spans="1:18" x14ac:dyDescent="0.25">
      <c r="A62" s="9">
        <v>336.01</v>
      </c>
      <c r="C62" t="s">
        <v>104</v>
      </c>
      <c r="E62" s="5"/>
      <c r="G62" s="4">
        <v>6.7000000000000004E-2</v>
      </c>
      <c r="I62" s="5">
        <v>0</v>
      </c>
      <c r="K62" s="4">
        <f>'20 Rate Devel-2024 (Book AD)'!X62</f>
        <v>6.7000000000000004E-2</v>
      </c>
      <c r="M62" s="5">
        <f>'20 Rate Devel-2024 (Book AD)'!V62</f>
        <v>0</v>
      </c>
      <c r="N62" s="19"/>
      <c r="P62" s="4">
        <f t="shared" si="2"/>
        <v>0</v>
      </c>
      <c r="R62" s="5">
        <f t="shared" si="3"/>
        <v>0</v>
      </c>
    </row>
    <row r="63" spans="1:18" x14ac:dyDescent="0.25">
      <c r="A63" s="9">
        <v>364</v>
      </c>
      <c r="C63" t="s">
        <v>115</v>
      </c>
      <c r="E63" s="5">
        <v>1503355.97</v>
      </c>
      <c r="G63" s="4">
        <v>3.5000000000000003E-2</v>
      </c>
      <c r="I63" s="5">
        <v>52300.821561568227</v>
      </c>
      <c r="K63" s="4">
        <f>'20 Rate Devel-2024 (Book AD)'!X63</f>
        <v>3.5000000000000003E-2</v>
      </c>
      <c r="M63" s="5">
        <f>'20 Rate Devel-2024 (Book AD)'!V63</f>
        <v>52300.821561568227</v>
      </c>
      <c r="N63" s="19"/>
      <c r="P63" s="4">
        <f t="shared" si="2"/>
        <v>0</v>
      </c>
      <c r="R63" s="5">
        <f t="shared" si="3"/>
        <v>0</v>
      </c>
    </row>
    <row r="64" spans="1:18" x14ac:dyDescent="0.25">
      <c r="A64" s="9"/>
      <c r="E64" s="5"/>
      <c r="G64" s="4"/>
      <c r="I64" s="5"/>
      <c r="K64" s="4"/>
      <c r="M64" s="5"/>
      <c r="N64" s="19"/>
      <c r="P64" s="4"/>
      <c r="R64" s="5"/>
    </row>
    <row r="65" spans="1:18" ht="15.75" thickBot="1" x14ac:dyDescent="0.3">
      <c r="A65" s="9"/>
      <c r="C65" s="69" t="s">
        <v>112</v>
      </c>
      <c r="E65" s="62">
        <f>SUM(E61:E63)</f>
        <v>17613002.310000002</v>
      </c>
      <c r="G65" s="63">
        <f>I65/E65</f>
        <v>3.4352448852611392E-2</v>
      </c>
      <c r="I65" s="62">
        <f>SUM(I61:I63)</f>
        <v>605049.76099520142</v>
      </c>
      <c r="K65" s="63">
        <f>'20 Rate Devel-2024 (Book AD)'!X65</f>
        <v>3.4352448852611392E-2</v>
      </c>
      <c r="M65" s="62">
        <f>'20 Rate Devel-2024 (Book AD)'!V65</f>
        <v>605049.76099520142</v>
      </c>
      <c r="N65" s="19"/>
      <c r="P65" s="62">
        <f t="shared" si="2"/>
        <v>0</v>
      </c>
      <c r="R65" s="62">
        <f t="shared" si="3"/>
        <v>0</v>
      </c>
    </row>
    <row r="66" spans="1:18" ht="15.75" thickTop="1" x14ac:dyDescent="0.25">
      <c r="A66" s="9"/>
      <c r="G66" s="4"/>
      <c r="K66" s="4"/>
      <c r="N66" s="19"/>
      <c r="P66" s="4"/>
    </row>
    <row r="67" spans="1:18" ht="15.75" thickBot="1" x14ac:dyDescent="0.3">
      <c r="A67" s="9"/>
      <c r="C67" s="58" t="s">
        <v>67</v>
      </c>
      <c r="E67" s="15">
        <f>E15+E36+E56+E65</f>
        <v>3408429264.9122066</v>
      </c>
      <c r="F67" s="2"/>
      <c r="G67" s="20">
        <f>I67/E67</f>
        <v>2.7552524837149633E-2</v>
      </c>
      <c r="H67" s="2"/>
      <c r="I67" s="15">
        <f>I15+I36+I56+I65</f>
        <v>93910831.977161244</v>
      </c>
      <c r="J67" s="2"/>
      <c r="K67" s="20">
        <f>'20 Rate Devel-2024 (Book AD)'!X67</f>
        <v>2.5343663703329924E-2</v>
      </c>
      <c r="L67" s="2"/>
      <c r="M67" s="15">
        <f>'20 Rate Devel-2024 (Book AD)'!V67</f>
        <v>86382085.04652299</v>
      </c>
      <c r="N67" s="59"/>
      <c r="O67" s="2"/>
      <c r="P67" s="20">
        <f t="shared" si="2"/>
        <v>-2.2088611338197083E-3</v>
      </c>
      <c r="Q67" s="2"/>
      <c r="R67" s="15">
        <f t="shared" si="3"/>
        <v>-7528746.9306382537</v>
      </c>
    </row>
    <row r="68" spans="1:18" ht="15.75" thickTop="1" x14ac:dyDescent="0.25">
      <c r="A68" s="24"/>
      <c r="B68" s="14"/>
      <c r="C68" s="14"/>
      <c r="D68" s="14"/>
      <c r="E68" s="7"/>
      <c r="F68" s="14"/>
      <c r="G68" s="8"/>
      <c r="H68" s="14"/>
      <c r="I68" s="7"/>
      <c r="J68" s="14"/>
      <c r="K68" s="8"/>
      <c r="L68" s="14"/>
      <c r="M68" s="7"/>
      <c r="N68" s="7"/>
      <c r="O68" s="14"/>
      <c r="P68" s="8"/>
      <c r="Q68" s="14"/>
      <c r="R68" s="14"/>
    </row>
    <row r="69" spans="1:18" x14ac:dyDescent="0.25">
      <c r="A69" s="1"/>
      <c r="E69" s="5"/>
      <c r="G69" s="4"/>
      <c r="I69" s="5"/>
      <c r="K69" s="4"/>
      <c r="M69" s="5"/>
      <c r="N69" s="5"/>
      <c r="P69" s="4"/>
    </row>
    <row r="70" spans="1:18" x14ac:dyDescent="0.25">
      <c r="E70" s="5"/>
    </row>
    <row r="71" spans="1:18" x14ac:dyDescent="0.25">
      <c r="A71" s="101" t="s">
        <v>128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</row>
    <row r="72" spans="1:18" x14ac:dyDescent="0.25">
      <c r="A72" s="101" t="s">
        <v>168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1:18" x14ac:dyDescent="0.25">
      <c r="A73" s="101" t="s">
        <v>129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1:18" x14ac:dyDescent="0.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</sheetData>
  <mergeCells count="13">
    <mergeCell ref="A74:R74"/>
    <mergeCell ref="A71:R71"/>
    <mergeCell ref="A72:R72"/>
    <mergeCell ref="A73:R73"/>
    <mergeCell ref="G6:I6"/>
    <mergeCell ref="K6:M6"/>
    <mergeCell ref="P6:R6"/>
    <mergeCell ref="P3:R3"/>
    <mergeCell ref="K3:M3"/>
    <mergeCell ref="G3:I3"/>
    <mergeCell ref="P5:R5"/>
    <mergeCell ref="K5:M5"/>
    <mergeCell ref="G5:I5"/>
  </mergeCells>
  <printOptions horizontalCentered="1"/>
  <pageMargins left="0.5" right="0.5" top="1" bottom="0.5" header="0.3" footer="0.3"/>
  <pageSetup scale="79" fitToHeight="6" orientation="landscape" r:id="rId1"/>
  <headerFooter scaleWithDoc="0">
    <oddHeader>&amp;C&amp;"-,Bold"&amp;14Detailed Rate Comparison - 2024 Study&amp;RDocket No. 20230023-GU
2024 Rate Comp
Exhibit DJG-19, 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X80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14"/>
      <c r="W1" s="14"/>
      <c r="X1" s="14"/>
    </row>
    <row r="2" spans="1:24" x14ac:dyDescent="0.25">
      <c r="S2" s="4"/>
      <c r="T2" s="4"/>
      <c r="U2" s="4"/>
    </row>
    <row r="3" spans="1:24" hidden="1" x14ac:dyDescent="0.25"/>
    <row r="4" spans="1:24" x14ac:dyDescent="0.25">
      <c r="E4" s="10" t="s">
        <v>19</v>
      </c>
      <c r="F4" s="10"/>
      <c r="G4" s="95" t="s">
        <v>20</v>
      </c>
      <c r="H4" s="95"/>
      <c r="I4" s="95"/>
      <c r="J4" s="10"/>
      <c r="K4" s="10" t="s">
        <v>21</v>
      </c>
      <c r="L4" s="10"/>
      <c r="M4" s="10" t="s">
        <v>22</v>
      </c>
      <c r="N4" s="10"/>
      <c r="O4" s="10" t="s">
        <v>23</v>
      </c>
      <c r="P4" s="10"/>
      <c r="Q4" s="10" t="s">
        <v>24</v>
      </c>
      <c r="R4" s="10"/>
      <c r="S4" s="10" t="s">
        <v>25</v>
      </c>
      <c r="T4" s="10"/>
      <c r="U4" s="10"/>
      <c r="V4" s="10" t="s">
        <v>26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42</v>
      </c>
      <c r="F6" s="3"/>
      <c r="G6" s="96" t="s">
        <v>34</v>
      </c>
      <c r="H6" s="96"/>
      <c r="I6" s="96"/>
      <c r="J6" s="3"/>
      <c r="K6" s="3" t="s">
        <v>18</v>
      </c>
      <c r="L6" s="3"/>
      <c r="M6" s="3" t="s">
        <v>17</v>
      </c>
      <c r="N6" s="3"/>
      <c r="O6" s="3" t="s">
        <v>11</v>
      </c>
      <c r="Q6" s="3" t="s">
        <v>12</v>
      </c>
      <c r="R6" s="3"/>
      <c r="S6" s="3" t="s">
        <v>16</v>
      </c>
      <c r="T6" s="3"/>
      <c r="U6" s="3"/>
      <c r="V6" s="99" t="s">
        <v>31</v>
      </c>
      <c r="W6" s="99"/>
      <c r="X6" s="99"/>
    </row>
    <row r="7" spans="1:24" x14ac:dyDescent="0.25">
      <c r="A7" s="6" t="s">
        <v>1</v>
      </c>
      <c r="B7" s="3"/>
      <c r="C7" s="6" t="s">
        <v>2</v>
      </c>
      <c r="D7" s="3"/>
      <c r="E7" s="74">
        <v>45657</v>
      </c>
      <c r="F7" s="3"/>
      <c r="G7" s="6" t="s">
        <v>35</v>
      </c>
      <c r="H7" s="3"/>
      <c r="I7" s="6" t="s">
        <v>36</v>
      </c>
      <c r="J7" s="3"/>
      <c r="K7" s="6" t="s">
        <v>8</v>
      </c>
      <c r="L7" s="3"/>
      <c r="M7" s="6" t="s">
        <v>13</v>
      </c>
      <c r="N7" s="3"/>
      <c r="O7" s="6" t="s">
        <v>9</v>
      </c>
      <c r="Q7" s="6" t="s">
        <v>14</v>
      </c>
      <c r="R7" s="3"/>
      <c r="S7" s="6" t="s">
        <v>15</v>
      </c>
      <c r="T7" s="3"/>
      <c r="U7" s="3"/>
      <c r="V7" s="76" t="s">
        <v>5</v>
      </c>
      <c r="W7" s="28"/>
      <c r="X7" s="77" t="s">
        <v>3</v>
      </c>
    </row>
    <row r="10" spans="1:24" x14ac:dyDescent="0.25">
      <c r="A10" s="9"/>
      <c r="C10" s="2" t="s">
        <v>113</v>
      </c>
      <c r="E10" s="5"/>
      <c r="G10" s="33"/>
      <c r="H10" s="34"/>
      <c r="I10" s="35"/>
      <c r="J10" s="5"/>
      <c r="K10" s="73"/>
      <c r="L10" s="5"/>
      <c r="M10" s="5"/>
      <c r="N10" s="5"/>
      <c r="O10" s="5"/>
      <c r="P10" s="5"/>
      <c r="Q10" s="5"/>
      <c r="R10" s="5"/>
      <c r="S10" s="23"/>
      <c r="T10" s="31"/>
      <c r="U10" s="23"/>
      <c r="V10" s="5"/>
      <c r="X10" s="72"/>
    </row>
    <row r="11" spans="1:24" x14ac:dyDescent="0.25">
      <c r="A11" s="9"/>
      <c r="E11" s="5"/>
      <c r="G11" s="33"/>
      <c r="H11" s="34"/>
      <c r="I11" s="35"/>
      <c r="J11" s="5"/>
      <c r="K11" s="32"/>
      <c r="L11" s="5"/>
      <c r="M11" s="5"/>
      <c r="N11" s="5"/>
      <c r="O11" s="5"/>
      <c r="P11" s="5"/>
      <c r="Q11" s="5"/>
      <c r="R11" s="5"/>
      <c r="S11" s="23"/>
      <c r="T11" s="31"/>
      <c r="U11" s="23"/>
      <c r="V11" s="5"/>
      <c r="X11" s="17"/>
    </row>
    <row r="12" spans="1:24" x14ac:dyDescent="0.25">
      <c r="A12" s="9">
        <v>303</v>
      </c>
      <c r="C12" t="s">
        <v>95</v>
      </c>
      <c r="E12" s="5">
        <v>815325.07000000007</v>
      </c>
      <c r="G12" s="33" t="s">
        <v>33</v>
      </c>
      <c r="H12" s="34" t="s">
        <v>10</v>
      </c>
      <c r="I12" s="35">
        <v>25</v>
      </c>
      <c r="J12" s="5"/>
      <c r="K12" s="64">
        <v>0</v>
      </c>
      <c r="L12" s="5"/>
      <c r="M12" s="5">
        <f t="shared" ref="M12:M13" si="0">E12*(1-K12)</f>
        <v>815325.07000000007</v>
      </c>
      <c r="N12" s="5"/>
      <c r="O12" s="5">
        <v>815325.0699999989</v>
      </c>
      <c r="P12" s="5"/>
      <c r="Q12" s="5">
        <f t="shared" ref="Q12:Q13" si="1">M12-O12</f>
        <v>1.1641532182693481E-9</v>
      </c>
      <c r="R12" s="5"/>
      <c r="S12" s="23"/>
      <c r="T12" s="31"/>
      <c r="U12" s="23"/>
      <c r="V12" s="5"/>
      <c r="X12" s="72">
        <v>0.04</v>
      </c>
    </row>
    <row r="13" spans="1:24" x14ac:dyDescent="0.25">
      <c r="A13" s="9">
        <v>303.01</v>
      </c>
      <c r="C13" t="s">
        <v>96</v>
      </c>
      <c r="E13" s="5">
        <v>124829688.78999999</v>
      </c>
      <c r="G13" s="33" t="s">
        <v>33</v>
      </c>
      <c r="H13" s="34" t="s">
        <v>10</v>
      </c>
      <c r="I13" s="35">
        <v>15</v>
      </c>
      <c r="J13" s="5"/>
      <c r="K13" s="64">
        <v>0</v>
      </c>
      <c r="L13" s="5"/>
      <c r="M13" s="5">
        <f t="shared" si="0"/>
        <v>124829688.78999999</v>
      </c>
      <c r="N13" s="5"/>
      <c r="O13" s="5">
        <v>37523500.841743499</v>
      </c>
      <c r="P13" s="5"/>
      <c r="Q13" s="5">
        <f t="shared" si="1"/>
        <v>87306187.948256493</v>
      </c>
      <c r="R13" s="5"/>
      <c r="S13" s="41">
        <v>10.534336762284255</v>
      </c>
      <c r="T13" s="31"/>
      <c r="U13" s="23"/>
      <c r="V13" s="5">
        <f t="shared" ref="V13" si="2">Q13/S13</f>
        <v>8287772.6351825027</v>
      </c>
      <c r="X13" s="72">
        <f t="shared" ref="X13" si="3">ROUND((V13/E13),3)</f>
        <v>6.6000000000000003E-2</v>
      </c>
    </row>
    <row r="14" spans="1:24" x14ac:dyDescent="0.25">
      <c r="A14" s="9"/>
      <c r="E14" s="5"/>
      <c r="G14" s="33"/>
      <c r="H14" s="34"/>
      <c r="I14" s="35"/>
      <c r="J14" s="5"/>
      <c r="K14" s="64"/>
      <c r="L14" s="5"/>
      <c r="M14" s="5"/>
      <c r="N14" s="5"/>
      <c r="O14" s="5"/>
      <c r="P14" s="5"/>
      <c r="Q14" s="5"/>
      <c r="R14" s="5"/>
      <c r="S14" s="41"/>
      <c r="T14" s="31"/>
      <c r="U14" s="23"/>
      <c r="V14" s="5"/>
      <c r="X14" s="72"/>
    </row>
    <row r="15" spans="1:24" ht="15.75" thickBot="1" x14ac:dyDescent="0.3">
      <c r="A15" s="9"/>
      <c r="C15" s="69" t="s">
        <v>117</v>
      </c>
      <c r="E15" s="62">
        <f>SUM(E12:E13)</f>
        <v>125645013.85999998</v>
      </c>
      <c r="G15" s="33"/>
      <c r="H15" s="34"/>
      <c r="I15" s="35"/>
      <c r="J15" s="5"/>
      <c r="K15" s="71">
        <f>-M15/E15+1</f>
        <v>0</v>
      </c>
      <c r="L15" s="5"/>
      <c r="M15" s="62">
        <f>SUM(M12:M13)</f>
        <v>125645013.85999998</v>
      </c>
      <c r="N15" s="5"/>
      <c r="O15" s="62">
        <f>SUM(O12:O13)</f>
        <v>38338825.911743499</v>
      </c>
      <c r="P15" s="5"/>
      <c r="Q15" s="62">
        <f>SUM(Q12:Q13)</f>
        <v>87306187.948256493</v>
      </c>
      <c r="R15" s="5"/>
      <c r="S15" s="84">
        <f>Q15/V15</f>
        <v>10.534336762284255</v>
      </c>
      <c r="T15" s="31"/>
      <c r="U15" s="23"/>
      <c r="V15" s="62">
        <f>SUM(V12:V13)</f>
        <v>8287772.6351825027</v>
      </c>
      <c r="X15" s="30">
        <f>V15/E15</f>
        <v>6.5961810823763831E-2</v>
      </c>
    </row>
    <row r="16" spans="1:24" ht="15.75" thickTop="1" x14ac:dyDescent="0.25">
      <c r="S16" s="85"/>
      <c r="T16" s="19"/>
    </row>
    <row r="17" spans="1:24" x14ac:dyDescent="0.25">
      <c r="S17" s="85"/>
      <c r="T17" s="19"/>
    </row>
    <row r="18" spans="1:24" x14ac:dyDescent="0.25">
      <c r="A18" s="9"/>
      <c r="C18" s="2" t="s">
        <v>64</v>
      </c>
      <c r="F18" s="5"/>
      <c r="G18" s="33"/>
      <c r="H18" s="34"/>
      <c r="I18" s="35"/>
      <c r="J18" s="5"/>
      <c r="K18" s="32"/>
      <c r="L18" s="5"/>
      <c r="M18" s="5"/>
      <c r="N18" s="5"/>
      <c r="O18" s="5"/>
      <c r="P18" s="5"/>
      <c r="Q18" s="5"/>
      <c r="R18" s="5"/>
      <c r="S18" s="41"/>
      <c r="T18" s="31"/>
      <c r="U18" s="23"/>
      <c r="V18" s="5"/>
      <c r="X18" s="17"/>
    </row>
    <row r="19" spans="1:24" x14ac:dyDescent="0.25">
      <c r="A19" s="9"/>
      <c r="C19" s="2"/>
      <c r="F19" s="5"/>
      <c r="G19" s="33"/>
      <c r="H19" s="34"/>
      <c r="I19" s="35"/>
      <c r="J19" s="5"/>
      <c r="K19" s="32"/>
      <c r="L19" s="5"/>
      <c r="M19" s="5"/>
      <c r="N19" s="5"/>
      <c r="O19" s="5"/>
      <c r="P19" s="5"/>
      <c r="Q19" s="5"/>
      <c r="R19" s="5"/>
      <c r="S19" s="41"/>
      <c r="T19" s="31"/>
      <c r="U19" s="23"/>
      <c r="V19" s="5"/>
      <c r="X19" s="17"/>
    </row>
    <row r="20" spans="1:24" x14ac:dyDescent="0.25">
      <c r="A20" s="9">
        <v>374.02</v>
      </c>
      <c r="C20" t="s">
        <v>71</v>
      </c>
      <c r="E20" s="5">
        <v>4268872.66</v>
      </c>
      <c r="F20" s="5"/>
      <c r="G20" s="33" t="s">
        <v>33</v>
      </c>
      <c r="H20" s="34" t="s">
        <v>10</v>
      </c>
      <c r="I20" s="35">
        <v>75</v>
      </c>
      <c r="J20" s="5"/>
      <c r="K20" s="64">
        <v>0</v>
      </c>
      <c r="L20" s="5"/>
      <c r="M20" s="5">
        <f t="shared" ref="M20" si="4">E20*(1-K20)</f>
        <v>4268872.66</v>
      </c>
      <c r="N20" s="5"/>
      <c r="O20" s="5">
        <v>1135965.6754117727</v>
      </c>
      <c r="P20" s="5"/>
      <c r="Q20" s="5">
        <f t="shared" ref="Q20" si="5">M20-O20</f>
        <v>3132906.9845882272</v>
      </c>
      <c r="R20" s="5"/>
      <c r="S20" s="41">
        <v>55.861004813856397</v>
      </c>
      <c r="T20" s="31"/>
      <c r="U20" s="23"/>
      <c r="V20" s="5">
        <f t="shared" ref="V20:V27" si="6">Q20/S20</f>
        <v>56083.971189345764</v>
      </c>
      <c r="X20" s="72">
        <f>ROUND((V20/E20),3)</f>
        <v>1.2999999999999999E-2</v>
      </c>
    </row>
    <row r="21" spans="1:24" x14ac:dyDescent="0.25">
      <c r="A21" s="9">
        <v>375</v>
      </c>
      <c r="C21" t="s">
        <v>72</v>
      </c>
      <c r="E21" s="5">
        <v>42540041.509999983</v>
      </c>
      <c r="F21" s="5"/>
      <c r="G21" s="33" t="s">
        <v>91</v>
      </c>
      <c r="H21" s="34" t="s">
        <v>10</v>
      </c>
      <c r="I21" s="35">
        <v>33</v>
      </c>
      <c r="J21" s="5"/>
      <c r="K21" s="64">
        <v>0</v>
      </c>
      <c r="L21" s="5"/>
      <c r="M21" s="5">
        <f t="shared" ref="M21:M34" si="7">E21*(1-K21)</f>
        <v>42540041.509999983</v>
      </c>
      <c r="N21" s="5"/>
      <c r="O21" s="5">
        <v>8327025.3461523298</v>
      </c>
      <c r="P21" s="5"/>
      <c r="Q21" s="5">
        <f t="shared" ref="Q21:Q34" si="8">M21-O21</f>
        <v>34213016.163847655</v>
      </c>
      <c r="R21" s="5"/>
      <c r="S21" s="41">
        <v>27.84390288172925</v>
      </c>
      <c r="T21" s="31"/>
      <c r="U21" s="23"/>
      <c r="V21" s="5">
        <f t="shared" si="6"/>
        <v>1228743.5532716832</v>
      </c>
      <c r="X21" s="72">
        <f>ROUND((V21/E21),3)</f>
        <v>2.9000000000000001E-2</v>
      </c>
    </row>
    <row r="22" spans="1:24" x14ac:dyDescent="0.25">
      <c r="A22" s="90">
        <v>376</v>
      </c>
      <c r="C22" t="s">
        <v>73</v>
      </c>
      <c r="E22" s="5">
        <v>839424834.85876846</v>
      </c>
      <c r="G22" s="87" t="s">
        <v>68</v>
      </c>
      <c r="H22" s="88" t="s">
        <v>10</v>
      </c>
      <c r="I22" s="89">
        <v>70</v>
      </c>
      <c r="J22" s="5"/>
      <c r="K22" s="64">
        <v>-0.6</v>
      </c>
      <c r="L22" s="5"/>
      <c r="M22" s="5">
        <f t="shared" si="7"/>
        <v>1343079735.7740297</v>
      </c>
      <c r="N22" s="5"/>
      <c r="O22" s="5">
        <v>219421191.02617225</v>
      </c>
      <c r="P22" s="5"/>
      <c r="Q22" s="5">
        <f t="shared" si="8"/>
        <v>1123658544.7478576</v>
      </c>
      <c r="R22" s="5"/>
      <c r="S22" s="91">
        <v>59.61</v>
      </c>
      <c r="T22" s="31"/>
      <c r="U22" s="23"/>
      <c r="V22" s="5">
        <f t="shared" si="6"/>
        <v>18850168.507764764</v>
      </c>
      <c r="X22" s="72">
        <f t="shared" ref="X22:X34" si="9">ROUND((V22/E22),3)</f>
        <v>2.1999999999999999E-2</v>
      </c>
    </row>
    <row r="23" spans="1:24" x14ac:dyDescent="0.25">
      <c r="A23" s="90">
        <v>376.02</v>
      </c>
      <c r="C23" t="s">
        <v>74</v>
      </c>
      <c r="E23" s="5">
        <v>1076321266.0438066</v>
      </c>
      <c r="F23" s="5"/>
      <c r="G23" s="87" t="s">
        <v>41</v>
      </c>
      <c r="H23" s="88" t="s">
        <v>10</v>
      </c>
      <c r="I23" s="89">
        <v>82</v>
      </c>
      <c r="J23" s="5"/>
      <c r="K23" s="64">
        <v>-0.4</v>
      </c>
      <c r="L23" s="5"/>
      <c r="M23" s="5">
        <f t="shared" si="7"/>
        <v>1506849772.461329</v>
      </c>
      <c r="N23" s="5"/>
      <c r="O23" s="5">
        <v>199350416.49198416</v>
      </c>
      <c r="P23" s="5"/>
      <c r="Q23" s="5">
        <f t="shared" si="8"/>
        <v>1307499355.9693449</v>
      </c>
      <c r="R23" s="5"/>
      <c r="S23" s="91">
        <v>74.31</v>
      </c>
      <c r="T23" s="31"/>
      <c r="U23" s="23"/>
      <c r="V23" s="5">
        <f t="shared" si="6"/>
        <v>17595200.591701586</v>
      </c>
      <c r="X23" s="72">
        <f t="shared" si="9"/>
        <v>1.6E-2</v>
      </c>
    </row>
    <row r="24" spans="1:24" x14ac:dyDescent="0.25">
      <c r="A24" s="9">
        <v>377</v>
      </c>
      <c r="C24" t="s">
        <v>94</v>
      </c>
      <c r="E24" s="5">
        <v>19187297.899999999</v>
      </c>
      <c r="F24" s="5"/>
      <c r="G24" s="33" t="s">
        <v>41</v>
      </c>
      <c r="H24" s="34" t="s">
        <v>10</v>
      </c>
      <c r="I24" s="35">
        <v>35</v>
      </c>
      <c r="J24" s="5"/>
      <c r="K24" s="64">
        <v>-0.05</v>
      </c>
      <c r="L24" s="5"/>
      <c r="M24" s="5">
        <f t="shared" ref="M24:M33" si="10">E24*(1-K24)</f>
        <v>20146662.794999998</v>
      </c>
      <c r="N24" s="5"/>
      <c r="O24" s="5">
        <v>1872818.6248070037</v>
      </c>
      <c r="P24" s="5"/>
      <c r="Q24" s="5">
        <f t="shared" ref="Q24:Q33" si="11">M24-O24</f>
        <v>18273844.170192994</v>
      </c>
      <c r="R24" s="5"/>
      <c r="S24" s="41">
        <v>31.875409199669306</v>
      </c>
      <c r="T24" s="31"/>
      <c r="U24" s="23"/>
      <c r="V24" s="5">
        <f t="shared" si="6"/>
        <v>573289.71232101321</v>
      </c>
      <c r="X24" s="72">
        <f t="shared" si="9"/>
        <v>0.03</v>
      </c>
    </row>
    <row r="25" spans="1:24" x14ac:dyDescent="0.25">
      <c r="A25" s="9">
        <v>378</v>
      </c>
      <c r="C25" t="s">
        <v>75</v>
      </c>
      <c r="E25" s="5">
        <v>22828790.149999987</v>
      </c>
      <c r="F25" s="5"/>
      <c r="G25" s="33" t="s">
        <v>68</v>
      </c>
      <c r="H25" s="34" t="s">
        <v>10</v>
      </c>
      <c r="I25" s="35">
        <v>40</v>
      </c>
      <c r="J25" s="5"/>
      <c r="K25" s="64">
        <v>-0.2</v>
      </c>
      <c r="L25" s="5"/>
      <c r="M25" s="5">
        <f t="shared" si="10"/>
        <v>27394548.179999985</v>
      </c>
      <c r="N25" s="5"/>
      <c r="O25" s="5">
        <v>6391146.6009152206</v>
      </c>
      <c r="P25" s="5"/>
      <c r="Q25" s="5">
        <f t="shared" si="11"/>
        <v>21003401.579084765</v>
      </c>
      <c r="R25" s="5"/>
      <c r="S25" s="41">
        <v>30.823834421347936</v>
      </c>
      <c r="T25" s="31"/>
      <c r="U25" s="23"/>
      <c r="V25" s="5">
        <f t="shared" si="6"/>
        <v>681401.3237930662</v>
      </c>
      <c r="X25" s="72">
        <f t="shared" si="9"/>
        <v>0.03</v>
      </c>
    </row>
    <row r="26" spans="1:24" x14ac:dyDescent="0.25">
      <c r="A26" s="90">
        <v>379</v>
      </c>
      <c r="C26" t="s">
        <v>76</v>
      </c>
      <c r="E26" s="5">
        <v>122736793.25999998</v>
      </c>
      <c r="F26" s="5"/>
      <c r="G26" s="87" t="s">
        <v>41</v>
      </c>
      <c r="H26" s="88" t="s">
        <v>10</v>
      </c>
      <c r="I26" s="89">
        <v>60</v>
      </c>
      <c r="J26" s="5"/>
      <c r="K26" s="64">
        <v>-0.2</v>
      </c>
      <c r="L26" s="5"/>
      <c r="M26" s="5">
        <f t="shared" si="10"/>
        <v>147284151.91199997</v>
      </c>
      <c r="N26" s="5"/>
      <c r="O26" s="5">
        <v>20597693.57577337</v>
      </c>
      <c r="P26" s="5"/>
      <c r="Q26" s="5">
        <f t="shared" si="11"/>
        <v>126686458.3362266</v>
      </c>
      <c r="R26" s="5"/>
      <c r="S26" s="91">
        <v>53.87</v>
      </c>
      <c r="T26" s="31"/>
      <c r="U26" s="23"/>
      <c r="V26" s="5">
        <f t="shared" si="6"/>
        <v>2351707.0416971711</v>
      </c>
      <c r="X26" s="72">
        <f t="shared" si="9"/>
        <v>1.9E-2</v>
      </c>
    </row>
    <row r="27" spans="1:24" x14ac:dyDescent="0.25">
      <c r="A27" s="9">
        <v>380</v>
      </c>
      <c r="C27" t="s">
        <v>77</v>
      </c>
      <c r="E27" s="5">
        <v>68085342.289999977</v>
      </c>
      <c r="F27" s="5"/>
      <c r="G27" s="33" t="s">
        <v>92</v>
      </c>
      <c r="H27" s="34" t="s">
        <v>10</v>
      </c>
      <c r="I27" s="35">
        <v>52</v>
      </c>
      <c r="J27" s="5"/>
      <c r="K27" s="64">
        <v>-1.3</v>
      </c>
      <c r="L27" s="5"/>
      <c r="M27" s="5">
        <f t="shared" si="10"/>
        <v>156596287.26699993</v>
      </c>
      <c r="N27" s="5"/>
      <c r="O27" s="5">
        <v>44097347.061889209</v>
      </c>
      <c r="P27" s="5"/>
      <c r="Q27" s="5">
        <f t="shared" si="11"/>
        <v>112498940.20511073</v>
      </c>
      <c r="R27" s="5"/>
      <c r="S27" s="41">
        <v>38.747125865709364</v>
      </c>
      <c r="T27" s="31"/>
      <c r="U27" s="23"/>
      <c r="V27" s="5">
        <f t="shared" si="6"/>
        <v>2903413.8066139929</v>
      </c>
      <c r="X27" s="72">
        <f t="shared" si="9"/>
        <v>4.2999999999999997E-2</v>
      </c>
    </row>
    <row r="28" spans="1:24" x14ac:dyDescent="0.25">
      <c r="A28" s="90">
        <v>380.02</v>
      </c>
      <c r="C28" t="s">
        <v>78</v>
      </c>
      <c r="E28" s="5">
        <v>667590895.32999992</v>
      </c>
      <c r="F28" s="5"/>
      <c r="G28" s="87" t="s">
        <v>41</v>
      </c>
      <c r="H28" s="88" t="s">
        <v>10</v>
      </c>
      <c r="I28" s="89">
        <v>62</v>
      </c>
      <c r="J28" s="5"/>
      <c r="K28" s="64">
        <v>-0.75</v>
      </c>
      <c r="L28" s="5"/>
      <c r="M28" s="5">
        <f t="shared" ref="M28:M29" si="12">E28*(1-K28)</f>
        <v>1168284066.8274999</v>
      </c>
      <c r="N28" s="5"/>
      <c r="O28" s="5">
        <v>212877942.27598739</v>
      </c>
      <c r="P28" s="5"/>
      <c r="Q28" s="5">
        <f t="shared" ref="Q28:Q29" si="13">M28-O28</f>
        <v>955406124.55151248</v>
      </c>
      <c r="R28" s="5"/>
      <c r="S28" s="91">
        <v>53.64</v>
      </c>
      <c r="T28" s="31"/>
      <c r="U28" s="23"/>
      <c r="V28" s="5">
        <f t="shared" ref="V28:V29" si="14">Q28/S28</f>
        <v>17811449.003570329</v>
      </c>
      <c r="X28" s="72">
        <f t="shared" si="9"/>
        <v>2.7E-2</v>
      </c>
    </row>
    <row r="29" spans="1:24" x14ac:dyDescent="0.25">
      <c r="A29" s="9">
        <v>381</v>
      </c>
      <c r="C29" t="s">
        <v>79</v>
      </c>
      <c r="E29" s="5">
        <v>113411738.28066561</v>
      </c>
      <c r="F29" s="5"/>
      <c r="G29" s="33" t="s">
        <v>41</v>
      </c>
      <c r="H29" s="34" t="s">
        <v>10</v>
      </c>
      <c r="I29" s="35">
        <v>20</v>
      </c>
      <c r="J29" s="5"/>
      <c r="K29" s="64">
        <v>0</v>
      </c>
      <c r="L29" s="5"/>
      <c r="M29" s="5">
        <f t="shared" si="12"/>
        <v>113411738.28066561</v>
      </c>
      <c r="N29" s="5"/>
      <c r="O29" s="5">
        <v>44575767.843240783</v>
      </c>
      <c r="P29" s="5"/>
      <c r="Q29" s="5">
        <f t="shared" si="13"/>
        <v>68835970.437424824</v>
      </c>
      <c r="R29" s="5"/>
      <c r="S29" s="41">
        <v>12.80616217522196</v>
      </c>
      <c r="T29" s="31"/>
      <c r="U29" s="23"/>
      <c r="V29" s="5">
        <f t="shared" si="14"/>
        <v>5375222.4511581073</v>
      </c>
      <c r="X29" s="72">
        <f t="shared" si="9"/>
        <v>4.7E-2</v>
      </c>
    </row>
    <row r="30" spans="1:24" x14ac:dyDescent="0.25">
      <c r="A30" s="90">
        <v>382</v>
      </c>
      <c r="C30" t="s">
        <v>80</v>
      </c>
      <c r="E30" s="5">
        <v>119185919.39246112</v>
      </c>
      <c r="F30" s="5"/>
      <c r="G30" s="87" t="s">
        <v>92</v>
      </c>
      <c r="H30" s="88" t="s">
        <v>10</v>
      </c>
      <c r="I30" s="89">
        <v>55</v>
      </c>
      <c r="J30" s="5"/>
      <c r="K30" s="64">
        <v>-0.3</v>
      </c>
      <c r="L30" s="5"/>
      <c r="M30" s="5">
        <f t="shared" si="10"/>
        <v>154941695.21019948</v>
      </c>
      <c r="N30" s="5"/>
      <c r="O30" s="5">
        <v>36161018.361859567</v>
      </c>
      <c r="P30" s="5"/>
      <c r="Q30" s="5">
        <f t="shared" si="11"/>
        <v>118780676.84833992</v>
      </c>
      <c r="R30" s="5"/>
      <c r="S30" s="91">
        <v>49.03</v>
      </c>
      <c r="T30" s="31"/>
      <c r="U30" s="23"/>
      <c r="V30" s="5">
        <f>Q30/S30</f>
        <v>2422612.2139167837</v>
      </c>
      <c r="X30" s="72">
        <f t="shared" si="9"/>
        <v>0.02</v>
      </c>
    </row>
    <row r="31" spans="1:24" x14ac:dyDescent="0.25">
      <c r="A31" s="9">
        <v>383</v>
      </c>
      <c r="C31" t="s">
        <v>81</v>
      </c>
      <c r="E31" s="5">
        <v>21662897.199999996</v>
      </c>
      <c r="F31" s="5"/>
      <c r="G31" s="33" t="s">
        <v>109</v>
      </c>
      <c r="H31" s="34" t="s">
        <v>10</v>
      </c>
      <c r="I31" s="35">
        <v>42</v>
      </c>
      <c r="J31" s="5"/>
      <c r="K31" s="64">
        <v>0</v>
      </c>
      <c r="L31" s="5"/>
      <c r="M31" s="5">
        <f t="shared" si="10"/>
        <v>21662897.199999996</v>
      </c>
      <c r="N31" s="5"/>
      <c r="O31" s="5">
        <v>9132324.756926477</v>
      </c>
      <c r="P31" s="5"/>
      <c r="Q31" s="5">
        <f t="shared" si="11"/>
        <v>12530572.443073519</v>
      </c>
      <c r="R31" s="5"/>
      <c r="S31" s="41">
        <v>28.141857448609773</v>
      </c>
      <c r="T31" s="31"/>
      <c r="U31" s="23"/>
      <c r="V31" s="5">
        <f>Q31/S31</f>
        <v>445264.58375946811</v>
      </c>
      <c r="X31" s="72">
        <f t="shared" si="9"/>
        <v>2.1000000000000001E-2</v>
      </c>
    </row>
    <row r="32" spans="1:24" x14ac:dyDescent="0.25">
      <c r="A32" s="9">
        <v>384</v>
      </c>
      <c r="C32" t="s">
        <v>82</v>
      </c>
      <c r="E32" s="5">
        <v>38677154.929999985</v>
      </c>
      <c r="F32" s="5"/>
      <c r="G32" s="33" t="s">
        <v>68</v>
      </c>
      <c r="H32" s="34" t="s">
        <v>10</v>
      </c>
      <c r="I32" s="35">
        <v>47</v>
      </c>
      <c r="J32" s="5"/>
      <c r="K32" s="64">
        <v>-0.3</v>
      </c>
      <c r="L32" s="5"/>
      <c r="M32" s="5">
        <f t="shared" si="10"/>
        <v>50280301.408999979</v>
      </c>
      <c r="N32" s="5"/>
      <c r="O32" s="5">
        <v>15584499.545730432</v>
      </c>
      <c r="P32" s="5"/>
      <c r="Q32" s="5">
        <f t="shared" si="11"/>
        <v>34695801.863269545</v>
      </c>
      <c r="R32" s="5"/>
      <c r="S32" s="41">
        <v>37.147776723231274</v>
      </c>
      <c r="T32" s="31"/>
      <c r="U32" s="23"/>
      <c r="V32" s="5">
        <f>Q32/S32</f>
        <v>933994.03473779559</v>
      </c>
      <c r="X32" s="72">
        <f t="shared" si="9"/>
        <v>2.4E-2</v>
      </c>
    </row>
    <row r="33" spans="1:24" x14ac:dyDescent="0.25">
      <c r="A33" s="9">
        <v>385</v>
      </c>
      <c r="C33" t="s">
        <v>83</v>
      </c>
      <c r="E33" s="5">
        <v>15196826.639999999</v>
      </c>
      <c r="F33" s="5"/>
      <c r="G33" s="33" t="s">
        <v>69</v>
      </c>
      <c r="H33" s="34" t="s">
        <v>10</v>
      </c>
      <c r="I33" s="35">
        <v>39</v>
      </c>
      <c r="J33" s="5"/>
      <c r="K33" s="64">
        <v>0</v>
      </c>
      <c r="L33" s="5"/>
      <c r="M33" s="5">
        <f t="shared" si="10"/>
        <v>15196826.639999999</v>
      </c>
      <c r="N33" s="5"/>
      <c r="O33" s="5">
        <v>7287259.3511351217</v>
      </c>
      <c r="P33" s="5"/>
      <c r="Q33" s="5">
        <f t="shared" si="11"/>
        <v>7909567.2888648771</v>
      </c>
      <c r="R33" s="5"/>
      <c r="S33" s="41">
        <v>23.493268546577429</v>
      </c>
      <c r="T33" s="31"/>
      <c r="U33" s="23"/>
      <c r="V33" s="5">
        <f>Q33/S33</f>
        <v>336673.7699006623</v>
      </c>
      <c r="X33" s="72">
        <f t="shared" si="9"/>
        <v>2.1999999999999999E-2</v>
      </c>
    </row>
    <row r="34" spans="1:24" x14ac:dyDescent="0.25">
      <c r="A34" s="9">
        <v>387</v>
      </c>
      <c r="C34" t="s">
        <v>84</v>
      </c>
      <c r="E34" s="7">
        <v>13431843.029999996</v>
      </c>
      <c r="G34" s="33" t="s">
        <v>93</v>
      </c>
      <c r="H34" s="34" t="s">
        <v>10</v>
      </c>
      <c r="I34" s="35">
        <v>27</v>
      </c>
      <c r="J34" s="5"/>
      <c r="K34" s="65">
        <v>0</v>
      </c>
      <c r="L34" s="5"/>
      <c r="M34" s="7">
        <f t="shared" si="7"/>
        <v>13431843.029999996</v>
      </c>
      <c r="N34" s="5"/>
      <c r="O34" s="7">
        <v>5670671.8931667153</v>
      </c>
      <c r="P34" s="5"/>
      <c r="Q34" s="7">
        <f t="shared" si="8"/>
        <v>7761171.1368332803</v>
      </c>
      <c r="R34" s="5"/>
      <c r="S34" s="54">
        <v>19.25358481757295</v>
      </c>
      <c r="T34" s="31"/>
      <c r="U34" s="23"/>
      <c r="V34" s="7">
        <f>Q34/S34</f>
        <v>403102.6538886191</v>
      </c>
      <c r="X34" s="29">
        <f t="shared" si="9"/>
        <v>0.03</v>
      </c>
    </row>
    <row r="35" spans="1:24" x14ac:dyDescent="0.25">
      <c r="A35" s="9"/>
      <c r="E35" s="5"/>
      <c r="G35" s="33"/>
      <c r="H35" s="34"/>
      <c r="I35" s="35"/>
      <c r="J35" s="5"/>
      <c r="K35" s="64"/>
      <c r="L35" s="5"/>
      <c r="M35" s="5"/>
      <c r="N35" s="5"/>
      <c r="O35" s="5"/>
      <c r="P35" s="5"/>
      <c r="Q35" s="5"/>
      <c r="R35" s="5"/>
      <c r="S35" s="41"/>
      <c r="T35" s="31"/>
      <c r="U35" s="23"/>
      <c r="V35" s="5"/>
      <c r="X35" s="17"/>
    </row>
    <row r="36" spans="1:24" ht="15.75" thickBot="1" x14ac:dyDescent="0.3">
      <c r="A36" s="9"/>
      <c r="C36" s="69" t="s">
        <v>6</v>
      </c>
      <c r="E36" s="62">
        <f>SUM(E20:E34)</f>
        <v>3184550513.4757018</v>
      </c>
      <c r="F36" s="5"/>
      <c r="G36" s="33"/>
      <c r="H36" s="34"/>
      <c r="I36" s="35"/>
      <c r="J36" s="5"/>
      <c r="K36" s="70">
        <f>-M36/E36+1</f>
        <v>-0.50268284987379452</v>
      </c>
      <c r="L36" s="5"/>
      <c r="M36" s="62">
        <f>SUM(M20:M34)</f>
        <v>4785369441.156723</v>
      </c>
      <c r="N36" s="5"/>
      <c r="O36" s="62">
        <f>SUM(O20:O34)</f>
        <v>832483088.43115175</v>
      </c>
      <c r="P36" s="5"/>
      <c r="Q36" s="62">
        <f>SUM(Q20:Q34)</f>
        <v>3952886352.7255716</v>
      </c>
      <c r="R36" s="5"/>
      <c r="S36" s="84">
        <f>Q36/V36</f>
        <v>54.925360995001284</v>
      </c>
      <c r="T36" s="31"/>
      <c r="U36" s="23"/>
      <c r="V36" s="62">
        <f>SUM(V20:V34)</f>
        <v>71968327.219284385</v>
      </c>
      <c r="X36" s="30">
        <f>V36/E36</f>
        <v>2.2599210442649335E-2</v>
      </c>
    </row>
    <row r="37" spans="1:24" ht="15.75" thickTop="1" x14ac:dyDescent="0.25">
      <c r="A37" s="9"/>
      <c r="E37" s="5"/>
      <c r="F37" s="5"/>
      <c r="G37" s="33"/>
      <c r="H37" s="34"/>
      <c r="I37" s="35"/>
      <c r="J37" s="5"/>
      <c r="K37" s="64"/>
      <c r="L37" s="5"/>
      <c r="M37" s="5"/>
      <c r="N37" s="5"/>
      <c r="O37" s="5"/>
      <c r="P37" s="5"/>
      <c r="Q37" s="5"/>
      <c r="R37" s="5"/>
      <c r="S37" s="41"/>
      <c r="T37" s="31"/>
      <c r="U37" s="23"/>
      <c r="V37" s="5"/>
      <c r="X37" s="17"/>
    </row>
    <row r="38" spans="1:24" x14ac:dyDescent="0.25">
      <c r="A38" s="9"/>
      <c r="F38" s="5"/>
      <c r="G38" s="33"/>
      <c r="H38" s="34"/>
      <c r="I38" s="35"/>
      <c r="J38" s="5"/>
      <c r="K38" s="64"/>
      <c r="L38" s="5"/>
      <c r="M38" s="5"/>
      <c r="N38" s="5"/>
      <c r="O38" s="5"/>
      <c r="P38" s="5"/>
      <c r="Q38" s="5"/>
      <c r="R38" s="5"/>
      <c r="S38" s="41"/>
      <c r="T38" s="31"/>
      <c r="U38" s="23"/>
      <c r="V38" s="5"/>
      <c r="X38" s="17"/>
    </row>
    <row r="39" spans="1:24" x14ac:dyDescent="0.25">
      <c r="A39" s="9"/>
      <c r="C39" s="2" t="s">
        <v>65</v>
      </c>
      <c r="F39" s="5"/>
      <c r="G39" s="33"/>
      <c r="H39" s="34"/>
      <c r="I39" s="35"/>
      <c r="J39" s="5"/>
      <c r="K39" s="64"/>
      <c r="L39" s="5"/>
      <c r="M39" s="5"/>
      <c r="N39" s="5"/>
      <c r="O39" s="5"/>
      <c r="P39" s="5"/>
      <c r="Q39" s="5"/>
      <c r="R39" s="5"/>
      <c r="S39" s="41"/>
      <c r="T39" s="31"/>
      <c r="U39" s="23"/>
      <c r="V39" s="5"/>
      <c r="X39" s="17"/>
    </row>
    <row r="40" spans="1:24" x14ac:dyDescent="0.25">
      <c r="A40" s="9"/>
      <c r="C40" s="2"/>
      <c r="F40" s="5"/>
      <c r="G40" s="33"/>
      <c r="H40" s="34"/>
      <c r="I40" s="35"/>
      <c r="J40" s="5"/>
      <c r="K40" s="64"/>
      <c r="L40" s="5"/>
      <c r="M40" s="5"/>
      <c r="N40" s="5"/>
      <c r="O40" s="5"/>
      <c r="P40" s="5"/>
      <c r="Q40" s="5"/>
      <c r="R40" s="5"/>
      <c r="S40" s="41"/>
      <c r="T40" s="31"/>
      <c r="U40" s="23"/>
      <c r="V40" s="5"/>
      <c r="X40" s="75"/>
    </row>
    <row r="41" spans="1:24" x14ac:dyDescent="0.25">
      <c r="A41" s="9">
        <v>390</v>
      </c>
      <c r="C41" t="s">
        <v>72</v>
      </c>
      <c r="E41" s="5">
        <v>663068.9</v>
      </c>
      <c r="G41" s="33" t="s">
        <v>91</v>
      </c>
      <c r="H41" s="34" t="s">
        <v>10</v>
      </c>
      <c r="I41" s="35">
        <v>25</v>
      </c>
      <c r="J41" s="5"/>
      <c r="K41" s="64">
        <v>0</v>
      </c>
      <c r="L41" s="5"/>
      <c r="M41" s="5">
        <f t="shared" ref="M41" si="15">E41*(1-K41)</f>
        <v>663068.9</v>
      </c>
      <c r="N41" s="5"/>
      <c r="O41" s="5">
        <v>45567.602230799923</v>
      </c>
      <c r="P41" s="5"/>
      <c r="Q41" s="5">
        <f t="shared" ref="Q41" si="16">M41-O41</f>
        <v>617501.29776920006</v>
      </c>
      <c r="R41" s="5"/>
      <c r="S41" s="41">
        <v>22.876068219495995</v>
      </c>
      <c r="T41" s="31"/>
      <c r="U41" s="23"/>
      <c r="V41" s="5">
        <f>Q41/S41</f>
        <v>26993.331714360695</v>
      </c>
      <c r="X41" s="72">
        <f t="shared" ref="X41" si="17">ROUND((V41/E41),3)</f>
        <v>4.1000000000000002E-2</v>
      </c>
    </row>
    <row r="42" spans="1:24" x14ac:dyDescent="0.25">
      <c r="A42" s="9">
        <v>391</v>
      </c>
      <c r="C42" t="s">
        <v>97</v>
      </c>
      <c r="E42" s="5">
        <v>2192449.73</v>
      </c>
      <c r="G42" s="33" t="s">
        <v>33</v>
      </c>
      <c r="H42" s="34" t="s">
        <v>10</v>
      </c>
      <c r="I42" s="35">
        <v>17</v>
      </c>
      <c r="J42" s="5"/>
      <c r="K42" s="64">
        <v>0</v>
      </c>
      <c r="L42" s="5"/>
      <c r="M42" s="5">
        <f t="shared" ref="M42:M43" si="18">E42*(1-K42)</f>
        <v>2192449.73</v>
      </c>
      <c r="N42" s="5"/>
      <c r="O42" s="5">
        <v>1250876.8360366272</v>
      </c>
      <c r="P42" s="5"/>
      <c r="Q42" s="5">
        <f t="shared" ref="Q42:Q43" si="19">M42-O42</f>
        <v>941572.8939633728</v>
      </c>
      <c r="R42" s="5"/>
      <c r="S42" s="41">
        <v>6.8131428149096056</v>
      </c>
      <c r="T42" s="31"/>
      <c r="U42" s="23"/>
      <c r="V42" s="5">
        <f t="shared" ref="V42:V54" si="20">Q42/S42</f>
        <v>138199.49464480224</v>
      </c>
      <c r="X42" s="72">
        <f t="shared" ref="X42:X54" si="21">ROUND((V42/E42),3)</f>
        <v>6.3E-2</v>
      </c>
    </row>
    <row r="43" spans="1:24" x14ac:dyDescent="0.25">
      <c r="A43" s="9">
        <v>391.01</v>
      </c>
      <c r="C43" t="s">
        <v>98</v>
      </c>
      <c r="E43" s="5">
        <v>6423957.1449999902</v>
      </c>
      <c r="G43" s="33" t="s">
        <v>33</v>
      </c>
      <c r="H43" s="34" t="s">
        <v>10</v>
      </c>
      <c r="I43" s="35">
        <v>9</v>
      </c>
      <c r="J43" s="5"/>
      <c r="K43" s="64">
        <v>0</v>
      </c>
      <c r="L43" s="5"/>
      <c r="M43" s="5">
        <f t="shared" si="18"/>
        <v>6423957.1449999902</v>
      </c>
      <c r="N43" s="5"/>
      <c r="O43" s="5">
        <v>3887200.5361898364</v>
      </c>
      <c r="P43" s="5"/>
      <c r="Q43" s="5">
        <f t="shared" si="19"/>
        <v>2536756.6088101538</v>
      </c>
      <c r="R43" s="5"/>
      <c r="S43" s="41">
        <v>4.8612938925527258</v>
      </c>
      <c r="T43" s="31"/>
      <c r="U43" s="23"/>
      <c r="V43" s="5">
        <f t="shared" si="20"/>
        <v>521827.45270684949</v>
      </c>
      <c r="X43" s="72">
        <f t="shared" si="21"/>
        <v>8.1000000000000003E-2</v>
      </c>
    </row>
    <row r="44" spans="1:24" x14ac:dyDescent="0.25">
      <c r="A44" s="9">
        <v>391.02</v>
      </c>
      <c r="C44" t="s">
        <v>99</v>
      </c>
      <c r="E44" s="5">
        <v>1529673.7899999998</v>
      </c>
      <c r="G44" s="33" t="s">
        <v>33</v>
      </c>
      <c r="H44" s="34" t="s">
        <v>10</v>
      </c>
      <c r="I44" s="35">
        <v>15</v>
      </c>
      <c r="J44" s="5"/>
      <c r="K44" s="64">
        <v>0</v>
      </c>
      <c r="L44" s="5"/>
      <c r="M44" s="5">
        <f t="shared" ref="M44:M52" si="22">E44*(1-K44)</f>
        <v>1529673.7899999998</v>
      </c>
      <c r="N44" s="5"/>
      <c r="O44" s="5">
        <v>1057059.5213299992</v>
      </c>
      <c r="P44" s="5"/>
      <c r="Q44" s="5">
        <f t="shared" ref="Q44:Q52" si="23">M44-O44</f>
        <v>472614.2686700006</v>
      </c>
      <c r="R44" s="5"/>
      <c r="S44" s="41">
        <v>5.0181124467066933</v>
      </c>
      <c r="T44" s="31"/>
      <c r="U44" s="23"/>
      <c r="V44" s="5">
        <f t="shared" si="20"/>
        <v>94181.681596268289</v>
      </c>
      <c r="X44" s="72">
        <f t="shared" si="21"/>
        <v>6.2E-2</v>
      </c>
    </row>
    <row r="45" spans="1:24" x14ac:dyDescent="0.25">
      <c r="A45" s="9">
        <v>392.01</v>
      </c>
      <c r="C45" t="s">
        <v>85</v>
      </c>
      <c r="E45" s="5">
        <v>23701574.900950912</v>
      </c>
      <c r="G45" s="33" t="s">
        <v>124</v>
      </c>
      <c r="H45" s="34" t="s">
        <v>10</v>
      </c>
      <c r="I45" s="35">
        <v>8</v>
      </c>
      <c r="J45" s="5"/>
      <c r="K45" s="64">
        <v>0.11</v>
      </c>
      <c r="L45" s="5"/>
      <c r="M45" s="5">
        <f t="shared" si="22"/>
        <v>21094401.661846314</v>
      </c>
      <c r="N45" s="5"/>
      <c r="O45" s="5">
        <v>8222729.2678835941</v>
      </c>
      <c r="P45" s="5"/>
      <c r="Q45" s="5">
        <f t="shared" si="23"/>
        <v>12871672.393962719</v>
      </c>
      <c r="R45" s="5"/>
      <c r="S45" s="41">
        <v>5.3913796326334404</v>
      </c>
      <c r="T45" s="31"/>
      <c r="U45" s="23"/>
      <c r="V45" s="5">
        <f t="shared" si="20"/>
        <v>2387454.2827687133</v>
      </c>
      <c r="X45" s="72">
        <f t="shared" si="21"/>
        <v>0.10100000000000001</v>
      </c>
    </row>
    <row r="46" spans="1:24" x14ac:dyDescent="0.25">
      <c r="A46" s="9">
        <v>392.02</v>
      </c>
      <c r="C46" t="s">
        <v>86</v>
      </c>
      <c r="E46" s="5">
        <v>17803654.689999994</v>
      </c>
      <c r="G46" s="33" t="s">
        <v>70</v>
      </c>
      <c r="H46" s="34" t="s">
        <v>10</v>
      </c>
      <c r="I46" s="35">
        <v>10</v>
      </c>
      <c r="J46" s="5"/>
      <c r="K46" s="64">
        <v>0.11</v>
      </c>
      <c r="L46" s="5"/>
      <c r="M46" s="5">
        <f t="shared" si="22"/>
        <v>15845252.674099995</v>
      </c>
      <c r="N46" s="5"/>
      <c r="O46" s="5">
        <v>9635071.750319995</v>
      </c>
      <c r="P46" s="5"/>
      <c r="Q46" s="5">
        <f t="shared" si="23"/>
        <v>6210180.9237799998</v>
      </c>
      <c r="R46" s="5"/>
      <c r="S46" s="41">
        <v>4.8959083213442938</v>
      </c>
      <c r="T46" s="31"/>
      <c r="U46" s="23"/>
      <c r="V46" s="5">
        <f t="shared" si="20"/>
        <v>1268443.0581973887</v>
      </c>
      <c r="X46" s="72">
        <f t="shared" si="21"/>
        <v>7.0999999999999994E-2</v>
      </c>
    </row>
    <row r="47" spans="1:24" x14ac:dyDescent="0.25">
      <c r="A47" s="9">
        <v>392.04</v>
      </c>
      <c r="C47" t="s">
        <v>87</v>
      </c>
      <c r="E47" s="5">
        <v>4681567.3202562388</v>
      </c>
      <c r="G47" s="33" t="s">
        <v>68</v>
      </c>
      <c r="H47" s="34" t="s">
        <v>10</v>
      </c>
      <c r="I47" s="35">
        <v>30</v>
      </c>
      <c r="J47" s="5"/>
      <c r="K47" s="64">
        <v>0.2</v>
      </c>
      <c r="L47" s="5"/>
      <c r="M47" s="5">
        <f t="shared" si="22"/>
        <v>3745253.8562049912</v>
      </c>
      <c r="N47" s="5"/>
      <c r="O47" s="5">
        <v>932593.93949549214</v>
      </c>
      <c r="P47" s="5"/>
      <c r="Q47" s="5">
        <f t="shared" si="23"/>
        <v>2812659.916709499</v>
      </c>
      <c r="R47" s="5"/>
      <c r="S47" s="41">
        <v>25.152054599291752</v>
      </c>
      <c r="T47" s="31"/>
      <c r="U47" s="23"/>
      <c r="V47" s="5">
        <f t="shared" si="20"/>
        <v>111826.24885001243</v>
      </c>
      <c r="X47" s="72">
        <f t="shared" si="21"/>
        <v>2.4E-2</v>
      </c>
    </row>
    <row r="48" spans="1:24" x14ac:dyDescent="0.25">
      <c r="A48" s="9">
        <v>392.05</v>
      </c>
      <c r="C48" t="s">
        <v>88</v>
      </c>
      <c r="E48" s="5">
        <v>2564139.2299999995</v>
      </c>
      <c r="G48" s="33" t="s">
        <v>110</v>
      </c>
      <c r="H48" s="34" t="s">
        <v>10</v>
      </c>
      <c r="I48" s="35">
        <v>13</v>
      </c>
      <c r="J48" s="5"/>
      <c r="K48" s="64">
        <v>7.0000000000000007E-2</v>
      </c>
      <c r="L48" s="5"/>
      <c r="M48" s="5">
        <f t="shared" si="22"/>
        <v>2384649.4838999994</v>
      </c>
      <c r="N48" s="5"/>
      <c r="O48" s="5">
        <v>1395539.2506799987</v>
      </c>
      <c r="P48" s="5"/>
      <c r="Q48" s="5">
        <f t="shared" si="23"/>
        <v>989110.23322000075</v>
      </c>
      <c r="R48" s="5"/>
      <c r="S48" s="41">
        <v>6.9471357509861367</v>
      </c>
      <c r="T48" s="31"/>
      <c r="U48" s="23"/>
      <c r="V48" s="5">
        <f t="shared" si="20"/>
        <v>142376.69575977378</v>
      </c>
      <c r="X48" s="72">
        <f t="shared" si="21"/>
        <v>5.6000000000000001E-2</v>
      </c>
    </row>
    <row r="49" spans="1:24" x14ac:dyDescent="0.25">
      <c r="A49" s="9">
        <v>393</v>
      </c>
      <c r="C49" t="s">
        <v>100</v>
      </c>
      <c r="E49" s="5">
        <v>1283.3900000000001</v>
      </c>
      <c r="G49" s="33" t="s">
        <v>33</v>
      </c>
      <c r="H49" s="34" t="s">
        <v>10</v>
      </c>
      <c r="I49" s="35">
        <v>24</v>
      </c>
      <c r="J49" s="5"/>
      <c r="K49" s="64">
        <v>0</v>
      </c>
      <c r="L49" s="5"/>
      <c r="M49" s="5">
        <f t="shared" si="22"/>
        <v>1283.3900000000001</v>
      </c>
      <c r="N49" s="5"/>
      <c r="O49" s="5">
        <v>647.04815000006727</v>
      </c>
      <c r="P49" s="5"/>
      <c r="Q49" s="5">
        <f t="shared" si="23"/>
        <v>636.34184999993283</v>
      </c>
      <c r="R49" s="5"/>
      <c r="S49" s="41">
        <v>11.5</v>
      </c>
      <c r="T49" s="31"/>
      <c r="U49" s="23"/>
      <c r="V49" s="5">
        <f t="shared" si="20"/>
        <v>55.334073913037635</v>
      </c>
      <c r="X49" s="72">
        <f t="shared" si="21"/>
        <v>4.2999999999999997E-2</v>
      </c>
    </row>
    <row r="50" spans="1:24" x14ac:dyDescent="0.25">
      <c r="A50" s="9">
        <v>394</v>
      </c>
      <c r="C50" t="s">
        <v>101</v>
      </c>
      <c r="E50" s="5">
        <v>9345098.3999999985</v>
      </c>
      <c r="G50" s="33" t="s">
        <v>33</v>
      </c>
      <c r="H50" s="34" t="s">
        <v>10</v>
      </c>
      <c r="I50" s="35">
        <v>18</v>
      </c>
      <c r="J50" s="5"/>
      <c r="K50" s="64">
        <v>0</v>
      </c>
      <c r="L50" s="5"/>
      <c r="M50" s="5">
        <f t="shared" si="22"/>
        <v>9345098.3999999985</v>
      </c>
      <c r="N50" s="5"/>
      <c r="O50" s="5">
        <v>4783405.2230809862</v>
      </c>
      <c r="P50" s="5"/>
      <c r="Q50" s="5">
        <f t="shared" si="23"/>
        <v>4561693.1769190123</v>
      </c>
      <c r="R50" s="5"/>
      <c r="S50" s="41">
        <v>9.9824180096380797</v>
      </c>
      <c r="T50" s="31"/>
      <c r="U50" s="23"/>
      <c r="V50" s="5">
        <f t="shared" si="20"/>
        <v>456972.76677000226</v>
      </c>
      <c r="X50" s="72">
        <f t="shared" si="21"/>
        <v>4.9000000000000002E-2</v>
      </c>
    </row>
    <row r="51" spans="1:24" x14ac:dyDescent="0.25">
      <c r="A51" s="9">
        <v>394.01</v>
      </c>
      <c r="C51" t="s">
        <v>116</v>
      </c>
      <c r="E51" s="5">
        <v>3241792.7899999996</v>
      </c>
      <c r="G51" s="33" t="s">
        <v>33</v>
      </c>
      <c r="H51" s="34" t="s">
        <v>10</v>
      </c>
      <c r="I51" s="35">
        <v>20</v>
      </c>
      <c r="J51" s="5"/>
      <c r="K51" s="64">
        <v>0</v>
      </c>
      <c r="L51" s="5"/>
      <c r="M51" s="5">
        <f t="shared" si="22"/>
        <v>3241792.7899999996</v>
      </c>
      <c r="N51" s="5"/>
      <c r="O51" s="5">
        <v>958073.39337000111</v>
      </c>
      <c r="P51" s="5"/>
      <c r="Q51" s="5">
        <f t="shared" si="23"/>
        <v>2283719.3966299985</v>
      </c>
      <c r="R51" s="5"/>
      <c r="S51" s="41">
        <v>13.935983084532676</v>
      </c>
      <c r="T51" s="31"/>
      <c r="U51" s="23"/>
      <c r="V51" s="5">
        <f t="shared" si="20"/>
        <v>163872.14183437565</v>
      </c>
      <c r="X51" s="72">
        <f t="shared" si="21"/>
        <v>5.0999999999999997E-2</v>
      </c>
    </row>
    <row r="52" spans="1:24" x14ac:dyDescent="0.25">
      <c r="A52" s="9">
        <v>396</v>
      </c>
      <c r="C52" t="s">
        <v>89</v>
      </c>
      <c r="E52" s="5">
        <v>4522728.60539502</v>
      </c>
      <c r="G52" s="33" t="s">
        <v>93</v>
      </c>
      <c r="H52" s="34" t="s">
        <v>10</v>
      </c>
      <c r="I52" s="35">
        <v>18</v>
      </c>
      <c r="J52" s="5"/>
      <c r="K52" s="64">
        <v>0.1</v>
      </c>
      <c r="L52" s="5"/>
      <c r="M52" s="5">
        <f t="shared" si="22"/>
        <v>4070455.744855518</v>
      </c>
      <c r="N52" s="5"/>
      <c r="O52" s="5">
        <v>2148335.1997778886</v>
      </c>
      <c r="P52" s="5"/>
      <c r="Q52" s="5">
        <f t="shared" si="23"/>
        <v>1922120.5450776294</v>
      </c>
      <c r="R52" s="5"/>
      <c r="S52" s="41">
        <v>11.50286458051837</v>
      </c>
      <c r="T52" s="31"/>
      <c r="U52" s="23"/>
      <c r="V52" s="5">
        <f t="shared" si="20"/>
        <v>167099.29353884561</v>
      </c>
      <c r="X52" s="72">
        <f t="shared" si="21"/>
        <v>3.6999999999999998E-2</v>
      </c>
    </row>
    <row r="53" spans="1:24" x14ac:dyDescent="0.25">
      <c r="A53" s="9">
        <v>397</v>
      </c>
      <c r="C53" t="s">
        <v>102</v>
      </c>
      <c r="E53" s="5">
        <v>3026304.3707999997</v>
      </c>
      <c r="G53" s="33" t="s">
        <v>33</v>
      </c>
      <c r="H53" s="34" t="s">
        <v>10</v>
      </c>
      <c r="I53" s="35">
        <v>13</v>
      </c>
      <c r="J53" s="5"/>
      <c r="K53" s="64">
        <v>0</v>
      </c>
      <c r="L53" s="5"/>
      <c r="M53" s="5">
        <f t="shared" ref="M53:M54" si="24">E53*(1-K53)</f>
        <v>3026304.3707999997</v>
      </c>
      <c r="N53" s="5"/>
      <c r="O53" s="5">
        <v>3012751.6863328698</v>
      </c>
      <c r="P53" s="5"/>
      <c r="Q53" s="5">
        <f t="shared" ref="Q53:Q54" si="25">M53-O53</f>
        <v>13552.684467129875</v>
      </c>
      <c r="R53" s="5"/>
      <c r="S53" s="41">
        <v>1.6712045651452556</v>
      </c>
      <c r="T53" s="31"/>
      <c r="U53" s="23"/>
      <c r="V53" s="5">
        <v>0</v>
      </c>
      <c r="X53" s="72">
        <v>7.6999999999999999E-2</v>
      </c>
    </row>
    <row r="54" spans="1:24" x14ac:dyDescent="0.25">
      <c r="A54" s="9">
        <v>398</v>
      </c>
      <c r="C54" t="s">
        <v>103</v>
      </c>
      <c r="E54" s="7">
        <v>923442.00410236092</v>
      </c>
      <c r="G54" s="33" t="s">
        <v>33</v>
      </c>
      <c r="H54" s="34" t="s">
        <v>10</v>
      </c>
      <c r="I54" s="35">
        <v>20</v>
      </c>
      <c r="J54" s="5"/>
      <c r="K54" s="65">
        <v>0</v>
      </c>
      <c r="L54" s="5"/>
      <c r="M54" s="7">
        <f t="shared" si="24"/>
        <v>923442.00410236092</v>
      </c>
      <c r="N54" s="5"/>
      <c r="O54" s="7">
        <v>236137.54089293242</v>
      </c>
      <c r="P54" s="5"/>
      <c r="Q54" s="7">
        <f t="shared" si="25"/>
        <v>687304.46320942848</v>
      </c>
      <c r="R54" s="5"/>
      <c r="S54" s="54">
        <v>16.508388916867876</v>
      </c>
      <c r="T54" s="31"/>
      <c r="U54" s="23"/>
      <c r="V54" s="7">
        <f t="shared" si="20"/>
        <v>41633.648605598166</v>
      </c>
      <c r="X54" s="29">
        <f t="shared" si="21"/>
        <v>4.4999999999999998E-2</v>
      </c>
    </row>
    <row r="55" spans="1:24" x14ac:dyDescent="0.25">
      <c r="A55" s="9"/>
      <c r="E55" s="5"/>
      <c r="G55" s="33"/>
      <c r="H55" s="34"/>
      <c r="I55" s="35"/>
      <c r="J55" s="5"/>
      <c r="K55" s="32"/>
      <c r="L55" s="5"/>
      <c r="M55" s="5"/>
      <c r="N55" s="5"/>
      <c r="O55" s="5"/>
      <c r="P55" s="5"/>
      <c r="Q55" s="5"/>
      <c r="R55" s="5"/>
      <c r="S55" s="41"/>
      <c r="T55" s="31"/>
      <c r="U55" s="23"/>
      <c r="V55" s="5"/>
      <c r="X55" s="17"/>
    </row>
    <row r="56" spans="1:24" ht="15.75" thickBot="1" x14ac:dyDescent="0.3">
      <c r="A56" s="9"/>
      <c r="C56" s="69" t="s">
        <v>7</v>
      </c>
      <c r="E56" s="62">
        <f>SUM(E41:E54)</f>
        <v>80620735.266504541</v>
      </c>
      <c r="G56" s="33"/>
      <c r="H56" s="34"/>
      <c r="I56" s="35"/>
      <c r="J56" s="5"/>
      <c r="K56" s="71">
        <f>-M56/E56+1</f>
        <v>7.6080319850961642E-2</v>
      </c>
      <c r="L56" s="5"/>
      <c r="M56" s="62">
        <f>SUM(M41:M54)</f>
        <v>74487083.940809175</v>
      </c>
      <c r="N56" s="5"/>
      <c r="O56" s="62">
        <f>SUM(O41:O54)</f>
        <v>37565988.795771018</v>
      </c>
      <c r="P56" s="5"/>
      <c r="Q56" s="62">
        <f>SUM(Q41:Q54)</f>
        <v>36921095.145038143</v>
      </c>
      <c r="R56" s="5"/>
      <c r="S56" s="84">
        <f>Q56/V56</f>
        <v>6.6874709197501652</v>
      </c>
      <c r="T56" s="31"/>
      <c r="U56" s="23"/>
      <c r="V56" s="62">
        <f>SUM(V41:V54)</f>
        <v>5520935.4310609046</v>
      </c>
      <c r="X56" s="30">
        <f>V56/E56</f>
        <v>6.8480340855371552E-2</v>
      </c>
    </row>
    <row r="57" spans="1:24" ht="15.75" thickTop="1" x14ac:dyDescent="0.25">
      <c r="A57" s="9"/>
      <c r="E57" s="5"/>
      <c r="G57" s="33"/>
      <c r="H57" s="34"/>
      <c r="I57" s="35"/>
      <c r="J57" s="5"/>
      <c r="K57" s="73"/>
      <c r="L57" s="5"/>
      <c r="M57" s="5"/>
      <c r="N57" s="5"/>
      <c r="O57" s="5"/>
      <c r="P57" s="5"/>
      <c r="Q57" s="5"/>
      <c r="R57" s="5"/>
      <c r="S57" s="41"/>
      <c r="T57" s="31"/>
      <c r="U57" s="23"/>
      <c r="V57" s="5"/>
      <c r="X57" s="72"/>
    </row>
    <row r="58" spans="1:24" x14ac:dyDescent="0.25">
      <c r="A58" s="9"/>
      <c r="E58" s="5"/>
      <c r="G58" s="33"/>
      <c r="H58" s="34"/>
      <c r="I58" s="35"/>
      <c r="J58" s="5"/>
      <c r="K58" s="73"/>
      <c r="L58" s="5"/>
      <c r="M58" s="5"/>
      <c r="N58" s="5"/>
      <c r="O58" s="5"/>
      <c r="P58" s="5"/>
      <c r="Q58" s="5"/>
      <c r="R58" s="5"/>
      <c r="S58" s="41"/>
      <c r="T58" s="31"/>
      <c r="U58" s="23"/>
      <c r="V58" s="5"/>
      <c r="X58" s="72"/>
    </row>
    <row r="59" spans="1:24" x14ac:dyDescent="0.25">
      <c r="A59" s="9"/>
      <c r="C59" s="2" t="s">
        <v>111</v>
      </c>
      <c r="E59" s="5"/>
      <c r="G59" s="33"/>
      <c r="H59" s="34"/>
      <c r="I59" s="35"/>
      <c r="J59" s="5"/>
      <c r="K59" s="73"/>
      <c r="L59" s="5"/>
      <c r="M59" s="5"/>
      <c r="N59" s="5"/>
      <c r="O59" s="5"/>
      <c r="P59" s="5"/>
      <c r="Q59" s="5"/>
      <c r="R59" s="5"/>
      <c r="S59" s="41"/>
      <c r="T59" s="31"/>
      <c r="U59" s="23"/>
      <c r="V59" s="5"/>
      <c r="X59" s="72"/>
    </row>
    <row r="60" spans="1:24" x14ac:dyDescent="0.25">
      <c r="A60" s="9"/>
      <c r="E60" s="5"/>
      <c r="G60" s="33"/>
      <c r="H60" s="34"/>
      <c r="I60" s="35"/>
      <c r="J60" s="5"/>
      <c r="K60" s="32"/>
      <c r="L60" s="5"/>
      <c r="M60" s="5"/>
      <c r="N60" s="5"/>
      <c r="O60" s="5"/>
      <c r="P60" s="5"/>
      <c r="Q60" s="5"/>
      <c r="R60" s="5"/>
      <c r="S60" s="41"/>
      <c r="T60" s="31"/>
      <c r="U60" s="23"/>
      <c r="V60" s="5"/>
      <c r="X60" s="17"/>
    </row>
    <row r="61" spans="1:24" x14ac:dyDescent="0.25">
      <c r="A61" s="9">
        <v>336</v>
      </c>
      <c r="C61" t="s">
        <v>114</v>
      </c>
      <c r="E61" s="5">
        <v>16109646.340000002</v>
      </c>
      <c r="G61" s="33" t="s">
        <v>41</v>
      </c>
      <c r="H61" s="34" t="s">
        <v>10</v>
      </c>
      <c r="I61" s="35">
        <v>30</v>
      </c>
      <c r="J61" s="5"/>
      <c r="K61" s="64">
        <v>-0.05</v>
      </c>
      <c r="L61" s="5"/>
      <c r="M61" s="5">
        <f t="shared" ref="M61" si="26">E61*(1-K61)</f>
        <v>16915128.657000002</v>
      </c>
      <c r="N61" s="5"/>
      <c r="O61" s="5">
        <v>1079308.7666374999</v>
      </c>
      <c r="P61" s="5"/>
      <c r="Q61" s="5">
        <f t="shared" ref="Q61" si="27">M61-O61</f>
        <v>15835819.890362501</v>
      </c>
      <c r="R61" s="5"/>
      <c r="S61" s="41">
        <v>28.649208999999999</v>
      </c>
      <c r="T61" s="31"/>
      <c r="U61" s="23"/>
      <c r="V61" s="5">
        <f t="shared" ref="V61" si="28">Q61/S61</f>
        <v>552748.93943363323</v>
      </c>
      <c r="X61" s="72">
        <f t="shared" ref="X61:X63" si="29">ROUND((V61/E61),3)</f>
        <v>3.4000000000000002E-2</v>
      </c>
    </row>
    <row r="62" spans="1:24" x14ac:dyDescent="0.25">
      <c r="A62" s="9">
        <v>336.01</v>
      </c>
      <c r="C62" t="s">
        <v>104</v>
      </c>
      <c r="E62" s="5"/>
      <c r="G62" s="33" t="s">
        <v>33</v>
      </c>
      <c r="H62" s="34" t="s">
        <v>10</v>
      </c>
      <c r="I62" s="35">
        <v>15</v>
      </c>
      <c r="J62" s="5"/>
      <c r="K62" s="64">
        <v>0</v>
      </c>
      <c r="L62" s="5"/>
      <c r="M62" s="5">
        <f t="shared" ref="M62:M63" si="30">E62*(1-K62)</f>
        <v>0</v>
      </c>
      <c r="N62" s="5"/>
      <c r="O62" s="5"/>
      <c r="P62" s="5"/>
      <c r="Q62" s="5">
        <f t="shared" ref="Q62:Q63" si="31">M62-O62</f>
        <v>0</v>
      </c>
      <c r="R62" s="5"/>
      <c r="S62" s="41"/>
      <c r="T62" s="31"/>
      <c r="U62" s="23"/>
      <c r="V62" s="5"/>
      <c r="X62" s="72">
        <v>6.7000000000000004E-2</v>
      </c>
    </row>
    <row r="63" spans="1:24" x14ac:dyDescent="0.25">
      <c r="A63" s="9">
        <v>364</v>
      </c>
      <c r="C63" t="s">
        <v>115</v>
      </c>
      <c r="E63" s="5">
        <v>1503355.97</v>
      </c>
      <c r="G63" s="33" t="s">
        <v>41</v>
      </c>
      <c r="H63" s="34" t="s">
        <v>10</v>
      </c>
      <c r="I63" s="35">
        <v>30</v>
      </c>
      <c r="J63" s="5"/>
      <c r="K63" s="64">
        <v>-0.05</v>
      </c>
      <c r="L63" s="5"/>
      <c r="M63" s="5">
        <f t="shared" si="30"/>
        <v>1578523.7685</v>
      </c>
      <c r="N63" s="5"/>
      <c r="O63" s="5">
        <v>79584.682884999987</v>
      </c>
      <c r="P63" s="5"/>
      <c r="Q63" s="5">
        <f t="shared" si="31"/>
        <v>1498939.085615</v>
      </c>
      <c r="R63" s="5"/>
      <c r="S63" s="41">
        <v>28.659952957917831</v>
      </c>
      <c r="T63" s="31"/>
      <c r="U63" s="23"/>
      <c r="V63" s="5">
        <f t="shared" ref="V63" si="32">Q63/S63</f>
        <v>52300.821561568227</v>
      </c>
      <c r="X63" s="72">
        <f t="shared" si="29"/>
        <v>3.5000000000000003E-2</v>
      </c>
    </row>
    <row r="64" spans="1:24" x14ac:dyDescent="0.25">
      <c r="A64" s="9"/>
      <c r="E64" s="5"/>
      <c r="G64" s="33"/>
      <c r="H64" s="34"/>
      <c r="I64" s="35"/>
      <c r="J64" s="5"/>
      <c r="K64" s="64"/>
      <c r="L64" s="5"/>
      <c r="M64" s="5"/>
      <c r="N64" s="5"/>
      <c r="O64" s="5"/>
      <c r="P64" s="5"/>
      <c r="Q64" s="5"/>
      <c r="R64" s="5"/>
      <c r="S64" s="41"/>
      <c r="T64" s="31"/>
      <c r="U64" s="23"/>
      <c r="V64" s="5"/>
      <c r="X64" s="72"/>
    </row>
    <row r="65" spans="1:24" ht="15.75" thickBot="1" x14ac:dyDescent="0.3">
      <c r="A65" s="9"/>
      <c r="C65" s="69" t="s">
        <v>112</v>
      </c>
      <c r="E65" s="62">
        <f>SUM(E61:E63)</f>
        <v>17613002.310000002</v>
      </c>
      <c r="G65" s="33"/>
      <c r="H65" s="34"/>
      <c r="I65" s="35"/>
      <c r="J65" s="5"/>
      <c r="K65" s="71">
        <f>-M65/E65+1</f>
        <v>-5.0000000000000044E-2</v>
      </c>
      <c r="L65" s="5"/>
      <c r="M65" s="62">
        <f>SUM(M61:M63)</f>
        <v>18493652.425500002</v>
      </c>
      <c r="N65" s="5"/>
      <c r="O65" s="62">
        <f>SUM(O61:O63)</f>
        <v>1158893.4495224999</v>
      </c>
      <c r="P65" s="5"/>
      <c r="Q65" s="62">
        <f>SUM(Q61:Q63)</f>
        <v>17334758.975977503</v>
      </c>
      <c r="R65" s="5"/>
      <c r="S65" s="84">
        <f>Q65/V65</f>
        <v>28.650137713408636</v>
      </c>
      <c r="T65" s="31"/>
      <c r="U65" s="23"/>
      <c r="V65" s="62">
        <f>SUM(V61:V63)</f>
        <v>605049.76099520142</v>
      </c>
      <c r="X65" s="30">
        <f>V65/E65</f>
        <v>3.4352448852611392E-2</v>
      </c>
    </row>
    <row r="66" spans="1:24" ht="15.75" thickTop="1" x14ac:dyDescent="0.25">
      <c r="A66" s="9"/>
      <c r="G66" s="33"/>
      <c r="H66" s="34"/>
      <c r="I66" s="35"/>
      <c r="K66" s="32"/>
      <c r="L66" s="5"/>
      <c r="M66" s="5"/>
      <c r="N66" s="5"/>
      <c r="O66" s="5"/>
      <c r="P66" s="5"/>
      <c r="Q66" s="5"/>
      <c r="R66" s="5"/>
      <c r="S66" s="41"/>
      <c r="T66" s="31"/>
      <c r="U66" s="23"/>
      <c r="V66" s="5"/>
      <c r="X66" s="17"/>
    </row>
    <row r="67" spans="1:24" ht="15.75" thickBot="1" x14ac:dyDescent="0.3">
      <c r="A67" s="9"/>
      <c r="C67" s="58" t="s">
        <v>67</v>
      </c>
      <c r="E67" s="15">
        <f>E15+E36+E56+E65</f>
        <v>3408429264.9122066</v>
      </c>
      <c r="G67" s="33"/>
      <c r="H67" s="34"/>
      <c r="I67" s="35"/>
      <c r="K67" s="61">
        <f>-M67/E67+1</f>
        <v>-0.46812352625188569</v>
      </c>
      <c r="L67" s="5"/>
      <c r="M67" s="15">
        <f>M15+M36+M56+M65</f>
        <v>5003995191.3830318</v>
      </c>
      <c r="N67" s="5"/>
      <c r="O67" s="15">
        <f>O15+O36+O56+O65</f>
        <v>909546796.58818877</v>
      </c>
      <c r="P67" s="5"/>
      <c r="Q67" s="15">
        <f>Q15+Q36+Q56+Q65</f>
        <v>4094448394.7948437</v>
      </c>
      <c r="R67" s="5"/>
      <c r="S67" s="86">
        <f>Q67/V67</f>
        <v>47.399277206491227</v>
      </c>
      <c r="T67" s="31"/>
      <c r="U67" s="23"/>
      <c r="V67" s="15">
        <f>V15+V36+V56+V65</f>
        <v>86382085.04652299</v>
      </c>
      <c r="X67" s="30">
        <f>V67/E67</f>
        <v>2.5343663703329924E-2</v>
      </c>
    </row>
    <row r="68" spans="1:24" ht="15.75" thickTop="1" x14ac:dyDescent="0.25">
      <c r="A68" s="24"/>
      <c r="B68" s="14"/>
      <c r="C68" s="14"/>
      <c r="D68" s="14"/>
      <c r="E68" s="7"/>
      <c r="F68" s="7"/>
      <c r="G68" s="7"/>
      <c r="H68" s="7"/>
      <c r="I68" s="7"/>
      <c r="J68" s="7"/>
      <c r="K68" s="25"/>
      <c r="L68" s="7"/>
      <c r="M68" s="7"/>
      <c r="N68" s="7"/>
      <c r="O68" s="7"/>
      <c r="P68" s="7"/>
      <c r="Q68" s="7"/>
      <c r="R68" s="7"/>
      <c r="S68" s="26"/>
      <c r="T68" s="26"/>
      <c r="U68" s="26"/>
      <c r="V68" s="7"/>
      <c r="W68" s="14"/>
      <c r="X68" s="8"/>
    </row>
    <row r="69" spans="1:24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4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4" x14ac:dyDescent="0.25">
      <c r="A71" s="101" t="s">
        <v>108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x14ac:dyDescent="0.25">
      <c r="A72" s="101" t="s">
        <v>37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x14ac:dyDescent="0.25">
      <c r="A73" s="102" t="s">
        <v>153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1:24" x14ac:dyDescent="0.25">
      <c r="A74" s="101" t="s">
        <v>38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x14ac:dyDescent="0.25">
      <c r="A75" s="101" t="s">
        <v>105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x14ac:dyDescent="0.25">
      <c r="A76" s="101" t="s">
        <v>39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x14ac:dyDescent="0.25">
      <c r="A77" s="101" t="s">
        <v>40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4" x14ac:dyDescent="0.25">
      <c r="A78" s="102" t="s">
        <v>106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 x14ac:dyDescent="0.25">
      <c r="A79" s="102" t="s">
        <v>107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  <row r="80" spans="1:24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</row>
  </sheetData>
  <mergeCells count="13">
    <mergeCell ref="A78:X78"/>
    <mergeCell ref="A79:X79"/>
    <mergeCell ref="A80:X80"/>
    <mergeCell ref="G4:I4"/>
    <mergeCell ref="G6:I6"/>
    <mergeCell ref="A77:X77"/>
    <mergeCell ref="A71:X71"/>
    <mergeCell ref="A72:X72"/>
    <mergeCell ref="A73:X73"/>
    <mergeCell ref="A74:X74"/>
    <mergeCell ref="A75:X75"/>
    <mergeCell ref="A76:X76"/>
    <mergeCell ref="V6:X6"/>
  </mergeCells>
  <phoneticPr fontId="23" type="noConversion"/>
  <printOptions horizontalCentered="1"/>
  <pageMargins left="0.5" right="0.5" top="1" bottom="0.5" header="0.3" footer="0.3"/>
  <pageSetup scale="65" fitToHeight="6" orientation="landscape" r:id="rId1"/>
  <headerFooter scaleWithDoc="0">
    <oddHeader>&amp;C&amp;"-,Bold"&amp;14Depreciation Rate Development - 2024 Study
(With Book Reserve)&amp;RDocket No. 20230023-GU
2024 Rates (Book Reserve)
Exhibit DJG-20, 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AA5F-EF5A-4785-9648-86FE95DA60AE}">
  <sheetPr>
    <tabColor theme="9" tint="0.39997558519241921"/>
    <pageSetUpPr fitToPage="1"/>
  </sheetPr>
  <dimension ref="A1:X80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14"/>
      <c r="W1" s="14"/>
      <c r="X1" s="14"/>
    </row>
    <row r="2" spans="1:24" x14ac:dyDescent="0.25">
      <c r="S2" s="4"/>
      <c r="T2" s="4"/>
      <c r="U2" s="4"/>
    </row>
    <row r="3" spans="1:24" hidden="1" x14ac:dyDescent="0.25"/>
    <row r="4" spans="1:24" x14ac:dyDescent="0.25">
      <c r="E4" s="10" t="s">
        <v>19</v>
      </c>
      <c r="F4" s="10"/>
      <c r="G4" s="95" t="s">
        <v>20</v>
      </c>
      <c r="H4" s="95"/>
      <c r="I4" s="95"/>
      <c r="J4" s="10"/>
      <c r="K4" s="10" t="s">
        <v>21</v>
      </c>
      <c r="L4" s="10"/>
      <c r="M4" s="10" t="s">
        <v>22</v>
      </c>
      <c r="N4" s="10"/>
      <c r="O4" s="10" t="s">
        <v>23</v>
      </c>
      <c r="P4" s="10"/>
      <c r="Q4" s="10" t="s">
        <v>24</v>
      </c>
      <c r="R4" s="10"/>
      <c r="S4" s="10" t="s">
        <v>25</v>
      </c>
      <c r="T4" s="10"/>
      <c r="U4" s="10"/>
      <c r="V4" s="10" t="s">
        <v>26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42</v>
      </c>
      <c r="F6" s="3"/>
      <c r="G6" s="96" t="s">
        <v>34</v>
      </c>
      <c r="H6" s="96"/>
      <c r="I6" s="96"/>
      <c r="J6" s="3"/>
      <c r="K6" s="3" t="s">
        <v>18</v>
      </c>
      <c r="L6" s="3"/>
      <c r="M6" s="3" t="s">
        <v>17</v>
      </c>
      <c r="N6" s="3"/>
      <c r="O6" s="3" t="s">
        <v>125</v>
      </c>
      <c r="Q6" s="3" t="s">
        <v>12</v>
      </c>
      <c r="R6" s="3"/>
      <c r="S6" s="3" t="s">
        <v>16</v>
      </c>
      <c r="T6" s="3"/>
      <c r="U6" s="3"/>
      <c r="V6" s="99" t="s">
        <v>31</v>
      </c>
      <c r="W6" s="99"/>
      <c r="X6" s="99"/>
    </row>
    <row r="7" spans="1:24" x14ac:dyDescent="0.25">
      <c r="A7" s="6" t="s">
        <v>1</v>
      </c>
      <c r="B7" s="3"/>
      <c r="C7" s="6" t="s">
        <v>2</v>
      </c>
      <c r="D7" s="3"/>
      <c r="E7" s="74">
        <v>45657</v>
      </c>
      <c r="F7" s="3"/>
      <c r="G7" s="6" t="s">
        <v>35</v>
      </c>
      <c r="H7" s="3"/>
      <c r="I7" s="6" t="s">
        <v>36</v>
      </c>
      <c r="J7" s="3"/>
      <c r="K7" s="6" t="s">
        <v>8</v>
      </c>
      <c r="L7" s="3"/>
      <c r="M7" s="6" t="s">
        <v>13</v>
      </c>
      <c r="N7" s="3"/>
      <c r="O7" s="6" t="s">
        <v>9</v>
      </c>
      <c r="Q7" s="6" t="s">
        <v>14</v>
      </c>
      <c r="R7" s="3"/>
      <c r="S7" s="6" t="s">
        <v>15</v>
      </c>
      <c r="T7" s="3"/>
      <c r="U7" s="3"/>
      <c r="V7" s="76" t="s">
        <v>5</v>
      </c>
      <c r="W7" s="28"/>
      <c r="X7" s="77" t="s">
        <v>3</v>
      </c>
    </row>
    <row r="10" spans="1:24" x14ac:dyDescent="0.25">
      <c r="A10" s="9"/>
      <c r="C10" s="2" t="s">
        <v>113</v>
      </c>
      <c r="E10" s="5"/>
      <c r="G10" s="33"/>
      <c r="H10" s="34"/>
      <c r="I10" s="35"/>
      <c r="J10" s="5"/>
      <c r="K10" s="73"/>
      <c r="L10" s="5"/>
      <c r="M10" s="5"/>
      <c r="N10" s="5"/>
      <c r="O10" s="5"/>
      <c r="P10" s="5"/>
      <c r="Q10" s="5"/>
      <c r="R10" s="5"/>
      <c r="S10" s="23"/>
      <c r="T10" s="31"/>
      <c r="U10" s="23"/>
      <c r="V10" s="5"/>
      <c r="X10" s="72"/>
    </row>
    <row r="11" spans="1:24" x14ac:dyDescent="0.25">
      <c r="A11" s="9"/>
      <c r="E11" s="5"/>
      <c r="G11" s="33"/>
      <c r="H11" s="34"/>
      <c r="I11" s="35"/>
      <c r="J11" s="5"/>
      <c r="K11" s="32"/>
      <c r="L11" s="5"/>
      <c r="M11" s="5"/>
      <c r="N11" s="5"/>
      <c r="O11" s="5"/>
      <c r="P11" s="5"/>
      <c r="Q11" s="5"/>
      <c r="R11" s="5"/>
      <c r="S11" s="23"/>
      <c r="T11" s="31"/>
      <c r="U11" s="23"/>
      <c r="V11" s="5"/>
      <c r="X11" s="17"/>
    </row>
    <row r="12" spans="1:24" x14ac:dyDescent="0.25">
      <c r="A12" s="9">
        <v>303</v>
      </c>
      <c r="C12" t="s">
        <v>95</v>
      </c>
      <c r="E12" s="5">
        <v>815325.07000000007</v>
      </c>
      <c r="G12" s="33" t="s">
        <v>33</v>
      </c>
      <c r="H12" s="34" t="s">
        <v>10</v>
      </c>
      <c r="I12" s="35">
        <v>25</v>
      </c>
      <c r="J12" s="5"/>
      <c r="K12" s="64">
        <v>0</v>
      </c>
      <c r="L12" s="5"/>
      <c r="M12" s="5">
        <f t="shared" ref="M12:M13" si="0">E12*(1-K12)</f>
        <v>815325.07000000007</v>
      </c>
      <c r="N12" s="5"/>
      <c r="O12" s="5">
        <v>815325.07</v>
      </c>
      <c r="P12" s="5"/>
      <c r="Q12" s="5">
        <f t="shared" ref="Q12:Q13" si="1">M12-O12</f>
        <v>0</v>
      </c>
      <c r="R12" s="5"/>
      <c r="S12" s="23"/>
      <c r="T12" s="31"/>
      <c r="U12" s="23"/>
      <c r="V12" s="5"/>
      <c r="X12" s="72">
        <v>0.04</v>
      </c>
    </row>
    <row r="13" spans="1:24" x14ac:dyDescent="0.25">
      <c r="A13" s="9">
        <v>303.01</v>
      </c>
      <c r="C13" t="s">
        <v>96</v>
      </c>
      <c r="E13" s="5">
        <v>124829688.78999999</v>
      </c>
      <c r="G13" s="33" t="s">
        <v>33</v>
      </c>
      <c r="H13" s="34" t="s">
        <v>10</v>
      </c>
      <c r="I13" s="35">
        <v>15</v>
      </c>
      <c r="J13" s="5"/>
      <c r="K13" s="64">
        <v>0</v>
      </c>
      <c r="L13" s="5"/>
      <c r="M13" s="5">
        <f t="shared" si="0"/>
        <v>124829688.78999999</v>
      </c>
      <c r="N13" s="5"/>
      <c r="O13" s="5">
        <v>37163156.810000002</v>
      </c>
      <c r="P13" s="5"/>
      <c r="Q13" s="5">
        <f t="shared" si="1"/>
        <v>87666531.979999989</v>
      </c>
      <c r="R13" s="5"/>
      <c r="S13" s="41">
        <v>10.534336762284255</v>
      </c>
      <c r="T13" s="31"/>
      <c r="U13" s="23"/>
      <c r="V13" s="5">
        <f t="shared" ref="V13" si="2">Q13/S13</f>
        <v>8321979.2530147349</v>
      </c>
      <c r="X13" s="72">
        <f t="shared" ref="X13" si="3">ROUND((V13/E13),3)</f>
        <v>6.7000000000000004E-2</v>
      </c>
    </row>
    <row r="14" spans="1:24" x14ac:dyDescent="0.25">
      <c r="A14" s="9"/>
      <c r="E14" s="5"/>
      <c r="G14" s="33"/>
      <c r="H14" s="34"/>
      <c r="I14" s="35"/>
      <c r="J14" s="5"/>
      <c r="K14" s="64"/>
      <c r="L14" s="5"/>
      <c r="M14" s="5"/>
      <c r="N14" s="5"/>
      <c r="O14" s="5"/>
      <c r="P14" s="5"/>
      <c r="Q14" s="5"/>
      <c r="R14" s="5"/>
      <c r="S14" s="41"/>
      <c r="T14" s="31"/>
      <c r="U14" s="23"/>
      <c r="V14" s="5"/>
      <c r="X14" s="72"/>
    </row>
    <row r="15" spans="1:24" ht="15.75" thickBot="1" x14ac:dyDescent="0.3">
      <c r="A15" s="9"/>
      <c r="C15" s="69" t="s">
        <v>117</v>
      </c>
      <c r="E15" s="62">
        <f>SUM(E12:E13)</f>
        <v>125645013.85999998</v>
      </c>
      <c r="G15" s="33"/>
      <c r="H15" s="34"/>
      <c r="I15" s="35"/>
      <c r="J15" s="5"/>
      <c r="K15" s="71">
        <f>-M15/E15+1</f>
        <v>0</v>
      </c>
      <c r="L15" s="5"/>
      <c r="M15" s="62">
        <f>SUM(M12:M13)</f>
        <v>125645013.85999998</v>
      </c>
      <c r="N15" s="5"/>
      <c r="O15" s="62">
        <f>SUM(O12:O13)</f>
        <v>37978481.880000003</v>
      </c>
      <c r="P15" s="5"/>
      <c r="Q15" s="62">
        <f>SUM(Q12:Q13)</f>
        <v>87666531.979999989</v>
      </c>
      <c r="R15" s="5"/>
      <c r="S15" s="84">
        <f>Q15/V15</f>
        <v>10.534336762284255</v>
      </c>
      <c r="T15" s="31"/>
      <c r="U15" s="23"/>
      <c r="V15" s="62">
        <f>SUM(V12:V13)</f>
        <v>8321979.2530147349</v>
      </c>
      <c r="X15" s="30">
        <f>V15/E15</f>
        <v>6.6234058935975795E-2</v>
      </c>
    </row>
    <row r="16" spans="1:24" ht="15.75" thickTop="1" x14ac:dyDescent="0.25">
      <c r="S16" s="85"/>
      <c r="T16" s="19"/>
    </row>
    <row r="17" spans="1:24" x14ac:dyDescent="0.25">
      <c r="S17" s="85"/>
      <c r="T17" s="19"/>
    </row>
    <row r="18" spans="1:24" x14ac:dyDescent="0.25">
      <c r="A18" s="9"/>
      <c r="C18" s="2" t="s">
        <v>64</v>
      </c>
      <c r="F18" s="5"/>
      <c r="G18" s="33"/>
      <c r="H18" s="34"/>
      <c r="I18" s="35"/>
      <c r="J18" s="5"/>
      <c r="K18" s="32"/>
      <c r="L18" s="5"/>
      <c r="M18" s="5"/>
      <c r="N18" s="5"/>
      <c r="O18" s="5"/>
      <c r="P18" s="5"/>
      <c r="Q18" s="5"/>
      <c r="R18" s="5"/>
      <c r="S18" s="41"/>
      <c r="T18" s="31"/>
      <c r="U18" s="23"/>
      <c r="V18" s="5"/>
      <c r="X18" s="17"/>
    </row>
    <row r="19" spans="1:24" x14ac:dyDescent="0.25">
      <c r="A19" s="9"/>
      <c r="C19" s="2"/>
      <c r="F19" s="5"/>
      <c r="G19" s="33"/>
      <c r="H19" s="34"/>
      <c r="I19" s="35"/>
      <c r="J19" s="5"/>
      <c r="K19" s="32"/>
      <c r="L19" s="5"/>
      <c r="M19" s="5"/>
      <c r="N19" s="5"/>
      <c r="O19" s="5"/>
      <c r="P19" s="5"/>
      <c r="Q19" s="5"/>
      <c r="R19" s="5"/>
      <c r="S19" s="41"/>
      <c r="T19" s="31"/>
      <c r="U19" s="23"/>
      <c r="V19" s="5"/>
      <c r="X19" s="17"/>
    </row>
    <row r="20" spans="1:24" x14ac:dyDescent="0.25">
      <c r="A20" s="9">
        <v>374.02</v>
      </c>
      <c r="C20" t="s">
        <v>71</v>
      </c>
      <c r="E20" s="5">
        <v>4268872.66</v>
      </c>
      <c r="F20" s="5"/>
      <c r="G20" s="33" t="s">
        <v>33</v>
      </c>
      <c r="H20" s="34" t="s">
        <v>10</v>
      </c>
      <c r="I20" s="35">
        <v>75</v>
      </c>
      <c r="J20" s="5"/>
      <c r="K20" s="64">
        <v>0</v>
      </c>
      <c r="L20" s="5"/>
      <c r="M20" s="5">
        <f t="shared" ref="M20:M34" si="4">E20*(1-K20)</f>
        <v>4268872.66</v>
      </c>
      <c r="N20" s="5"/>
      <c r="O20" s="5">
        <v>1089359.1100000001</v>
      </c>
      <c r="P20" s="5"/>
      <c r="Q20" s="5">
        <f t="shared" ref="Q20:Q34" si="5">M20-O20</f>
        <v>3179513.55</v>
      </c>
      <c r="R20" s="5"/>
      <c r="S20" s="41">
        <v>55.861004813856397</v>
      </c>
      <c r="T20" s="31"/>
      <c r="U20" s="23"/>
      <c r="V20" s="5">
        <f t="shared" ref="V20:V29" si="6">Q20/S20</f>
        <v>56918.30214288085</v>
      </c>
      <c r="X20" s="72">
        <f>ROUND((V20/E20),3)</f>
        <v>1.2999999999999999E-2</v>
      </c>
    </row>
    <row r="21" spans="1:24" x14ac:dyDescent="0.25">
      <c r="A21" s="9">
        <v>375</v>
      </c>
      <c r="C21" t="s">
        <v>72</v>
      </c>
      <c r="E21" s="5">
        <v>42540041.509999983</v>
      </c>
      <c r="F21" s="5"/>
      <c r="G21" s="33" t="s">
        <v>91</v>
      </c>
      <c r="H21" s="34" t="s">
        <v>10</v>
      </c>
      <c r="I21" s="35">
        <v>33</v>
      </c>
      <c r="J21" s="5"/>
      <c r="K21" s="64">
        <v>0</v>
      </c>
      <c r="L21" s="5"/>
      <c r="M21" s="5">
        <f t="shared" si="4"/>
        <v>42540041.509999983</v>
      </c>
      <c r="N21" s="5"/>
      <c r="O21" s="5">
        <v>6653106.4699999997</v>
      </c>
      <c r="P21" s="5"/>
      <c r="Q21" s="5">
        <f t="shared" si="5"/>
        <v>35886935.039999984</v>
      </c>
      <c r="R21" s="5"/>
      <c r="S21" s="41">
        <v>27.84390288172925</v>
      </c>
      <c r="T21" s="31"/>
      <c r="U21" s="23"/>
      <c r="V21" s="5">
        <f t="shared" si="6"/>
        <v>1288861.5217641939</v>
      </c>
      <c r="X21" s="72">
        <f>ROUND((V21/E21),3)</f>
        <v>0.03</v>
      </c>
    </row>
    <row r="22" spans="1:24" x14ac:dyDescent="0.25">
      <c r="A22" s="90">
        <v>376</v>
      </c>
      <c r="C22" t="s">
        <v>73</v>
      </c>
      <c r="E22" s="5">
        <v>839424834.85876846</v>
      </c>
      <c r="G22" s="87" t="s">
        <v>68</v>
      </c>
      <c r="H22" s="88" t="s">
        <v>10</v>
      </c>
      <c r="I22" s="89">
        <v>70</v>
      </c>
      <c r="J22" s="5"/>
      <c r="K22" s="64">
        <v>-0.6</v>
      </c>
      <c r="L22" s="5"/>
      <c r="M22" s="5">
        <f t="shared" si="4"/>
        <v>1343079735.7740297</v>
      </c>
      <c r="N22" s="5"/>
      <c r="O22" s="5">
        <v>199414819.91999999</v>
      </c>
      <c r="P22" s="5"/>
      <c r="Q22" s="5">
        <f t="shared" si="5"/>
        <v>1143664915.8540297</v>
      </c>
      <c r="R22" s="5"/>
      <c r="S22" s="91">
        <v>59.61</v>
      </c>
      <c r="T22" s="31"/>
      <c r="U22" s="23"/>
      <c r="V22" s="5">
        <f t="shared" si="6"/>
        <v>19185789.563060388</v>
      </c>
      <c r="X22" s="72">
        <f t="shared" ref="X22:X34" si="7">ROUND((V22/E22),3)</f>
        <v>2.3E-2</v>
      </c>
    </row>
    <row r="23" spans="1:24" x14ac:dyDescent="0.25">
      <c r="A23" s="90">
        <v>376.02</v>
      </c>
      <c r="C23" t="s">
        <v>74</v>
      </c>
      <c r="E23" s="5">
        <v>1076321266.0438066</v>
      </c>
      <c r="F23" s="5"/>
      <c r="G23" s="87" t="s">
        <v>41</v>
      </c>
      <c r="H23" s="88" t="s">
        <v>10</v>
      </c>
      <c r="I23" s="89">
        <v>82</v>
      </c>
      <c r="J23" s="5"/>
      <c r="K23" s="64">
        <v>-0.4</v>
      </c>
      <c r="L23" s="5"/>
      <c r="M23" s="5">
        <f t="shared" si="4"/>
        <v>1506849772.461329</v>
      </c>
      <c r="N23" s="5"/>
      <c r="O23" s="5">
        <v>141398901.19</v>
      </c>
      <c r="P23" s="5"/>
      <c r="Q23" s="5">
        <f t="shared" si="5"/>
        <v>1365450871.2713289</v>
      </c>
      <c r="R23" s="5"/>
      <c r="S23" s="91">
        <v>74.31</v>
      </c>
      <c r="T23" s="31"/>
      <c r="U23" s="23"/>
      <c r="V23" s="5">
        <f t="shared" si="6"/>
        <v>18375062.189090688</v>
      </c>
      <c r="X23" s="72">
        <f t="shared" si="7"/>
        <v>1.7000000000000001E-2</v>
      </c>
    </row>
    <row r="24" spans="1:24" x14ac:dyDescent="0.25">
      <c r="A24" s="9">
        <v>377</v>
      </c>
      <c r="C24" t="s">
        <v>94</v>
      </c>
      <c r="E24" s="5">
        <v>19187297.899999999</v>
      </c>
      <c r="F24" s="5"/>
      <c r="G24" s="33" t="s">
        <v>41</v>
      </c>
      <c r="H24" s="34" t="s">
        <v>10</v>
      </c>
      <c r="I24" s="35">
        <v>35</v>
      </c>
      <c r="J24" s="5"/>
      <c r="K24" s="64">
        <v>-0.05</v>
      </c>
      <c r="L24" s="5"/>
      <c r="M24" s="5">
        <f t="shared" si="4"/>
        <v>20146662.794999998</v>
      </c>
      <c r="N24" s="5"/>
      <c r="O24" s="5">
        <v>1798551.91</v>
      </c>
      <c r="P24" s="5"/>
      <c r="Q24" s="5">
        <f t="shared" si="5"/>
        <v>18348110.884999998</v>
      </c>
      <c r="R24" s="5"/>
      <c r="S24" s="41">
        <v>31.875409199669306</v>
      </c>
      <c r="T24" s="31"/>
      <c r="U24" s="23"/>
      <c r="V24" s="5">
        <f t="shared" si="6"/>
        <v>575619.6185613313</v>
      </c>
      <c r="X24" s="72">
        <f t="shared" si="7"/>
        <v>0.03</v>
      </c>
    </row>
    <row r="25" spans="1:24" x14ac:dyDescent="0.25">
      <c r="A25" s="9">
        <v>378</v>
      </c>
      <c r="C25" t="s">
        <v>75</v>
      </c>
      <c r="E25" s="5">
        <v>22828790.149999987</v>
      </c>
      <c r="F25" s="5"/>
      <c r="G25" s="33" t="s">
        <v>68</v>
      </c>
      <c r="H25" s="34" t="s">
        <v>10</v>
      </c>
      <c r="I25" s="35">
        <v>40</v>
      </c>
      <c r="J25" s="5"/>
      <c r="K25" s="64">
        <v>-0.2</v>
      </c>
      <c r="L25" s="5"/>
      <c r="M25" s="5">
        <f t="shared" si="4"/>
        <v>27394548.179999985</v>
      </c>
      <c r="N25" s="5"/>
      <c r="O25" s="5">
        <v>6284374.6100000003</v>
      </c>
      <c r="P25" s="5"/>
      <c r="Q25" s="5">
        <f t="shared" si="5"/>
        <v>21110173.569999985</v>
      </c>
      <c r="R25" s="5"/>
      <c r="S25" s="41">
        <v>30.823834421347936</v>
      </c>
      <c r="T25" s="31"/>
      <c r="U25" s="23"/>
      <c r="V25" s="5">
        <f t="shared" si="6"/>
        <v>684865.26632064721</v>
      </c>
      <c r="X25" s="72">
        <f t="shared" si="7"/>
        <v>0.03</v>
      </c>
    </row>
    <row r="26" spans="1:24" x14ac:dyDescent="0.25">
      <c r="A26" s="90">
        <v>379</v>
      </c>
      <c r="C26" t="s">
        <v>76</v>
      </c>
      <c r="E26" s="5">
        <v>122736793.25999998</v>
      </c>
      <c r="F26" s="5"/>
      <c r="G26" s="87" t="s">
        <v>41</v>
      </c>
      <c r="H26" s="88" t="s">
        <v>10</v>
      </c>
      <c r="I26" s="89">
        <v>60</v>
      </c>
      <c r="J26" s="5"/>
      <c r="K26" s="64">
        <v>-0.2</v>
      </c>
      <c r="L26" s="5"/>
      <c r="M26" s="5">
        <f t="shared" si="4"/>
        <v>147284151.91199997</v>
      </c>
      <c r="N26" s="5"/>
      <c r="O26" s="5">
        <v>15049158.9</v>
      </c>
      <c r="P26" s="5"/>
      <c r="Q26" s="5">
        <f t="shared" si="5"/>
        <v>132234993.01199996</v>
      </c>
      <c r="R26" s="5"/>
      <c r="S26" s="91">
        <v>53.87</v>
      </c>
      <c r="T26" s="31"/>
      <c r="U26" s="23"/>
      <c r="V26" s="5">
        <f t="shared" si="6"/>
        <v>2454705.6434379057</v>
      </c>
      <c r="X26" s="72">
        <f t="shared" si="7"/>
        <v>0.02</v>
      </c>
    </row>
    <row r="27" spans="1:24" x14ac:dyDescent="0.25">
      <c r="A27" s="9">
        <v>380</v>
      </c>
      <c r="C27" t="s">
        <v>77</v>
      </c>
      <c r="E27" s="5">
        <v>68085342.289999977</v>
      </c>
      <c r="F27" s="5"/>
      <c r="G27" s="33" t="s">
        <v>92</v>
      </c>
      <c r="H27" s="34" t="s">
        <v>10</v>
      </c>
      <c r="I27" s="35">
        <v>52</v>
      </c>
      <c r="J27" s="5"/>
      <c r="K27" s="64">
        <v>-1.3</v>
      </c>
      <c r="L27" s="5"/>
      <c r="M27" s="5">
        <f t="shared" si="4"/>
        <v>156596287.26699993</v>
      </c>
      <c r="N27" s="5"/>
      <c r="O27" s="5">
        <v>39910153.579999998</v>
      </c>
      <c r="P27" s="5"/>
      <c r="Q27" s="5">
        <f t="shared" si="5"/>
        <v>116686133.68699993</v>
      </c>
      <c r="R27" s="5"/>
      <c r="S27" s="41">
        <v>38.747125865709364</v>
      </c>
      <c r="T27" s="31"/>
      <c r="U27" s="23"/>
      <c r="V27" s="5">
        <f t="shared" si="6"/>
        <v>3011478.4278816776</v>
      </c>
      <c r="X27" s="72">
        <f t="shared" si="7"/>
        <v>4.3999999999999997E-2</v>
      </c>
    </row>
    <row r="28" spans="1:24" x14ac:dyDescent="0.25">
      <c r="A28" s="90">
        <v>380.02</v>
      </c>
      <c r="C28" t="s">
        <v>78</v>
      </c>
      <c r="E28" s="5">
        <v>667590895.32999992</v>
      </c>
      <c r="F28" s="5"/>
      <c r="G28" s="87" t="s">
        <v>41</v>
      </c>
      <c r="H28" s="88" t="s">
        <v>10</v>
      </c>
      <c r="I28" s="89">
        <v>62</v>
      </c>
      <c r="J28" s="5"/>
      <c r="K28" s="64">
        <v>-0.75</v>
      </c>
      <c r="L28" s="5"/>
      <c r="M28" s="5">
        <f t="shared" si="4"/>
        <v>1168284066.8274999</v>
      </c>
      <c r="N28" s="5"/>
      <c r="O28" s="5">
        <v>157592037.25999999</v>
      </c>
      <c r="P28" s="5"/>
      <c r="Q28" s="5">
        <f t="shared" si="5"/>
        <v>1010692029.5674999</v>
      </c>
      <c r="R28" s="5"/>
      <c r="S28" s="91">
        <v>53.64</v>
      </c>
      <c r="T28" s="31"/>
      <c r="U28" s="23"/>
      <c r="V28" s="5">
        <f t="shared" si="6"/>
        <v>18842133.28798471</v>
      </c>
      <c r="X28" s="72">
        <f t="shared" si="7"/>
        <v>2.8000000000000001E-2</v>
      </c>
    </row>
    <row r="29" spans="1:24" x14ac:dyDescent="0.25">
      <c r="A29" s="9">
        <v>381</v>
      </c>
      <c r="C29" t="s">
        <v>79</v>
      </c>
      <c r="E29" s="5">
        <v>113411738.28066561</v>
      </c>
      <c r="F29" s="5"/>
      <c r="G29" s="33" t="s">
        <v>41</v>
      </c>
      <c r="H29" s="34" t="s">
        <v>10</v>
      </c>
      <c r="I29" s="35">
        <v>20</v>
      </c>
      <c r="J29" s="5"/>
      <c r="K29" s="64">
        <v>0</v>
      </c>
      <c r="L29" s="5"/>
      <c r="M29" s="5">
        <f t="shared" si="4"/>
        <v>113411738.28066561</v>
      </c>
      <c r="N29" s="5"/>
      <c r="O29" s="5">
        <v>40795119.060000002</v>
      </c>
      <c r="P29" s="5"/>
      <c r="Q29" s="5">
        <f t="shared" si="5"/>
        <v>72616619.220665604</v>
      </c>
      <c r="R29" s="5"/>
      <c r="S29" s="41">
        <v>12.80616217522196</v>
      </c>
      <c r="T29" s="31"/>
      <c r="U29" s="23"/>
      <c r="V29" s="5">
        <f t="shared" si="6"/>
        <v>5670443.5120436065</v>
      </c>
      <c r="X29" s="72">
        <f t="shared" si="7"/>
        <v>0.05</v>
      </c>
    </row>
    <row r="30" spans="1:24" x14ac:dyDescent="0.25">
      <c r="A30" s="90">
        <v>382</v>
      </c>
      <c r="C30" t="s">
        <v>80</v>
      </c>
      <c r="E30" s="5">
        <v>119185919.39246112</v>
      </c>
      <c r="F30" s="5"/>
      <c r="G30" s="87" t="s">
        <v>92</v>
      </c>
      <c r="H30" s="88" t="s">
        <v>10</v>
      </c>
      <c r="I30" s="89">
        <v>55</v>
      </c>
      <c r="J30" s="5"/>
      <c r="K30" s="64">
        <v>-0.3</v>
      </c>
      <c r="L30" s="5"/>
      <c r="M30" s="5">
        <f t="shared" si="4"/>
        <v>154941695.21019948</v>
      </c>
      <c r="N30" s="5"/>
      <c r="O30" s="5">
        <v>16810973.800000001</v>
      </c>
      <c r="P30" s="5"/>
      <c r="Q30" s="5">
        <f t="shared" si="5"/>
        <v>138130721.41019946</v>
      </c>
      <c r="R30" s="5"/>
      <c r="S30" s="91">
        <v>49.03</v>
      </c>
      <c r="T30" s="31"/>
      <c r="U30" s="23"/>
      <c r="V30" s="5">
        <f>Q30/S30</f>
        <v>2817269.4556434727</v>
      </c>
      <c r="X30" s="72">
        <f t="shared" si="7"/>
        <v>2.4E-2</v>
      </c>
    </row>
    <row r="31" spans="1:24" x14ac:dyDescent="0.25">
      <c r="A31" s="9">
        <v>383</v>
      </c>
      <c r="C31" t="s">
        <v>81</v>
      </c>
      <c r="E31" s="5">
        <v>21662897.199999996</v>
      </c>
      <c r="F31" s="5"/>
      <c r="G31" s="33" t="s">
        <v>109</v>
      </c>
      <c r="H31" s="34" t="s">
        <v>10</v>
      </c>
      <c r="I31" s="35">
        <v>42</v>
      </c>
      <c r="J31" s="5"/>
      <c r="K31" s="64">
        <v>0</v>
      </c>
      <c r="L31" s="5"/>
      <c r="M31" s="5">
        <f t="shared" si="4"/>
        <v>21662897.199999996</v>
      </c>
      <c r="N31" s="5"/>
      <c r="O31" s="5">
        <v>7148083.0499999998</v>
      </c>
      <c r="P31" s="5"/>
      <c r="Q31" s="5">
        <f t="shared" si="5"/>
        <v>14514814.149999995</v>
      </c>
      <c r="R31" s="5"/>
      <c r="S31" s="41">
        <v>28.141857448609773</v>
      </c>
      <c r="T31" s="31"/>
      <c r="U31" s="23"/>
      <c r="V31" s="5">
        <f>Q31/S31</f>
        <v>515773.13887349807</v>
      </c>
      <c r="X31" s="72">
        <f t="shared" si="7"/>
        <v>2.4E-2</v>
      </c>
    </row>
    <row r="32" spans="1:24" x14ac:dyDescent="0.25">
      <c r="A32" s="9">
        <v>384</v>
      </c>
      <c r="C32" t="s">
        <v>82</v>
      </c>
      <c r="E32" s="5">
        <v>38677154.929999985</v>
      </c>
      <c r="F32" s="5"/>
      <c r="G32" s="33" t="s">
        <v>68</v>
      </c>
      <c r="H32" s="34" t="s">
        <v>10</v>
      </c>
      <c r="I32" s="35">
        <v>47</v>
      </c>
      <c r="J32" s="5"/>
      <c r="K32" s="64">
        <v>-0.3</v>
      </c>
      <c r="L32" s="5"/>
      <c r="M32" s="5">
        <f t="shared" si="4"/>
        <v>50280301.408999979</v>
      </c>
      <c r="N32" s="5"/>
      <c r="O32" s="5">
        <v>10539826.82</v>
      </c>
      <c r="P32" s="5"/>
      <c r="Q32" s="5">
        <f t="shared" si="5"/>
        <v>39740474.588999979</v>
      </c>
      <c r="R32" s="5"/>
      <c r="S32" s="41">
        <v>37.147776723231274</v>
      </c>
      <c r="T32" s="31"/>
      <c r="U32" s="23"/>
      <c r="V32" s="5">
        <f>Q32/S32</f>
        <v>1069794.1598251101</v>
      </c>
      <c r="X32" s="72">
        <f t="shared" si="7"/>
        <v>2.8000000000000001E-2</v>
      </c>
    </row>
    <row r="33" spans="1:24" x14ac:dyDescent="0.25">
      <c r="A33" s="9">
        <v>385</v>
      </c>
      <c r="C33" t="s">
        <v>83</v>
      </c>
      <c r="E33" s="5">
        <v>15196826.639999999</v>
      </c>
      <c r="F33" s="5"/>
      <c r="G33" s="33" t="s">
        <v>69</v>
      </c>
      <c r="H33" s="34" t="s">
        <v>10</v>
      </c>
      <c r="I33" s="35">
        <v>39</v>
      </c>
      <c r="J33" s="5"/>
      <c r="K33" s="64">
        <v>0</v>
      </c>
      <c r="L33" s="5"/>
      <c r="M33" s="5">
        <f t="shared" si="4"/>
        <v>15196826.639999999</v>
      </c>
      <c r="N33" s="5"/>
      <c r="O33" s="5">
        <v>6042465.0099999998</v>
      </c>
      <c r="P33" s="5"/>
      <c r="Q33" s="5">
        <f t="shared" si="5"/>
        <v>9154361.629999999</v>
      </c>
      <c r="R33" s="5"/>
      <c r="S33" s="41">
        <v>23.493268546577429</v>
      </c>
      <c r="T33" s="31"/>
      <c r="U33" s="23"/>
      <c r="V33" s="5">
        <f>Q33/S33</f>
        <v>389658.91918575263</v>
      </c>
      <c r="X33" s="72">
        <f t="shared" si="7"/>
        <v>2.5999999999999999E-2</v>
      </c>
    </row>
    <row r="34" spans="1:24" x14ac:dyDescent="0.25">
      <c r="A34" s="9">
        <v>387</v>
      </c>
      <c r="C34" t="s">
        <v>84</v>
      </c>
      <c r="E34" s="7">
        <v>13431843.029999996</v>
      </c>
      <c r="G34" s="33" t="s">
        <v>93</v>
      </c>
      <c r="H34" s="34" t="s">
        <v>10</v>
      </c>
      <c r="I34" s="35">
        <v>27</v>
      </c>
      <c r="J34" s="5"/>
      <c r="K34" s="65">
        <v>0</v>
      </c>
      <c r="L34" s="5"/>
      <c r="M34" s="7">
        <f t="shared" si="4"/>
        <v>13431843.029999996</v>
      </c>
      <c r="N34" s="5"/>
      <c r="O34" s="7">
        <v>3853759.04</v>
      </c>
      <c r="P34" s="5"/>
      <c r="Q34" s="7">
        <f t="shared" si="5"/>
        <v>9578083.9899999946</v>
      </c>
      <c r="R34" s="5"/>
      <c r="S34" s="54">
        <v>19.25358481757295</v>
      </c>
      <c r="T34" s="31"/>
      <c r="U34" s="23"/>
      <c r="V34" s="7">
        <f>Q34/S34</f>
        <v>497470.16364754975</v>
      </c>
      <c r="X34" s="29">
        <f t="shared" si="7"/>
        <v>3.6999999999999998E-2</v>
      </c>
    </row>
    <row r="35" spans="1:24" x14ac:dyDescent="0.25">
      <c r="A35" s="9"/>
      <c r="E35" s="5"/>
      <c r="G35" s="33"/>
      <c r="H35" s="34"/>
      <c r="I35" s="35"/>
      <c r="J35" s="5"/>
      <c r="K35" s="64"/>
      <c r="L35" s="5"/>
      <c r="M35" s="5"/>
      <c r="N35" s="5"/>
      <c r="O35" s="5"/>
      <c r="P35" s="5"/>
      <c r="Q35" s="5"/>
      <c r="R35" s="5"/>
      <c r="S35" s="41"/>
      <c r="T35" s="31"/>
      <c r="U35" s="23"/>
      <c r="V35" s="5"/>
      <c r="X35" s="17"/>
    </row>
    <row r="36" spans="1:24" ht="15.75" thickBot="1" x14ac:dyDescent="0.3">
      <c r="A36" s="9"/>
      <c r="C36" s="69" t="s">
        <v>6</v>
      </c>
      <c r="E36" s="62">
        <f>SUM(E20:E34)</f>
        <v>3184550513.4757018</v>
      </c>
      <c r="F36" s="5"/>
      <c r="G36" s="33"/>
      <c r="H36" s="34"/>
      <c r="I36" s="35"/>
      <c r="J36" s="5"/>
      <c r="K36" s="70">
        <f>-M36/E36+1</f>
        <v>-0.50268284987379452</v>
      </c>
      <c r="L36" s="5"/>
      <c r="M36" s="62">
        <f>SUM(M20:M34)</f>
        <v>4785369441.156723</v>
      </c>
      <c r="N36" s="5"/>
      <c r="O36" s="62">
        <f>SUM(O20:O34)</f>
        <v>654380689.7299999</v>
      </c>
      <c r="P36" s="5"/>
      <c r="Q36" s="62">
        <f>SUM(Q20:Q34)</f>
        <v>4130988751.426724</v>
      </c>
      <c r="R36" s="5"/>
      <c r="S36" s="84">
        <f>Q36/V36</f>
        <v>54.7616169961358</v>
      </c>
      <c r="T36" s="31"/>
      <c r="U36" s="23"/>
      <c r="V36" s="62">
        <f>SUM(V20:V34)</f>
        <v>75435843.169463441</v>
      </c>
      <c r="X36" s="30">
        <f>V36/E36</f>
        <v>2.3688066133744818E-2</v>
      </c>
    </row>
    <row r="37" spans="1:24" ht="15.75" thickTop="1" x14ac:dyDescent="0.25">
      <c r="A37" s="9"/>
      <c r="E37" s="5"/>
      <c r="F37" s="5"/>
      <c r="G37" s="33"/>
      <c r="H37" s="34"/>
      <c r="I37" s="35"/>
      <c r="J37" s="5"/>
      <c r="K37" s="64"/>
      <c r="L37" s="5"/>
      <c r="M37" s="5"/>
      <c r="N37" s="5"/>
      <c r="O37" s="5"/>
      <c r="P37" s="5"/>
      <c r="Q37" s="5"/>
      <c r="R37" s="5"/>
      <c r="S37" s="41"/>
      <c r="T37" s="31"/>
      <c r="U37" s="23"/>
      <c r="V37" s="5"/>
      <c r="X37" s="17"/>
    </row>
    <row r="38" spans="1:24" x14ac:dyDescent="0.25">
      <c r="A38" s="9"/>
      <c r="F38" s="5"/>
      <c r="G38" s="33"/>
      <c r="H38" s="34"/>
      <c r="I38" s="35"/>
      <c r="J38" s="5"/>
      <c r="K38" s="64"/>
      <c r="L38" s="5"/>
      <c r="M38" s="5"/>
      <c r="N38" s="5"/>
      <c r="O38" s="5"/>
      <c r="P38" s="5"/>
      <c r="Q38" s="5"/>
      <c r="R38" s="5"/>
      <c r="S38" s="41"/>
      <c r="T38" s="31"/>
      <c r="U38" s="23"/>
      <c r="V38" s="5"/>
      <c r="X38" s="17"/>
    </row>
    <row r="39" spans="1:24" x14ac:dyDescent="0.25">
      <c r="A39" s="9"/>
      <c r="C39" s="2" t="s">
        <v>65</v>
      </c>
      <c r="F39" s="5"/>
      <c r="G39" s="33"/>
      <c r="H39" s="34"/>
      <c r="I39" s="35"/>
      <c r="J39" s="5"/>
      <c r="K39" s="64"/>
      <c r="L39" s="5"/>
      <c r="M39" s="5"/>
      <c r="N39" s="5"/>
      <c r="O39" s="5"/>
      <c r="P39" s="5"/>
      <c r="Q39" s="5"/>
      <c r="R39" s="5"/>
      <c r="S39" s="41"/>
      <c r="T39" s="31"/>
      <c r="U39" s="23"/>
      <c r="V39" s="5"/>
      <c r="X39" s="17"/>
    </row>
    <row r="40" spans="1:24" x14ac:dyDescent="0.25">
      <c r="A40" s="9"/>
      <c r="C40" s="2"/>
      <c r="F40" s="5"/>
      <c r="G40" s="33"/>
      <c r="H40" s="34"/>
      <c r="I40" s="35"/>
      <c r="J40" s="5"/>
      <c r="K40" s="64"/>
      <c r="L40" s="5"/>
      <c r="M40" s="5"/>
      <c r="N40" s="5"/>
      <c r="O40" s="5"/>
      <c r="P40" s="5"/>
      <c r="Q40" s="5"/>
      <c r="R40" s="5"/>
      <c r="S40" s="41"/>
      <c r="T40" s="31"/>
      <c r="U40" s="23"/>
      <c r="V40" s="5"/>
      <c r="X40" s="75"/>
    </row>
    <row r="41" spans="1:24" x14ac:dyDescent="0.25">
      <c r="A41" s="9">
        <v>390</v>
      </c>
      <c r="C41" t="s">
        <v>72</v>
      </c>
      <c r="E41" s="5">
        <v>663068.9</v>
      </c>
      <c r="G41" s="33" t="s">
        <v>91</v>
      </c>
      <c r="H41" s="34" t="s">
        <v>10</v>
      </c>
      <c r="I41" s="35">
        <v>25</v>
      </c>
      <c r="J41" s="5"/>
      <c r="K41" s="64">
        <v>0</v>
      </c>
      <c r="L41" s="5"/>
      <c r="M41" s="5">
        <f t="shared" ref="M41:M54" si="8">E41*(1-K41)</f>
        <v>663068.9</v>
      </c>
      <c r="N41" s="5"/>
      <c r="O41" s="5">
        <v>56368</v>
      </c>
      <c r="P41" s="5"/>
      <c r="Q41" s="5">
        <f t="shared" ref="Q41:Q54" si="9">M41-O41</f>
        <v>606700.9</v>
      </c>
      <c r="R41" s="5"/>
      <c r="S41" s="41">
        <v>22.876068219495995</v>
      </c>
      <c r="T41" s="31"/>
      <c r="U41" s="23"/>
      <c r="V41" s="5">
        <f>Q41/S41</f>
        <v>26521.20522542168</v>
      </c>
      <c r="X41" s="72">
        <f t="shared" ref="X41:X54" si="10">ROUND((V41/E41),3)</f>
        <v>0.04</v>
      </c>
    </row>
    <row r="42" spans="1:24" x14ac:dyDescent="0.25">
      <c r="A42" s="9">
        <v>391</v>
      </c>
      <c r="C42" t="s">
        <v>97</v>
      </c>
      <c r="E42" s="5">
        <v>2192449.73</v>
      </c>
      <c r="G42" s="33" t="s">
        <v>33</v>
      </c>
      <c r="H42" s="34" t="s">
        <v>10</v>
      </c>
      <c r="I42" s="35">
        <v>17</v>
      </c>
      <c r="J42" s="5"/>
      <c r="K42" s="64">
        <v>0</v>
      </c>
      <c r="L42" s="5"/>
      <c r="M42" s="5">
        <f t="shared" si="8"/>
        <v>2192449.73</v>
      </c>
      <c r="N42" s="5"/>
      <c r="O42" s="5">
        <v>1079695.27</v>
      </c>
      <c r="P42" s="5"/>
      <c r="Q42" s="5">
        <f t="shared" si="9"/>
        <v>1112754.46</v>
      </c>
      <c r="R42" s="5"/>
      <c r="S42" s="41">
        <v>6.8131428149096056</v>
      </c>
      <c r="T42" s="31"/>
      <c r="U42" s="23"/>
      <c r="V42" s="5">
        <f t="shared" ref="V42:V54" si="11">Q42/S42</f>
        <v>163324.69320397824</v>
      </c>
      <c r="X42" s="72">
        <f t="shared" si="10"/>
        <v>7.3999999999999996E-2</v>
      </c>
    </row>
    <row r="43" spans="1:24" x14ac:dyDescent="0.25">
      <c r="A43" s="9">
        <v>391.01</v>
      </c>
      <c r="C43" t="s">
        <v>98</v>
      </c>
      <c r="E43" s="5">
        <v>6423957.1449999902</v>
      </c>
      <c r="G43" s="33" t="s">
        <v>33</v>
      </c>
      <c r="H43" s="34" t="s">
        <v>10</v>
      </c>
      <c r="I43" s="35">
        <v>9</v>
      </c>
      <c r="J43" s="5"/>
      <c r="K43" s="64">
        <v>0</v>
      </c>
      <c r="L43" s="5"/>
      <c r="M43" s="5">
        <f t="shared" si="8"/>
        <v>6423957.1449999902</v>
      </c>
      <c r="N43" s="5"/>
      <c r="O43" s="5">
        <v>2954096.74</v>
      </c>
      <c r="P43" s="5"/>
      <c r="Q43" s="5">
        <f t="shared" si="9"/>
        <v>3469860.40499999</v>
      </c>
      <c r="R43" s="5"/>
      <c r="S43" s="41">
        <v>4.8612938925527258</v>
      </c>
      <c r="T43" s="31"/>
      <c r="U43" s="23"/>
      <c r="V43" s="5">
        <f t="shared" si="11"/>
        <v>713773.01633946749</v>
      </c>
      <c r="X43" s="72">
        <f t="shared" si="10"/>
        <v>0.111</v>
      </c>
    </row>
    <row r="44" spans="1:24" x14ac:dyDescent="0.25">
      <c r="A44" s="9">
        <v>391.02</v>
      </c>
      <c r="C44" t="s">
        <v>99</v>
      </c>
      <c r="E44" s="5">
        <v>1529673.7899999998</v>
      </c>
      <c r="G44" s="33" t="s">
        <v>33</v>
      </c>
      <c r="H44" s="34" t="s">
        <v>10</v>
      </c>
      <c r="I44" s="35">
        <v>15</v>
      </c>
      <c r="J44" s="5"/>
      <c r="K44" s="64">
        <v>0</v>
      </c>
      <c r="L44" s="5"/>
      <c r="M44" s="5">
        <f t="shared" si="8"/>
        <v>1529673.7899999998</v>
      </c>
      <c r="N44" s="5"/>
      <c r="O44" s="5">
        <v>1017935.45</v>
      </c>
      <c r="P44" s="5"/>
      <c r="Q44" s="5">
        <f t="shared" si="9"/>
        <v>511738.33999999985</v>
      </c>
      <c r="R44" s="5"/>
      <c r="S44" s="41">
        <v>5.0181124467066933</v>
      </c>
      <c r="T44" s="31"/>
      <c r="U44" s="23"/>
      <c r="V44" s="5">
        <f t="shared" si="11"/>
        <v>101978.25286594474</v>
      </c>
      <c r="X44" s="72">
        <f t="shared" si="10"/>
        <v>6.7000000000000004E-2</v>
      </c>
    </row>
    <row r="45" spans="1:24" x14ac:dyDescent="0.25">
      <c r="A45" s="9">
        <v>392.01</v>
      </c>
      <c r="C45" t="s">
        <v>85</v>
      </c>
      <c r="E45" s="5">
        <v>23701574.900950912</v>
      </c>
      <c r="G45" s="33" t="s">
        <v>124</v>
      </c>
      <c r="H45" s="34" t="s">
        <v>10</v>
      </c>
      <c r="I45" s="35">
        <v>8</v>
      </c>
      <c r="J45" s="5"/>
      <c r="K45" s="64">
        <v>0.11</v>
      </c>
      <c r="L45" s="5"/>
      <c r="M45" s="5">
        <f t="shared" si="8"/>
        <v>21094401.661846314</v>
      </c>
      <c r="N45" s="5"/>
      <c r="O45" s="5">
        <v>6130612.9199999999</v>
      </c>
      <c r="P45" s="5"/>
      <c r="Q45" s="5">
        <f t="shared" si="9"/>
        <v>14963788.741846314</v>
      </c>
      <c r="R45" s="5"/>
      <c r="S45" s="41">
        <v>5.3913796326334404</v>
      </c>
      <c r="T45" s="31"/>
      <c r="U45" s="23"/>
      <c r="V45" s="5">
        <f t="shared" si="11"/>
        <v>2775502.7027353281</v>
      </c>
      <c r="X45" s="72">
        <f t="shared" si="10"/>
        <v>0.11700000000000001</v>
      </c>
    </row>
    <row r="46" spans="1:24" x14ac:dyDescent="0.25">
      <c r="A46" s="9">
        <v>392.02</v>
      </c>
      <c r="C46" t="s">
        <v>86</v>
      </c>
      <c r="E46" s="5">
        <v>17803654.689999994</v>
      </c>
      <c r="G46" s="33" t="s">
        <v>70</v>
      </c>
      <c r="H46" s="34" t="s">
        <v>10</v>
      </c>
      <c r="I46" s="35">
        <v>10</v>
      </c>
      <c r="J46" s="5"/>
      <c r="K46" s="64">
        <v>0.11</v>
      </c>
      <c r="L46" s="5"/>
      <c r="M46" s="5">
        <f t="shared" si="8"/>
        <v>15845252.674099995</v>
      </c>
      <c r="N46" s="5"/>
      <c r="O46" s="5">
        <v>8088027.2199999997</v>
      </c>
      <c r="P46" s="5"/>
      <c r="Q46" s="5">
        <f t="shared" si="9"/>
        <v>7757225.4540999951</v>
      </c>
      <c r="R46" s="5"/>
      <c r="S46" s="41">
        <v>4.8959083213442938</v>
      </c>
      <c r="T46" s="31"/>
      <c r="U46" s="23"/>
      <c r="V46" s="5">
        <f t="shared" si="11"/>
        <v>1584430.2925938072</v>
      </c>
      <c r="X46" s="72">
        <f t="shared" si="10"/>
        <v>8.8999999999999996E-2</v>
      </c>
    </row>
    <row r="47" spans="1:24" x14ac:dyDescent="0.25">
      <c r="A47" s="9">
        <v>392.04</v>
      </c>
      <c r="C47" t="s">
        <v>87</v>
      </c>
      <c r="E47" s="5">
        <v>4681567.3202562388</v>
      </c>
      <c r="G47" s="33" t="s">
        <v>68</v>
      </c>
      <c r="H47" s="34" t="s">
        <v>10</v>
      </c>
      <c r="I47" s="35">
        <v>30</v>
      </c>
      <c r="J47" s="5"/>
      <c r="K47" s="64">
        <v>0.2</v>
      </c>
      <c r="L47" s="5"/>
      <c r="M47" s="5">
        <f t="shared" si="8"/>
        <v>3745253.8562049912</v>
      </c>
      <c r="N47" s="5"/>
      <c r="O47" s="5">
        <v>907795.32</v>
      </c>
      <c r="P47" s="5"/>
      <c r="Q47" s="5">
        <f t="shared" si="9"/>
        <v>2837458.5362049914</v>
      </c>
      <c r="R47" s="5"/>
      <c r="S47" s="41">
        <v>25.152054599291752</v>
      </c>
      <c r="T47" s="31"/>
      <c r="U47" s="23"/>
      <c r="V47" s="5">
        <f t="shared" si="11"/>
        <v>112812.19691233059</v>
      </c>
      <c r="X47" s="72">
        <f t="shared" si="10"/>
        <v>2.4E-2</v>
      </c>
    </row>
    <row r="48" spans="1:24" x14ac:dyDescent="0.25">
      <c r="A48" s="9">
        <v>392.05</v>
      </c>
      <c r="C48" t="s">
        <v>88</v>
      </c>
      <c r="E48" s="5">
        <v>2564139.2299999995</v>
      </c>
      <c r="G48" s="33" t="s">
        <v>110</v>
      </c>
      <c r="H48" s="34" t="s">
        <v>10</v>
      </c>
      <c r="I48" s="35">
        <v>13</v>
      </c>
      <c r="J48" s="5"/>
      <c r="K48" s="64">
        <v>7.0000000000000007E-2</v>
      </c>
      <c r="L48" s="5"/>
      <c r="M48" s="5">
        <f t="shared" si="8"/>
        <v>2384649.4838999994</v>
      </c>
      <c r="N48" s="5"/>
      <c r="O48" s="5">
        <v>1110402.98</v>
      </c>
      <c r="P48" s="5"/>
      <c r="Q48" s="5">
        <f t="shared" si="9"/>
        <v>1274246.5038999994</v>
      </c>
      <c r="R48" s="5"/>
      <c r="S48" s="41">
        <v>6.9471357509861367</v>
      </c>
      <c r="T48" s="31"/>
      <c r="U48" s="23"/>
      <c r="V48" s="5">
        <f t="shared" si="11"/>
        <v>183420.41232159914</v>
      </c>
      <c r="X48" s="72">
        <f t="shared" si="10"/>
        <v>7.1999999999999995E-2</v>
      </c>
    </row>
    <row r="49" spans="1:24" x14ac:dyDescent="0.25">
      <c r="A49" s="9">
        <v>393</v>
      </c>
      <c r="C49" t="s">
        <v>100</v>
      </c>
      <c r="E49" s="5">
        <v>1283.3900000000001</v>
      </c>
      <c r="G49" s="33" t="s">
        <v>33</v>
      </c>
      <c r="H49" s="34" t="s">
        <v>10</v>
      </c>
      <c r="I49" s="35">
        <v>24</v>
      </c>
      <c r="J49" s="5"/>
      <c r="K49" s="64">
        <v>0</v>
      </c>
      <c r="L49" s="5"/>
      <c r="M49" s="5">
        <f t="shared" si="8"/>
        <v>1283.3900000000001</v>
      </c>
      <c r="N49" s="5"/>
      <c r="O49" s="5">
        <v>668.43</v>
      </c>
      <c r="P49" s="5"/>
      <c r="Q49" s="5">
        <f t="shared" si="9"/>
        <v>614.96000000000015</v>
      </c>
      <c r="R49" s="5"/>
      <c r="S49" s="41">
        <v>11.5</v>
      </c>
      <c r="T49" s="31"/>
      <c r="U49" s="23"/>
      <c r="V49" s="5">
        <f t="shared" si="11"/>
        <v>53.474782608695662</v>
      </c>
      <c r="X49" s="72">
        <f t="shared" si="10"/>
        <v>4.2000000000000003E-2</v>
      </c>
    </row>
    <row r="50" spans="1:24" x14ac:dyDescent="0.25">
      <c r="A50" s="9">
        <v>394</v>
      </c>
      <c r="C50" t="s">
        <v>101</v>
      </c>
      <c r="E50" s="5">
        <v>9345098.3999999985</v>
      </c>
      <c r="G50" s="33" t="s">
        <v>33</v>
      </c>
      <c r="H50" s="34" t="s">
        <v>10</v>
      </c>
      <c r="I50" s="35">
        <v>18</v>
      </c>
      <c r="J50" s="5"/>
      <c r="K50" s="64">
        <v>0</v>
      </c>
      <c r="L50" s="5"/>
      <c r="M50" s="5">
        <f t="shared" si="8"/>
        <v>9345098.3999999985</v>
      </c>
      <c r="N50" s="5"/>
      <c r="O50" s="5">
        <v>4162505.15</v>
      </c>
      <c r="P50" s="5"/>
      <c r="Q50" s="5">
        <f t="shared" si="9"/>
        <v>5182593.2499999981</v>
      </c>
      <c r="R50" s="5"/>
      <c r="S50" s="41">
        <v>9.9824180096380797</v>
      </c>
      <c r="T50" s="31"/>
      <c r="U50" s="23"/>
      <c r="V50" s="5">
        <f t="shared" si="11"/>
        <v>519172.13294375926</v>
      </c>
      <c r="X50" s="72">
        <f t="shared" si="10"/>
        <v>5.6000000000000001E-2</v>
      </c>
    </row>
    <row r="51" spans="1:24" x14ac:dyDescent="0.25">
      <c r="A51" s="9">
        <v>394.01</v>
      </c>
      <c r="C51" t="s">
        <v>116</v>
      </c>
      <c r="E51" s="5">
        <v>3241792.7899999996</v>
      </c>
      <c r="G51" s="33" t="s">
        <v>33</v>
      </c>
      <c r="H51" s="34" t="s">
        <v>10</v>
      </c>
      <c r="I51" s="35">
        <v>20</v>
      </c>
      <c r="J51" s="5"/>
      <c r="K51" s="64">
        <v>0</v>
      </c>
      <c r="L51" s="5"/>
      <c r="M51" s="5">
        <f t="shared" si="8"/>
        <v>3241792.7899999996</v>
      </c>
      <c r="N51" s="5"/>
      <c r="O51" s="5">
        <v>982914.32</v>
      </c>
      <c r="P51" s="5"/>
      <c r="Q51" s="5">
        <f t="shared" si="9"/>
        <v>2258878.4699999997</v>
      </c>
      <c r="R51" s="5"/>
      <c r="S51" s="41">
        <v>13.935983084532676</v>
      </c>
      <c r="T51" s="31"/>
      <c r="U51" s="23"/>
      <c r="V51" s="5">
        <f t="shared" si="11"/>
        <v>162089.63919503408</v>
      </c>
      <c r="X51" s="72">
        <f t="shared" si="10"/>
        <v>0.05</v>
      </c>
    </row>
    <row r="52" spans="1:24" x14ac:dyDescent="0.25">
      <c r="A52" s="9">
        <v>396</v>
      </c>
      <c r="C52" t="s">
        <v>89</v>
      </c>
      <c r="E52" s="5">
        <v>4522728.60539502</v>
      </c>
      <c r="G52" s="33" t="s">
        <v>93</v>
      </c>
      <c r="H52" s="34" t="s">
        <v>10</v>
      </c>
      <c r="I52" s="35">
        <v>18</v>
      </c>
      <c r="J52" s="5"/>
      <c r="K52" s="64">
        <v>0.1</v>
      </c>
      <c r="L52" s="5"/>
      <c r="M52" s="5">
        <f t="shared" si="8"/>
        <v>4070455.744855518</v>
      </c>
      <c r="N52" s="5"/>
      <c r="O52" s="5">
        <v>1352626.72</v>
      </c>
      <c r="P52" s="5"/>
      <c r="Q52" s="5">
        <f t="shared" si="9"/>
        <v>2717829.0248555178</v>
      </c>
      <c r="R52" s="5"/>
      <c r="S52" s="41">
        <v>11.50286458051837</v>
      </c>
      <c r="T52" s="31"/>
      <c r="U52" s="23"/>
      <c r="V52" s="5">
        <f t="shared" si="11"/>
        <v>236274.10423126447</v>
      </c>
      <c r="X52" s="72">
        <f t="shared" si="10"/>
        <v>5.1999999999999998E-2</v>
      </c>
    </row>
    <row r="53" spans="1:24" x14ac:dyDescent="0.25">
      <c r="A53" s="9">
        <v>397</v>
      </c>
      <c r="C53" t="s">
        <v>102</v>
      </c>
      <c r="E53" s="5">
        <v>3026304.3707999997</v>
      </c>
      <c r="G53" s="33" t="s">
        <v>33</v>
      </c>
      <c r="H53" s="34" t="s">
        <v>10</v>
      </c>
      <c r="I53" s="35">
        <v>13</v>
      </c>
      <c r="J53" s="5"/>
      <c r="K53" s="64">
        <v>0</v>
      </c>
      <c r="L53" s="5"/>
      <c r="M53" s="5">
        <f t="shared" si="8"/>
        <v>3026304.3707999997</v>
      </c>
      <c r="N53" s="5"/>
      <c r="O53" s="5">
        <v>2630400.4300000002</v>
      </c>
      <c r="P53" s="5"/>
      <c r="Q53" s="5">
        <f t="shared" si="9"/>
        <v>395903.94079999952</v>
      </c>
      <c r="R53" s="5"/>
      <c r="S53" s="41">
        <v>1.6712045651452556</v>
      </c>
      <c r="T53" s="31"/>
      <c r="U53" s="23"/>
      <c r="V53" s="5">
        <v>0</v>
      </c>
      <c r="X53" s="72">
        <v>7.6999999999999999E-2</v>
      </c>
    </row>
    <row r="54" spans="1:24" x14ac:dyDescent="0.25">
      <c r="A54" s="9">
        <v>398</v>
      </c>
      <c r="C54" t="s">
        <v>103</v>
      </c>
      <c r="E54" s="7">
        <v>923442.00410236092</v>
      </c>
      <c r="G54" s="33" t="s">
        <v>33</v>
      </c>
      <c r="H54" s="34" t="s">
        <v>10</v>
      </c>
      <c r="I54" s="35">
        <v>20</v>
      </c>
      <c r="J54" s="5"/>
      <c r="K54" s="65">
        <v>0</v>
      </c>
      <c r="L54" s="5"/>
      <c r="M54" s="7">
        <f t="shared" si="8"/>
        <v>923442.00410236092</v>
      </c>
      <c r="N54" s="5"/>
      <c r="O54" s="7">
        <v>161215.01999999999</v>
      </c>
      <c r="P54" s="5"/>
      <c r="Q54" s="7">
        <f t="shared" si="9"/>
        <v>762226.9841023609</v>
      </c>
      <c r="R54" s="5"/>
      <c r="S54" s="54">
        <v>16.508388916867876</v>
      </c>
      <c r="T54" s="31"/>
      <c r="U54" s="23"/>
      <c r="V54" s="7">
        <f t="shared" si="11"/>
        <v>46172.100011742252</v>
      </c>
      <c r="X54" s="29">
        <f t="shared" si="10"/>
        <v>0.05</v>
      </c>
    </row>
    <row r="55" spans="1:24" x14ac:dyDescent="0.25">
      <c r="A55" s="9"/>
      <c r="E55" s="5"/>
      <c r="G55" s="33"/>
      <c r="H55" s="34"/>
      <c r="I55" s="35"/>
      <c r="J55" s="5"/>
      <c r="K55" s="32"/>
      <c r="L55" s="5"/>
      <c r="M55" s="5"/>
      <c r="N55" s="5"/>
      <c r="O55" s="5"/>
      <c r="P55" s="5"/>
      <c r="Q55" s="5"/>
      <c r="R55" s="5"/>
      <c r="S55" s="41"/>
      <c r="T55" s="31"/>
      <c r="U55" s="23"/>
      <c r="V55" s="5"/>
      <c r="X55" s="17"/>
    </row>
    <row r="56" spans="1:24" ht="15.75" thickBot="1" x14ac:dyDescent="0.3">
      <c r="A56" s="9"/>
      <c r="C56" s="69" t="s">
        <v>7</v>
      </c>
      <c r="E56" s="62">
        <f>SUM(E41:E54)</f>
        <v>80620735.266504541</v>
      </c>
      <c r="G56" s="33"/>
      <c r="H56" s="34"/>
      <c r="I56" s="35"/>
      <c r="J56" s="5"/>
      <c r="K56" s="71">
        <f>-M56/E56+1</f>
        <v>7.6080319850961642E-2</v>
      </c>
      <c r="L56" s="5"/>
      <c r="M56" s="62">
        <f>SUM(M41:M54)</f>
        <v>74487083.940809175</v>
      </c>
      <c r="N56" s="5"/>
      <c r="O56" s="62">
        <f>SUM(O41:O54)</f>
        <v>30635263.969999995</v>
      </c>
      <c r="P56" s="5"/>
      <c r="Q56" s="62">
        <f>SUM(Q41:Q54)</f>
        <v>43851819.970809162</v>
      </c>
      <c r="R56" s="5"/>
      <c r="S56" s="84">
        <f>Q56/V56</f>
        <v>6.618618918663536</v>
      </c>
      <c r="T56" s="31"/>
      <c r="U56" s="23"/>
      <c r="V56" s="62">
        <f>SUM(V41:V54)</f>
        <v>6625524.2233622866</v>
      </c>
      <c r="X56" s="30">
        <f>V56/E56</f>
        <v>8.2181391691114852E-2</v>
      </c>
    </row>
    <row r="57" spans="1:24" ht="15.75" thickTop="1" x14ac:dyDescent="0.25">
      <c r="A57" s="9"/>
      <c r="E57" s="5"/>
      <c r="G57" s="33"/>
      <c r="H57" s="34"/>
      <c r="I57" s="35"/>
      <c r="J57" s="5"/>
      <c r="K57" s="73"/>
      <c r="L57" s="5"/>
      <c r="M57" s="5"/>
      <c r="N57" s="5"/>
      <c r="O57" s="5"/>
      <c r="P57" s="5"/>
      <c r="Q57" s="5"/>
      <c r="R57" s="5"/>
      <c r="S57" s="41"/>
      <c r="T57" s="31"/>
      <c r="U57" s="23"/>
      <c r="V57" s="5"/>
      <c r="X57" s="72"/>
    </row>
    <row r="58" spans="1:24" x14ac:dyDescent="0.25">
      <c r="A58" s="9"/>
      <c r="E58" s="5"/>
      <c r="G58" s="33"/>
      <c r="H58" s="34"/>
      <c r="I58" s="35"/>
      <c r="J58" s="5"/>
      <c r="K58" s="73"/>
      <c r="L58" s="5"/>
      <c r="M58" s="5"/>
      <c r="N58" s="5"/>
      <c r="O58" s="5"/>
      <c r="P58" s="5"/>
      <c r="Q58" s="5"/>
      <c r="R58" s="5"/>
      <c r="S58" s="41"/>
      <c r="T58" s="31"/>
      <c r="U58" s="23"/>
      <c r="V58" s="5"/>
      <c r="X58" s="72"/>
    </row>
    <row r="59" spans="1:24" x14ac:dyDescent="0.25">
      <c r="A59" s="9"/>
      <c r="C59" s="2" t="s">
        <v>111</v>
      </c>
      <c r="E59" s="5"/>
      <c r="G59" s="33"/>
      <c r="H59" s="34"/>
      <c r="I59" s="35"/>
      <c r="J59" s="5"/>
      <c r="K59" s="73"/>
      <c r="L59" s="5"/>
      <c r="M59" s="5"/>
      <c r="N59" s="5"/>
      <c r="O59" s="5"/>
      <c r="P59" s="5"/>
      <c r="Q59" s="5"/>
      <c r="R59" s="5"/>
      <c r="S59" s="41"/>
      <c r="T59" s="31"/>
      <c r="U59" s="23"/>
      <c r="V59" s="5"/>
      <c r="X59" s="72"/>
    </row>
    <row r="60" spans="1:24" x14ac:dyDescent="0.25">
      <c r="A60" s="9"/>
      <c r="E60" s="5"/>
      <c r="G60" s="33"/>
      <c r="H60" s="34"/>
      <c r="I60" s="35"/>
      <c r="J60" s="5"/>
      <c r="K60" s="32"/>
      <c r="L60" s="5"/>
      <c r="M60" s="5"/>
      <c r="N60" s="5"/>
      <c r="O60" s="5"/>
      <c r="P60" s="5"/>
      <c r="Q60" s="5"/>
      <c r="R60" s="5"/>
      <c r="S60" s="41"/>
      <c r="T60" s="31"/>
      <c r="U60" s="23"/>
      <c r="V60" s="5"/>
      <c r="X60" s="17"/>
    </row>
    <row r="61" spans="1:24" x14ac:dyDescent="0.25">
      <c r="A61" s="9">
        <v>336</v>
      </c>
      <c r="C61" t="s">
        <v>114</v>
      </c>
      <c r="E61" s="5">
        <v>16109646.340000002</v>
      </c>
      <c r="G61" s="33" t="s">
        <v>41</v>
      </c>
      <c r="H61" s="34" t="s">
        <v>10</v>
      </c>
      <c r="I61" s="35">
        <v>30</v>
      </c>
      <c r="J61" s="5"/>
      <c r="K61" s="64">
        <v>-0.05</v>
      </c>
      <c r="L61" s="5"/>
      <c r="M61" s="5">
        <f t="shared" ref="M61:M63" si="12">E61*(1-K61)</f>
        <v>16915128.657000002</v>
      </c>
      <c r="N61" s="5"/>
      <c r="O61" s="5">
        <v>761619.95</v>
      </c>
      <c r="P61" s="5"/>
      <c r="Q61" s="5">
        <f t="shared" ref="Q61:Q63" si="13">M61-O61</f>
        <v>16153508.707000002</v>
      </c>
      <c r="R61" s="5"/>
      <c r="S61" s="41">
        <v>28.649208999999999</v>
      </c>
      <c r="T61" s="31"/>
      <c r="U61" s="23"/>
      <c r="V61" s="5">
        <f t="shared" ref="V61" si="14">Q61/S61</f>
        <v>563837.86047984788</v>
      </c>
      <c r="X61" s="72">
        <f t="shared" ref="X61:X63" si="15">ROUND((V61/E61),3)</f>
        <v>3.5000000000000003E-2</v>
      </c>
    </row>
    <row r="62" spans="1:24" x14ac:dyDescent="0.25">
      <c r="A62" s="9">
        <v>336.01</v>
      </c>
      <c r="C62" t="s">
        <v>104</v>
      </c>
      <c r="E62" s="5"/>
      <c r="G62" s="33" t="s">
        <v>33</v>
      </c>
      <c r="H62" s="34" t="s">
        <v>10</v>
      </c>
      <c r="I62" s="35">
        <v>15</v>
      </c>
      <c r="J62" s="5"/>
      <c r="K62" s="64">
        <v>0</v>
      </c>
      <c r="L62" s="5"/>
      <c r="M62" s="5">
        <f t="shared" si="12"/>
        <v>0</v>
      </c>
      <c r="N62" s="5"/>
      <c r="O62" s="5"/>
      <c r="P62" s="5"/>
      <c r="Q62" s="5">
        <f t="shared" si="13"/>
        <v>0</v>
      </c>
      <c r="R62" s="5"/>
      <c r="S62" s="41"/>
      <c r="T62" s="31"/>
      <c r="U62" s="23"/>
      <c r="V62" s="5"/>
      <c r="X62" s="72">
        <v>6.7000000000000004E-2</v>
      </c>
    </row>
    <row r="63" spans="1:24" x14ac:dyDescent="0.25">
      <c r="A63" s="9">
        <v>364</v>
      </c>
      <c r="C63" t="s">
        <v>115</v>
      </c>
      <c r="E63" s="5">
        <v>1503355.97</v>
      </c>
      <c r="G63" s="33" t="s">
        <v>41</v>
      </c>
      <c r="H63" s="34" t="s">
        <v>10</v>
      </c>
      <c r="I63" s="35">
        <v>30</v>
      </c>
      <c r="J63" s="5"/>
      <c r="K63" s="64">
        <v>-0.05</v>
      </c>
      <c r="L63" s="5"/>
      <c r="M63" s="5">
        <f t="shared" si="12"/>
        <v>1578523.7685</v>
      </c>
      <c r="N63" s="5"/>
      <c r="O63" s="5">
        <v>70509.440000000002</v>
      </c>
      <c r="P63" s="5"/>
      <c r="Q63" s="5">
        <f t="shared" si="13"/>
        <v>1508014.3285000001</v>
      </c>
      <c r="R63" s="5"/>
      <c r="S63" s="41">
        <v>28.659952957917831</v>
      </c>
      <c r="T63" s="31"/>
      <c r="U63" s="23"/>
      <c r="V63" s="5">
        <f t="shared" ref="V63" si="16">Q63/S63</f>
        <v>52617.47396146314</v>
      </c>
      <c r="X63" s="72">
        <f t="shared" si="15"/>
        <v>3.5000000000000003E-2</v>
      </c>
    </row>
    <row r="64" spans="1:24" x14ac:dyDescent="0.25">
      <c r="A64" s="9"/>
      <c r="E64" s="5"/>
      <c r="G64" s="33"/>
      <c r="H64" s="34"/>
      <c r="I64" s="35"/>
      <c r="J64" s="5"/>
      <c r="K64" s="64"/>
      <c r="L64" s="5"/>
      <c r="M64" s="5"/>
      <c r="N64" s="5"/>
      <c r="O64" s="5"/>
      <c r="P64" s="5"/>
      <c r="Q64" s="5"/>
      <c r="R64" s="5"/>
      <c r="S64" s="41"/>
      <c r="T64" s="31"/>
      <c r="U64" s="23"/>
      <c r="V64" s="5"/>
      <c r="X64" s="72"/>
    </row>
    <row r="65" spans="1:24" ht="15.75" thickBot="1" x14ac:dyDescent="0.3">
      <c r="A65" s="9"/>
      <c r="C65" s="69" t="s">
        <v>112</v>
      </c>
      <c r="E65" s="62">
        <f>SUM(E61:E63)</f>
        <v>17613002.310000002</v>
      </c>
      <c r="G65" s="33"/>
      <c r="H65" s="34"/>
      <c r="I65" s="35"/>
      <c r="J65" s="5"/>
      <c r="K65" s="71">
        <f>-M65/E65+1</f>
        <v>-5.0000000000000044E-2</v>
      </c>
      <c r="L65" s="5"/>
      <c r="M65" s="62">
        <f>SUM(M61:M63)</f>
        <v>18493652.425500002</v>
      </c>
      <c r="N65" s="5"/>
      <c r="O65" s="62"/>
      <c r="P65" s="5"/>
      <c r="Q65" s="62">
        <f>SUM(Q61:Q63)</f>
        <v>17661523.035500001</v>
      </c>
      <c r="R65" s="5"/>
      <c r="S65" s="84">
        <f>Q65/V65</f>
        <v>28.650126049288733</v>
      </c>
      <c r="T65" s="31"/>
      <c r="U65" s="23"/>
      <c r="V65" s="62">
        <f>SUM(V61:V63)</f>
        <v>616455.33444131096</v>
      </c>
      <c r="X65" s="30">
        <f>V65/E65</f>
        <v>3.5000014397960459E-2</v>
      </c>
    </row>
    <row r="66" spans="1:24" ht="15.75" thickTop="1" x14ac:dyDescent="0.25">
      <c r="A66" s="9"/>
      <c r="G66" s="33"/>
      <c r="H66" s="34"/>
      <c r="I66" s="35"/>
      <c r="K66" s="32"/>
      <c r="L66" s="5"/>
      <c r="M66" s="5"/>
      <c r="N66" s="5"/>
      <c r="O66" s="5"/>
      <c r="P66" s="5"/>
      <c r="Q66" s="5"/>
      <c r="R66" s="5"/>
      <c r="S66" s="41"/>
      <c r="T66" s="31"/>
      <c r="U66" s="23"/>
      <c r="V66" s="5"/>
      <c r="X66" s="17"/>
    </row>
    <row r="67" spans="1:24" ht="15.75" thickBot="1" x14ac:dyDescent="0.3">
      <c r="A67" s="9"/>
      <c r="C67" s="58" t="s">
        <v>67</v>
      </c>
      <c r="E67" s="15">
        <f>E15+E36+E56+E65</f>
        <v>3408429264.9122066</v>
      </c>
      <c r="G67" s="33"/>
      <c r="H67" s="34"/>
      <c r="I67" s="35"/>
      <c r="K67" s="61">
        <f>-M67/E67+1</f>
        <v>-0.46812352625188569</v>
      </c>
      <c r="L67" s="5"/>
      <c r="M67" s="15">
        <f>M15+M36+M56+M65</f>
        <v>5003995191.3830318</v>
      </c>
      <c r="N67" s="5"/>
      <c r="O67" s="15">
        <f>O15+O36+O56+O65</f>
        <v>722994435.57999992</v>
      </c>
      <c r="P67" s="5"/>
      <c r="Q67" s="15">
        <f>Q15+Q36+Q56+Q65</f>
        <v>4280168626.413033</v>
      </c>
      <c r="R67" s="5"/>
      <c r="S67" s="86">
        <f>Q67/V67</f>
        <v>47.034922420385918</v>
      </c>
      <c r="T67" s="31"/>
      <c r="U67" s="23"/>
      <c r="V67" s="15">
        <f>V15+V36+V56+V65</f>
        <v>90999801.980281755</v>
      </c>
      <c r="X67" s="30">
        <f>V67/E67</f>
        <v>2.6698456945277314E-2</v>
      </c>
    </row>
    <row r="68" spans="1:24" ht="15.75" thickTop="1" x14ac:dyDescent="0.25">
      <c r="A68" s="24"/>
      <c r="B68" s="14"/>
      <c r="C68" s="14"/>
      <c r="D68" s="14"/>
      <c r="E68" s="7"/>
      <c r="F68" s="7"/>
      <c r="G68" s="7"/>
      <c r="H68" s="7"/>
      <c r="I68" s="7"/>
      <c r="J68" s="7"/>
      <c r="K68" s="25"/>
      <c r="L68" s="7"/>
      <c r="M68" s="7"/>
      <c r="N68" s="7"/>
      <c r="O68" s="7"/>
      <c r="P68" s="7"/>
      <c r="Q68" s="7"/>
      <c r="R68" s="7"/>
      <c r="S68" s="26"/>
      <c r="T68" s="26"/>
      <c r="U68" s="26"/>
      <c r="V68" s="7"/>
      <c r="W68" s="14"/>
      <c r="X68" s="8"/>
    </row>
    <row r="69" spans="1:24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4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4" x14ac:dyDescent="0.25">
      <c r="A71" s="101" t="s">
        <v>108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x14ac:dyDescent="0.25">
      <c r="A72" s="101" t="s">
        <v>37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x14ac:dyDescent="0.25">
      <c r="A73" s="102" t="s">
        <v>153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1:24" x14ac:dyDescent="0.25">
      <c r="A74" s="101" t="s">
        <v>38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x14ac:dyDescent="0.25">
      <c r="A75" s="101" t="s">
        <v>169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x14ac:dyDescent="0.25">
      <c r="A76" s="101" t="s">
        <v>39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x14ac:dyDescent="0.25">
      <c r="A77" s="101" t="s">
        <v>40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4" x14ac:dyDescent="0.25">
      <c r="A78" s="102" t="s">
        <v>106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 x14ac:dyDescent="0.25">
      <c r="A79" s="102" t="s">
        <v>107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  <row r="80" spans="1:24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</row>
  </sheetData>
  <mergeCells count="13">
    <mergeCell ref="A73:X73"/>
    <mergeCell ref="G4:I4"/>
    <mergeCell ref="G6:I6"/>
    <mergeCell ref="V6:X6"/>
    <mergeCell ref="A71:X71"/>
    <mergeCell ref="A72:X72"/>
    <mergeCell ref="A80:X80"/>
    <mergeCell ref="A74:X74"/>
    <mergeCell ref="A75:X75"/>
    <mergeCell ref="A76:X76"/>
    <mergeCell ref="A77:X77"/>
    <mergeCell ref="A78:X78"/>
    <mergeCell ref="A79:X79"/>
  </mergeCells>
  <printOptions horizontalCentered="1"/>
  <pageMargins left="0.5" right="0.5" top="1" bottom="0.5" header="0.3" footer="0.3"/>
  <pageSetup scale="65" fitToHeight="6" orientation="landscape" r:id="rId1"/>
  <headerFooter scaleWithDoc="0">
    <oddHeader>&amp;C&amp;"-,Bold"&amp;14Depreciation Rate Development - 2024 Study 
(With Theoretical Reserve)&amp;RDocket No. 20230023-GU
2024 Rates (Theo Reserve)
Exhibit DJG-21, 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3ABE-6760-480B-BC52-F0FF062EFD0C}">
  <sheetPr>
    <tabColor theme="9" tint="0.59999389629810485"/>
    <pageSetUpPr fitToPage="1"/>
  </sheetPr>
  <dimension ref="A1:L75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13.7109375" bestFit="1" customWidth="1"/>
    <col min="8" max="8" width="2.7109375" customWidth="1"/>
    <col min="9" max="9" width="13.7109375" bestFit="1" customWidth="1"/>
    <col min="10" max="11" width="2.7109375" customWidth="1"/>
    <col min="12" max="12" width="13.7109375" bestFit="1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idden="1" x14ac:dyDescent="0.25"/>
    <row r="4" spans="1:12" x14ac:dyDescent="0.25">
      <c r="E4" s="10" t="s">
        <v>19</v>
      </c>
      <c r="F4" s="10"/>
      <c r="G4" s="10" t="s">
        <v>20</v>
      </c>
      <c r="I4" s="10" t="s">
        <v>21</v>
      </c>
      <c r="L4" s="10" t="s">
        <v>22</v>
      </c>
    </row>
    <row r="6" spans="1:12" x14ac:dyDescent="0.25">
      <c r="A6" s="3" t="s">
        <v>0</v>
      </c>
      <c r="B6" s="3"/>
      <c r="C6" s="2"/>
      <c r="D6" s="2"/>
      <c r="E6" s="3" t="s">
        <v>42</v>
      </c>
      <c r="F6" s="3"/>
      <c r="G6" s="3" t="s">
        <v>11</v>
      </c>
      <c r="I6" s="3" t="s">
        <v>125</v>
      </c>
      <c r="L6" s="3" t="s">
        <v>9</v>
      </c>
    </row>
    <row r="7" spans="1:12" x14ac:dyDescent="0.25">
      <c r="A7" s="6" t="s">
        <v>1</v>
      </c>
      <c r="B7" s="3"/>
      <c r="C7" s="6" t="s">
        <v>2</v>
      </c>
      <c r="D7" s="3"/>
      <c r="E7" s="74">
        <v>45657</v>
      </c>
      <c r="F7" s="3"/>
      <c r="G7" s="6" t="s">
        <v>9</v>
      </c>
      <c r="I7" s="6" t="s">
        <v>9</v>
      </c>
      <c r="L7" s="6" t="s">
        <v>126</v>
      </c>
    </row>
    <row r="10" spans="1:12" x14ac:dyDescent="0.25">
      <c r="A10" s="9"/>
      <c r="C10" s="2" t="s">
        <v>113</v>
      </c>
      <c r="E10" s="5"/>
      <c r="G10" s="5"/>
      <c r="I10" s="5"/>
      <c r="J10" s="19"/>
      <c r="L10" s="5"/>
    </row>
    <row r="11" spans="1:12" x14ac:dyDescent="0.25">
      <c r="A11" s="9"/>
      <c r="E11" s="5"/>
      <c r="G11" s="5"/>
      <c r="I11" s="5"/>
      <c r="J11" s="19"/>
      <c r="L11" s="5"/>
    </row>
    <row r="12" spans="1:12" x14ac:dyDescent="0.25">
      <c r="A12" s="9">
        <v>303</v>
      </c>
      <c r="C12" t="s">
        <v>95</v>
      </c>
      <c r="E12" s="5">
        <v>815325.07000000007</v>
      </c>
      <c r="G12" s="5">
        <v>815325.0699999989</v>
      </c>
      <c r="I12" s="5">
        <v>815325.07</v>
      </c>
      <c r="J12" s="19"/>
      <c r="L12" s="5">
        <f>G12-I12</f>
        <v>-1.0477378964424133E-9</v>
      </c>
    </row>
    <row r="13" spans="1:12" x14ac:dyDescent="0.25">
      <c r="A13" s="9">
        <v>303.01</v>
      </c>
      <c r="C13" t="s">
        <v>96</v>
      </c>
      <c r="E13" s="5">
        <v>124829688.78999999</v>
      </c>
      <c r="G13" s="5">
        <v>37523500.841743499</v>
      </c>
      <c r="I13" s="5">
        <v>37163156.810000002</v>
      </c>
      <c r="J13" s="19"/>
      <c r="L13" s="5">
        <f t="shared" ref="L13:L67" si="0">G13-I13</f>
        <v>360344.03174349666</v>
      </c>
    </row>
    <row r="14" spans="1:12" x14ac:dyDescent="0.25">
      <c r="A14" s="9"/>
      <c r="E14" s="5"/>
      <c r="G14" s="5"/>
      <c r="I14" s="5"/>
      <c r="J14" s="19"/>
      <c r="L14" s="5"/>
    </row>
    <row r="15" spans="1:12" ht="15.75" thickBot="1" x14ac:dyDescent="0.3">
      <c r="A15" s="9"/>
      <c r="C15" s="69" t="s">
        <v>117</v>
      </c>
      <c r="E15" s="62">
        <f>SUM(E12:E13)</f>
        <v>125645013.85999998</v>
      </c>
      <c r="G15" s="62">
        <f>SUM(G12:G13)</f>
        <v>38338825.911743499</v>
      </c>
      <c r="I15" s="62">
        <f>SUM(I12:I13)</f>
        <v>37978481.880000003</v>
      </c>
      <c r="J15" s="19"/>
      <c r="L15" s="62">
        <f t="shared" si="0"/>
        <v>360344.03174349666</v>
      </c>
    </row>
    <row r="16" spans="1:12" ht="15.75" thickTop="1" x14ac:dyDescent="0.25">
      <c r="J16" s="19"/>
    </row>
    <row r="17" spans="1:12" x14ac:dyDescent="0.25">
      <c r="J17" s="19"/>
    </row>
    <row r="18" spans="1:12" x14ac:dyDescent="0.25">
      <c r="A18" s="9"/>
      <c r="C18" s="2" t="s">
        <v>64</v>
      </c>
      <c r="F18" s="5"/>
      <c r="G18" s="5"/>
      <c r="I18" s="5"/>
      <c r="J18" s="19"/>
      <c r="L18" s="5"/>
    </row>
    <row r="19" spans="1:12" x14ac:dyDescent="0.25">
      <c r="A19" s="9"/>
      <c r="C19" s="2"/>
      <c r="F19" s="5"/>
      <c r="G19" s="5"/>
      <c r="I19" s="5"/>
      <c r="J19" s="19"/>
      <c r="L19" s="5"/>
    </row>
    <row r="20" spans="1:12" x14ac:dyDescent="0.25">
      <c r="A20" s="9">
        <v>374.02</v>
      </c>
      <c r="C20" t="s">
        <v>71</v>
      </c>
      <c r="E20" s="5">
        <v>4268872.66</v>
      </c>
      <c r="F20" s="5"/>
      <c r="G20" s="5">
        <v>1135965.6754117727</v>
      </c>
      <c r="I20" s="5">
        <v>1089359.1100000001</v>
      </c>
      <c r="J20" s="19"/>
      <c r="L20" s="5">
        <f t="shared" si="0"/>
        <v>46606.565411772579</v>
      </c>
    </row>
    <row r="21" spans="1:12" x14ac:dyDescent="0.25">
      <c r="A21" s="9">
        <v>375</v>
      </c>
      <c r="C21" t="s">
        <v>72</v>
      </c>
      <c r="E21" s="5">
        <v>42540041.509999983</v>
      </c>
      <c r="F21" s="5"/>
      <c r="G21" s="5">
        <v>8327025.3461523298</v>
      </c>
      <c r="I21" s="5">
        <v>6653106.4699999997</v>
      </c>
      <c r="J21" s="19"/>
      <c r="L21" s="5">
        <f t="shared" si="0"/>
        <v>1673918.8761523301</v>
      </c>
    </row>
    <row r="22" spans="1:12" x14ac:dyDescent="0.25">
      <c r="A22" s="90">
        <v>376</v>
      </c>
      <c r="C22" t="s">
        <v>73</v>
      </c>
      <c r="E22" s="5">
        <v>839424834.85876846</v>
      </c>
      <c r="G22" s="5">
        <v>219421191.02617225</v>
      </c>
      <c r="I22" s="5">
        <v>199414819.91999999</v>
      </c>
      <c r="J22" s="19"/>
      <c r="L22" s="92">
        <f t="shared" si="0"/>
        <v>20006371.106172264</v>
      </c>
    </row>
    <row r="23" spans="1:12" x14ac:dyDescent="0.25">
      <c r="A23" s="90">
        <v>376.02</v>
      </c>
      <c r="C23" t="s">
        <v>74</v>
      </c>
      <c r="E23" s="5">
        <v>1076321266.0438066</v>
      </c>
      <c r="F23" s="5"/>
      <c r="G23" s="5">
        <v>199350416.49198416</v>
      </c>
      <c r="I23" s="5">
        <v>141398901.19</v>
      </c>
      <c r="J23" s="19"/>
      <c r="L23" s="92">
        <f t="shared" si="0"/>
        <v>57951515.301984161</v>
      </c>
    </row>
    <row r="24" spans="1:12" x14ac:dyDescent="0.25">
      <c r="A24" s="9">
        <v>377</v>
      </c>
      <c r="C24" t="s">
        <v>94</v>
      </c>
      <c r="E24" s="5">
        <v>19187297.899999999</v>
      </c>
      <c r="F24" s="5"/>
      <c r="G24" s="5">
        <v>1872818.6248070037</v>
      </c>
      <c r="I24" s="5">
        <v>1798551.91</v>
      </c>
      <c r="J24" s="19"/>
      <c r="L24" s="5">
        <f t="shared" si="0"/>
        <v>74266.714807003736</v>
      </c>
    </row>
    <row r="25" spans="1:12" x14ac:dyDescent="0.25">
      <c r="A25" s="9">
        <v>378</v>
      </c>
      <c r="C25" t="s">
        <v>75</v>
      </c>
      <c r="E25" s="5">
        <v>22828790.149999987</v>
      </c>
      <c r="F25" s="5"/>
      <c r="G25" s="5">
        <v>6391146.6009152206</v>
      </c>
      <c r="I25" s="5">
        <v>6284374.6100000003</v>
      </c>
      <c r="J25" s="19"/>
      <c r="L25" s="5">
        <f t="shared" si="0"/>
        <v>106771.99091522023</v>
      </c>
    </row>
    <row r="26" spans="1:12" x14ac:dyDescent="0.25">
      <c r="A26" s="90">
        <v>379</v>
      </c>
      <c r="C26" t="s">
        <v>76</v>
      </c>
      <c r="E26" s="5">
        <v>122736793.25999998</v>
      </c>
      <c r="F26" s="5"/>
      <c r="G26" s="5">
        <v>20597693.57577337</v>
      </c>
      <c r="I26" s="5">
        <v>15049158.9</v>
      </c>
      <c r="J26" s="19"/>
      <c r="L26" s="92">
        <f t="shared" si="0"/>
        <v>5548534.6757733691</v>
      </c>
    </row>
    <row r="27" spans="1:12" x14ac:dyDescent="0.25">
      <c r="A27" s="9">
        <v>380</v>
      </c>
      <c r="C27" t="s">
        <v>77</v>
      </c>
      <c r="E27" s="5">
        <v>68085342.289999977</v>
      </c>
      <c r="F27" s="5"/>
      <c r="G27" s="5">
        <v>44097347.061889209</v>
      </c>
      <c r="I27" s="5">
        <v>39910153.579999998</v>
      </c>
      <c r="J27" s="19"/>
      <c r="L27" s="5">
        <f t="shared" si="0"/>
        <v>4187193.4818892106</v>
      </c>
    </row>
    <row r="28" spans="1:12" x14ac:dyDescent="0.25">
      <c r="A28" s="90">
        <v>380.02</v>
      </c>
      <c r="C28" t="s">
        <v>78</v>
      </c>
      <c r="E28" s="5">
        <v>667590895.32999992</v>
      </c>
      <c r="F28" s="5"/>
      <c r="G28" s="5">
        <v>212877942.27598739</v>
      </c>
      <c r="I28" s="5">
        <v>157592037.25999999</v>
      </c>
      <c r="J28" s="19"/>
      <c r="L28" s="92">
        <f t="shared" si="0"/>
        <v>55285905.015987396</v>
      </c>
    </row>
    <row r="29" spans="1:12" x14ac:dyDescent="0.25">
      <c r="A29" s="9">
        <v>381</v>
      </c>
      <c r="C29" t="s">
        <v>79</v>
      </c>
      <c r="E29" s="5">
        <v>113411738.28066561</v>
      </c>
      <c r="F29" s="5"/>
      <c r="G29" s="5">
        <v>44575767.843240783</v>
      </c>
      <c r="I29" s="5">
        <v>40795119.060000002</v>
      </c>
      <c r="J29" s="19"/>
      <c r="L29" s="5">
        <f t="shared" si="0"/>
        <v>3780648.7832407802</v>
      </c>
    </row>
    <row r="30" spans="1:12" x14ac:dyDescent="0.25">
      <c r="A30" s="90">
        <v>382</v>
      </c>
      <c r="C30" t="s">
        <v>80</v>
      </c>
      <c r="E30" s="5">
        <v>119185919.39246112</v>
      </c>
      <c r="F30" s="5"/>
      <c r="G30" s="5">
        <v>36161018.361859567</v>
      </c>
      <c r="I30" s="5">
        <v>16810973.800000001</v>
      </c>
      <c r="J30" s="19"/>
      <c r="L30" s="92">
        <f t="shared" si="0"/>
        <v>19350044.561859567</v>
      </c>
    </row>
    <row r="31" spans="1:12" x14ac:dyDescent="0.25">
      <c r="A31" s="9">
        <v>383</v>
      </c>
      <c r="C31" t="s">
        <v>81</v>
      </c>
      <c r="E31" s="5">
        <v>21662897.199999996</v>
      </c>
      <c r="F31" s="5"/>
      <c r="G31" s="5">
        <v>9132324.756926477</v>
      </c>
      <c r="I31" s="5">
        <v>7148083.0499999998</v>
      </c>
      <c r="J31" s="19"/>
      <c r="L31" s="5">
        <f t="shared" si="0"/>
        <v>1984241.7069264771</v>
      </c>
    </row>
    <row r="32" spans="1:12" x14ac:dyDescent="0.25">
      <c r="A32" s="9">
        <v>384</v>
      </c>
      <c r="C32" t="s">
        <v>82</v>
      </c>
      <c r="E32" s="5">
        <v>38677154.929999985</v>
      </c>
      <c r="F32" s="5"/>
      <c r="G32" s="5">
        <v>15584499.545730432</v>
      </c>
      <c r="I32" s="5">
        <v>10539826.82</v>
      </c>
      <c r="J32" s="19"/>
      <c r="L32" s="5">
        <f t="shared" si="0"/>
        <v>5044672.7257304322</v>
      </c>
    </row>
    <row r="33" spans="1:12" x14ac:dyDescent="0.25">
      <c r="A33" s="9">
        <v>385</v>
      </c>
      <c r="C33" t="s">
        <v>83</v>
      </c>
      <c r="E33" s="5">
        <v>15196826.639999999</v>
      </c>
      <c r="F33" s="5"/>
      <c r="G33" s="5">
        <v>7287259.3511351217</v>
      </c>
      <c r="I33" s="5">
        <v>6042465.0099999998</v>
      </c>
      <c r="J33" s="19"/>
      <c r="L33" s="5">
        <f t="shared" si="0"/>
        <v>1244794.3411351219</v>
      </c>
    </row>
    <row r="34" spans="1:12" x14ac:dyDescent="0.25">
      <c r="A34" s="9">
        <v>387</v>
      </c>
      <c r="C34" t="s">
        <v>84</v>
      </c>
      <c r="E34" s="7">
        <v>13431843.029999996</v>
      </c>
      <c r="G34" s="7">
        <v>5670671.8931667153</v>
      </c>
      <c r="I34" s="7">
        <v>3853759.04</v>
      </c>
      <c r="J34" s="19"/>
      <c r="L34" s="7">
        <f t="shared" si="0"/>
        <v>1816912.8531667152</v>
      </c>
    </row>
    <row r="35" spans="1:12" x14ac:dyDescent="0.25">
      <c r="A35" s="9"/>
      <c r="E35" s="5"/>
      <c r="G35" s="5"/>
      <c r="I35" s="5"/>
      <c r="J35" s="19"/>
      <c r="L35" s="5"/>
    </row>
    <row r="36" spans="1:12" ht="15.75" thickBot="1" x14ac:dyDescent="0.3">
      <c r="A36" s="9"/>
      <c r="C36" s="69" t="s">
        <v>6</v>
      </c>
      <c r="E36" s="62">
        <f>SUM(E20:E34)</f>
        <v>3184550513.4757018</v>
      </c>
      <c r="F36" s="5"/>
      <c r="G36" s="62">
        <f>SUM(G20:G34)</f>
        <v>832483088.43115175</v>
      </c>
      <c r="I36" s="62">
        <f>SUM(I20:I34)</f>
        <v>654380689.7299999</v>
      </c>
      <c r="J36" s="19"/>
      <c r="L36" s="62">
        <f t="shared" si="0"/>
        <v>178102398.70115185</v>
      </c>
    </row>
    <row r="37" spans="1:12" ht="15.75" thickTop="1" x14ac:dyDescent="0.25">
      <c r="A37" s="9"/>
      <c r="E37" s="5"/>
      <c r="F37" s="5"/>
      <c r="G37" s="5"/>
      <c r="I37" s="5"/>
      <c r="J37" s="19"/>
      <c r="L37" s="5"/>
    </row>
    <row r="38" spans="1:12" x14ac:dyDescent="0.25">
      <c r="A38" s="9"/>
      <c r="F38" s="5"/>
      <c r="G38" s="5"/>
      <c r="I38" s="5"/>
      <c r="J38" s="19"/>
      <c r="L38" s="5"/>
    </row>
    <row r="39" spans="1:12" x14ac:dyDescent="0.25">
      <c r="A39" s="9"/>
      <c r="C39" s="2" t="s">
        <v>65</v>
      </c>
      <c r="F39" s="5"/>
      <c r="G39" s="5"/>
      <c r="I39" s="5"/>
      <c r="J39" s="19"/>
      <c r="L39" s="5"/>
    </row>
    <row r="40" spans="1:12" x14ac:dyDescent="0.25">
      <c r="A40" s="9"/>
      <c r="C40" s="2"/>
      <c r="F40" s="5"/>
      <c r="G40" s="5"/>
      <c r="I40" s="5"/>
      <c r="J40" s="19"/>
      <c r="L40" s="5"/>
    </row>
    <row r="41" spans="1:12" x14ac:dyDescent="0.25">
      <c r="A41" s="9">
        <v>390</v>
      </c>
      <c r="C41" t="s">
        <v>72</v>
      </c>
      <c r="E41" s="5">
        <v>663068.9</v>
      </c>
      <c r="G41" s="5">
        <v>45567.602230799923</v>
      </c>
      <c r="I41" s="5">
        <v>56368</v>
      </c>
      <c r="J41" s="19"/>
      <c r="L41" s="5">
        <f t="shared" si="0"/>
        <v>-10800.397769200077</v>
      </c>
    </row>
    <row r="42" spans="1:12" x14ac:dyDescent="0.25">
      <c r="A42" s="9">
        <v>391</v>
      </c>
      <c r="C42" t="s">
        <v>97</v>
      </c>
      <c r="E42" s="5">
        <v>2192449.73</v>
      </c>
      <c r="G42" s="5">
        <v>1250876.8360366272</v>
      </c>
      <c r="I42" s="5">
        <v>1079695.27</v>
      </c>
      <c r="J42" s="19"/>
      <c r="L42" s="5">
        <f t="shared" si="0"/>
        <v>171181.56603662716</v>
      </c>
    </row>
    <row r="43" spans="1:12" x14ac:dyDescent="0.25">
      <c r="A43" s="9">
        <v>391.01</v>
      </c>
      <c r="C43" t="s">
        <v>98</v>
      </c>
      <c r="E43" s="5">
        <v>6423957.1449999902</v>
      </c>
      <c r="G43" s="5">
        <v>3887200.5361898364</v>
      </c>
      <c r="I43" s="5">
        <v>2954096.74</v>
      </c>
      <c r="J43" s="19"/>
      <c r="L43" s="5">
        <f t="shared" si="0"/>
        <v>933103.79618983623</v>
      </c>
    </row>
    <row r="44" spans="1:12" x14ac:dyDescent="0.25">
      <c r="A44" s="9">
        <v>391.02</v>
      </c>
      <c r="C44" t="s">
        <v>99</v>
      </c>
      <c r="E44" s="5">
        <v>1529673.7899999998</v>
      </c>
      <c r="G44" s="5">
        <v>1057059.5213299992</v>
      </c>
      <c r="I44" s="5">
        <v>1017935.45</v>
      </c>
      <c r="J44" s="19"/>
      <c r="L44" s="5">
        <f t="shared" si="0"/>
        <v>39124.071329999249</v>
      </c>
    </row>
    <row r="45" spans="1:12" x14ac:dyDescent="0.25">
      <c r="A45" s="9">
        <v>392.01</v>
      </c>
      <c r="C45" t="s">
        <v>85</v>
      </c>
      <c r="E45" s="5">
        <v>23701574.900950912</v>
      </c>
      <c r="G45" s="5">
        <v>8222729.2678835941</v>
      </c>
      <c r="I45" s="5">
        <v>6130612.9199999999</v>
      </c>
      <c r="J45" s="19"/>
      <c r="L45" s="5">
        <f t="shared" si="0"/>
        <v>2092116.3478835942</v>
      </c>
    </row>
    <row r="46" spans="1:12" x14ac:dyDescent="0.25">
      <c r="A46" s="9">
        <v>392.02</v>
      </c>
      <c r="C46" t="s">
        <v>86</v>
      </c>
      <c r="E46" s="5">
        <v>17803654.689999994</v>
      </c>
      <c r="G46" s="5">
        <v>9635071.750319995</v>
      </c>
      <c r="I46" s="5">
        <v>8088027.2199999997</v>
      </c>
      <c r="J46" s="19"/>
      <c r="L46" s="5">
        <f t="shared" si="0"/>
        <v>1547044.5303199952</v>
      </c>
    </row>
    <row r="47" spans="1:12" x14ac:dyDescent="0.25">
      <c r="A47" s="9">
        <v>392.04</v>
      </c>
      <c r="C47" t="s">
        <v>87</v>
      </c>
      <c r="E47" s="5">
        <v>4681567.3202562388</v>
      </c>
      <c r="G47" s="5">
        <v>932593.93949549214</v>
      </c>
      <c r="I47" s="5">
        <v>907795.32</v>
      </c>
      <c r="J47" s="19"/>
      <c r="L47" s="5">
        <f t="shared" si="0"/>
        <v>24798.619495492196</v>
      </c>
    </row>
    <row r="48" spans="1:12" x14ac:dyDescent="0.25">
      <c r="A48" s="9">
        <v>392.05</v>
      </c>
      <c r="C48" t="s">
        <v>88</v>
      </c>
      <c r="E48" s="5">
        <v>2564139.2299999995</v>
      </c>
      <c r="G48" s="5">
        <v>1395539.2506799987</v>
      </c>
      <c r="I48" s="5">
        <v>1110402.98</v>
      </c>
      <c r="J48" s="19"/>
      <c r="L48" s="5">
        <f t="shared" si="0"/>
        <v>285136.27067999868</v>
      </c>
    </row>
    <row r="49" spans="1:12" x14ac:dyDescent="0.25">
      <c r="A49" s="9">
        <v>393</v>
      </c>
      <c r="C49" t="s">
        <v>100</v>
      </c>
      <c r="E49" s="5">
        <v>1283.3900000000001</v>
      </c>
      <c r="G49" s="5">
        <v>647.04815000006727</v>
      </c>
      <c r="I49" s="5">
        <v>668.43</v>
      </c>
      <c r="J49" s="19"/>
      <c r="L49" s="5">
        <f t="shared" si="0"/>
        <v>-21.381849999932683</v>
      </c>
    </row>
    <row r="50" spans="1:12" x14ac:dyDescent="0.25">
      <c r="A50" s="9">
        <v>394</v>
      </c>
      <c r="C50" t="s">
        <v>101</v>
      </c>
      <c r="E50" s="5">
        <v>9345098.3999999985</v>
      </c>
      <c r="G50" s="5">
        <v>4783405.2230809862</v>
      </c>
      <c r="I50" s="5">
        <v>4162505.15</v>
      </c>
      <c r="J50" s="19"/>
      <c r="L50" s="5">
        <f t="shared" si="0"/>
        <v>620900.07308098627</v>
      </c>
    </row>
    <row r="51" spans="1:12" x14ac:dyDescent="0.25">
      <c r="A51" s="9">
        <v>394.01</v>
      </c>
      <c r="C51" t="s">
        <v>116</v>
      </c>
      <c r="E51" s="5">
        <v>3241792.7899999996</v>
      </c>
      <c r="G51" s="5">
        <v>958073.39337000111</v>
      </c>
      <c r="I51" s="5">
        <v>982914.32</v>
      </c>
      <c r="J51" s="19"/>
      <c r="L51" s="5">
        <f t="shared" si="0"/>
        <v>-24840.926629998838</v>
      </c>
    </row>
    <row r="52" spans="1:12" x14ac:dyDescent="0.25">
      <c r="A52" s="9">
        <v>396</v>
      </c>
      <c r="C52" t="s">
        <v>89</v>
      </c>
      <c r="E52" s="5">
        <v>4522728.60539502</v>
      </c>
      <c r="G52" s="5">
        <v>2148335.1997778886</v>
      </c>
      <c r="I52" s="5">
        <v>1352626.72</v>
      </c>
      <c r="J52" s="19"/>
      <c r="L52" s="5">
        <f t="shared" si="0"/>
        <v>795708.47977788863</v>
      </c>
    </row>
    <row r="53" spans="1:12" x14ac:dyDescent="0.25">
      <c r="A53" s="9">
        <v>397</v>
      </c>
      <c r="C53" t="s">
        <v>102</v>
      </c>
      <c r="E53" s="5">
        <v>3026304.3707999997</v>
      </c>
      <c r="G53" s="5">
        <v>3012751.6863328698</v>
      </c>
      <c r="I53" s="5">
        <v>2630400.4300000002</v>
      </c>
      <c r="J53" s="19"/>
      <c r="L53" s="5">
        <f t="shared" si="0"/>
        <v>382351.25633286964</v>
      </c>
    </row>
    <row r="54" spans="1:12" x14ac:dyDescent="0.25">
      <c r="A54" s="9">
        <v>398</v>
      </c>
      <c r="C54" t="s">
        <v>103</v>
      </c>
      <c r="E54" s="7">
        <v>923442.00410236092</v>
      </c>
      <c r="G54" s="7">
        <v>236137.54089293242</v>
      </c>
      <c r="I54" s="7">
        <v>161215.01999999999</v>
      </c>
      <c r="J54" s="19"/>
      <c r="L54" s="7">
        <f t="shared" si="0"/>
        <v>74922.520892932429</v>
      </c>
    </row>
    <row r="55" spans="1:12" x14ac:dyDescent="0.25">
      <c r="A55" s="9"/>
      <c r="E55" s="5"/>
      <c r="G55" s="5"/>
      <c r="I55" s="5"/>
      <c r="J55" s="19"/>
      <c r="L55" s="5"/>
    </row>
    <row r="56" spans="1:12" ht="15.75" thickBot="1" x14ac:dyDescent="0.3">
      <c r="A56" s="9"/>
      <c r="C56" s="69" t="s">
        <v>7</v>
      </c>
      <c r="E56" s="62">
        <f>SUM(E41:E54)</f>
        <v>80620735.266504541</v>
      </c>
      <c r="G56" s="62">
        <f>SUM(G41:G54)</f>
        <v>37565988.795771018</v>
      </c>
      <c r="I56" s="62">
        <f>SUM(I41:I54)</f>
        <v>30635263.969999995</v>
      </c>
      <c r="J56" s="19"/>
      <c r="L56" s="62">
        <f t="shared" si="0"/>
        <v>6930724.8257710226</v>
      </c>
    </row>
    <row r="57" spans="1:12" ht="15.75" thickTop="1" x14ac:dyDescent="0.25">
      <c r="A57" s="9"/>
      <c r="E57" s="5"/>
      <c r="G57" s="5"/>
      <c r="I57" s="5"/>
      <c r="J57" s="19"/>
      <c r="L57" s="5"/>
    </row>
    <row r="58" spans="1:12" x14ac:dyDescent="0.25">
      <c r="A58" s="9"/>
      <c r="E58" s="5"/>
      <c r="G58" s="5"/>
      <c r="I58" s="5"/>
      <c r="J58" s="19"/>
      <c r="L58" s="5"/>
    </row>
    <row r="59" spans="1:12" x14ac:dyDescent="0.25">
      <c r="A59" s="9"/>
      <c r="C59" s="2" t="s">
        <v>111</v>
      </c>
      <c r="E59" s="5"/>
      <c r="G59" s="5"/>
      <c r="I59" s="5"/>
      <c r="J59" s="19"/>
      <c r="L59" s="5"/>
    </row>
    <row r="60" spans="1:12" x14ac:dyDescent="0.25">
      <c r="A60" s="9"/>
      <c r="E60" s="5"/>
      <c r="G60" s="5"/>
      <c r="I60" s="5"/>
      <c r="J60" s="19"/>
      <c r="L60" s="5"/>
    </row>
    <row r="61" spans="1:12" x14ac:dyDescent="0.25">
      <c r="A61" s="9">
        <v>336</v>
      </c>
      <c r="C61" t="s">
        <v>114</v>
      </c>
      <c r="E61" s="5">
        <v>16109646.340000002</v>
      </c>
      <c r="G61" s="5">
        <v>1079308.7666374999</v>
      </c>
      <c r="I61" s="5">
        <v>761619.95</v>
      </c>
      <c r="J61" s="19"/>
      <c r="L61" s="5">
        <f t="shared" si="0"/>
        <v>317688.81663749996</v>
      </c>
    </row>
    <row r="62" spans="1:12" x14ac:dyDescent="0.25">
      <c r="A62" s="9">
        <v>336.01</v>
      </c>
      <c r="C62" t="s">
        <v>104</v>
      </c>
      <c r="E62" s="5"/>
      <c r="G62" s="5"/>
      <c r="I62" s="5"/>
      <c r="J62" s="19"/>
      <c r="L62" s="5"/>
    </row>
    <row r="63" spans="1:12" x14ac:dyDescent="0.25">
      <c r="A63" s="9">
        <v>364</v>
      </c>
      <c r="C63" t="s">
        <v>115</v>
      </c>
      <c r="E63" s="5">
        <v>1503355.97</v>
      </c>
      <c r="G63" s="5">
        <v>79584.682884999987</v>
      </c>
      <c r="I63" s="5">
        <v>70509.440000000002</v>
      </c>
      <c r="J63" s="19"/>
      <c r="L63" s="5">
        <f t="shared" si="0"/>
        <v>9075.2428849999851</v>
      </c>
    </row>
    <row r="64" spans="1:12" x14ac:dyDescent="0.25">
      <c r="A64" s="9"/>
      <c r="E64" s="5"/>
      <c r="G64" s="5"/>
      <c r="I64" s="5"/>
      <c r="J64" s="19"/>
      <c r="L64" s="5"/>
    </row>
    <row r="65" spans="1:12" ht="15.75" thickBot="1" x14ac:dyDescent="0.3">
      <c r="A65" s="9"/>
      <c r="C65" s="69" t="s">
        <v>112</v>
      </c>
      <c r="E65" s="62">
        <f>SUM(E61:E63)</f>
        <v>17613002.310000002</v>
      </c>
      <c r="G65" s="62">
        <f>SUM(G61:G63)</f>
        <v>1158893.4495224999</v>
      </c>
      <c r="I65" s="62"/>
      <c r="J65" s="19"/>
      <c r="L65" s="62">
        <f t="shared" si="0"/>
        <v>1158893.4495224999</v>
      </c>
    </row>
    <row r="66" spans="1:12" ht="15.75" thickTop="1" x14ac:dyDescent="0.25">
      <c r="A66" s="9"/>
      <c r="G66" s="5"/>
      <c r="I66" s="5"/>
      <c r="J66" s="19"/>
      <c r="L66" s="5"/>
    </row>
    <row r="67" spans="1:12" ht="15.75" thickBot="1" x14ac:dyDescent="0.3">
      <c r="A67" s="9"/>
      <c r="C67" s="58" t="s">
        <v>67</v>
      </c>
      <c r="E67" s="15">
        <f>E15+E36+E56+E65</f>
        <v>3408429264.9122066</v>
      </c>
      <c r="G67" s="15">
        <f>G15+G36+G56+G65</f>
        <v>909546796.58818877</v>
      </c>
      <c r="I67" s="15">
        <f>I15+I36+I56+I65</f>
        <v>722994435.57999992</v>
      </c>
      <c r="J67" s="19"/>
      <c r="L67" s="82">
        <f t="shared" si="0"/>
        <v>186552361.00818884</v>
      </c>
    </row>
    <row r="68" spans="1:12" ht="15.75" thickTop="1" x14ac:dyDescent="0.25">
      <c r="A68" s="9"/>
      <c r="C68" s="2"/>
      <c r="E68" s="80"/>
      <c r="G68" s="80"/>
      <c r="I68" s="80"/>
      <c r="L68" s="80"/>
    </row>
    <row r="69" spans="1:12" x14ac:dyDescent="0.25">
      <c r="A69" s="9"/>
      <c r="C69" s="81" t="s">
        <v>127</v>
      </c>
      <c r="E69" s="80"/>
      <c r="G69" s="80"/>
      <c r="I69" s="80"/>
      <c r="L69" s="83">
        <f>L67/I67</f>
        <v>0.25802738143971049</v>
      </c>
    </row>
    <row r="70" spans="1:12" x14ac:dyDescent="0.25">
      <c r="A70" s="24"/>
      <c r="B70" s="14"/>
      <c r="C70" s="14"/>
      <c r="D70" s="14"/>
      <c r="E70" s="7"/>
      <c r="F70" s="7"/>
      <c r="G70" s="7"/>
      <c r="H70" s="14"/>
      <c r="I70" s="14"/>
      <c r="J70" s="14"/>
      <c r="K70" s="14"/>
      <c r="L70" s="14"/>
    </row>
    <row r="71" spans="1:12" x14ac:dyDescent="0.25">
      <c r="E71" s="5"/>
      <c r="F71" s="5"/>
      <c r="G71" s="5"/>
    </row>
    <row r="72" spans="1:12" x14ac:dyDescent="0.25">
      <c r="E72" s="5"/>
      <c r="F72" s="5"/>
      <c r="G72" s="5"/>
    </row>
    <row r="73" spans="1:12" x14ac:dyDescent="0.25">
      <c r="A73" s="101" t="s">
        <v>165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1:12" x14ac:dyDescent="0.25">
      <c r="A74" s="102" t="s">
        <v>167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25">
      <c r="A75" s="101" t="s">
        <v>161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</sheetData>
  <mergeCells count="3">
    <mergeCell ref="A73:L73"/>
    <mergeCell ref="A74:L74"/>
    <mergeCell ref="A75:L75"/>
  </mergeCells>
  <printOptions horizontalCentered="1"/>
  <pageMargins left="0.5" right="0.5" top="1" bottom="0.5" header="0.3" footer="0.3"/>
  <pageSetup scale="75" fitToHeight="2" orientation="portrait" r:id="rId1"/>
  <headerFooter scaleWithDoc="0">
    <oddHeader>&amp;C&amp;"-,Bold"&amp;14Reserve Surplus Calculation - 2024 Study
(Adjusted Parameters)&amp;RDocket No. 20230023-GU
2024 Reserve (Adjusted)
Exhibit DJG-22, 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1AA8-78B0-4310-9F5B-67CE8C507DA8}">
  <sheetPr>
    <tabColor theme="9" tint="0.59999389629810485"/>
    <pageSetUpPr fitToPage="1"/>
  </sheetPr>
  <dimension ref="A1:L75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13.7109375" bestFit="1" customWidth="1"/>
    <col min="8" max="8" width="2.7109375" customWidth="1"/>
    <col min="9" max="9" width="13.7109375" bestFit="1" customWidth="1"/>
    <col min="10" max="11" width="2.7109375" customWidth="1"/>
    <col min="12" max="12" width="13.7109375" bestFit="1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idden="1" x14ac:dyDescent="0.25"/>
    <row r="4" spans="1:12" x14ac:dyDescent="0.25">
      <c r="E4" s="10" t="s">
        <v>19</v>
      </c>
      <c r="F4" s="10"/>
      <c r="G4" s="10" t="s">
        <v>20</v>
      </c>
      <c r="I4" s="10" t="s">
        <v>21</v>
      </c>
      <c r="L4" s="10" t="s">
        <v>22</v>
      </c>
    </row>
    <row r="6" spans="1:12" x14ac:dyDescent="0.25">
      <c r="A6" s="3" t="s">
        <v>0</v>
      </c>
      <c r="B6" s="3"/>
      <c r="C6" s="2"/>
      <c r="D6" s="2"/>
      <c r="E6" s="3" t="s">
        <v>42</v>
      </c>
      <c r="F6" s="3"/>
      <c r="G6" s="3" t="s">
        <v>11</v>
      </c>
      <c r="I6" s="3" t="s">
        <v>125</v>
      </c>
      <c r="L6" s="3" t="s">
        <v>9</v>
      </c>
    </row>
    <row r="7" spans="1:12" x14ac:dyDescent="0.25">
      <c r="A7" s="6" t="s">
        <v>1</v>
      </c>
      <c r="B7" s="3"/>
      <c r="C7" s="6" t="s">
        <v>2</v>
      </c>
      <c r="D7" s="3"/>
      <c r="E7" s="74">
        <v>45657</v>
      </c>
      <c r="F7" s="3"/>
      <c r="G7" s="6" t="s">
        <v>9</v>
      </c>
      <c r="I7" s="6" t="s">
        <v>9</v>
      </c>
      <c r="L7" s="6" t="s">
        <v>126</v>
      </c>
    </row>
    <row r="10" spans="1:12" x14ac:dyDescent="0.25">
      <c r="A10" s="9"/>
      <c r="C10" s="2" t="s">
        <v>113</v>
      </c>
      <c r="E10" s="5"/>
      <c r="G10" s="5"/>
      <c r="I10" s="5"/>
      <c r="J10" s="19"/>
      <c r="L10" s="5"/>
    </row>
    <row r="11" spans="1:12" x14ac:dyDescent="0.25">
      <c r="A11" s="9"/>
      <c r="E11" s="5"/>
      <c r="G11" s="5"/>
      <c r="I11" s="5"/>
      <c r="J11" s="19"/>
      <c r="L11" s="5"/>
    </row>
    <row r="12" spans="1:12" x14ac:dyDescent="0.25">
      <c r="A12" s="9">
        <v>303</v>
      </c>
      <c r="C12" t="s">
        <v>95</v>
      </c>
      <c r="E12" s="5">
        <v>815325.07000000007</v>
      </c>
      <c r="G12" s="5">
        <v>815325.0699999989</v>
      </c>
      <c r="I12" s="5">
        <v>815325.07</v>
      </c>
      <c r="J12" s="19"/>
      <c r="L12" s="5">
        <f>G12-I12</f>
        <v>-1.0477378964424133E-9</v>
      </c>
    </row>
    <row r="13" spans="1:12" x14ac:dyDescent="0.25">
      <c r="A13" s="9">
        <v>303.01</v>
      </c>
      <c r="C13" t="s">
        <v>96</v>
      </c>
      <c r="E13" s="5">
        <v>124829688.78999999</v>
      </c>
      <c r="G13" s="5">
        <v>37523500.841743499</v>
      </c>
      <c r="I13" s="5">
        <v>37163156.810000002</v>
      </c>
      <c r="J13" s="19"/>
      <c r="L13" s="5">
        <f t="shared" ref="L13:L67" si="0">G13-I13</f>
        <v>360344.03174349666</v>
      </c>
    </row>
    <row r="14" spans="1:12" x14ac:dyDescent="0.25">
      <c r="A14" s="9"/>
      <c r="E14" s="5"/>
      <c r="G14" s="5"/>
      <c r="I14" s="5"/>
      <c r="J14" s="19"/>
      <c r="L14" s="5"/>
    </row>
    <row r="15" spans="1:12" ht="15.75" thickBot="1" x14ac:dyDescent="0.3">
      <c r="A15" s="9"/>
      <c r="C15" s="69" t="s">
        <v>117</v>
      </c>
      <c r="E15" s="62">
        <f>SUM(E12:E13)</f>
        <v>125645013.85999998</v>
      </c>
      <c r="G15" s="62">
        <f>SUM(G12:G13)</f>
        <v>38338825.911743499</v>
      </c>
      <c r="I15" s="62">
        <f>SUM(I12:I13)</f>
        <v>37978481.880000003</v>
      </c>
      <c r="J15" s="19"/>
      <c r="L15" s="62">
        <f t="shared" si="0"/>
        <v>360344.03174349666</v>
      </c>
    </row>
    <row r="16" spans="1:12" ht="15.75" thickTop="1" x14ac:dyDescent="0.25">
      <c r="J16" s="19"/>
    </row>
    <row r="17" spans="1:12" x14ac:dyDescent="0.25">
      <c r="J17" s="19"/>
    </row>
    <row r="18" spans="1:12" x14ac:dyDescent="0.25">
      <c r="A18" s="9"/>
      <c r="C18" s="2" t="s">
        <v>64</v>
      </c>
      <c r="F18" s="5"/>
      <c r="G18" s="5"/>
      <c r="I18" s="5"/>
      <c r="J18" s="19"/>
      <c r="L18" s="5"/>
    </row>
    <row r="19" spans="1:12" x14ac:dyDescent="0.25">
      <c r="A19" s="9"/>
      <c r="C19" s="2"/>
      <c r="F19" s="5"/>
      <c r="G19" s="5"/>
      <c r="I19" s="5"/>
      <c r="J19" s="19"/>
      <c r="L19" s="5"/>
    </row>
    <row r="20" spans="1:12" x14ac:dyDescent="0.25">
      <c r="A20" s="9">
        <v>374.02</v>
      </c>
      <c r="C20" t="s">
        <v>71</v>
      </c>
      <c r="E20" s="5">
        <v>4268872.66</v>
      </c>
      <c r="F20" s="5"/>
      <c r="G20" s="5">
        <v>1135965.6754117727</v>
      </c>
      <c r="I20" s="5">
        <v>1089359.1100000001</v>
      </c>
      <c r="J20" s="19"/>
      <c r="L20" s="5">
        <f t="shared" si="0"/>
        <v>46606.565411772579</v>
      </c>
    </row>
    <row r="21" spans="1:12" x14ac:dyDescent="0.25">
      <c r="A21" s="9">
        <v>375</v>
      </c>
      <c r="C21" t="s">
        <v>72</v>
      </c>
      <c r="E21" s="5">
        <v>42540041.509999983</v>
      </c>
      <c r="F21" s="5"/>
      <c r="G21" s="5">
        <v>8327025.3461523298</v>
      </c>
      <c r="I21" s="5">
        <v>6653106.4699999997</v>
      </c>
      <c r="J21" s="19"/>
      <c r="L21" s="5">
        <f t="shared" si="0"/>
        <v>1673918.8761523301</v>
      </c>
    </row>
    <row r="22" spans="1:12" x14ac:dyDescent="0.25">
      <c r="A22" s="9">
        <v>376</v>
      </c>
      <c r="C22" t="s">
        <v>73</v>
      </c>
      <c r="E22" s="5">
        <v>839424834.85876846</v>
      </c>
      <c r="G22" s="5">
        <v>219421191.02617225</v>
      </c>
      <c r="I22" s="5">
        <v>213457094.34999999</v>
      </c>
      <c r="J22" s="19"/>
      <c r="L22" s="5">
        <f t="shared" si="0"/>
        <v>5964096.6761722565</v>
      </c>
    </row>
    <row r="23" spans="1:12" x14ac:dyDescent="0.25">
      <c r="A23" s="9">
        <v>376.02</v>
      </c>
      <c r="C23" t="s">
        <v>74</v>
      </c>
      <c r="E23" s="5">
        <v>1076321266.0438066</v>
      </c>
      <c r="F23" s="5"/>
      <c r="G23" s="5">
        <v>199350416.49198416</v>
      </c>
      <c r="I23" s="5">
        <v>154026780.41999999</v>
      </c>
      <c r="J23" s="19"/>
      <c r="L23" s="5">
        <f t="shared" si="0"/>
        <v>45323636.071984172</v>
      </c>
    </row>
    <row r="24" spans="1:12" x14ac:dyDescent="0.25">
      <c r="A24" s="9">
        <v>377</v>
      </c>
      <c r="C24" t="s">
        <v>94</v>
      </c>
      <c r="E24" s="5">
        <v>19187297.899999999</v>
      </c>
      <c r="F24" s="5"/>
      <c r="G24" s="5">
        <v>1872818.6248070037</v>
      </c>
      <c r="I24" s="5">
        <v>1798551.91</v>
      </c>
      <c r="J24" s="19"/>
      <c r="L24" s="5">
        <f t="shared" si="0"/>
        <v>74266.714807003736</v>
      </c>
    </row>
    <row r="25" spans="1:12" x14ac:dyDescent="0.25">
      <c r="A25" s="9">
        <v>378</v>
      </c>
      <c r="C25" t="s">
        <v>75</v>
      </c>
      <c r="E25" s="5">
        <v>22828790.149999987</v>
      </c>
      <c r="F25" s="5"/>
      <c r="G25" s="5">
        <v>6391146.6009152206</v>
      </c>
      <c r="I25" s="5">
        <v>6284374.6100000003</v>
      </c>
      <c r="J25" s="19"/>
      <c r="L25" s="5">
        <f t="shared" si="0"/>
        <v>106771.99091522023</v>
      </c>
    </row>
    <row r="26" spans="1:12" x14ac:dyDescent="0.25">
      <c r="A26" s="9">
        <v>379</v>
      </c>
      <c r="C26" t="s">
        <v>76</v>
      </c>
      <c r="E26" s="5">
        <v>122736793.25999998</v>
      </c>
      <c r="F26" s="5"/>
      <c r="G26" s="5">
        <v>20597693.57577337</v>
      </c>
      <c r="I26" s="5">
        <v>17265535.690000001</v>
      </c>
      <c r="J26" s="19"/>
      <c r="L26" s="5">
        <f t="shared" si="0"/>
        <v>3332157.8857733682</v>
      </c>
    </row>
    <row r="27" spans="1:12" x14ac:dyDescent="0.25">
      <c r="A27" s="9">
        <v>380</v>
      </c>
      <c r="C27" t="s">
        <v>77</v>
      </c>
      <c r="E27" s="5">
        <v>68085342.289999977</v>
      </c>
      <c r="F27" s="5"/>
      <c r="G27" s="5">
        <v>44097347.061889209</v>
      </c>
      <c r="I27" s="5">
        <v>39910153.579999998</v>
      </c>
      <c r="J27" s="19"/>
      <c r="L27" s="5">
        <f t="shared" si="0"/>
        <v>4187193.4818892106</v>
      </c>
    </row>
    <row r="28" spans="1:12" x14ac:dyDescent="0.25">
      <c r="A28" s="9">
        <v>380.02</v>
      </c>
      <c r="C28" t="s">
        <v>78</v>
      </c>
      <c r="E28" s="5">
        <v>667590895.32999992</v>
      </c>
      <c r="F28" s="5"/>
      <c r="G28" s="5">
        <v>212877942.27598739</v>
      </c>
      <c r="I28" s="5">
        <v>185720210.03999999</v>
      </c>
      <c r="J28" s="19"/>
      <c r="L28" s="5">
        <f t="shared" si="0"/>
        <v>27157732.235987395</v>
      </c>
    </row>
    <row r="29" spans="1:12" x14ac:dyDescent="0.25">
      <c r="A29" s="9">
        <v>381</v>
      </c>
      <c r="C29" t="s">
        <v>79</v>
      </c>
      <c r="E29" s="5">
        <v>113411738.28066561</v>
      </c>
      <c r="F29" s="5"/>
      <c r="G29" s="5">
        <v>44575767.843240783</v>
      </c>
      <c r="I29" s="5">
        <v>40795119.060000002</v>
      </c>
      <c r="J29" s="19"/>
      <c r="L29" s="5">
        <f t="shared" si="0"/>
        <v>3780648.7832407802</v>
      </c>
    </row>
    <row r="30" spans="1:12" x14ac:dyDescent="0.25">
      <c r="A30" s="9">
        <v>382</v>
      </c>
      <c r="C30" t="s">
        <v>80</v>
      </c>
      <c r="E30" s="5">
        <v>119185919.39246112</v>
      </c>
      <c r="F30" s="5"/>
      <c r="G30" s="5">
        <v>36161018.361859567</v>
      </c>
      <c r="I30" s="5">
        <v>26090961.289999999</v>
      </c>
      <c r="J30" s="19"/>
      <c r="L30" s="5">
        <f t="shared" si="0"/>
        <v>10070057.071859568</v>
      </c>
    </row>
    <row r="31" spans="1:12" x14ac:dyDescent="0.25">
      <c r="A31" s="9">
        <v>383</v>
      </c>
      <c r="C31" t="s">
        <v>81</v>
      </c>
      <c r="E31" s="5">
        <v>21662897.199999996</v>
      </c>
      <c r="F31" s="5"/>
      <c r="G31" s="5">
        <v>9132324.756926477</v>
      </c>
      <c r="I31" s="5">
        <v>7148083.0499999998</v>
      </c>
      <c r="J31" s="19"/>
      <c r="L31" s="5">
        <f t="shared" si="0"/>
        <v>1984241.7069264771</v>
      </c>
    </row>
    <row r="32" spans="1:12" x14ac:dyDescent="0.25">
      <c r="A32" s="9">
        <v>384</v>
      </c>
      <c r="C32" t="s">
        <v>82</v>
      </c>
      <c r="E32" s="5">
        <v>38677154.929999985</v>
      </c>
      <c r="F32" s="5"/>
      <c r="G32" s="5">
        <v>15584499.545730432</v>
      </c>
      <c r="I32" s="5">
        <v>10539826.82</v>
      </c>
      <c r="J32" s="19"/>
      <c r="L32" s="5">
        <f t="shared" si="0"/>
        <v>5044672.7257304322</v>
      </c>
    </row>
    <row r="33" spans="1:12" x14ac:dyDescent="0.25">
      <c r="A33" s="9">
        <v>385</v>
      </c>
      <c r="C33" t="s">
        <v>83</v>
      </c>
      <c r="E33" s="5">
        <v>15196826.639999999</v>
      </c>
      <c r="F33" s="5"/>
      <c r="G33" s="5">
        <v>7287259.3511351217</v>
      </c>
      <c r="I33" s="5">
        <v>6042465.0099999998</v>
      </c>
      <c r="J33" s="19"/>
      <c r="L33" s="5">
        <f t="shared" si="0"/>
        <v>1244794.3411351219</v>
      </c>
    </row>
    <row r="34" spans="1:12" x14ac:dyDescent="0.25">
      <c r="A34" s="9">
        <v>387</v>
      </c>
      <c r="C34" t="s">
        <v>84</v>
      </c>
      <c r="E34" s="7">
        <v>13431843.029999996</v>
      </c>
      <c r="G34" s="7">
        <v>5670671.8931667153</v>
      </c>
      <c r="I34" s="7">
        <v>3853759.04</v>
      </c>
      <c r="J34" s="19"/>
      <c r="L34" s="7">
        <f t="shared" si="0"/>
        <v>1816912.8531667152</v>
      </c>
    </row>
    <row r="35" spans="1:12" x14ac:dyDescent="0.25">
      <c r="A35" s="9"/>
      <c r="E35" s="5"/>
      <c r="G35" s="5"/>
      <c r="I35" s="5"/>
      <c r="J35" s="19"/>
      <c r="L35" s="5"/>
    </row>
    <row r="36" spans="1:12" ht="15.75" thickBot="1" x14ac:dyDescent="0.3">
      <c r="A36" s="9"/>
      <c r="C36" s="69" t="s">
        <v>6</v>
      </c>
      <c r="E36" s="62">
        <f>SUM(E20:E34)</f>
        <v>3184550513.4757018</v>
      </c>
      <c r="F36" s="5"/>
      <c r="G36" s="62">
        <f>SUM(G20:G34)</f>
        <v>832483088.43115175</v>
      </c>
      <c r="I36" s="62">
        <f>SUM(I20:I34)</f>
        <v>720675380.44999993</v>
      </c>
      <c r="J36" s="19"/>
      <c r="L36" s="62">
        <f t="shared" si="0"/>
        <v>111807707.98115182</v>
      </c>
    </row>
    <row r="37" spans="1:12" ht="15.75" thickTop="1" x14ac:dyDescent="0.25">
      <c r="A37" s="9"/>
      <c r="E37" s="5"/>
      <c r="F37" s="5"/>
      <c r="G37" s="5"/>
      <c r="I37" s="5"/>
      <c r="J37" s="19"/>
      <c r="L37" s="5"/>
    </row>
    <row r="38" spans="1:12" x14ac:dyDescent="0.25">
      <c r="A38" s="9"/>
      <c r="F38" s="5"/>
      <c r="G38" s="5"/>
      <c r="I38" s="5"/>
      <c r="J38" s="19"/>
      <c r="L38" s="5"/>
    </row>
    <row r="39" spans="1:12" x14ac:dyDescent="0.25">
      <c r="A39" s="9"/>
      <c r="C39" s="2" t="s">
        <v>65</v>
      </c>
      <c r="F39" s="5"/>
      <c r="G39" s="5"/>
      <c r="I39" s="5"/>
      <c r="J39" s="19"/>
      <c r="L39" s="5"/>
    </row>
    <row r="40" spans="1:12" x14ac:dyDescent="0.25">
      <c r="A40" s="9"/>
      <c r="C40" s="2"/>
      <c r="F40" s="5"/>
      <c r="G40" s="5"/>
      <c r="I40" s="5"/>
      <c r="J40" s="19"/>
      <c r="L40" s="5"/>
    </row>
    <row r="41" spans="1:12" x14ac:dyDescent="0.25">
      <c r="A41" s="9">
        <v>390</v>
      </c>
      <c r="C41" t="s">
        <v>72</v>
      </c>
      <c r="E41" s="5">
        <v>663068.9</v>
      </c>
      <c r="G41" s="5">
        <v>45567.602230799923</v>
      </c>
      <c r="I41" s="5">
        <v>56368</v>
      </c>
      <c r="J41" s="19"/>
      <c r="L41" s="5">
        <f t="shared" si="0"/>
        <v>-10800.397769200077</v>
      </c>
    </row>
    <row r="42" spans="1:12" x14ac:dyDescent="0.25">
      <c r="A42" s="9">
        <v>391</v>
      </c>
      <c r="C42" t="s">
        <v>97</v>
      </c>
      <c r="E42" s="5">
        <v>2192449.73</v>
      </c>
      <c r="G42" s="5">
        <v>1250876.8360366272</v>
      </c>
      <c r="I42" s="5">
        <v>1079695.27</v>
      </c>
      <c r="J42" s="19"/>
      <c r="L42" s="5">
        <f t="shared" si="0"/>
        <v>171181.56603662716</v>
      </c>
    </row>
    <row r="43" spans="1:12" x14ac:dyDescent="0.25">
      <c r="A43" s="9">
        <v>391.01</v>
      </c>
      <c r="C43" t="s">
        <v>98</v>
      </c>
      <c r="E43" s="5">
        <v>6423957.1449999902</v>
      </c>
      <c r="G43" s="5">
        <v>3887200.5361898364</v>
      </c>
      <c r="I43" s="5">
        <v>2954096.74</v>
      </c>
      <c r="J43" s="19"/>
      <c r="L43" s="5">
        <f t="shared" si="0"/>
        <v>933103.79618983623</v>
      </c>
    </row>
    <row r="44" spans="1:12" x14ac:dyDescent="0.25">
      <c r="A44" s="9">
        <v>391.02</v>
      </c>
      <c r="C44" t="s">
        <v>99</v>
      </c>
      <c r="E44" s="5">
        <v>1529673.7899999998</v>
      </c>
      <c r="G44" s="5">
        <v>1057059.5213299992</v>
      </c>
      <c r="I44" s="5">
        <v>1017935.45</v>
      </c>
      <c r="J44" s="19"/>
      <c r="L44" s="5">
        <f t="shared" si="0"/>
        <v>39124.071329999249</v>
      </c>
    </row>
    <row r="45" spans="1:12" x14ac:dyDescent="0.25">
      <c r="A45" s="9">
        <v>392.01</v>
      </c>
      <c r="C45" t="s">
        <v>85</v>
      </c>
      <c r="E45" s="5">
        <v>23701574.900950912</v>
      </c>
      <c r="G45" s="5">
        <v>8222729.2678835941</v>
      </c>
      <c r="I45" s="5">
        <v>6130612.9199999999</v>
      </c>
      <c r="J45" s="19"/>
      <c r="L45" s="5">
        <f t="shared" si="0"/>
        <v>2092116.3478835942</v>
      </c>
    </row>
    <row r="46" spans="1:12" x14ac:dyDescent="0.25">
      <c r="A46" s="9">
        <v>392.02</v>
      </c>
      <c r="C46" t="s">
        <v>86</v>
      </c>
      <c r="E46" s="5">
        <v>17803654.689999994</v>
      </c>
      <c r="G46" s="5">
        <v>9635071.750319995</v>
      </c>
      <c r="I46" s="5">
        <v>8088027.2199999997</v>
      </c>
      <c r="J46" s="19"/>
      <c r="L46" s="5">
        <f t="shared" si="0"/>
        <v>1547044.5303199952</v>
      </c>
    </row>
    <row r="47" spans="1:12" x14ac:dyDescent="0.25">
      <c r="A47" s="9">
        <v>392.04</v>
      </c>
      <c r="C47" t="s">
        <v>87</v>
      </c>
      <c r="E47" s="5">
        <v>4681567.3202562388</v>
      </c>
      <c r="G47" s="5">
        <v>932593.93949549214</v>
      </c>
      <c r="I47" s="5">
        <v>907795.32</v>
      </c>
      <c r="J47" s="19"/>
      <c r="L47" s="5">
        <f t="shared" si="0"/>
        <v>24798.619495492196</v>
      </c>
    </row>
    <row r="48" spans="1:12" x14ac:dyDescent="0.25">
      <c r="A48" s="9">
        <v>392.05</v>
      </c>
      <c r="C48" t="s">
        <v>88</v>
      </c>
      <c r="E48" s="5">
        <v>2564139.2299999995</v>
      </c>
      <c r="G48" s="5">
        <v>1395539.2506799987</v>
      </c>
      <c r="I48" s="5">
        <v>1110402.98</v>
      </c>
      <c r="J48" s="19"/>
      <c r="L48" s="5">
        <f t="shared" si="0"/>
        <v>285136.27067999868</v>
      </c>
    </row>
    <row r="49" spans="1:12" x14ac:dyDescent="0.25">
      <c r="A49" s="9">
        <v>393</v>
      </c>
      <c r="C49" t="s">
        <v>100</v>
      </c>
      <c r="E49" s="5">
        <v>1283.3900000000001</v>
      </c>
      <c r="G49" s="5">
        <v>647.04815000006727</v>
      </c>
      <c r="I49" s="5">
        <v>668.43</v>
      </c>
      <c r="J49" s="19"/>
      <c r="L49" s="5">
        <f t="shared" si="0"/>
        <v>-21.381849999932683</v>
      </c>
    </row>
    <row r="50" spans="1:12" x14ac:dyDescent="0.25">
      <c r="A50" s="9">
        <v>394</v>
      </c>
      <c r="C50" t="s">
        <v>101</v>
      </c>
      <c r="E50" s="5">
        <v>9345098.3999999985</v>
      </c>
      <c r="G50" s="5">
        <v>4783405.2230809862</v>
      </c>
      <c r="I50" s="5">
        <v>4162505.15</v>
      </c>
      <c r="J50" s="19"/>
      <c r="L50" s="5">
        <f t="shared" si="0"/>
        <v>620900.07308098627</v>
      </c>
    </row>
    <row r="51" spans="1:12" x14ac:dyDescent="0.25">
      <c r="A51" s="9">
        <v>394.01</v>
      </c>
      <c r="C51" t="s">
        <v>116</v>
      </c>
      <c r="E51" s="5">
        <v>3241792.7899999996</v>
      </c>
      <c r="G51" s="5">
        <v>958073.39337000111</v>
      </c>
      <c r="I51" s="5">
        <v>982914.32</v>
      </c>
      <c r="J51" s="19"/>
      <c r="L51" s="5">
        <f t="shared" si="0"/>
        <v>-24840.926629998838</v>
      </c>
    </row>
    <row r="52" spans="1:12" x14ac:dyDescent="0.25">
      <c r="A52" s="9">
        <v>396</v>
      </c>
      <c r="C52" t="s">
        <v>89</v>
      </c>
      <c r="E52" s="5">
        <v>4522728.60539502</v>
      </c>
      <c r="G52" s="5">
        <v>2148335.1997778886</v>
      </c>
      <c r="I52" s="5">
        <v>1352626.72</v>
      </c>
      <c r="J52" s="19"/>
      <c r="L52" s="5">
        <f t="shared" si="0"/>
        <v>795708.47977788863</v>
      </c>
    </row>
    <row r="53" spans="1:12" x14ac:dyDescent="0.25">
      <c r="A53" s="9">
        <v>397</v>
      </c>
      <c r="C53" t="s">
        <v>102</v>
      </c>
      <c r="E53" s="5">
        <v>3026304.3707999997</v>
      </c>
      <c r="G53" s="5">
        <v>3012751.6863328698</v>
      </c>
      <c r="I53" s="5">
        <v>2630400.4300000002</v>
      </c>
      <c r="J53" s="19"/>
      <c r="L53" s="5">
        <f t="shared" si="0"/>
        <v>382351.25633286964</v>
      </c>
    </row>
    <row r="54" spans="1:12" x14ac:dyDescent="0.25">
      <c r="A54" s="9">
        <v>398</v>
      </c>
      <c r="C54" t="s">
        <v>103</v>
      </c>
      <c r="E54" s="7">
        <v>923442.00410236092</v>
      </c>
      <c r="G54" s="7">
        <v>236137.54089293242</v>
      </c>
      <c r="I54" s="7">
        <v>161215.01999999999</v>
      </c>
      <c r="J54" s="19"/>
      <c r="L54" s="7">
        <f t="shared" si="0"/>
        <v>74922.520892932429</v>
      </c>
    </row>
    <row r="55" spans="1:12" x14ac:dyDescent="0.25">
      <c r="A55" s="9"/>
      <c r="E55" s="5"/>
      <c r="G55" s="5"/>
      <c r="I55" s="5"/>
      <c r="J55" s="19"/>
      <c r="L55" s="5"/>
    </row>
    <row r="56" spans="1:12" ht="15.75" thickBot="1" x14ac:dyDescent="0.3">
      <c r="A56" s="9"/>
      <c r="C56" s="69" t="s">
        <v>7</v>
      </c>
      <c r="E56" s="62">
        <f>SUM(E41:E54)</f>
        <v>80620735.266504541</v>
      </c>
      <c r="G56" s="62">
        <f>SUM(G41:G54)</f>
        <v>37565988.795771018</v>
      </c>
      <c r="I56" s="62">
        <f>SUM(I41:I54)</f>
        <v>30635263.969999995</v>
      </c>
      <c r="J56" s="19"/>
      <c r="L56" s="62">
        <f t="shared" si="0"/>
        <v>6930724.8257710226</v>
      </c>
    </row>
    <row r="57" spans="1:12" ht="15.75" thickTop="1" x14ac:dyDescent="0.25">
      <c r="A57" s="9"/>
      <c r="E57" s="5"/>
      <c r="G57" s="5"/>
      <c r="I57" s="5"/>
      <c r="J57" s="19"/>
      <c r="L57" s="5"/>
    </row>
    <row r="58" spans="1:12" x14ac:dyDescent="0.25">
      <c r="A58" s="9"/>
      <c r="E58" s="5"/>
      <c r="G58" s="5"/>
      <c r="I58" s="5"/>
      <c r="J58" s="19"/>
      <c r="L58" s="5"/>
    </row>
    <row r="59" spans="1:12" x14ac:dyDescent="0.25">
      <c r="A59" s="9"/>
      <c r="C59" s="2" t="s">
        <v>111</v>
      </c>
      <c r="E59" s="5"/>
      <c r="G59" s="5"/>
      <c r="I59" s="5"/>
      <c r="J59" s="19"/>
      <c r="L59" s="5"/>
    </row>
    <row r="60" spans="1:12" x14ac:dyDescent="0.25">
      <c r="A60" s="9"/>
      <c r="E60" s="5"/>
      <c r="G60" s="5"/>
      <c r="I60" s="5"/>
      <c r="J60" s="19"/>
      <c r="L60" s="5"/>
    </row>
    <row r="61" spans="1:12" x14ac:dyDescent="0.25">
      <c r="A61" s="9">
        <v>336</v>
      </c>
      <c r="C61" t="s">
        <v>114</v>
      </c>
      <c r="E61" s="5">
        <v>16109646.340000002</v>
      </c>
      <c r="G61" s="5">
        <v>1079308.7666374999</v>
      </c>
      <c r="I61" s="5">
        <v>761619.95</v>
      </c>
      <c r="J61" s="19"/>
      <c r="L61" s="5">
        <f t="shared" si="0"/>
        <v>317688.81663749996</v>
      </c>
    </row>
    <row r="62" spans="1:12" x14ac:dyDescent="0.25">
      <c r="A62" s="9">
        <v>336.01</v>
      </c>
      <c r="C62" t="s">
        <v>104</v>
      </c>
      <c r="E62" s="5"/>
      <c r="G62" s="5"/>
      <c r="I62" s="5"/>
      <c r="J62" s="19"/>
      <c r="L62" s="5"/>
    </row>
    <row r="63" spans="1:12" x14ac:dyDescent="0.25">
      <c r="A63" s="9">
        <v>364</v>
      </c>
      <c r="C63" t="s">
        <v>115</v>
      </c>
      <c r="E63" s="5">
        <v>1503355.97</v>
      </c>
      <c r="G63" s="5">
        <v>79584.682884999987</v>
      </c>
      <c r="I63" s="5">
        <v>70509.440000000002</v>
      </c>
      <c r="J63" s="19"/>
      <c r="L63" s="5">
        <f t="shared" si="0"/>
        <v>9075.2428849999851</v>
      </c>
    </row>
    <row r="64" spans="1:12" x14ac:dyDescent="0.25">
      <c r="A64" s="9"/>
      <c r="E64" s="5"/>
      <c r="G64" s="5"/>
      <c r="I64" s="5"/>
      <c r="J64" s="19"/>
      <c r="L64" s="5"/>
    </row>
    <row r="65" spans="1:12" ht="15.75" thickBot="1" x14ac:dyDescent="0.3">
      <c r="A65" s="9"/>
      <c r="C65" s="69" t="s">
        <v>112</v>
      </c>
      <c r="E65" s="62">
        <f>SUM(E61:E63)</f>
        <v>17613002.310000002</v>
      </c>
      <c r="G65" s="62">
        <f>SUM(G61:G63)</f>
        <v>1158893.4495224999</v>
      </c>
      <c r="I65" s="62"/>
      <c r="J65" s="19"/>
      <c r="L65" s="62">
        <f t="shared" si="0"/>
        <v>1158893.4495224999</v>
      </c>
    </row>
    <row r="66" spans="1:12" ht="15.75" thickTop="1" x14ac:dyDescent="0.25">
      <c r="A66" s="9"/>
      <c r="G66" s="5"/>
      <c r="I66" s="5"/>
      <c r="J66" s="19"/>
      <c r="L66" s="5"/>
    </row>
    <row r="67" spans="1:12" ht="15.75" thickBot="1" x14ac:dyDescent="0.3">
      <c r="A67" s="9"/>
      <c r="C67" s="58" t="s">
        <v>67</v>
      </c>
      <c r="E67" s="15">
        <f>E15+E36+E56+E65</f>
        <v>3408429264.9122066</v>
      </c>
      <c r="G67" s="15">
        <f>G15+G36+G56+G65</f>
        <v>909546796.58818877</v>
      </c>
      <c r="I67" s="15">
        <f>I15+I36+I56+I65</f>
        <v>789289126.29999995</v>
      </c>
      <c r="J67" s="19"/>
      <c r="L67" s="82">
        <f t="shared" si="0"/>
        <v>120257670.28818882</v>
      </c>
    </row>
    <row r="68" spans="1:12" ht="15.75" thickTop="1" x14ac:dyDescent="0.25">
      <c r="A68" s="9"/>
      <c r="C68" s="2"/>
      <c r="E68" s="80"/>
      <c r="G68" s="80"/>
      <c r="I68" s="80"/>
      <c r="L68" s="80"/>
    </row>
    <row r="69" spans="1:12" x14ac:dyDescent="0.25">
      <c r="A69" s="9"/>
      <c r="C69" s="81" t="s">
        <v>127</v>
      </c>
      <c r="E69" s="80"/>
      <c r="G69" s="80"/>
      <c r="I69" s="80"/>
      <c r="L69" s="83">
        <f>L67/I67</f>
        <v>0.15236200054082619</v>
      </c>
    </row>
    <row r="70" spans="1:12" x14ac:dyDescent="0.25">
      <c r="A70" s="24"/>
      <c r="B70" s="14"/>
      <c r="C70" s="14"/>
      <c r="D70" s="14"/>
      <c r="E70" s="7"/>
      <c r="F70" s="7"/>
      <c r="G70" s="7"/>
      <c r="H70" s="14"/>
      <c r="I70" s="14"/>
      <c r="J70" s="14"/>
      <c r="K70" s="14"/>
      <c r="L70" s="14"/>
    </row>
    <row r="71" spans="1:12" x14ac:dyDescent="0.25">
      <c r="E71" s="5"/>
      <c r="F71" s="5"/>
      <c r="G71" s="5"/>
    </row>
    <row r="72" spans="1:12" x14ac:dyDescent="0.25">
      <c r="E72" s="5"/>
      <c r="F72" s="5"/>
      <c r="G72" s="5"/>
    </row>
    <row r="73" spans="1:12" x14ac:dyDescent="0.25">
      <c r="A73" s="101" t="s">
        <v>165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1:12" x14ac:dyDescent="0.25">
      <c r="A74" s="102" t="s">
        <v>166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25">
      <c r="A75" s="101" t="s">
        <v>161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</sheetData>
  <mergeCells count="3">
    <mergeCell ref="A73:L73"/>
    <mergeCell ref="A74:L74"/>
    <mergeCell ref="A75:L75"/>
  </mergeCells>
  <printOptions horizontalCentered="1"/>
  <pageMargins left="0.5" right="0.5" top="1" bottom="0.5" header="0.3" footer="0.3"/>
  <pageSetup scale="78" fitToHeight="2" orientation="landscape" r:id="rId1"/>
  <headerFooter scaleWithDoc="0">
    <oddHeader>&amp;C&amp;"-,Bold"&amp;14Reserve Surplus Calculation - 2024 Study
(Unadjusted Parameters)&amp;RDocket No. 20230023-GU
2024 Reserve (Unadjusted)
Exhibit DJG-23, 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2792-4391-45A7-9BD0-E22CA23C7FC8}">
  <sheetPr>
    <tabColor theme="8" tint="0.39997558519241921"/>
    <pageSetUpPr fitToPage="1"/>
  </sheetPr>
  <dimension ref="A1:X79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14"/>
      <c r="W1" s="14"/>
      <c r="X1" s="14"/>
    </row>
    <row r="2" spans="1:24" x14ac:dyDescent="0.25">
      <c r="S2" s="4"/>
      <c r="T2" s="4"/>
      <c r="U2" s="4"/>
    </row>
    <row r="3" spans="1:24" hidden="1" x14ac:dyDescent="0.25"/>
    <row r="4" spans="1:24" x14ac:dyDescent="0.25">
      <c r="E4" s="10" t="s">
        <v>19</v>
      </c>
      <c r="F4" s="10"/>
      <c r="G4" s="95" t="s">
        <v>20</v>
      </c>
      <c r="H4" s="95"/>
      <c r="I4" s="95"/>
      <c r="J4" s="10"/>
      <c r="K4" s="10" t="s">
        <v>21</v>
      </c>
      <c r="L4" s="10"/>
      <c r="M4" s="10" t="s">
        <v>22</v>
      </c>
      <c r="N4" s="10"/>
      <c r="O4" s="10" t="s">
        <v>23</v>
      </c>
      <c r="P4" s="10"/>
      <c r="Q4" s="10" t="s">
        <v>24</v>
      </c>
      <c r="R4" s="10"/>
      <c r="S4" s="10" t="s">
        <v>25</v>
      </c>
      <c r="T4" s="10"/>
      <c r="U4" s="10"/>
      <c r="V4" s="10" t="s">
        <v>26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42</v>
      </c>
      <c r="F6" s="3"/>
      <c r="G6" s="96" t="s">
        <v>34</v>
      </c>
      <c r="H6" s="96"/>
      <c r="I6" s="96"/>
      <c r="J6" s="3"/>
      <c r="K6" s="3" t="s">
        <v>18</v>
      </c>
      <c r="L6" s="3"/>
      <c r="M6" s="3" t="s">
        <v>17</v>
      </c>
      <c r="N6" s="3"/>
      <c r="O6" s="3" t="s">
        <v>11</v>
      </c>
      <c r="Q6" s="3" t="s">
        <v>12</v>
      </c>
      <c r="R6" s="3"/>
      <c r="S6" s="3" t="s">
        <v>16</v>
      </c>
      <c r="T6" s="3"/>
      <c r="U6" s="3"/>
      <c r="V6" s="99" t="s">
        <v>31</v>
      </c>
      <c r="W6" s="99"/>
      <c r="X6" s="99"/>
    </row>
    <row r="7" spans="1:24" x14ac:dyDescent="0.25">
      <c r="A7" s="6" t="s">
        <v>1</v>
      </c>
      <c r="B7" s="3"/>
      <c r="C7" s="6" t="s">
        <v>2</v>
      </c>
      <c r="D7" s="3"/>
      <c r="E7" s="74">
        <v>45291</v>
      </c>
      <c r="F7" s="3"/>
      <c r="G7" s="6" t="s">
        <v>35</v>
      </c>
      <c r="H7" s="3"/>
      <c r="I7" s="6" t="s">
        <v>36</v>
      </c>
      <c r="J7" s="3"/>
      <c r="K7" s="6" t="s">
        <v>8</v>
      </c>
      <c r="L7" s="3"/>
      <c r="M7" s="6" t="s">
        <v>13</v>
      </c>
      <c r="N7" s="3"/>
      <c r="O7" s="6" t="s">
        <v>9</v>
      </c>
      <c r="Q7" s="6" t="s">
        <v>14</v>
      </c>
      <c r="R7" s="3"/>
      <c r="S7" s="6" t="s">
        <v>15</v>
      </c>
      <c r="T7" s="3"/>
      <c r="U7" s="3"/>
      <c r="V7" s="76" t="s">
        <v>5</v>
      </c>
      <c r="W7" s="28"/>
      <c r="X7" s="77" t="s">
        <v>3</v>
      </c>
    </row>
    <row r="10" spans="1:24" x14ac:dyDescent="0.25">
      <c r="A10" s="9"/>
      <c r="C10" s="2" t="s">
        <v>113</v>
      </c>
      <c r="E10" s="5"/>
      <c r="G10" s="33"/>
      <c r="H10" s="34"/>
      <c r="I10" s="35"/>
      <c r="J10" s="5"/>
      <c r="K10" s="73"/>
      <c r="L10" s="5"/>
      <c r="M10" s="5"/>
      <c r="N10" s="5"/>
      <c r="O10" s="5"/>
      <c r="P10" s="5"/>
      <c r="Q10" s="5"/>
      <c r="R10" s="5"/>
      <c r="S10" s="23"/>
      <c r="T10" s="31"/>
      <c r="U10" s="23"/>
      <c r="V10" s="5"/>
      <c r="X10" s="72"/>
    </row>
    <row r="11" spans="1:24" x14ac:dyDescent="0.25">
      <c r="A11" s="9"/>
      <c r="E11" s="5"/>
      <c r="G11" s="33"/>
      <c r="H11" s="34"/>
      <c r="I11" s="35"/>
      <c r="J11" s="5"/>
      <c r="K11" s="32"/>
      <c r="L11" s="5"/>
      <c r="M11" s="5"/>
      <c r="N11" s="5"/>
      <c r="O11" s="5"/>
      <c r="P11" s="5"/>
      <c r="Q11" s="5"/>
      <c r="R11" s="5"/>
      <c r="S11" s="23"/>
      <c r="T11" s="31"/>
      <c r="U11" s="23"/>
      <c r="V11" s="5"/>
      <c r="X11" s="17"/>
    </row>
    <row r="12" spans="1:24" x14ac:dyDescent="0.25">
      <c r="A12" s="9">
        <v>303</v>
      </c>
      <c r="C12" t="s">
        <v>95</v>
      </c>
      <c r="E12" s="5">
        <v>815325.07000000007</v>
      </c>
      <c r="G12" s="33" t="s">
        <v>33</v>
      </c>
      <c r="H12" s="34" t="s">
        <v>10</v>
      </c>
      <c r="I12" s="35">
        <v>25</v>
      </c>
      <c r="J12" s="5"/>
      <c r="K12" s="64">
        <v>0</v>
      </c>
      <c r="L12" s="5"/>
      <c r="M12" s="5">
        <f t="shared" ref="M12:M13" si="0">E12*(1-K12)</f>
        <v>815325.07000000007</v>
      </c>
      <c r="N12" s="5"/>
      <c r="O12" s="5">
        <v>815325.0699999989</v>
      </c>
      <c r="P12" s="5"/>
      <c r="Q12" s="5">
        <f t="shared" ref="Q12:Q13" si="1">M12-O12</f>
        <v>1.1641532182693481E-9</v>
      </c>
      <c r="R12" s="5"/>
      <c r="S12" s="23"/>
      <c r="T12" s="31"/>
      <c r="U12" s="23"/>
      <c r="V12" s="5"/>
      <c r="X12" s="72">
        <v>0.04</v>
      </c>
    </row>
    <row r="13" spans="1:24" x14ac:dyDescent="0.25">
      <c r="A13" s="9">
        <v>303.01</v>
      </c>
      <c r="C13" t="s">
        <v>96</v>
      </c>
      <c r="E13" s="5">
        <v>110526643.99000001</v>
      </c>
      <c r="G13" s="33" t="s">
        <v>33</v>
      </c>
      <c r="H13" s="34" t="s">
        <v>10</v>
      </c>
      <c r="I13" s="35">
        <v>15</v>
      </c>
      <c r="J13" s="5"/>
      <c r="K13" s="64">
        <v>0</v>
      </c>
      <c r="L13" s="5"/>
      <c r="M13" s="5">
        <f t="shared" si="0"/>
        <v>110526643.99000001</v>
      </c>
      <c r="N13" s="5"/>
      <c r="O13" s="5">
        <v>30148268.771823499</v>
      </c>
      <c r="P13" s="5"/>
      <c r="Q13" s="5">
        <f t="shared" si="1"/>
        <v>80378375.218176514</v>
      </c>
      <c r="R13" s="5"/>
      <c r="S13" s="41">
        <v>11.29</v>
      </c>
      <c r="T13" s="31"/>
      <c r="U13" s="23"/>
      <c r="V13" s="5">
        <f t="shared" ref="V13" si="2">Q13/S13</f>
        <v>7119430.9316365384</v>
      </c>
      <c r="X13" s="72">
        <f t="shared" ref="X13" si="3">ROUND((V13/E13),3)</f>
        <v>6.4000000000000001E-2</v>
      </c>
    </row>
    <row r="14" spans="1:24" x14ac:dyDescent="0.25">
      <c r="A14" s="9"/>
      <c r="E14" s="5"/>
      <c r="G14" s="33"/>
      <c r="H14" s="34"/>
      <c r="I14" s="35"/>
      <c r="J14" s="5"/>
      <c r="K14" s="64"/>
      <c r="L14" s="5"/>
      <c r="M14" s="5"/>
      <c r="N14" s="5"/>
      <c r="O14" s="5"/>
      <c r="P14" s="5"/>
      <c r="Q14" s="5"/>
      <c r="R14" s="5"/>
      <c r="S14" s="41"/>
      <c r="T14" s="31"/>
      <c r="U14" s="23"/>
      <c r="V14" s="5"/>
      <c r="X14" s="72"/>
    </row>
    <row r="15" spans="1:24" ht="15.75" thickBot="1" x14ac:dyDescent="0.3">
      <c r="A15" s="9"/>
      <c r="C15" s="69" t="s">
        <v>117</v>
      </c>
      <c r="E15" s="62">
        <f>SUM(E12:E13)</f>
        <v>111341969.06</v>
      </c>
      <c r="G15" s="33"/>
      <c r="H15" s="34"/>
      <c r="I15" s="35"/>
      <c r="J15" s="5"/>
      <c r="K15" s="71">
        <f>-M15/E15+1</f>
        <v>0</v>
      </c>
      <c r="L15" s="5"/>
      <c r="M15" s="62">
        <f>SUM(M12:M13)</f>
        <v>111341969.06</v>
      </c>
      <c r="N15" s="5"/>
      <c r="O15" s="62">
        <f>SUM(O12:O13)</f>
        <v>30963593.8418235</v>
      </c>
      <c r="P15" s="5"/>
      <c r="Q15" s="62">
        <f>SUM(Q12:Q13)</f>
        <v>80378375.218176514</v>
      </c>
      <c r="R15" s="5"/>
      <c r="S15" s="84">
        <f>Q15/V15</f>
        <v>11.29</v>
      </c>
      <c r="T15" s="31"/>
      <c r="U15" s="23"/>
      <c r="V15" s="62">
        <f>SUM(V12:V13)</f>
        <v>7119430.9316365384</v>
      </c>
      <c r="X15" s="30">
        <f>V15/E15</f>
        <v>6.3942024662775779E-2</v>
      </c>
    </row>
    <row r="16" spans="1:24" ht="15.75" thickTop="1" x14ac:dyDescent="0.25">
      <c r="S16" s="85"/>
      <c r="T16" s="19"/>
    </row>
    <row r="17" spans="1:24" x14ac:dyDescent="0.25">
      <c r="S17" s="85"/>
      <c r="T17" s="19"/>
    </row>
    <row r="18" spans="1:24" x14ac:dyDescent="0.25">
      <c r="A18" s="9"/>
      <c r="C18" s="2" t="s">
        <v>64</v>
      </c>
      <c r="F18" s="5"/>
      <c r="G18" s="33"/>
      <c r="H18" s="34"/>
      <c r="I18" s="35"/>
      <c r="J18" s="5"/>
      <c r="K18" s="32"/>
      <c r="L18" s="5"/>
      <c r="M18" s="5"/>
      <c r="N18" s="5"/>
      <c r="O18" s="5"/>
      <c r="P18" s="5"/>
      <c r="Q18" s="5"/>
      <c r="R18" s="5"/>
      <c r="S18" s="41"/>
      <c r="T18" s="31"/>
      <c r="U18" s="23"/>
      <c r="V18" s="5"/>
      <c r="X18" s="17"/>
    </row>
    <row r="19" spans="1:24" x14ac:dyDescent="0.25">
      <c r="A19" s="9"/>
      <c r="C19" s="2"/>
      <c r="F19" s="5"/>
      <c r="G19" s="33"/>
      <c r="H19" s="34"/>
      <c r="I19" s="35"/>
      <c r="J19" s="5"/>
      <c r="K19" s="32"/>
      <c r="L19" s="5"/>
      <c r="M19" s="5"/>
      <c r="N19" s="5"/>
      <c r="O19" s="5"/>
      <c r="P19" s="5"/>
      <c r="Q19" s="5"/>
      <c r="R19" s="5"/>
      <c r="S19" s="41"/>
      <c r="T19" s="31"/>
      <c r="U19" s="23"/>
      <c r="V19" s="5"/>
      <c r="X19" s="17"/>
    </row>
    <row r="20" spans="1:24" x14ac:dyDescent="0.25">
      <c r="A20" s="9">
        <v>374.02</v>
      </c>
      <c r="C20" t="s">
        <v>71</v>
      </c>
      <c r="E20" s="5">
        <v>4268872.66</v>
      </c>
      <c r="F20" s="5"/>
      <c r="G20" s="33" t="s">
        <v>33</v>
      </c>
      <c r="H20" s="34" t="s">
        <v>10</v>
      </c>
      <c r="I20" s="35">
        <v>75</v>
      </c>
      <c r="J20" s="5"/>
      <c r="K20" s="64">
        <v>0</v>
      </c>
      <c r="L20" s="5"/>
      <c r="M20" s="5">
        <f t="shared" ref="M20:M34" si="4">E20*(1-K20)</f>
        <v>4268872.66</v>
      </c>
      <c r="N20" s="5"/>
      <c r="O20" s="5">
        <v>1094629.2845799967</v>
      </c>
      <c r="P20" s="5"/>
      <c r="Q20" s="5">
        <f t="shared" ref="Q20:Q34" si="5">M20-O20</f>
        <v>3174243.3754200032</v>
      </c>
      <c r="R20" s="5"/>
      <c r="S20" s="41">
        <v>56.86</v>
      </c>
      <c r="T20" s="31"/>
      <c r="U20" s="23"/>
      <c r="V20" s="5">
        <f t="shared" ref="V20:V34" si="6">Q20/S20</f>
        <v>55825.59576890614</v>
      </c>
      <c r="X20" s="72">
        <f>ROUND((V20/E20),3)</f>
        <v>1.2999999999999999E-2</v>
      </c>
    </row>
    <row r="21" spans="1:24" x14ac:dyDescent="0.25">
      <c r="A21" s="9">
        <v>375</v>
      </c>
      <c r="C21" t="s">
        <v>72</v>
      </c>
      <c r="E21" s="5">
        <v>31386680.030799996</v>
      </c>
      <c r="F21" s="5"/>
      <c r="G21" s="33" t="s">
        <v>91</v>
      </c>
      <c r="H21" s="34" t="s">
        <v>10</v>
      </c>
      <c r="I21" s="35">
        <v>33</v>
      </c>
      <c r="J21" s="5"/>
      <c r="K21" s="64">
        <v>0</v>
      </c>
      <c r="L21" s="5"/>
      <c r="M21" s="5">
        <f t="shared" si="4"/>
        <v>31386680.030799996</v>
      </c>
      <c r="N21" s="5"/>
      <c r="O21" s="5">
        <v>8889159.1214909013</v>
      </c>
      <c r="P21" s="5"/>
      <c r="Q21" s="5">
        <f t="shared" si="5"/>
        <v>22497520.909309097</v>
      </c>
      <c r="R21" s="5"/>
      <c r="S21" s="41">
        <v>26.11</v>
      </c>
      <c r="T21" s="31"/>
      <c r="U21" s="23"/>
      <c r="V21" s="5">
        <f t="shared" si="6"/>
        <v>861643.84945649549</v>
      </c>
      <c r="X21" s="72">
        <f t="shared" ref="X21:X34" si="7">ROUND((V21/E21),3)</f>
        <v>2.7E-2</v>
      </c>
    </row>
    <row r="22" spans="1:24" x14ac:dyDescent="0.25">
      <c r="A22" s="90">
        <v>376</v>
      </c>
      <c r="C22" t="s">
        <v>73</v>
      </c>
      <c r="E22" s="5">
        <v>826292081.12680912</v>
      </c>
      <c r="G22" s="87" t="s">
        <v>68</v>
      </c>
      <c r="H22" s="88" t="s">
        <v>10</v>
      </c>
      <c r="I22" s="89">
        <v>70</v>
      </c>
      <c r="J22" s="5"/>
      <c r="K22" s="64">
        <v>-0.6</v>
      </c>
      <c r="L22" s="5"/>
      <c r="M22" s="5">
        <f t="shared" si="4"/>
        <v>1322067329.8028946</v>
      </c>
      <c r="N22" s="5"/>
      <c r="O22" s="5">
        <v>202174502.97406614</v>
      </c>
      <c r="P22" s="5"/>
      <c r="Q22" s="5">
        <f t="shared" si="5"/>
        <v>1119892826.8288283</v>
      </c>
      <c r="R22" s="5"/>
      <c r="S22" s="91">
        <v>60.17</v>
      </c>
      <c r="T22" s="31"/>
      <c r="U22" s="23"/>
      <c r="V22" s="5">
        <f t="shared" si="6"/>
        <v>18612146.033385877</v>
      </c>
      <c r="X22" s="72">
        <f t="shared" si="7"/>
        <v>2.3E-2</v>
      </c>
    </row>
    <row r="23" spans="1:24" x14ac:dyDescent="0.25">
      <c r="A23" s="90">
        <v>376.02</v>
      </c>
      <c r="C23" t="s">
        <v>74</v>
      </c>
      <c r="E23" s="5">
        <v>961474232.53461206</v>
      </c>
      <c r="F23" s="5"/>
      <c r="G23" s="87" t="s">
        <v>41</v>
      </c>
      <c r="H23" s="88" t="s">
        <v>10</v>
      </c>
      <c r="I23" s="89">
        <v>82</v>
      </c>
      <c r="J23" s="5"/>
      <c r="K23" s="64">
        <v>-0.4</v>
      </c>
      <c r="L23" s="5"/>
      <c r="M23" s="5">
        <f t="shared" si="4"/>
        <v>1346063925.5484569</v>
      </c>
      <c r="N23" s="5"/>
      <c r="O23" s="5">
        <v>211166625.88731775</v>
      </c>
      <c r="P23" s="5"/>
      <c r="Q23" s="5">
        <f t="shared" si="5"/>
        <v>1134897299.6611392</v>
      </c>
      <c r="R23" s="5"/>
      <c r="S23" s="91">
        <v>74.010000000000005</v>
      </c>
      <c r="T23" s="31"/>
      <c r="U23" s="23"/>
      <c r="V23" s="5">
        <f t="shared" si="6"/>
        <v>15334377.782206988</v>
      </c>
      <c r="X23" s="72">
        <f t="shared" si="7"/>
        <v>1.6E-2</v>
      </c>
    </row>
    <row r="24" spans="1:24" x14ac:dyDescent="0.25">
      <c r="A24" s="9">
        <v>377</v>
      </c>
      <c r="C24" t="s">
        <v>94</v>
      </c>
      <c r="E24" s="5">
        <v>19187297.899999999</v>
      </c>
      <c r="F24" s="5"/>
      <c r="G24" s="33" t="s">
        <v>41</v>
      </c>
      <c r="H24" s="34" t="s">
        <v>10</v>
      </c>
      <c r="I24" s="35">
        <v>35</v>
      </c>
      <c r="J24" s="5"/>
      <c r="K24" s="64">
        <v>-0.05</v>
      </c>
      <c r="L24" s="5"/>
      <c r="M24" s="5">
        <f t="shared" si="4"/>
        <v>20146662.794999998</v>
      </c>
      <c r="N24" s="5"/>
      <c r="O24" s="5">
        <v>1345774.267</v>
      </c>
      <c r="P24" s="5"/>
      <c r="Q24" s="5">
        <f t="shared" si="5"/>
        <v>18800888.527999997</v>
      </c>
      <c r="R24" s="5"/>
      <c r="S24" s="41">
        <v>32.76</v>
      </c>
      <c r="T24" s="31"/>
      <c r="U24" s="23"/>
      <c r="V24" s="5">
        <f t="shared" si="6"/>
        <v>573897.69621489616</v>
      </c>
      <c r="X24" s="72">
        <f t="shared" si="7"/>
        <v>0.03</v>
      </c>
    </row>
    <row r="25" spans="1:24" x14ac:dyDescent="0.25">
      <c r="A25" s="9">
        <v>378</v>
      </c>
      <c r="C25" t="s">
        <v>75</v>
      </c>
      <c r="E25" s="5">
        <v>22151056.5068</v>
      </c>
      <c r="F25" s="5"/>
      <c r="G25" s="33" t="s">
        <v>68</v>
      </c>
      <c r="H25" s="34" t="s">
        <v>10</v>
      </c>
      <c r="I25" s="35">
        <v>40</v>
      </c>
      <c r="J25" s="5"/>
      <c r="K25" s="64">
        <v>-0.2</v>
      </c>
      <c r="L25" s="5"/>
      <c r="M25" s="5">
        <f t="shared" si="4"/>
        <v>26581267.80816</v>
      </c>
      <c r="N25" s="5"/>
      <c r="O25" s="5">
        <v>5803971.3608217975</v>
      </c>
      <c r="P25" s="5"/>
      <c r="Q25" s="5">
        <f t="shared" si="5"/>
        <v>20777296.447338201</v>
      </c>
      <c r="R25" s="5"/>
      <c r="S25" s="41">
        <v>31.21</v>
      </c>
      <c r="T25" s="31"/>
      <c r="U25" s="23"/>
      <c r="V25" s="5">
        <f t="shared" si="6"/>
        <v>665725.61510215316</v>
      </c>
      <c r="X25" s="72">
        <f t="shared" si="7"/>
        <v>0.03</v>
      </c>
    </row>
    <row r="26" spans="1:24" x14ac:dyDescent="0.25">
      <c r="A26" s="90">
        <v>379</v>
      </c>
      <c r="C26" t="s">
        <v>76</v>
      </c>
      <c r="E26" s="5">
        <v>116022316.78159998</v>
      </c>
      <c r="F26" s="5"/>
      <c r="G26" s="87" t="s">
        <v>41</v>
      </c>
      <c r="H26" s="88" t="s">
        <v>10</v>
      </c>
      <c r="I26" s="89">
        <v>60</v>
      </c>
      <c r="J26" s="5"/>
      <c r="K26" s="64">
        <v>-0.2</v>
      </c>
      <c r="L26" s="5"/>
      <c r="M26" s="5">
        <f t="shared" si="4"/>
        <v>139226780.13791996</v>
      </c>
      <c r="N26" s="5"/>
      <c r="O26" s="5">
        <v>19487316.672034327</v>
      </c>
      <c r="P26" s="5"/>
      <c r="Q26" s="5">
        <f t="shared" si="5"/>
        <v>119739463.46588564</v>
      </c>
      <c r="R26" s="5"/>
      <c r="S26" s="91">
        <v>54.28</v>
      </c>
      <c r="T26" s="31"/>
      <c r="U26" s="23"/>
      <c r="V26" s="5">
        <f t="shared" si="6"/>
        <v>2205959.1648099786</v>
      </c>
      <c r="X26" s="72">
        <f t="shared" si="7"/>
        <v>1.9E-2</v>
      </c>
    </row>
    <row r="27" spans="1:24" x14ac:dyDescent="0.25">
      <c r="A27" s="9">
        <v>380</v>
      </c>
      <c r="C27" t="s">
        <v>77</v>
      </c>
      <c r="E27" s="5">
        <v>68085342.290000007</v>
      </c>
      <c r="F27" s="5"/>
      <c r="G27" s="33" t="s">
        <v>92</v>
      </c>
      <c r="H27" s="34" t="s">
        <v>10</v>
      </c>
      <c r="I27" s="35">
        <v>52</v>
      </c>
      <c r="J27" s="5"/>
      <c r="K27" s="64">
        <v>-1.3</v>
      </c>
      <c r="L27" s="5"/>
      <c r="M27" s="5">
        <f t="shared" si="4"/>
        <v>156596287.26699999</v>
      </c>
      <c r="N27" s="5"/>
      <c r="O27" s="5">
        <v>42441602.101600043</v>
      </c>
      <c r="P27" s="5"/>
      <c r="Q27" s="5">
        <f t="shared" si="5"/>
        <v>114154685.16539994</v>
      </c>
      <c r="R27" s="5"/>
      <c r="S27" s="41">
        <v>39.32</v>
      </c>
      <c r="T27" s="31"/>
      <c r="U27" s="23"/>
      <c r="V27" s="5">
        <f t="shared" si="6"/>
        <v>2903221.9014598154</v>
      </c>
      <c r="X27" s="72">
        <f t="shared" si="7"/>
        <v>4.2999999999999997E-2</v>
      </c>
    </row>
    <row r="28" spans="1:24" x14ac:dyDescent="0.25">
      <c r="A28" s="90">
        <v>380.02</v>
      </c>
      <c r="C28" t="s">
        <v>78</v>
      </c>
      <c r="E28" s="5">
        <v>610080538.33359969</v>
      </c>
      <c r="F28" s="5"/>
      <c r="G28" s="87" t="s">
        <v>41</v>
      </c>
      <c r="H28" s="88" t="s">
        <v>10</v>
      </c>
      <c r="I28" s="89">
        <v>62</v>
      </c>
      <c r="J28" s="5"/>
      <c r="K28" s="64">
        <v>-0.75</v>
      </c>
      <c r="L28" s="5"/>
      <c r="M28" s="5">
        <f t="shared" si="4"/>
        <v>1067640942.0837995</v>
      </c>
      <c r="N28" s="5"/>
      <c r="O28" s="5">
        <v>211877747.51803446</v>
      </c>
      <c r="P28" s="5"/>
      <c r="Q28" s="5">
        <f t="shared" si="5"/>
        <v>855763194.56576502</v>
      </c>
      <c r="R28" s="5"/>
      <c r="S28" s="91">
        <v>53.48</v>
      </c>
      <c r="T28" s="31"/>
      <c r="U28" s="23"/>
      <c r="V28" s="5">
        <f t="shared" si="6"/>
        <v>16001555.620152675</v>
      </c>
      <c r="X28" s="72">
        <f t="shared" si="7"/>
        <v>2.5999999999999999E-2</v>
      </c>
    </row>
    <row r="29" spans="1:24" x14ac:dyDescent="0.25">
      <c r="A29" s="9">
        <v>381</v>
      </c>
      <c r="C29" t="s">
        <v>79</v>
      </c>
      <c r="E29" s="5">
        <v>99270694.281199962</v>
      </c>
      <c r="F29" s="5"/>
      <c r="G29" s="33" t="s">
        <v>41</v>
      </c>
      <c r="H29" s="34" t="s">
        <v>10</v>
      </c>
      <c r="I29" s="35">
        <v>20</v>
      </c>
      <c r="J29" s="5"/>
      <c r="K29" s="64">
        <v>0</v>
      </c>
      <c r="L29" s="5"/>
      <c r="M29" s="5">
        <f t="shared" si="4"/>
        <v>99270694.281199962</v>
      </c>
      <c r="N29" s="5"/>
      <c r="O29" s="5">
        <v>41990333.264870144</v>
      </c>
      <c r="P29" s="5"/>
      <c r="Q29" s="5">
        <f t="shared" si="5"/>
        <v>57280361.016329817</v>
      </c>
      <c r="R29" s="5"/>
      <c r="S29" s="41">
        <v>12.36</v>
      </c>
      <c r="T29" s="31"/>
      <c r="U29" s="23"/>
      <c r="V29" s="5">
        <f t="shared" si="6"/>
        <v>4634333.4155606646</v>
      </c>
      <c r="X29" s="72">
        <f t="shared" si="7"/>
        <v>4.7E-2</v>
      </c>
    </row>
    <row r="30" spans="1:24" x14ac:dyDescent="0.25">
      <c r="A30" s="90">
        <v>382</v>
      </c>
      <c r="C30" t="s">
        <v>80</v>
      </c>
      <c r="E30" s="5">
        <v>105820491.27528128</v>
      </c>
      <c r="F30" s="5"/>
      <c r="G30" s="87" t="s">
        <v>92</v>
      </c>
      <c r="H30" s="88" t="s">
        <v>10</v>
      </c>
      <c r="I30" s="89">
        <v>55</v>
      </c>
      <c r="J30" s="5"/>
      <c r="K30" s="64">
        <v>-0.3</v>
      </c>
      <c r="L30" s="5"/>
      <c r="M30" s="5">
        <f t="shared" si="4"/>
        <v>137566638.65786567</v>
      </c>
      <c r="N30" s="5"/>
      <c r="O30" s="5">
        <v>38080014.486180469</v>
      </c>
      <c r="P30" s="5"/>
      <c r="Q30" s="5">
        <f t="shared" si="5"/>
        <v>99486624.171685204</v>
      </c>
      <c r="R30" s="5"/>
      <c r="S30" s="91">
        <v>48.64</v>
      </c>
      <c r="T30" s="31"/>
      <c r="U30" s="23"/>
      <c r="V30" s="5">
        <f t="shared" si="6"/>
        <v>2045366.4508981332</v>
      </c>
      <c r="X30" s="72">
        <f t="shared" si="7"/>
        <v>1.9E-2</v>
      </c>
    </row>
    <row r="31" spans="1:24" x14ac:dyDescent="0.25">
      <c r="A31" s="9">
        <v>383</v>
      </c>
      <c r="C31" t="s">
        <v>81</v>
      </c>
      <c r="E31" s="5">
        <v>20766817.198400006</v>
      </c>
      <c r="F31" s="5"/>
      <c r="G31" s="33" t="s">
        <v>109</v>
      </c>
      <c r="H31" s="34" t="s">
        <v>10</v>
      </c>
      <c r="I31" s="35">
        <v>42</v>
      </c>
      <c r="J31" s="5"/>
      <c r="K31" s="64">
        <v>0</v>
      </c>
      <c r="L31" s="5"/>
      <c r="M31" s="5">
        <f t="shared" si="4"/>
        <v>20766817.198400006</v>
      </c>
      <c r="N31" s="5"/>
      <c r="O31" s="5">
        <v>9389570.7072937861</v>
      </c>
      <c r="P31" s="5"/>
      <c r="Q31" s="5">
        <f t="shared" si="5"/>
        <v>11377246.49110622</v>
      </c>
      <c r="R31" s="5"/>
      <c r="S31" s="41">
        <v>28.22</v>
      </c>
      <c r="T31" s="31"/>
      <c r="U31" s="23"/>
      <c r="V31" s="5">
        <f t="shared" si="6"/>
        <v>403162.52626173705</v>
      </c>
      <c r="X31" s="72">
        <f t="shared" si="7"/>
        <v>1.9E-2</v>
      </c>
    </row>
    <row r="32" spans="1:24" x14ac:dyDescent="0.25">
      <c r="A32" s="9">
        <v>384</v>
      </c>
      <c r="C32" t="s">
        <v>82</v>
      </c>
      <c r="E32" s="5">
        <v>38677154.93</v>
      </c>
      <c r="F32" s="5"/>
      <c r="G32" s="33" t="s">
        <v>68</v>
      </c>
      <c r="H32" s="34" t="s">
        <v>10</v>
      </c>
      <c r="I32" s="35">
        <v>47</v>
      </c>
      <c r="J32" s="5"/>
      <c r="K32" s="64">
        <v>-0.3</v>
      </c>
      <c r="L32" s="5"/>
      <c r="M32" s="5">
        <f t="shared" si="4"/>
        <v>50280301.409000002</v>
      </c>
      <c r="N32" s="5"/>
      <c r="O32" s="5">
        <v>16188800.553669997</v>
      </c>
      <c r="P32" s="5"/>
      <c r="Q32" s="5">
        <f t="shared" si="5"/>
        <v>34091500.855330005</v>
      </c>
      <c r="R32" s="5"/>
      <c r="S32" s="41">
        <v>37.9</v>
      </c>
      <c r="T32" s="31"/>
      <c r="U32" s="23"/>
      <c r="V32" s="5">
        <f t="shared" si="6"/>
        <v>899511.89591899759</v>
      </c>
      <c r="X32" s="72">
        <f t="shared" si="7"/>
        <v>2.3E-2</v>
      </c>
    </row>
    <row r="33" spans="1:24" x14ac:dyDescent="0.25">
      <c r="A33" s="9">
        <v>385</v>
      </c>
      <c r="C33" t="s">
        <v>83</v>
      </c>
      <c r="E33" s="5">
        <v>15196826.640000001</v>
      </c>
      <c r="F33" s="5"/>
      <c r="G33" s="33" t="s">
        <v>69</v>
      </c>
      <c r="H33" s="34" t="s">
        <v>10</v>
      </c>
      <c r="I33" s="35">
        <v>39</v>
      </c>
      <c r="J33" s="5"/>
      <c r="K33" s="64">
        <v>0</v>
      </c>
      <c r="L33" s="5"/>
      <c r="M33" s="5">
        <f t="shared" si="4"/>
        <v>15196826.640000001</v>
      </c>
      <c r="N33" s="5"/>
      <c r="O33" s="5">
        <v>7331118.0327200107</v>
      </c>
      <c r="P33" s="5"/>
      <c r="Q33" s="5">
        <f t="shared" si="5"/>
        <v>7865708.6072799899</v>
      </c>
      <c r="R33" s="5"/>
      <c r="S33" s="41">
        <v>24.26</v>
      </c>
      <c r="T33" s="31"/>
      <c r="U33" s="23"/>
      <c r="V33" s="5">
        <f t="shared" si="6"/>
        <v>324225.41662324773</v>
      </c>
      <c r="X33" s="72">
        <f t="shared" si="7"/>
        <v>2.1000000000000001E-2</v>
      </c>
    </row>
    <row r="34" spans="1:24" x14ac:dyDescent="0.25">
      <c r="A34" s="9">
        <v>387</v>
      </c>
      <c r="C34" t="s">
        <v>84</v>
      </c>
      <c r="E34" s="7">
        <v>13431843.029999996</v>
      </c>
      <c r="G34" s="33" t="s">
        <v>93</v>
      </c>
      <c r="H34" s="34" t="s">
        <v>10</v>
      </c>
      <c r="I34" s="35">
        <v>27</v>
      </c>
      <c r="J34" s="5"/>
      <c r="K34" s="65">
        <v>0</v>
      </c>
      <c r="L34" s="5"/>
      <c r="M34" s="7">
        <f t="shared" si="4"/>
        <v>13431843.029999996</v>
      </c>
      <c r="N34" s="5"/>
      <c r="O34" s="7">
        <v>5833154.0608999971</v>
      </c>
      <c r="P34" s="5"/>
      <c r="Q34" s="7">
        <f t="shared" si="5"/>
        <v>7598688.9690999985</v>
      </c>
      <c r="R34" s="5"/>
      <c r="S34" s="54">
        <v>19.95</v>
      </c>
      <c r="T34" s="31"/>
      <c r="U34" s="23"/>
      <c r="V34" s="7">
        <f t="shared" si="6"/>
        <v>380886.66511779441</v>
      </c>
      <c r="X34" s="29">
        <f t="shared" si="7"/>
        <v>2.8000000000000001E-2</v>
      </c>
    </row>
    <row r="35" spans="1:24" x14ac:dyDescent="0.25">
      <c r="A35" s="9"/>
      <c r="E35" s="5"/>
      <c r="G35" s="33"/>
      <c r="H35" s="34"/>
      <c r="I35" s="35"/>
      <c r="J35" s="5"/>
      <c r="K35" s="64"/>
      <c r="L35" s="5"/>
      <c r="M35" s="5"/>
      <c r="N35" s="5"/>
      <c r="O35" s="5"/>
      <c r="P35" s="5"/>
      <c r="Q35" s="5"/>
      <c r="R35" s="5"/>
      <c r="S35" s="41"/>
      <c r="T35" s="31"/>
      <c r="U35" s="23"/>
      <c r="V35" s="5"/>
      <c r="X35" s="17"/>
    </row>
    <row r="36" spans="1:24" ht="15.75" thickBot="1" x14ac:dyDescent="0.3">
      <c r="A36" s="9"/>
      <c r="C36" s="69" t="s">
        <v>6</v>
      </c>
      <c r="E36" s="62">
        <f>SUM(E20:E34)</f>
        <v>2952112245.5191021</v>
      </c>
      <c r="F36" s="5"/>
      <c r="G36" s="33"/>
      <c r="H36" s="34"/>
      <c r="I36" s="35"/>
      <c r="J36" s="5"/>
      <c r="K36" s="70">
        <f>-M36/E36+1</f>
        <v>-0.50756187408040709</v>
      </c>
      <c r="L36" s="5"/>
      <c r="M36" s="62">
        <f>SUM(M20:M34)</f>
        <v>4450491869.3504963</v>
      </c>
      <c r="N36" s="5"/>
      <c r="O36" s="62">
        <f>SUM(O20:O34)</f>
        <v>823094320.29257977</v>
      </c>
      <c r="P36" s="5"/>
      <c r="Q36" s="62">
        <f>SUM(Q20:Q34)</f>
        <v>3627397549.0579157</v>
      </c>
      <c r="R36" s="5"/>
      <c r="S36" s="84">
        <f>Q36/V36</f>
        <v>55.042432343043096</v>
      </c>
      <c r="T36" s="31"/>
      <c r="U36" s="23"/>
      <c r="V36" s="62">
        <f>SUM(V20:V34)</f>
        <v>65901839.628938355</v>
      </c>
      <c r="X36" s="30">
        <f>V36/E36</f>
        <v>2.2323622595640878E-2</v>
      </c>
    </row>
    <row r="37" spans="1:24" ht="15.75" thickTop="1" x14ac:dyDescent="0.25">
      <c r="A37" s="9"/>
      <c r="E37" s="5"/>
      <c r="F37" s="5"/>
      <c r="G37" s="33"/>
      <c r="H37" s="34"/>
      <c r="I37" s="35"/>
      <c r="J37" s="5"/>
      <c r="K37" s="64"/>
      <c r="L37" s="5"/>
      <c r="M37" s="5"/>
      <c r="N37" s="5"/>
      <c r="O37" s="5"/>
      <c r="P37" s="5"/>
      <c r="Q37" s="5"/>
      <c r="R37" s="5"/>
      <c r="S37" s="41"/>
      <c r="T37" s="31"/>
      <c r="U37" s="23"/>
      <c r="V37" s="5"/>
      <c r="X37" s="17"/>
    </row>
    <row r="38" spans="1:24" x14ac:dyDescent="0.25">
      <c r="A38" s="9"/>
      <c r="F38" s="5"/>
      <c r="G38" s="33"/>
      <c r="H38" s="34"/>
      <c r="I38" s="35"/>
      <c r="J38" s="5"/>
      <c r="K38" s="64"/>
      <c r="L38" s="5"/>
      <c r="M38" s="5"/>
      <c r="N38" s="5"/>
      <c r="O38" s="5"/>
      <c r="P38" s="5"/>
      <c r="Q38" s="5"/>
      <c r="R38" s="5"/>
      <c r="S38" s="41"/>
      <c r="T38" s="31"/>
      <c r="U38" s="23"/>
      <c r="V38" s="5"/>
      <c r="X38" s="17"/>
    </row>
    <row r="39" spans="1:24" x14ac:dyDescent="0.25">
      <c r="A39" s="9"/>
      <c r="C39" s="2" t="s">
        <v>65</v>
      </c>
      <c r="F39" s="5"/>
      <c r="G39" s="33"/>
      <c r="H39" s="34"/>
      <c r="I39" s="35"/>
      <c r="J39" s="5"/>
      <c r="K39" s="64"/>
      <c r="L39" s="5"/>
      <c r="M39" s="5"/>
      <c r="N39" s="5"/>
      <c r="O39" s="5"/>
      <c r="P39" s="5"/>
      <c r="Q39" s="5"/>
      <c r="R39" s="5"/>
      <c r="S39" s="41"/>
      <c r="T39" s="31"/>
      <c r="U39" s="23"/>
      <c r="V39" s="5"/>
      <c r="X39" s="17"/>
    </row>
    <row r="40" spans="1:24" x14ac:dyDescent="0.25">
      <c r="A40" s="9"/>
      <c r="C40" s="2"/>
      <c r="F40" s="5"/>
      <c r="G40" s="33"/>
      <c r="H40" s="34"/>
      <c r="I40" s="35"/>
      <c r="J40" s="5"/>
      <c r="K40" s="64"/>
      <c r="L40" s="5"/>
      <c r="M40" s="5"/>
      <c r="N40" s="5"/>
      <c r="O40" s="5"/>
      <c r="P40" s="5"/>
      <c r="Q40" s="5"/>
      <c r="R40" s="5"/>
      <c r="S40" s="41"/>
      <c r="T40" s="31"/>
      <c r="U40" s="23"/>
      <c r="V40" s="5"/>
      <c r="X40" s="75"/>
    </row>
    <row r="41" spans="1:24" x14ac:dyDescent="0.25">
      <c r="A41" s="9">
        <v>390</v>
      </c>
      <c r="C41" t="s">
        <v>72</v>
      </c>
      <c r="E41" s="5">
        <v>528908.93119999999</v>
      </c>
      <c r="G41" s="33" t="s">
        <v>91</v>
      </c>
      <c r="H41" s="34" t="s">
        <v>10</v>
      </c>
      <c r="I41" s="35">
        <v>25</v>
      </c>
      <c r="J41" s="5"/>
      <c r="K41" s="64">
        <v>0</v>
      </c>
      <c r="L41" s="5"/>
      <c r="M41" s="5">
        <f t="shared" ref="M41:M54" si="8">E41*(1-K41)</f>
        <v>528908.93119999999</v>
      </c>
      <c r="N41" s="5"/>
      <c r="O41" s="5">
        <v>-18293.201998400087</v>
      </c>
      <c r="P41" s="5"/>
      <c r="Q41" s="5">
        <f t="shared" ref="Q41:Q54" si="9">M41-O41</f>
        <v>547202.13319840003</v>
      </c>
      <c r="R41" s="5"/>
      <c r="S41" s="41">
        <v>23.54</v>
      </c>
      <c r="T41" s="31"/>
      <c r="U41" s="23"/>
      <c r="V41" s="5">
        <f>Q41/S41</f>
        <v>23245.630127374683</v>
      </c>
      <c r="X41" s="72">
        <f t="shared" ref="X41" si="10">ROUND((V41/E41),3)</f>
        <v>4.3999999999999997E-2</v>
      </c>
    </row>
    <row r="42" spans="1:24" x14ac:dyDescent="0.25">
      <c r="A42" s="9">
        <v>391</v>
      </c>
      <c r="C42" t="s">
        <v>97</v>
      </c>
      <c r="E42" s="5">
        <v>2151949.7300000004</v>
      </c>
      <c r="G42" s="33" t="s">
        <v>33</v>
      </c>
      <c r="H42" s="34" t="s">
        <v>10</v>
      </c>
      <c r="I42" s="35">
        <v>17</v>
      </c>
      <c r="J42" s="5"/>
      <c r="K42" s="64">
        <v>0</v>
      </c>
      <c r="L42" s="5"/>
      <c r="M42" s="5">
        <f t="shared" si="8"/>
        <v>2151949.7300000004</v>
      </c>
      <c r="N42" s="5"/>
      <c r="O42" s="5">
        <v>1114167.3792016273</v>
      </c>
      <c r="P42" s="5"/>
      <c r="Q42" s="5">
        <f t="shared" si="9"/>
        <v>1037782.3507983731</v>
      </c>
      <c r="R42" s="5"/>
      <c r="S42" s="41">
        <v>9.7799999999999994</v>
      </c>
      <c r="T42" s="31"/>
      <c r="U42" s="23"/>
      <c r="V42" s="5">
        <f t="shared" ref="V42:V54" si="11">Q42/S42</f>
        <v>106112.71480555963</v>
      </c>
      <c r="X42" s="72">
        <f t="shared" ref="X42:X54" si="12">ROUND((V42/E42),3)</f>
        <v>4.9000000000000002E-2</v>
      </c>
    </row>
    <row r="43" spans="1:24" x14ac:dyDescent="0.25">
      <c r="A43" s="9">
        <v>391.01</v>
      </c>
      <c r="C43" t="s">
        <v>98</v>
      </c>
      <c r="E43" s="5">
        <v>5932305.8574910183</v>
      </c>
      <c r="G43" s="33" t="s">
        <v>33</v>
      </c>
      <c r="H43" s="34" t="s">
        <v>10</v>
      </c>
      <c r="I43" s="35">
        <v>9</v>
      </c>
      <c r="J43" s="5"/>
      <c r="K43" s="64">
        <v>0</v>
      </c>
      <c r="L43" s="5"/>
      <c r="M43" s="5">
        <f t="shared" si="8"/>
        <v>5932305.8574910183</v>
      </c>
      <c r="N43" s="5"/>
      <c r="O43" s="5">
        <v>3431578.3103643819</v>
      </c>
      <c r="P43" s="5"/>
      <c r="Q43" s="5">
        <f t="shared" si="9"/>
        <v>2500727.5471266364</v>
      </c>
      <c r="R43" s="5"/>
      <c r="S43" s="41">
        <v>6.01</v>
      </c>
      <c r="T43" s="31"/>
      <c r="U43" s="23"/>
      <c r="V43" s="5">
        <f t="shared" si="11"/>
        <v>416094.43379810924</v>
      </c>
      <c r="X43" s="72">
        <f t="shared" si="12"/>
        <v>7.0000000000000007E-2</v>
      </c>
    </row>
    <row r="44" spans="1:24" x14ac:dyDescent="0.25">
      <c r="A44" s="9">
        <v>391.02</v>
      </c>
      <c r="C44" t="s">
        <v>99</v>
      </c>
      <c r="E44" s="5">
        <v>1529673.7899999998</v>
      </c>
      <c r="G44" s="33" t="s">
        <v>33</v>
      </c>
      <c r="H44" s="34" t="s">
        <v>10</v>
      </c>
      <c r="I44" s="35">
        <v>15</v>
      </c>
      <c r="J44" s="5"/>
      <c r="K44" s="64">
        <v>0</v>
      </c>
      <c r="L44" s="5"/>
      <c r="M44" s="5">
        <f t="shared" si="8"/>
        <v>1529673.7899999998</v>
      </c>
      <c r="N44" s="5"/>
      <c r="O44" s="5">
        <v>965279.09392999986</v>
      </c>
      <c r="P44" s="5"/>
      <c r="Q44" s="5">
        <f t="shared" si="9"/>
        <v>564394.69606999995</v>
      </c>
      <c r="R44" s="5"/>
      <c r="S44" s="41">
        <v>6.73</v>
      </c>
      <c r="T44" s="31"/>
      <c r="U44" s="23"/>
      <c r="V44" s="5">
        <f t="shared" si="11"/>
        <v>83862.5105601783</v>
      </c>
      <c r="X44" s="72">
        <f t="shared" si="12"/>
        <v>5.5E-2</v>
      </c>
    </row>
    <row r="45" spans="1:24" x14ac:dyDescent="0.25">
      <c r="A45" s="9">
        <v>392.01</v>
      </c>
      <c r="C45" t="s">
        <v>85</v>
      </c>
      <c r="E45" s="5">
        <v>15381575.261088327</v>
      </c>
      <c r="G45" s="33" t="s">
        <v>124</v>
      </c>
      <c r="H45" s="34" t="s">
        <v>10</v>
      </c>
      <c r="I45" s="35">
        <v>8</v>
      </c>
      <c r="J45" s="5"/>
      <c r="K45" s="64">
        <v>0.11</v>
      </c>
      <c r="L45" s="5"/>
      <c r="M45" s="5">
        <f t="shared" si="8"/>
        <v>13689601.982368611</v>
      </c>
      <c r="N45" s="5"/>
      <c r="O45" s="5">
        <v>6058634.4224653961</v>
      </c>
      <c r="P45" s="5"/>
      <c r="Q45" s="5">
        <f t="shared" si="9"/>
        <v>7630967.5599032147</v>
      </c>
      <c r="R45" s="5"/>
      <c r="S45" s="41">
        <v>5.34</v>
      </c>
      <c r="T45" s="31"/>
      <c r="U45" s="23"/>
      <c r="V45" s="5">
        <f t="shared" si="11"/>
        <v>1429020.1423039727</v>
      </c>
      <c r="X45" s="72">
        <f t="shared" si="12"/>
        <v>9.2999999999999999E-2</v>
      </c>
    </row>
    <row r="46" spans="1:24" x14ac:dyDescent="0.25">
      <c r="A46" s="9">
        <v>392.02</v>
      </c>
      <c r="C46" t="s">
        <v>86</v>
      </c>
      <c r="E46" s="5">
        <v>17803654.690000001</v>
      </c>
      <c r="G46" s="33" t="s">
        <v>70</v>
      </c>
      <c r="H46" s="34" t="s">
        <v>10</v>
      </c>
      <c r="I46" s="35">
        <v>10</v>
      </c>
      <c r="J46" s="5"/>
      <c r="K46" s="64">
        <v>0.11</v>
      </c>
      <c r="L46" s="5"/>
      <c r="M46" s="5">
        <f t="shared" si="8"/>
        <v>15845252.674100002</v>
      </c>
      <c r="N46" s="5"/>
      <c r="O46" s="5">
        <v>8353208.6126399981</v>
      </c>
      <c r="P46" s="5"/>
      <c r="Q46" s="5">
        <f t="shared" si="9"/>
        <v>7492044.0614600042</v>
      </c>
      <c r="R46" s="5"/>
      <c r="S46" s="41">
        <v>5.6</v>
      </c>
      <c r="T46" s="31"/>
      <c r="U46" s="23"/>
      <c r="V46" s="5">
        <f t="shared" si="11"/>
        <v>1337865.0109750009</v>
      </c>
      <c r="X46" s="72">
        <f t="shared" si="12"/>
        <v>7.4999999999999997E-2</v>
      </c>
    </row>
    <row r="47" spans="1:24" x14ac:dyDescent="0.25">
      <c r="A47" s="9">
        <v>392.04</v>
      </c>
      <c r="C47" t="s">
        <v>87</v>
      </c>
      <c r="E47" s="5">
        <v>4611626.0715047596</v>
      </c>
      <c r="G47" s="33" t="s">
        <v>68</v>
      </c>
      <c r="H47" s="34" t="s">
        <v>10</v>
      </c>
      <c r="I47" s="35">
        <v>30</v>
      </c>
      <c r="J47" s="5"/>
      <c r="K47" s="64">
        <v>0.2</v>
      </c>
      <c r="L47" s="5"/>
      <c r="M47" s="5">
        <f t="shared" si="8"/>
        <v>3689300.8572038077</v>
      </c>
      <c r="N47" s="5"/>
      <c r="O47" s="5">
        <v>821141.15773737081</v>
      </c>
      <c r="P47" s="5"/>
      <c r="Q47" s="5">
        <f t="shared" si="9"/>
        <v>2868159.6994664371</v>
      </c>
      <c r="R47" s="5"/>
      <c r="S47" s="41">
        <v>25.86</v>
      </c>
      <c r="T47" s="31"/>
      <c r="U47" s="23"/>
      <c r="V47" s="5">
        <f t="shared" si="11"/>
        <v>110911.04792986996</v>
      </c>
      <c r="X47" s="72">
        <f t="shared" si="12"/>
        <v>2.4E-2</v>
      </c>
    </row>
    <row r="48" spans="1:24" x14ac:dyDescent="0.25">
      <c r="A48" s="9">
        <v>392.05</v>
      </c>
      <c r="C48" t="s">
        <v>88</v>
      </c>
      <c r="E48" s="5">
        <v>2564139.23</v>
      </c>
      <c r="G48" s="33" t="s">
        <v>110</v>
      </c>
      <c r="H48" s="34" t="s">
        <v>10</v>
      </c>
      <c r="I48" s="35">
        <v>13</v>
      </c>
      <c r="J48" s="5"/>
      <c r="K48" s="64">
        <v>7.0000000000000007E-2</v>
      </c>
      <c r="L48" s="5"/>
      <c r="M48" s="5">
        <f t="shared" si="8"/>
        <v>2384649.4838999999</v>
      </c>
      <c r="N48" s="5"/>
      <c r="O48" s="5">
        <v>1267332.2891799998</v>
      </c>
      <c r="P48" s="5"/>
      <c r="Q48" s="5">
        <f t="shared" si="9"/>
        <v>1117317.19472</v>
      </c>
      <c r="R48" s="5"/>
      <c r="S48" s="41">
        <v>7.52</v>
      </c>
      <c r="T48" s="31"/>
      <c r="U48" s="23"/>
      <c r="V48" s="5">
        <f t="shared" si="11"/>
        <v>148579.41419148937</v>
      </c>
      <c r="X48" s="72">
        <f t="shared" si="12"/>
        <v>5.8000000000000003E-2</v>
      </c>
    </row>
    <row r="49" spans="1:24" x14ac:dyDescent="0.25">
      <c r="A49" s="9">
        <v>393</v>
      </c>
      <c r="C49" t="s">
        <v>100</v>
      </c>
      <c r="E49" s="5">
        <v>1283.3900000000001</v>
      </c>
      <c r="G49" s="33" t="s">
        <v>33</v>
      </c>
      <c r="H49" s="34" t="s">
        <v>10</v>
      </c>
      <c r="I49" s="35">
        <v>24</v>
      </c>
      <c r="J49" s="5"/>
      <c r="K49" s="64">
        <v>0</v>
      </c>
      <c r="L49" s="5"/>
      <c r="M49" s="5">
        <f t="shared" si="8"/>
        <v>1283.3900000000001</v>
      </c>
      <c r="N49" s="5"/>
      <c r="O49" s="5">
        <v>591.86238000006779</v>
      </c>
      <c r="P49" s="5"/>
      <c r="Q49" s="5">
        <f t="shared" si="9"/>
        <v>691.52761999993231</v>
      </c>
      <c r="R49" s="5"/>
      <c r="S49" s="41">
        <v>12.5</v>
      </c>
      <c r="T49" s="31"/>
      <c r="U49" s="23"/>
      <c r="V49" s="5">
        <f t="shared" si="11"/>
        <v>55.322209599994586</v>
      </c>
      <c r="X49" s="72">
        <f t="shared" si="12"/>
        <v>4.2999999999999997E-2</v>
      </c>
    </row>
    <row r="50" spans="1:24" x14ac:dyDescent="0.25">
      <c r="A50" s="9">
        <v>394</v>
      </c>
      <c r="C50" t="s">
        <v>101</v>
      </c>
      <c r="E50" s="5">
        <v>8587697.3591999989</v>
      </c>
      <c r="G50" s="33" t="s">
        <v>33</v>
      </c>
      <c r="H50" s="34" t="s">
        <v>10</v>
      </c>
      <c r="I50" s="35">
        <v>18</v>
      </c>
      <c r="J50" s="5"/>
      <c r="K50" s="64">
        <v>0</v>
      </c>
      <c r="L50" s="5"/>
      <c r="M50" s="5">
        <f t="shared" si="8"/>
        <v>8587697.3591999989</v>
      </c>
      <c r="N50" s="5"/>
      <c r="O50" s="5">
        <v>4420844.3778393846</v>
      </c>
      <c r="P50" s="5"/>
      <c r="Q50" s="5">
        <f t="shared" si="9"/>
        <v>4166852.9813606143</v>
      </c>
      <c r="R50" s="5"/>
      <c r="S50" s="41">
        <v>10.37</v>
      </c>
      <c r="T50" s="31"/>
      <c r="U50" s="23"/>
      <c r="V50" s="5">
        <f t="shared" si="11"/>
        <v>401818.03098945174</v>
      </c>
      <c r="X50" s="72">
        <f t="shared" si="12"/>
        <v>4.7E-2</v>
      </c>
    </row>
    <row r="51" spans="1:24" x14ac:dyDescent="0.25">
      <c r="A51" s="9">
        <v>394.01</v>
      </c>
      <c r="C51" t="s">
        <v>116</v>
      </c>
      <c r="E51" s="5">
        <v>714791.37</v>
      </c>
      <c r="G51" s="33" t="s">
        <v>33</v>
      </c>
      <c r="H51" s="34" t="s">
        <v>10</v>
      </c>
      <c r="I51" s="35">
        <v>20</v>
      </c>
      <c r="J51" s="5"/>
      <c r="K51" s="64">
        <v>0</v>
      </c>
      <c r="L51" s="5"/>
      <c r="M51" s="5">
        <f t="shared" si="8"/>
        <v>714791.37</v>
      </c>
      <c r="N51" s="5"/>
      <c r="O51" s="5">
        <v>11536.021499999999</v>
      </c>
      <c r="P51" s="5"/>
      <c r="Q51" s="5">
        <f t="shared" si="9"/>
        <v>703255.34849999996</v>
      </c>
      <c r="R51" s="5"/>
      <c r="S51" s="41">
        <v>14.94</v>
      </c>
      <c r="T51" s="31"/>
      <c r="U51" s="23"/>
      <c r="V51" s="5">
        <f t="shared" si="11"/>
        <v>47071.977811244979</v>
      </c>
      <c r="X51" s="72">
        <f t="shared" si="12"/>
        <v>6.6000000000000003E-2</v>
      </c>
    </row>
    <row r="52" spans="1:24" x14ac:dyDescent="0.25">
      <c r="A52" s="9">
        <v>396</v>
      </c>
      <c r="C52" t="s">
        <v>89</v>
      </c>
      <c r="E52" s="5">
        <v>3562012.9888811689</v>
      </c>
      <c r="G52" s="33" t="s">
        <v>93</v>
      </c>
      <c r="H52" s="34" t="s">
        <v>10</v>
      </c>
      <c r="I52" s="35">
        <v>18</v>
      </c>
      <c r="J52" s="5"/>
      <c r="K52" s="64">
        <v>0.1</v>
      </c>
      <c r="L52" s="5"/>
      <c r="M52" s="5">
        <f t="shared" si="8"/>
        <v>3205811.6899930523</v>
      </c>
      <c r="N52" s="5"/>
      <c r="O52" s="5">
        <v>2121059.1343065528</v>
      </c>
      <c r="P52" s="5"/>
      <c r="Q52" s="5">
        <f t="shared" si="9"/>
        <v>1084752.5556864995</v>
      </c>
      <c r="R52" s="5"/>
      <c r="S52" s="41">
        <v>10.72</v>
      </c>
      <c r="T52" s="31"/>
      <c r="U52" s="23"/>
      <c r="V52" s="5">
        <f t="shared" si="11"/>
        <v>101189.60407523315</v>
      </c>
      <c r="X52" s="72">
        <f t="shared" si="12"/>
        <v>2.8000000000000001E-2</v>
      </c>
    </row>
    <row r="53" spans="1:24" x14ac:dyDescent="0.25">
      <c r="A53" s="9">
        <v>397</v>
      </c>
      <c r="C53" t="s">
        <v>102</v>
      </c>
      <c r="E53" s="5">
        <v>3015264.3708000006</v>
      </c>
      <c r="G53" s="33" t="s">
        <v>33</v>
      </c>
      <c r="H53" s="34" t="s">
        <v>10</v>
      </c>
      <c r="I53" s="35">
        <v>13</v>
      </c>
      <c r="J53" s="5"/>
      <c r="K53" s="64">
        <v>0</v>
      </c>
      <c r="L53" s="5"/>
      <c r="M53" s="5">
        <f t="shared" si="8"/>
        <v>3015264.3708000006</v>
      </c>
      <c r="N53" s="5"/>
      <c r="O53" s="5">
        <v>2936319.9008156708</v>
      </c>
      <c r="P53" s="5"/>
      <c r="Q53" s="5">
        <f t="shared" si="9"/>
        <v>78944.469984329771</v>
      </c>
      <c r="R53" s="5"/>
      <c r="S53" s="41">
        <v>3.13</v>
      </c>
      <c r="T53" s="31"/>
      <c r="U53" s="23"/>
      <c r="V53" s="5">
        <f t="shared" si="11"/>
        <v>25221.87539435456</v>
      </c>
      <c r="X53" s="72">
        <f t="shared" si="12"/>
        <v>8.0000000000000002E-3</v>
      </c>
    </row>
    <row r="54" spans="1:24" x14ac:dyDescent="0.25">
      <c r="A54" s="9">
        <v>398</v>
      </c>
      <c r="C54" t="s">
        <v>103</v>
      </c>
      <c r="E54" s="7">
        <v>749276.970974172</v>
      </c>
      <c r="G54" s="33" t="s">
        <v>33</v>
      </c>
      <c r="H54" s="34" t="s">
        <v>10</v>
      </c>
      <c r="I54" s="35">
        <v>20</v>
      </c>
      <c r="J54" s="5"/>
      <c r="K54" s="65">
        <v>0</v>
      </c>
      <c r="L54" s="5"/>
      <c r="M54" s="7">
        <f t="shared" si="8"/>
        <v>749276.970974172</v>
      </c>
      <c r="N54" s="5"/>
      <c r="O54" s="7">
        <v>211978.84817832068</v>
      </c>
      <c r="P54" s="5"/>
      <c r="Q54" s="7">
        <f t="shared" si="9"/>
        <v>537298.12279585132</v>
      </c>
      <c r="R54" s="5"/>
      <c r="S54" s="54">
        <v>17.489999999999998</v>
      </c>
      <c r="T54" s="31"/>
      <c r="U54" s="23"/>
      <c r="V54" s="7">
        <f t="shared" si="11"/>
        <v>30720.304333667889</v>
      </c>
      <c r="X54" s="29">
        <f t="shared" si="12"/>
        <v>4.1000000000000002E-2</v>
      </c>
    </row>
    <row r="55" spans="1:24" x14ac:dyDescent="0.25">
      <c r="A55" s="9"/>
      <c r="E55" s="5"/>
      <c r="G55" s="33"/>
      <c r="H55" s="34"/>
      <c r="I55" s="35"/>
      <c r="J55" s="5"/>
      <c r="K55" s="32"/>
      <c r="L55" s="5"/>
      <c r="M55" s="5"/>
      <c r="N55" s="5"/>
      <c r="O55" s="5"/>
      <c r="P55" s="5"/>
      <c r="Q55" s="5"/>
      <c r="R55" s="5"/>
      <c r="S55" s="41"/>
      <c r="T55" s="31"/>
      <c r="U55" s="23"/>
      <c r="V55" s="5"/>
      <c r="X55" s="17"/>
    </row>
    <row r="56" spans="1:24" ht="15.75" thickBot="1" x14ac:dyDescent="0.3">
      <c r="A56" s="9"/>
      <c r="C56" s="69" t="s">
        <v>7</v>
      </c>
      <c r="E56" s="62">
        <f>SUM(E41:E54)</f>
        <v>67134160.011139452</v>
      </c>
      <c r="G56" s="33"/>
      <c r="H56" s="34"/>
      <c r="I56" s="35"/>
      <c r="J56" s="5"/>
      <c r="K56" s="71">
        <f>-M56/E56+1</f>
        <v>7.6092283765242019E-2</v>
      </c>
      <c r="L56" s="5"/>
      <c r="M56" s="62">
        <f>SUM(M41:M54)</f>
        <v>62025768.457230665</v>
      </c>
      <c r="N56" s="5"/>
      <c r="O56" s="62">
        <f>SUM(O41:O54)</f>
        <v>31695378.208540298</v>
      </c>
      <c r="P56" s="5"/>
      <c r="Q56" s="62">
        <f>SUM(Q41:Q54)</f>
        <v>30330390.248690356</v>
      </c>
      <c r="R56" s="5"/>
      <c r="S56" s="84">
        <f>Q56/V56</f>
        <v>7.1168562225525438</v>
      </c>
      <c r="T56" s="31"/>
      <c r="U56" s="23"/>
      <c r="V56" s="62">
        <f>SUM(V41:V54)</f>
        <v>4261768.0195051078</v>
      </c>
      <c r="X56" s="30">
        <f>V56/E56</f>
        <v>6.3481363568084564E-2</v>
      </c>
    </row>
    <row r="57" spans="1:24" ht="15.75" thickTop="1" x14ac:dyDescent="0.25">
      <c r="A57" s="9"/>
      <c r="E57" s="5"/>
      <c r="G57" s="33"/>
      <c r="H57" s="34"/>
      <c r="I57" s="35"/>
      <c r="J57" s="5"/>
      <c r="K57" s="73"/>
      <c r="L57" s="5"/>
      <c r="M57" s="5"/>
      <c r="N57" s="5"/>
      <c r="O57" s="5"/>
      <c r="P57" s="5"/>
      <c r="Q57" s="5"/>
      <c r="R57" s="5"/>
      <c r="S57" s="41"/>
      <c r="T57" s="31"/>
      <c r="U57" s="23"/>
      <c r="V57" s="5"/>
      <c r="X57" s="72"/>
    </row>
    <row r="58" spans="1:24" x14ac:dyDescent="0.25">
      <c r="A58" s="9"/>
      <c r="E58" s="5"/>
      <c r="G58" s="33"/>
      <c r="H58" s="34"/>
      <c r="I58" s="35"/>
      <c r="J58" s="5"/>
      <c r="K58" s="73"/>
      <c r="L58" s="5"/>
      <c r="M58" s="5"/>
      <c r="N58" s="5"/>
      <c r="O58" s="5"/>
      <c r="P58" s="5"/>
      <c r="Q58" s="5"/>
      <c r="R58" s="5"/>
      <c r="S58" s="41"/>
      <c r="T58" s="31"/>
      <c r="U58" s="23"/>
      <c r="V58" s="5"/>
      <c r="X58" s="72"/>
    </row>
    <row r="59" spans="1:24" x14ac:dyDescent="0.25">
      <c r="A59" s="9"/>
      <c r="C59" s="2" t="s">
        <v>111</v>
      </c>
      <c r="E59" s="5"/>
      <c r="G59" s="33"/>
      <c r="H59" s="34"/>
      <c r="I59" s="35"/>
      <c r="J59" s="5"/>
      <c r="K59" s="73"/>
      <c r="L59" s="5"/>
      <c r="M59" s="5"/>
      <c r="N59" s="5"/>
      <c r="O59" s="5"/>
      <c r="P59" s="5"/>
      <c r="Q59" s="5"/>
      <c r="R59" s="5"/>
      <c r="S59" s="41"/>
      <c r="T59" s="31"/>
      <c r="U59" s="23"/>
      <c r="V59" s="5"/>
      <c r="X59" s="72"/>
    </row>
    <row r="60" spans="1:24" x14ac:dyDescent="0.25">
      <c r="A60" s="9"/>
      <c r="E60" s="5"/>
      <c r="G60" s="33"/>
      <c r="H60" s="34"/>
      <c r="I60" s="35"/>
      <c r="J60" s="5"/>
      <c r="K60" s="32"/>
      <c r="L60" s="5"/>
      <c r="M60" s="5"/>
      <c r="N60" s="5"/>
      <c r="O60" s="5"/>
      <c r="P60" s="5"/>
      <c r="Q60" s="5"/>
      <c r="R60" s="5"/>
      <c r="S60" s="41"/>
      <c r="T60" s="31"/>
      <c r="U60" s="23"/>
      <c r="V60" s="5"/>
      <c r="X60" s="17"/>
    </row>
    <row r="61" spans="1:24" x14ac:dyDescent="0.25">
      <c r="A61" s="9">
        <v>336</v>
      </c>
      <c r="C61" t="s">
        <v>114</v>
      </c>
      <c r="E61" s="5">
        <v>16109646.340000002</v>
      </c>
      <c r="G61" s="33" t="s">
        <v>41</v>
      </c>
      <c r="H61" s="34" t="s">
        <v>10</v>
      </c>
      <c r="I61" s="35">
        <v>30</v>
      </c>
      <c r="J61" s="5"/>
      <c r="K61" s="64">
        <v>-0.05</v>
      </c>
      <c r="L61" s="5"/>
      <c r="M61" s="5">
        <f t="shared" ref="M61:M63" si="13">E61*(1-K61)</f>
        <v>16915128.657000002</v>
      </c>
      <c r="N61" s="5"/>
      <c r="O61" s="5">
        <v>515471.1447375</v>
      </c>
      <c r="P61" s="5"/>
      <c r="Q61" s="5">
        <f t="shared" ref="Q61:Q63" si="14">M61-O61</f>
        <v>16399657.512262501</v>
      </c>
      <c r="R61" s="5"/>
      <c r="S61" s="41">
        <v>29.55</v>
      </c>
      <c r="T61" s="31"/>
      <c r="U61" s="23"/>
      <c r="V61" s="5">
        <f t="shared" ref="V61" si="15">Q61/S61</f>
        <v>554979.94965355331</v>
      </c>
      <c r="X61" s="72">
        <f t="shared" ref="X61" si="16">ROUND((V61/E61),3)</f>
        <v>3.4000000000000002E-2</v>
      </c>
    </row>
    <row r="62" spans="1:24" x14ac:dyDescent="0.25">
      <c r="A62" s="9">
        <v>336.01</v>
      </c>
      <c r="C62" t="s">
        <v>104</v>
      </c>
      <c r="E62" s="5"/>
      <c r="G62" s="33" t="s">
        <v>33</v>
      </c>
      <c r="H62" s="34" t="s">
        <v>10</v>
      </c>
      <c r="I62" s="35">
        <v>15</v>
      </c>
      <c r="J62" s="5"/>
      <c r="K62" s="64">
        <v>0</v>
      </c>
      <c r="L62" s="5"/>
      <c r="M62" s="5"/>
      <c r="N62" s="5"/>
      <c r="O62" s="5"/>
      <c r="P62" s="5"/>
      <c r="Q62" s="5"/>
      <c r="R62" s="5"/>
      <c r="S62" s="41"/>
      <c r="T62" s="31"/>
      <c r="U62" s="23"/>
      <c r="V62" s="5"/>
      <c r="X62" s="72">
        <v>6.7000000000000004E-2</v>
      </c>
    </row>
    <row r="63" spans="1:24" x14ac:dyDescent="0.25">
      <c r="A63" s="9">
        <v>364</v>
      </c>
      <c r="C63" t="s">
        <v>115</v>
      </c>
      <c r="E63" s="5">
        <v>1485380.05</v>
      </c>
      <c r="G63" s="33" t="s">
        <v>41</v>
      </c>
      <c r="H63" s="34" t="s">
        <v>10</v>
      </c>
      <c r="I63" s="35">
        <v>30</v>
      </c>
      <c r="J63" s="5"/>
      <c r="K63" s="64">
        <v>-0.05</v>
      </c>
      <c r="L63" s="5"/>
      <c r="M63" s="5">
        <f t="shared" si="13"/>
        <v>1559649.0525000002</v>
      </c>
      <c r="N63" s="5"/>
      <c r="O63" s="5">
        <v>25561.084675000002</v>
      </c>
      <c r="P63" s="5"/>
      <c r="Q63" s="5">
        <f t="shared" si="14"/>
        <v>1534087.9678250002</v>
      </c>
      <c r="R63" s="5"/>
      <c r="S63" s="41">
        <v>29.55</v>
      </c>
      <c r="T63" s="31"/>
      <c r="U63" s="23"/>
      <c r="V63" s="5">
        <f t="shared" ref="V63" si="17">Q63/S63</f>
        <v>51914.990450930629</v>
      </c>
      <c r="X63" s="72">
        <f t="shared" ref="X63" si="18">ROUND((V63/E63),3)</f>
        <v>3.5000000000000003E-2</v>
      </c>
    </row>
    <row r="64" spans="1:24" x14ac:dyDescent="0.25">
      <c r="A64" s="9"/>
      <c r="E64" s="5"/>
      <c r="G64" s="33"/>
      <c r="H64" s="34"/>
      <c r="I64" s="35"/>
      <c r="J64" s="5"/>
      <c r="K64" s="64"/>
      <c r="L64" s="5"/>
      <c r="M64" s="5"/>
      <c r="N64" s="5"/>
      <c r="O64" s="5"/>
      <c r="P64" s="5"/>
      <c r="Q64" s="5"/>
      <c r="R64" s="5"/>
      <c r="S64" s="41"/>
      <c r="T64" s="31"/>
      <c r="U64" s="23"/>
      <c r="V64" s="5"/>
      <c r="X64" s="72"/>
    </row>
    <row r="65" spans="1:24" ht="15.75" thickBot="1" x14ac:dyDescent="0.3">
      <c r="A65" s="9"/>
      <c r="C65" s="69" t="s">
        <v>112</v>
      </c>
      <c r="E65" s="62">
        <f>SUM(E61:E63)</f>
        <v>17595026.390000001</v>
      </c>
      <c r="G65" s="33"/>
      <c r="H65" s="34"/>
      <c r="I65" s="35"/>
      <c r="J65" s="5"/>
      <c r="K65" s="71">
        <f>-M65/E65+1</f>
        <v>-5.0000000000000044E-2</v>
      </c>
      <c r="L65" s="5"/>
      <c r="M65" s="62">
        <f>SUM(M61:M63)</f>
        <v>18474777.7095</v>
      </c>
      <c r="N65" s="5"/>
      <c r="O65" s="62">
        <f>SUM(O61:O63)</f>
        <v>541032.22941250005</v>
      </c>
      <c r="P65" s="5"/>
      <c r="Q65" s="62">
        <f>SUM(Q61:Q63)</f>
        <v>17933745.4800875</v>
      </c>
      <c r="R65" s="5"/>
      <c r="S65" s="84">
        <f>Q65/V65</f>
        <v>29.549999999999997</v>
      </c>
      <c r="T65" s="31"/>
      <c r="U65" s="23"/>
      <c r="V65" s="62">
        <f>SUM(V61:V63)</f>
        <v>606894.94010448398</v>
      </c>
      <c r="X65" s="30">
        <f>V65/E65</f>
        <v>3.4492414313706747E-2</v>
      </c>
    </row>
    <row r="66" spans="1:24" ht="15.75" thickTop="1" x14ac:dyDescent="0.25">
      <c r="A66" s="9"/>
      <c r="G66" s="33"/>
      <c r="H66" s="34"/>
      <c r="I66" s="35"/>
      <c r="K66" s="32"/>
      <c r="L66" s="5"/>
      <c r="M66" s="5"/>
      <c r="N66" s="5"/>
      <c r="O66" s="5"/>
      <c r="P66" s="5"/>
      <c r="Q66" s="5"/>
      <c r="R66" s="5"/>
      <c r="S66" s="41"/>
      <c r="T66" s="31"/>
      <c r="U66" s="23"/>
      <c r="V66" s="5"/>
      <c r="X66" s="17"/>
    </row>
    <row r="67" spans="1:24" ht="15.75" thickBot="1" x14ac:dyDescent="0.3">
      <c r="A67" s="9"/>
      <c r="C67" s="58" t="s">
        <v>67</v>
      </c>
      <c r="E67" s="15">
        <f>E15+E36+E56+E65</f>
        <v>3148183400.9802413</v>
      </c>
      <c r="G67" s="33"/>
      <c r="H67" s="34"/>
      <c r="I67" s="35"/>
      <c r="K67" s="61">
        <f>-M67/E67+1</f>
        <v>-0.47460735074448213</v>
      </c>
      <c r="L67" s="5"/>
      <c r="M67" s="15">
        <f>M15+M36+M56+M65</f>
        <v>4642334384.5772276</v>
      </c>
      <c r="N67" s="5"/>
      <c r="O67" s="15">
        <f>O15+O36+O56+O65</f>
        <v>886294324.5723561</v>
      </c>
      <c r="P67" s="5"/>
      <c r="Q67" s="15">
        <f>Q15+Q36+Q56+Q65</f>
        <v>3756040060.0048695</v>
      </c>
      <c r="R67" s="5"/>
      <c r="S67" s="86">
        <f>Q67/V67</f>
        <v>48.22240680217714</v>
      </c>
      <c r="T67" s="31"/>
      <c r="U67" s="23"/>
      <c r="V67" s="15">
        <f>V15+V36+V56+V65</f>
        <v>77889933.520184487</v>
      </c>
      <c r="X67" s="30">
        <f>V67/E67</f>
        <v>2.4741231243367877E-2</v>
      </c>
    </row>
    <row r="68" spans="1:24" ht="15.75" thickTop="1" x14ac:dyDescent="0.25">
      <c r="A68" s="24"/>
      <c r="B68" s="14"/>
      <c r="C68" s="14"/>
      <c r="D68" s="14"/>
      <c r="E68" s="7"/>
      <c r="F68" s="7"/>
      <c r="G68" s="7"/>
      <c r="H68" s="7"/>
      <c r="I68" s="7"/>
      <c r="J68" s="7"/>
      <c r="K68" s="25"/>
      <c r="L68" s="7"/>
      <c r="M68" s="7"/>
      <c r="N68" s="7"/>
      <c r="O68" s="7"/>
      <c r="P68" s="7"/>
      <c r="Q68" s="7"/>
      <c r="R68" s="7"/>
      <c r="S68" s="26"/>
      <c r="T68" s="26"/>
      <c r="U68" s="26"/>
      <c r="V68" s="7"/>
      <c r="W68" s="14"/>
      <c r="X68" s="8"/>
    </row>
    <row r="69" spans="1:24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4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4" x14ac:dyDescent="0.25">
      <c r="A71" s="101" t="s">
        <v>158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x14ac:dyDescent="0.25">
      <c r="A72" s="101" t="s">
        <v>37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x14ac:dyDescent="0.25">
      <c r="A73" s="102" t="s">
        <v>153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1:24" x14ac:dyDescent="0.25">
      <c r="A74" s="101" t="s">
        <v>38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x14ac:dyDescent="0.25">
      <c r="A75" s="101" t="s">
        <v>39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x14ac:dyDescent="0.25">
      <c r="A76" s="101" t="s">
        <v>163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x14ac:dyDescent="0.25">
      <c r="A77" s="102" t="s">
        <v>106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</row>
    <row r="78" spans="1:24" x14ac:dyDescent="0.25">
      <c r="A78" s="102" t="s">
        <v>107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</sheetData>
  <mergeCells count="12">
    <mergeCell ref="A79:X79"/>
    <mergeCell ref="A74:X74"/>
    <mergeCell ref="A75:X75"/>
    <mergeCell ref="A76:X76"/>
    <mergeCell ref="A77:X77"/>
    <mergeCell ref="A78:X78"/>
    <mergeCell ref="A73:X73"/>
    <mergeCell ref="G4:I4"/>
    <mergeCell ref="G6:I6"/>
    <mergeCell ref="V6:X6"/>
    <mergeCell ref="A71:X71"/>
    <mergeCell ref="A72:X72"/>
  </mergeCells>
  <printOptions horizontalCentered="1"/>
  <pageMargins left="0.5" right="0.5" top="1" bottom="0.5" header="0.3" footer="0.3"/>
  <pageSetup scale="65" fitToHeight="6" orientation="landscape" r:id="rId1"/>
  <headerFooter scaleWithDoc="0">
    <oddHeader>&amp;C&amp;"-,Bold"&amp;14Depreciation Rate Development - 2023 Study
(With Book Reserve and Adjusted Parameters)&amp;RDocket No. 20230023-GU
2023 Rates (BR, Adjusted)
Exhibit DJG-24, 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D909-CB97-45BB-8208-09BF81275240}">
  <sheetPr>
    <tabColor theme="8" tint="0.39997558519241921"/>
    <pageSetUpPr fitToPage="1"/>
  </sheetPr>
  <dimension ref="A1:X80"/>
  <sheetViews>
    <sheetView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14"/>
      <c r="W1" s="14"/>
      <c r="X1" s="14"/>
    </row>
    <row r="2" spans="1:24" x14ac:dyDescent="0.25">
      <c r="S2" s="4"/>
      <c r="T2" s="4"/>
      <c r="U2" s="4"/>
    </row>
    <row r="3" spans="1:24" hidden="1" x14ac:dyDescent="0.25"/>
    <row r="4" spans="1:24" x14ac:dyDescent="0.25">
      <c r="E4" s="10" t="s">
        <v>19</v>
      </c>
      <c r="F4" s="10"/>
      <c r="G4" s="95" t="s">
        <v>20</v>
      </c>
      <c r="H4" s="95"/>
      <c r="I4" s="95"/>
      <c r="J4" s="10"/>
      <c r="K4" s="10" t="s">
        <v>21</v>
      </c>
      <c r="L4" s="10"/>
      <c r="M4" s="10" t="s">
        <v>22</v>
      </c>
      <c r="N4" s="10"/>
      <c r="O4" s="10" t="s">
        <v>23</v>
      </c>
      <c r="P4" s="10"/>
      <c r="Q4" s="10" t="s">
        <v>24</v>
      </c>
      <c r="R4" s="10"/>
      <c r="S4" s="10" t="s">
        <v>25</v>
      </c>
      <c r="T4" s="10"/>
      <c r="U4" s="10"/>
      <c r="V4" s="10" t="s">
        <v>26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42</v>
      </c>
      <c r="F6" s="3"/>
      <c r="G6" s="96" t="s">
        <v>34</v>
      </c>
      <c r="H6" s="96"/>
      <c r="I6" s="96"/>
      <c r="J6" s="3"/>
      <c r="K6" s="3" t="s">
        <v>18</v>
      </c>
      <c r="L6" s="3"/>
      <c r="M6" s="3" t="s">
        <v>17</v>
      </c>
      <c r="N6" s="3"/>
      <c r="O6" s="3" t="s">
        <v>125</v>
      </c>
      <c r="Q6" s="3" t="s">
        <v>12</v>
      </c>
      <c r="R6" s="3"/>
      <c r="S6" s="3" t="s">
        <v>16</v>
      </c>
      <c r="T6" s="3"/>
      <c r="U6" s="3"/>
      <c r="V6" s="99" t="s">
        <v>31</v>
      </c>
      <c r="W6" s="99"/>
      <c r="X6" s="99"/>
    </row>
    <row r="7" spans="1:24" x14ac:dyDescent="0.25">
      <c r="A7" s="6" t="s">
        <v>1</v>
      </c>
      <c r="B7" s="3"/>
      <c r="C7" s="6" t="s">
        <v>2</v>
      </c>
      <c r="D7" s="3"/>
      <c r="E7" s="74">
        <v>45291</v>
      </c>
      <c r="F7" s="3"/>
      <c r="G7" s="6" t="s">
        <v>35</v>
      </c>
      <c r="H7" s="3"/>
      <c r="I7" s="6" t="s">
        <v>36</v>
      </c>
      <c r="J7" s="3"/>
      <c r="K7" s="6" t="s">
        <v>8</v>
      </c>
      <c r="L7" s="3"/>
      <c r="M7" s="6" t="s">
        <v>13</v>
      </c>
      <c r="N7" s="3"/>
      <c r="O7" s="6" t="s">
        <v>9</v>
      </c>
      <c r="Q7" s="6" t="s">
        <v>14</v>
      </c>
      <c r="R7" s="3"/>
      <c r="S7" s="6" t="s">
        <v>15</v>
      </c>
      <c r="T7" s="3"/>
      <c r="U7" s="3"/>
      <c r="V7" s="76" t="s">
        <v>5</v>
      </c>
      <c r="W7" s="28"/>
      <c r="X7" s="77" t="s">
        <v>3</v>
      </c>
    </row>
    <row r="10" spans="1:24" x14ac:dyDescent="0.25">
      <c r="A10" s="9"/>
      <c r="C10" s="2" t="s">
        <v>113</v>
      </c>
      <c r="E10" s="5"/>
      <c r="G10" s="33"/>
      <c r="H10" s="34"/>
      <c r="I10" s="35"/>
      <c r="J10" s="5"/>
      <c r="K10" s="73"/>
      <c r="L10" s="5"/>
      <c r="M10" s="5"/>
      <c r="N10" s="5"/>
      <c r="O10" s="5"/>
      <c r="P10" s="5"/>
      <c r="Q10" s="5"/>
      <c r="R10" s="5"/>
      <c r="S10" s="23"/>
      <c r="T10" s="31"/>
      <c r="U10" s="23"/>
      <c r="V10" s="5"/>
      <c r="X10" s="72"/>
    </row>
    <row r="11" spans="1:24" x14ac:dyDescent="0.25">
      <c r="A11" s="9"/>
      <c r="E11" s="5"/>
      <c r="G11" s="33"/>
      <c r="H11" s="34"/>
      <c r="I11" s="35"/>
      <c r="J11" s="5"/>
      <c r="K11" s="32"/>
      <c r="L11" s="5"/>
      <c r="M11" s="5"/>
      <c r="N11" s="5"/>
      <c r="O11" s="5"/>
      <c r="P11" s="5"/>
      <c r="Q11" s="5"/>
      <c r="R11" s="5"/>
      <c r="S11" s="23"/>
      <c r="T11" s="31"/>
      <c r="U11" s="23"/>
      <c r="V11" s="5"/>
      <c r="X11" s="17"/>
    </row>
    <row r="12" spans="1:24" x14ac:dyDescent="0.25">
      <c r="A12" s="9">
        <v>303</v>
      </c>
      <c r="C12" t="s">
        <v>95</v>
      </c>
      <c r="E12" s="5">
        <v>815325.07000000007</v>
      </c>
      <c r="G12" s="33" t="s">
        <v>33</v>
      </c>
      <c r="H12" s="34" t="s">
        <v>10</v>
      </c>
      <c r="I12" s="35">
        <v>25</v>
      </c>
      <c r="J12" s="5"/>
      <c r="K12" s="64">
        <v>0</v>
      </c>
      <c r="L12" s="5"/>
      <c r="M12" s="5">
        <f t="shared" ref="M12:M13" si="0">E12*(1-K12)</f>
        <v>815325.07000000007</v>
      </c>
      <c r="N12" s="5"/>
      <c r="O12" s="5">
        <v>815325.07</v>
      </c>
      <c r="P12" s="5"/>
      <c r="Q12" s="5">
        <f t="shared" ref="Q12:Q13" si="1">M12-O12</f>
        <v>0</v>
      </c>
      <c r="R12" s="5"/>
      <c r="S12" s="23"/>
      <c r="T12" s="31"/>
      <c r="U12" s="23"/>
      <c r="V12" s="5"/>
      <c r="X12" s="72">
        <v>0.04</v>
      </c>
    </row>
    <row r="13" spans="1:24" x14ac:dyDescent="0.25">
      <c r="A13" s="9">
        <v>303.01</v>
      </c>
      <c r="C13" t="s">
        <v>96</v>
      </c>
      <c r="E13" s="5">
        <v>110526643.99000001</v>
      </c>
      <c r="G13" s="33" t="s">
        <v>33</v>
      </c>
      <c r="H13" s="34" t="s">
        <v>10</v>
      </c>
      <c r="I13" s="35">
        <v>15</v>
      </c>
      <c r="J13" s="5"/>
      <c r="K13" s="64">
        <v>0</v>
      </c>
      <c r="L13" s="5"/>
      <c r="M13" s="5">
        <f t="shared" si="0"/>
        <v>110526643.99000001</v>
      </c>
      <c r="N13" s="5"/>
      <c r="O13" s="5">
        <v>29628972.289999999</v>
      </c>
      <c r="P13" s="5"/>
      <c r="Q13" s="5">
        <f t="shared" si="1"/>
        <v>80897671.700000018</v>
      </c>
      <c r="R13" s="5"/>
      <c r="S13" s="41">
        <v>11.29</v>
      </c>
      <c r="T13" s="31"/>
      <c r="U13" s="23"/>
      <c r="V13" s="5">
        <f t="shared" ref="V13" si="2">Q13/S13</f>
        <v>7165427.0770593463</v>
      </c>
      <c r="X13" s="72">
        <f t="shared" ref="X13" si="3">ROUND((V13/E13),3)</f>
        <v>6.5000000000000002E-2</v>
      </c>
    </row>
    <row r="14" spans="1:24" x14ac:dyDescent="0.25">
      <c r="A14" s="9"/>
      <c r="E14" s="5"/>
      <c r="G14" s="33"/>
      <c r="H14" s="34"/>
      <c r="I14" s="35"/>
      <c r="J14" s="5"/>
      <c r="K14" s="64"/>
      <c r="L14" s="5"/>
      <c r="M14" s="5"/>
      <c r="N14" s="5"/>
      <c r="O14" s="5"/>
      <c r="P14" s="5"/>
      <c r="Q14" s="5"/>
      <c r="R14" s="5"/>
      <c r="S14" s="41"/>
      <c r="T14" s="31"/>
      <c r="U14" s="23"/>
      <c r="V14" s="5"/>
      <c r="X14" s="72"/>
    </row>
    <row r="15" spans="1:24" ht="15.75" thickBot="1" x14ac:dyDescent="0.3">
      <c r="A15" s="9"/>
      <c r="C15" s="69" t="s">
        <v>117</v>
      </c>
      <c r="E15" s="62">
        <f>SUM(E12:E13)</f>
        <v>111341969.06</v>
      </c>
      <c r="G15" s="33"/>
      <c r="H15" s="34"/>
      <c r="I15" s="35"/>
      <c r="J15" s="5"/>
      <c r="K15" s="71">
        <f>-M15/E15+1</f>
        <v>0</v>
      </c>
      <c r="L15" s="5"/>
      <c r="M15" s="62">
        <f>SUM(M12:M13)</f>
        <v>111341969.06</v>
      </c>
      <c r="N15" s="5"/>
      <c r="O15" s="62">
        <f>SUM(O12:O13)</f>
        <v>30444297.359999999</v>
      </c>
      <c r="P15" s="5"/>
      <c r="Q15" s="62">
        <f>SUM(Q12:Q13)</f>
        <v>80897671.700000018</v>
      </c>
      <c r="R15" s="5"/>
      <c r="S15" s="84">
        <f>Q15/V15</f>
        <v>11.29</v>
      </c>
      <c r="T15" s="31"/>
      <c r="U15" s="23"/>
      <c r="V15" s="62">
        <f>SUM(V12:V13)</f>
        <v>7165427.0770593463</v>
      </c>
      <c r="X15" s="30">
        <f>V15/E15</f>
        <v>6.4355131650294758E-2</v>
      </c>
    </row>
    <row r="16" spans="1:24" ht="15.75" thickTop="1" x14ac:dyDescent="0.25">
      <c r="S16" s="85"/>
      <c r="T16" s="19"/>
    </row>
    <row r="17" spans="1:24" x14ac:dyDescent="0.25">
      <c r="S17" s="85"/>
      <c r="T17" s="19"/>
    </row>
    <row r="18" spans="1:24" x14ac:dyDescent="0.25">
      <c r="A18" s="9"/>
      <c r="C18" s="2" t="s">
        <v>64</v>
      </c>
      <c r="F18" s="5"/>
      <c r="G18" s="33"/>
      <c r="H18" s="34"/>
      <c r="I18" s="35"/>
      <c r="J18" s="5"/>
      <c r="K18" s="32"/>
      <c r="L18" s="5"/>
      <c r="M18" s="5"/>
      <c r="N18" s="5"/>
      <c r="O18" s="5"/>
      <c r="P18" s="5"/>
      <c r="Q18" s="5"/>
      <c r="R18" s="5"/>
      <c r="S18" s="41"/>
      <c r="T18" s="31"/>
      <c r="U18" s="23"/>
      <c r="V18" s="5"/>
      <c r="X18" s="17"/>
    </row>
    <row r="19" spans="1:24" x14ac:dyDescent="0.25">
      <c r="A19" s="9"/>
      <c r="C19" s="2"/>
      <c r="F19" s="5"/>
      <c r="G19" s="33"/>
      <c r="H19" s="34"/>
      <c r="I19" s="35"/>
      <c r="J19" s="5"/>
      <c r="K19" s="32"/>
      <c r="L19" s="5"/>
      <c r="M19" s="5"/>
      <c r="N19" s="5"/>
      <c r="O19" s="5"/>
      <c r="P19" s="5"/>
      <c r="Q19" s="5"/>
      <c r="R19" s="5"/>
      <c r="S19" s="41"/>
      <c r="T19" s="31"/>
      <c r="U19" s="23"/>
      <c r="V19" s="5"/>
      <c r="X19" s="17"/>
    </row>
    <row r="20" spans="1:24" x14ac:dyDescent="0.25">
      <c r="A20" s="9">
        <v>374.02</v>
      </c>
      <c r="C20" t="s">
        <v>71</v>
      </c>
      <c r="E20" s="5">
        <v>4268872.66</v>
      </c>
      <c r="F20" s="5"/>
      <c r="G20" s="33" t="s">
        <v>33</v>
      </c>
      <c r="H20" s="34" t="s">
        <v>10</v>
      </c>
      <c r="I20" s="35">
        <v>75</v>
      </c>
      <c r="J20" s="5"/>
      <c r="K20" s="64">
        <v>0</v>
      </c>
      <c r="L20" s="5"/>
      <c r="M20" s="5">
        <f t="shared" ref="M20:M34" si="4">E20*(1-K20)</f>
        <v>4268872.66</v>
      </c>
      <c r="N20" s="5"/>
      <c r="O20" s="5">
        <v>1032440.81</v>
      </c>
      <c r="P20" s="5"/>
      <c r="Q20" s="5">
        <f t="shared" ref="Q20:Q34" si="5">M20-O20</f>
        <v>3236431.85</v>
      </c>
      <c r="R20" s="5"/>
      <c r="S20" s="41">
        <v>56.86</v>
      </c>
      <c r="T20" s="31"/>
      <c r="U20" s="23"/>
      <c r="V20" s="5">
        <f t="shared" ref="V20:V34" si="6">Q20/S20</f>
        <v>56919.307949349284</v>
      </c>
      <c r="X20" s="72">
        <f>ROUND((V20/E20),3)</f>
        <v>1.2999999999999999E-2</v>
      </c>
    </row>
    <row r="21" spans="1:24" x14ac:dyDescent="0.25">
      <c r="A21" s="9">
        <v>375</v>
      </c>
      <c r="C21" t="s">
        <v>72</v>
      </c>
      <c r="E21" s="5">
        <v>31386680.030799996</v>
      </c>
      <c r="F21" s="5"/>
      <c r="G21" s="33" t="s">
        <v>91</v>
      </c>
      <c r="H21" s="34" t="s">
        <v>10</v>
      </c>
      <c r="I21" s="35">
        <v>33</v>
      </c>
      <c r="J21" s="5"/>
      <c r="K21" s="64">
        <v>0</v>
      </c>
      <c r="L21" s="5"/>
      <c r="M21" s="5">
        <f t="shared" si="4"/>
        <v>31386680.030799996</v>
      </c>
      <c r="N21" s="5"/>
      <c r="O21" s="5">
        <v>6551083.8600000003</v>
      </c>
      <c r="P21" s="5"/>
      <c r="Q21" s="5">
        <f t="shared" si="5"/>
        <v>24835596.170799997</v>
      </c>
      <c r="R21" s="5"/>
      <c r="S21" s="41">
        <v>26.11</v>
      </c>
      <c r="T21" s="31"/>
      <c r="U21" s="23"/>
      <c r="V21" s="5">
        <f t="shared" si="6"/>
        <v>951190.96785905771</v>
      </c>
      <c r="X21" s="72">
        <f t="shared" ref="X21:X34" si="7">ROUND((V21/E21),3)</f>
        <v>0.03</v>
      </c>
    </row>
    <row r="22" spans="1:24" x14ac:dyDescent="0.25">
      <c r="A22" s="90">
        <v>376</v>
      </c>
      <c r="C22" t="s">
        <v>73</v>
      </c>
      <c r="E22" s="5">
        <v>826292081.12680912</v>
      </c>
      <c r="G22" s="87" t="s">
        <v>68</v>
      </c>
      <c r="H22" s="88" t="s">
        <v>10</v>
      </c>
      <c r="I22" s="89">
        <v>70</v>
      </c>
      <c r="J22" s="5"/>
      <c r="K22" s="64">
        <v>-0.6</v>
      </c>
      <c r="L22" s="5"/>
      <c r="M22" s="5">
        <f t="shared" si="4"/>
        <v>1322067329.8028946</v>
      </c>
      <c r="N22" s="5"/>
      <c r="O22" s="5">
        <v>185575403.50999999</v>
      </c>
      <c r="P22" s="5"/>
      <c r="Q22" s="5">
        <f t="shared" si="5"/>
        <v>1136491926.2928946</v>
      </c>
      <c r="R22" s="5"/>
      <c r="S22" s="91">
        <v>60.17</v>
      </c>
      <c r="T22" s="31"/>
      <c r="U22" s="23"/>
      <c r="V22" s="5">
        <f t="shared" si="6"/>
        <v>18888016.059379999</v>
      </c>
      <c r="X22" s="72">
        <f t="shared" si="7"/>
        <v>2.3E-2</v>
      </c>
    </row>
    <row r="23" spans="1:24" x14ac:dyDescent="0.25">
      <c r="A23" s="90">
        <v>376.02</v>
      </c>
      <c r="C23" t="s">
        <v>74</v>
      </c>
      <c r="E23" s="5">
        <v>961474232.53461206</v>
      </c>
      <c r="F23" s="5"/>
      <c r="G23" s="87" t="s">
        <v>41</v>
      </c>
      <c r="H23" s="88" t="s">
        <v>10</v>
      </c>
      <c r="I23" s="89">
        <v>82</v>
      </c>
      <c r="J23" s="5"/>
      <c r="K23" s="64">
        <v>-0.4</v>
      </c>
      <c r="L23" s="5"/>
      <c r="M23" s="5">
        <f t="shared" si="4"/>
        <v>1346063925.5484569</v>
      </c>
      <c r="N23" s="5"/>
      <c r="O23" s="5">
        <v>131189463.48999999</v>
      </c>
      <c r="P23" s="5"/>
      <c r="Q23" s="5">
        <f t="shared" si="5"/>
        <v>1214874462.0584569</v>
      </c>
      <c r="R23" s="5"/>
      <c r="S23" s="91">
        <v>74.010000000000005</v>
      </c>
      <c r="T23" s="31"/>
      <c r="U23" s="23"/>
      <c r="V23" s="5">
        <f t="shared" si="6"/>
        <v>16415004.216436384</v>
      </c>
      <c r="X23" s="72">
        <f t="shared" si="7"/>
        <v>1.7000000000000001E-2</v>
      </c>
    </row>
    <row r="24" spans="1:24" x14ac:dyDescent="0.25">
      <c r="A24" s="9">
        <v>377</v>
      </c>
      <c r="C24" t="s">
        <v>94</v>
      </c>
      <c r="E24" s="5">
        <v>19187297.899999999</v>
      </c>
      <c r="F24" s="5"/>
      <c r="G24" s="33" t="s">
        <v>41</v>
      </c>
      <c r="H24" s="34" t="s">
        <v>10</v>
      </c>
      <c r="I24" s="35">
        <v>35</v>
      </c>
      <c r="J24" s="5"/>
      <c r="K24" s="64">
        <v>-0.05</v>
      </c>
      <c r="L24" s="5"/>
      <c r="M24" s="5">
        <f t="shared" si="4"/>
        <v>20146662.794999998</v>
      </c>
      <c r="N24" s="5"/>
      <c r="O24" s="5">
        <v>1289317.49</v>
      </c>
      <c r="P24" s="5"/>
      <c r="Q24" s="5">
        <f t="shared" si="5"/>
        <v>18857345.305</v>
      </c>
      <c r="R24" s="5"/>
      <c r="S24" s="41">
        <v>32.76</v>
      </c>
      <c r="T24" s="31"/>
      <c r="U24" s="23"/>
      <c r="V24" s="5">
        <f t="shared" si="6"/>
        <v>575621.04105616605</v>
      </c>
      <c r="X24" s="72">
        <f t="shared" si="7"/>
        <v>0.03</v>
      </c>
    </row>
    <row r="25" spans="1:24" x14ac:dyDescent="0.25">
      <c r="A25" s="9">
        <v>378</v>
      </c>
      <c r="C25" t="s">
        <v>75</v>
      </c>
      <c r="E25" s="5">
        <v>22151056.5068</v>
      </c>
      <c r="F25" s="5"/>
      <c r="G25" s="33" t="s">
        <v>68</v>
      </c>
      <c r="H25" s="34" t="s">
        <v>10</v>
      </c>
      <c r="I25" s="35">
        <v>40</v>
      </c>
      <c r="J25" s="5"/>
      <c r="K25" s="64">
        <v>-0.2</v>
      </c>
      <c r="L25" s="5"/>
      <c r="M25" s="5">
        <f t="shared" si="4"/>
        <v>26581267.80816</v>
      </c>
      <c r="N25" s="5"/>
      <c r="O25" s="5">
        <v>5840335.2699999996</v>
      </c>
      <c r="P25" s="5"/>
      <c r="Q25" s="5">
        <f t="shared" si="5"/>
        <v>20740932.53816</v>
      </c>
      <c r="R25" s="5"/>
      <c r="S25" s="41">
        <v>31.21</v>
      </c>
      <c r="T25" s="31"/>
      <c r="U25" s="23"/>
      <c r="V25" s="5">
        <f t="shared" si="6"/>
        <v>664560.47863377118</v>
      </c>
      <c r="X25" s="72">
        <f t="shared" si="7"/>
        <v>0.03</v>
      </c>
    </row>
    <row r="26" spans="1:24" x14ac:dyDescent="0.25">
      <c r="A26" s="90">
        <v>379</v>
      </c>
      <c r="C26" t="s">
        <v>76</v>
      </c>
      <c r="E26" s="5">
        <v>116022316.78159998</v>
      </c>
      <c r="F26" s="5"/>
      <c r="G26" s="87" t="s">
        <v>41</v>
      </c>
      <c r="H26" s="88" t="s">
        <v>10</v>
      </c>
      <c r="I26" s="89">
        <v>60</v>
      </c>
      <c r="J26" s="5"/>
      <c r="K26" s="64">
        <v>-0.2</v>
      </c>
      <c r="L26" s="5"/>
      <c r="M26" s="5">
        <f t="shared" si="4"/>
        <v>139226780.13791996</v>
      </c>
      <c r="N26" s="5"/>
      <c r="O26" s="5">
        <v>13264357.970000001</v>
      </c>
      <c r="P26" s="5"/>
      <c r="Q26" s="5">
        <f t="shared" si="5"/>
        <v>125962422.16791996</v>
      </c>
      <c r="R26" s="5"/>
      <c r="S26" s="91">
        <v>54.28</v>
      </c>
      <c r="T26" s="31"/>
      <c r="U26" s="23"/>
      <c r="V26" s="5">
        <f t="shared" si="6"/>
        <v>2320604.6825335291</v>
      </c>
      <c r="X26" s="72">
        <f t="shared" si="7"/>
        <v>0.02</v>
      </c>
    </row>
    <row r="27" spans="1:24" x14ac:dyDescent="0.25">
      <c r="A27" s="9">
        <v>380</v>
      </c>
      <c r="C27" t="s">
        <v>77</v>
      </c>
      <c r="E27" s="5">
        <v>68085342.290000007</v>
      </c>
      <c r="F27" s="5"/>
      <c r="G27" s="33" t="s">
        <v>92</v>
      </c>
      <c r="H27" s="34" t="s">
        <v>10</v>
      </c>
      <c r="I27" s="35">
        <v>52</v>
      </c>
      <c r="J27" s="5"/>
      <c r="K27" s="64">
        <v>-1.3</v>
      </c>
      <c r="L27" s="5"/>
      <c r="M27" s="5">
        <f t="shared" si="4"/>
        <v>156596287.26699999</v>
      </c>
      <c r="N27" s="5"/>
      <c r="O27" s="5">
        <v>38184588.109999999</v>
      </c>
      <c r="P27" s="5"/>
      <c r="Q27" s="5">
        <f t="shared" si="5"/>
        <v>118411699.15699999</v>
      </c>
      <c r="R27" s="5"/>
      <c r="S27" s="41">
        <v>39.32</v>
      </c>
      <c r="T27" s="31"/>
      <c r="U27" s="23"/>
      <c r="V27" s="5">
        <f t="shared" si="6"/>
        <v>3011487.7710325532</v>
      </c>
      <c r="X27" s="72">
        <f t="shared" si="7"/>
        <v>4.3999999999999997E-2</v>
      </c>
    </row>
    <row r="28" spans="1:24" x14ac:dyDescent="0.25">
      <c r="A28" s="90">
        <v>380.02</v>
      </c>
      <c r="C28" t="s">
        <v>78</v>
      </c>
      <c r="E28" s="5">
        <v>610080538.33359969</v>
      </c>
      <c r="F28" s="5"/>
      <c r="G28" s="87" t="s">
        <v>41</v>
      </c>
      <c r="H28" s="88" t="s">
        <v>10</v>
      </c>
      <c r="I28" s="89">
        <v>62</v>
      </c>
      <c r="J28" s="5"/>
      <c r="K28" s="64">
        <v>-0.75</v>
      </c>
      <c r="L28" s="5"/>
      <c r="M28" s="5">
        <f t="shared" si="4"/>
        <v>1067640942.0837995</v>
      </c>
      <c r="N28" s="5"/>
      <c r="O28" s="5">
        <v>146716256.97</v>
      </c>
      <c r="P28" s="5"/>
      <c r="Q28" s="5">
        <f t="shared" si="5"/>
        <v>920924685.11379945</v>
      </c>
      <c r="R28" s="5"/>
      <c r="S28" s="91">
        <v>53.48</v>
      </c>
      <c r="T28" s="31"/>
      <c r="U28" s="23"/>
      <c r="V28" s="5">
        <f t="shared" si="6"/>
        <v>17219982.892928187</v>
      </c>
      <c r="X28" s="72">
        <f t="shared" si="7"/>
        <v>2.8000000000000001E-2</v>
      </c>
    </row>
    <row r="29" spans="1:24" x14ac:dyDescent="0.25">
      <c r="A29" s="9">
        <v>381</v>
      </c>
      <c r="C29" t="s">
        <v>79</v>
      </c>
      <c r="E29" s="5">
        <v>99270694.281199962</v>
      </c>
      <c r="F29" s="5"/>
      <c r="G29" s="33" t="s">
        <v>41</v>
      </c>
      <c r="H29" s="34" t="s">
        <v>10</v>
      </c>
      <c r="I29" s="35">
        <v>20</v>
      </c>
      <c r="J29" s="5"/>
      <c r="K29" s="64">
        <v>0</v>
      </c>
      <c r="L29" s="5"/>
      <c r="M29" s="5">
        <f t="shared" si="4"/>
        <v>99270694.281199962</v>
      </c>
      <c r="N29" s="5"/>
      <c r="O29" s="5">
        <v>37917970.899999999</v>
      </c>
      <c r="P29" s="5"/>
      <c r="Q29" s="5">
        <f t="shared" si="5"/>
        <v>61352723.381199963</v>
      </c>
      <c r="R29" s="5"/>
      <c r="S29" s="41">
        <v>12.36</v>
      </c>
      <c r="T29" s="31"/>
      <c r="U29" s="23"/>
      <c r="V29" s="5">
        <f t="shared" si="6"/>
        <v>4963812.5712944958</v>
      </c>
      <c r="X29" s="72">
        <f t="shared" si="7"/>
        <v>0.05</v>
      </c>
    </row>
    <row r="30" spans="1:24" x14ac:dyDescent="0.25">
      <c r="A30" s="90">
        <v>382</v>
      </c>
      <c r="C30" t="s">
        <v>80</v>
      </c>
      <c r="E30" s="5">
        <v>105820491.27528128</v>
      </c>
      <c r="F30" s="5"/>
      <c r="G30" s="87" t="s">
        <v>92</v>
      </c>
      <c r="H30" s="88" t="s">
        <v>10</v>
      </c>
      <c r="I30" s="89">
        <v>55</v>
      </c>
      <c r="J30" s="5"/>
      <c r="K30" s="64">
        <v>-0.3</v>
      </c>
      <c r="L30" s="5"/>
      <c r="M30" s="5">
        <f t="shared" si="4"/>
        <v>137566638.65786567</v>
      </c>
      <c r="N30" s="5"/>
      <c r="O30" s="5">
        <v>15909079.77</v>
      </c>
      <c r="P30" s="5"/>
      <c r="Q30" s="5">
        <f t="shared" si="5"/>
        <v>121657558.88786568</v>
      </c>
      <c r="R30" s="5"/>
      <c r="S30" s="91">
        <v>48.64</v>
      </c>
      <c r="T30" s="31"/>
      <c r="U30" s="23"/>
      <c r="V30" s="5">
        <f t="shared" si="6"/>
        <v>2501183.3652932909</v>
      </c>
      <c r="X30" s="72">
        <f t="shared" si="7"/>
        <v>2.4E-2</v>
      </c>
    </row>
    <row r="31" spans="1:24" x14ac:dyDescent="0.25">
      <c r="A31" s="9">
        <v>383</v>
      </c>
      <c r="C31" t="s">
        <v>81</v>
      </c>
      <c r="E31" s="5">
        <v>20766817.198400006</v>
      </c>
      <c r="F31" s="5"/>
      <c r="G31" s="33" t="s">
        <v>109</v>
      </c>
      <c r="H31" s="34" t="s">
        <v>10</v>
      </c>
      <c r="I31" s="35">
        <v>42</v>
      </c>
      <c r="J31" s="5"/>
      <c r="K31" s="64">
        <v>0</v>
      </c>
      <c r="L31" s="5"/>
      <c r="M31" s="5">
        <f t="shared" si="4"/>
        <v>20766817.198400006</v>
      </c>
      <c r="N31" s="5"/>
      <c r="O31" s="5">
        <v>6811720.1500000004</v>
      </c>
      <c r="P31" s="5"/>
      <c r="Q31" s="5">
        <f t="shared" si="5"/>
        <v>13955097.048400005</v>
      </c>
      <c r="R31" s="5"/>
      <c r="S31" s="41">
        <v>28.22</v>
      </c>
      <c r="T31" s="31"/>
      <c r="U31" s="23"/>
      <c r="V31" s="5">
        <f t="shared" si="6"/>
        <v>494510.88052445097</v>
      </c>
      <c r="X31" s="72">
        <f t="shared" si="7"/>
        <v>2.4E-2</v>
      </c>
    </row>
    <row r="32" spans="1:24" x14ac:dyDescent="0.25">
      <c r="A32" s="9">
        <v>384</v>
      </c>
      <c r="C32" t="s">
        <v>82</v>
      </c>
      <c r="E32" s="5">
        <v>38677154.93</v>
      </c>
      <c r="F32" s="5"/>
      <c r="G32" s="33" t="s">
        <v>68</v>
      </c>
      <c r="H32" s="34" t="s">
        <v>10</v>
      </c>
      <c r="I32" s="35">
        <v>47</v>
      </c>
      <c r="J32" s="5"/>
      <c r="K32" s="64">
        <v>-0.3</v>
      </c>
      <c r="L32" s="5"/>
      <c r="M32" s="5">
        <f t="shared" si="4"/>
        <v>50280301.409000002</v>
      </c>
      <c r="N32" s="5"/>
      <c r="O32" s="5">
        <v>9730533.4199999999</v>
      </c>
      <c r="P32" s="5"/>
      <c r="Q32" s="5">
        <f t="shared" si="5"/>
        <v>40549767.989</v>
      </c>
      <c r="R32" s="5"/>
      <c r="S32" s="41">
        <v>37.9</v>
      </c>
      <c r="T32" s="31"/>
      <c r="U32" s="23"/>
      <c r="V32" s="5">
        <f t="shared" si="6"/>
        <v>1069914.7226649078</v>
      </c>
      <c r="X32" s="72">
        <f t="shared" si="7"/>
        <v>2.8000000000000001E-2</v>
      </c>
    </row>
    <row r="33" spans="1:24" x14ac:dyDescent="0.25">
      <c r="A33" s="9">
        <v>385</v>
      </c>
      <c r="C33" t="s">
        <v>83</v>
      </c>
      <c r="E33" s="5">
        <v>15196826.640000001</v>
      </c>
      <c r="F33" s="5"/>
      <c r="G33" s="33" t="s">
        <v>69</v>
      </c>
      <c r="H33" s="34" t="s">
        <v>10</v>
      </c>
      <c r="I33" s="35">
        <v>39</v>
      </c>
      <c r="J33" s="5"/>
      <c r="K33" s="64">
        <v>0</v>
      </c>
      <c r="L33" s="5"/>
      <c r="M33" s="5">
        <f t="shared" si="4"/>
        <v>15196826.640000001</v>
      </c>
      <c r="N33" s="5"/>
      <c r="O33" s="5">
        <v>5742846.7599999998</v>
      </c>
      <c r="P33" s="5"/>
      <c r="Q33" s="5">
        <f t="shared" si="5"/>
        <v>9453979.8800000008</v>
      </c>
      <c r="R33" s="5"/>
      <c r="S33" s="41">
        <v>24.26</v>
      </c>
      <c r="T33" s="31"/>
      <c r="U33" s="23"/>
      <c r="V33" s="5">
        <f t="shared" si="6"/>
        <v>389694.14179719705</v>
      </c>
      <c r="X33" s="72">
        <f t="shared" si="7"/>
        <v>2.5999999999999999E-2</v>
      </c>
    </row>
    <row r="34" spans="1:24" x14ac:dyDescent="0.25">
      <c r="A34" s="9">
        <v>387</v>
      </c>
      <c r="C34" t="s">
        <v>84</v>
      </c>
      <c r="E34" s="7">
        <v>13431843.029999996</v>
      </c>
      <c r="G34" s="33" t="s">
        <v>93</v>
      </c>
      <c r="H34" s="34" t="s">
        <v>10</v>
      </c>
      <c r="I34" s="35">
        <v>27</v>
      </c>
      <c r="J34" s="5"/>
      <c r="K34" s="65">
        <v>0</v>
      </c>
      <c r="L34" s="5"/>
      <c r="M34" s="7">
        <f t="shared" si="4"/>
        <v>13431843.029999996</v>
      </c>
      <c r="N34" s="5"/>
      <c r="O34" s="7">
        <v>3505830.84</v>
      </c>
      <c r="P34" s="5"/>
      <c r="Q34" s="7">
        <f t="shared" si="5"/>
        <v>9926012.1899999958</v>
      </c>
      <c r="R34" s="5"/>
      <c r="S34" s="54">
        <v>19.95</v>
      </c>
      <c r="T34" s="31"/>
      <c r="U34" s="23"/>
      <c r="V34" s="7">
        <f t="shared" si="6"/>
        <v>497544.47067669156</v>
      </c>
      <c r="X34" s="29">
        <f t="shared" si="7"/>
        <v>3.6999999999999998E-2</v>
      </c>
    </row>
    <row r="35" spans="1:24" x14ac:dyDescent="0.25">
      <c r="A35" s="9"/>
      <c r="E35" s="5"/>
      <c r="G35" s="33"/>
      <c r="H35" s="34"/>
      <c r="I35" s="35"/>
      <c r="J35" s="5"/>
      <c r="K35" s="64"/>
      <c r="L35" s="5"/>
      <c r="M35" s="5"/>
      <c r="N35" s="5"/>
      <c r="O35" s="5"/>
      <c r="P35" s="5"/>
      <c r="Q35" s="5"/>
      <c r="R35" s="5"/>
      <c r="S35" s="41"/>
      <c r="T35" s="31"/>
      <c r="U35" s="23"/>
      <c r="V35" s="5"/>
      <c r="X35" s="17"/>
    </row>
    <row r="36" spans="1:24" ht="15.75" thickBot="1" x14ac:dyDescent="0.3">
      <c r="A36" s="9"/>
      <c r="C36" s="69" t="s">
        <v>6</v>
      </c>
      <c r="E36" s="62">
        <f>SUM(E20:E34)</f>
        <v>2952112245.5191021</v>
      </c>
      <c r="F36" s="5"/>
      <c r="G36" s="33"/>
      <c r="H36" s="34"/>
      <c r="I36" s="35"/>
      <c r="J36" s="5"/>
      <c r="K36" s="70">
        <f>-M36/E36+1</f>
        <v>-0.50756187408040709</v>
      </c>
      <c r="L36" s="5"/>
      <c r="M36" s="62">
        <f>SUM(M20:M34)</f>
        <v>4450491869.3504963</v>
      </c>
      <c r="N36" s="5"/>
      <c r="O36" s="62">
        <f>SUM(O20:O34)</f>
        <v>609261229.31999993</v>
      </c>
      <c r="P36" s="5"/>
      <c r="Q36" s="62">
        <f>SUM(Q20:Q34)</f>
        <v>3841230640.0304961</v>
      </c>
      <c r="R36" s="5"/>
      <c r="S36" s="84">
        <f>Q36/V36</f>
        <v>54.859012144872828</v>
      </c>
      <c r="T36" s="31"/>
      <c r="U36" s="23"/>
      <c r="V36" s="62">
        <f>SUM(V20:V34)</f>
        <v>70020047.57006003</v>
      </c>
      <c r="X36" s="30">
        <f>V36/E36</f>
        <v>2.3718626443266434E-2</v>
      </c>
    </row>
    <row r="37" spans="1:24" ht="15.75" thickTop="1" x14ac:dyDescent="0.25">
      <c r="A37" s="9"/>
      <c r="E37" s="5"/>
      <c r="F37" s="5"/>
      <c r="G37" s="33"/>
      <c r="H37" s="34"/>
      <c r="I37" s="35"/>
      <c r="J37" s="5"/>
      <c r="K37" s="64"/>
      <c r="L37" s="5"/>
      <c r="M37" s="5"/>
      <c r="N37" s="5"/>
      <c r="O37" s="5"/>
      <c r="P37" s="5"/>
      <c r="Q37" s="5"/>
      <c r="R37" s="5"/>
      <c r="S37" s="41"/>
      <c r="T37" s="31"/>
      <c r="U37" s="23"/>
      <c r="V37" s="5"/>
      <c r="X37" s="17"/>
    </row>
    <row r="38" spans="1:24" x14ac:dyDescent="0.25">
      <c r="A38" s="9"/>
      <c r="F38" s="5"/>
      <c r="G38" s="33"/>
      <c r="H38" s="34"/>
      <c r="I38" s="35"/>
      <c r="J38" s="5"/>
      <c r="K38" s="64"/>
      <c r="L38" s="5"/>
      <c r="M38" s="5"/>
      <c r="N38" s="5"/>
      <c r="O38" s="5"/>
      <c r="P38" s="5"/>
      <c r="Q38" s="5"/>
      <c r="R38" s="5"/>
      <c r="S38" s="41"/>
      <c r="T38" s="31"/>
      <c r="U38" s="23"/>
      <c r="V38" s="5"/>
      <c r="X38" s="17"/>
    </row>
    <row r="39" spans="1:24" x14ac:dyDescent="0.25">
      <c r="A39" s="9"/>
      <c r="C39" s="2" t="s">
        <v>65</v>
      </c>
      <c r="F39" s="5"/>
      <c r="G39" s="33"/>
      <c r="H39" s="34"/>
      <c r="I39" s="35"/>
      <c r="J39" s="5"/>
      <c r="K39" s="64"/>
      <c r="L39" s="5"/>
      <c r="M39" s="5"/>
      <c r="N39" s="5"/>
      <c r="O39" s="5"/>
      <c r="P39" s="5"/>
      <c r="Q39" s="5"/>
      <c r="R39" s="5"/>
      <c r="S39" s="41"/>
      <c r="T39" s="31"/>
      <c r="U39" s="23"/>
      <c r="V39" s="5"/>
      <c r="X39" s="17"/>
    </row>
    <row r="40" spans="1:24" x14ac:dyDescent="0.25">
      <c r="A40" s="9"/>
      <c r="C40" s="2"/>
      <c r="F40" s="5"/>
      <c r="G40" s="33"/>
      <c r="H40" s="34"/>
      <c r="I40" s="35"/>
      <c r="J40" s="5"/>
      <c r="K40" s="64"/>
      <c r="L40" s="5"/>
      <c r="M40" s="5"/>
      <c r="N40" s="5"/>
      <c r="O40" s="5"/>
      <c r="P40" s="5"/>
      <c r="Q40" s="5"/>
      <c r="R40" s="5"/>
      <c r="S40" s="41"/>
      <c r="T40" s="31"/>
      <c r="U40" s="23"/>
      <c r="V40" s="5"/>
      <c r="X40" s="75"/>
    </row>
    <row r="41" spans="1:24" x14ac:dyDescent="0.25">
      <c r="A41" s="9">
        <v>390</v>
      </c>
      <c r="C41" t="s">
        <v>72</v>
      </c>
      <c r="E41" s="5">
        <v>528908.93119999999</v>
      </c>
      <c r="G41" s="33" t="s">
        <v>91</v>
      </c>
      <c r="H41" s="34" t="s">
        <v>10</v>
      </c>
      <c r="I41" s="35">
        <v>25</v>
      </c>
      <c r="J41" s="5"/>
      <c r="K41" s="64">
        <v>0</v>
      </c>
      <c r="L41" s="5"/>
      <c r="M41" s="5">
        <f t="shared" ref="M41:M54" si="8">E41*(1-K41)</f>
        <v>528908.93119999999</v>
      </c>
      <c r="N41" s="5"/>
      <c r="O41" s="5">
        <v>38657.69</v>
      </c>
      <c r="P41" s="5"/>
      <c r="Q41" s="5">
        <f t="shared" ref="Q41:Q54" si="9">M41-O41</f>
        <v>490251.24119999999</v>
      </c>
      <c r="R41" s="5"/>
      <c r="S41" s="41">
        <v>23.54</v>
      </c>
      <c r="T41" s="31"/>
      <c r="U41" s="23"/>
      <c r="V41" s="5">
        <f>Q41/S41</f>
        <v>20826.305913338998</v>
      </c>
      <c r="X41" s="72">
        <f t="shared" ref="X41:X54" si="10">ROUND((V41/E41),3)</f>
        <v>3.9E-2</v>
      </c>
    </row>
    <row r="42" spans="1:24" x14ac:dyDescent="0.25">
      <c r="A42" s="9">
        <v>391</v>
      </c>
      <c r="C42" t="s">
        <v>97</v>
      </c>
      <c r="E42" s="5">
        <v>2151949.7300000004</v>
      </c>
      <c r="G42" s="33" t="s">
        <v>33</v>
      </c>
      <c r="H42" s="34" t="s">
        <v>10</v>
      </c>
      <c r="I42" s="35">
        <v>17</v>
      </c>
      <c r="J42" s="5"/>
      <c r="K42" s="64">
        <v>0</v>
      </c>
      <c r="L42" s="5"/>
      <c r="M42" s="5">
        <f t="shared" si="8"/>
        <v>2151949.7300000004</v>
      </c>
      <c r="N42" s="5"/>
      <c r="O42" s="5">
        <v>960077.27</v>
      </c>
      <c r="P42" s="5"/>
      <c r="Q42" s="5">
        <f t="shared" si="9"/>
        <v>1191872.4600000004</v>
      </c>
      <c r="R42" s="5"/>
      <c r="S42" s="41">
        <v>9.7799999999999994</v>
      </c>
      <c r="T42" s="31"/>
      <c r="U42" s="23"/>
      <c r="V42" s="5">
        <f t="shared" ref="V42:V54" si="11">Q42/S42</f>
        <v>121868.34969325158</v>
      </c>
      <c r="X42" s="72">
        <f t="shared" si="10"/>
        <v>5.7000000000000002E-2</v>
      </c>
    </row>
    <row r="43" spans="1:24" x14ac:dyDescent="0.25">
      <c r="A43" s="9">
        <v>391.01</v>
      </c>
      <c r="C43" t="s">
        <v>98</v>
      </c>
      <c r="E43" s="5">
        <v>5932305.8574910183</v>
      </c>
      <c r="G43" s="33" t="s">
        <v>33</v>
      </c>
      <c r="H43" s="34" t="s">
        <v>10</v>
      </c>
      <c r="I43" s="35">
        <v>9</v>
      </c>
      <c r="J43" s="5"/>
      <c r="K43" s="64">
        <v>0</v>
      </c>
      <c r="L43" s="5"/>
      <c r="M43" s="5">
        <f t="shared" si="8"/>
        <v>5932305.8574910183</v>
      </c>
      <c r="N43" s="5"/>
      <c r="O43" s="5">
        <v>2365045.31</v>
      </c>
      <c r="P43" s="5"/>
      <c r="Q43" s="5">
        <f t="shared" si="9"/>
        <v>3567260.5474910182</v>
      </c>
      <c r="R43" s="5"/>
      <c r="S43" s="41">
        <v>6.01</v>
      </c>
      <c r="T43" s="31"/>
      <c r="U43" s="23"/>
      <c r="V43" s="5">
        <f t="shared" si="11"/>
        <v>593554.1676357768</v>
      </c>
      <c r="X43" s="72">
        <f t="shared" si="10"/>
        <v>0.1</v>
      </c>
    </row>
    <row r="44" spans="1:24" x14ac:dyDescent="0.25">
      <c r="A44" s="9">
        <v>391.02</v>
      </c>
      <c r="C44" t="s">
        <v>99</v>
      </c>
      <c r="E44" s="5">
        <v>1529673.7899999998</v>
      </c>
      <c r="G44" s="33" t="s">
        <v>33</v>
      </c>
      <c r="H44" s="34" t="s">
        <v>10</v>
      </c>
      <c r="I44" s="35">
        <v>15</v>
      </c>
      <c r="J44" s="5"/>
      <c r="K44" s="64">
        <v>0</v>
      </c>
      <c r="L44" s="5"/>
      <c r="M44" s="5">
        <f t="shared" si="8"/>
        <v>1529673.7899999998</v>
      </c>
      <c r="N44" s="5"/>
      <c r="O44" s="5">
        <v>928730.52</v>
      </c>
      <c r="P44" s="5"/>
      <c r="Q44" s="5">
        <f t="shared" si="9"/>
        <v>600943.26999999979</v>
      </c>
      <c r="R44" s="5"/>
      <c r="S44" s="41">
        <v>6.73</v>
      </c>
      <c r="T44" s="31"/>
      <c r="U44" s="23"/>
      <c r="V44" s="5">
        <f t="shared" si="11"/>
        <v>89293.205052005913</v>
      </c>
      <c r="X44" s="72">
        <f t="shared" si="10"/>
        <v>5.8000000000000003E-2</v>
      </c>
    </row>
    <row r="45" spans="1:24" x14ac:dyDescent="0.25">
      <c r="A45" s="9">
        <v>392.01</v>
      </c>
      <c r="C45" t="s">
        <v>85</v>
      </c>
      <c r="E45" s="5">
        <v>15381575.261088327</v>
      </c>
      <c r="G45" s="33" t="s">
        <v>124</v>
      </c>
      <c r="H45" s="34" t="s">
        <v>10</v>
      </c>
      <c r="I45" s="35">
        <v>8</v>
      </c>
      <c r="J45" s="5"/>
      <c r="K45" s="64">
        <v>0.11</v>
      </c>
      <c r="L45" s="5"/>
      <c r="M45" s="5">
        <f t="shared" si="8"/>
        <v>13689601.982368611</v>
      </c>
      <c r="N45" s="5"/>
      <c r="O45" s="5">
        <v>4566757.42</v>
      </c>
      <c r="P45" s="5"/>
      <c r="Q45" s="5">
        <f t="shared" si="9"/>
        <v>9122844.5623686109</v>
      </c>
      <c r="R45" s="5"/>
      <c r="S45" s="41">
        <v>5.34</v>
      </c>
      <c r="T45" s="31"/>
      <c r="U45" s="23"/>
      <c r="V45" s="5">
        <f t="shared" si="11"/>
        <v>1708397.8581214629</v>
      </c>
      <c r="X45" s="72">
        <f t="shared" si="10"/>
        <v>0.111</v>
      </c>
    </row>
    <row r="46" spans="1:24" x14ac:dyDescent="0.25">
      <c r="A46" s="9">
        <v>392.02</v>
      </c>
      <c r="C46" t="s">
        <v>86</v>
      </c>
      <c r="E46" s="5">
        <v>17803654.690000001</v>
      </c>
      <c r="G46" s="33" t="s">
        <v>70</v>
      </c>
      <c r="H46" s="34" t="s">
        <v>10</v>
      </c>
      <c r="I46" s="35">
        <v>10</v>
      </c>
      <c r="J46" s="5"/>
      <c r="K46" s="64">
        <v>0.11</v>
      </c>
      <c r="L46" s="5"/>
      <c r="M46" s="5">
        <f t="shared" si="8"/>
        <v>15845252.674100002</v>
      </c>
      <c r="N46" s="5"/>
      <c r="O46" s="5">
        <v>6988760.04</v>
      </c>
      <c r="P46" s="5"/>
      <c r="Q46" s="5">
        <f t="shared" si="9"/>
        <v>8856492.6341000013</v>
      </c>
      <c r="R46" s="5"/>
      <c r="S46" s="41">
        <v>5.6</v>
      </c>
      <c r="T46" s="31"/>
      <c r="U46" s="23"/>
      <c r="V46" s="5">
        <f t="shared" si="11"/>
        <v>1581516.5418035719</v>
      </c>
      <c r="X46" s="72">
        <f t="shared" si="10"/>
        <v>8.8999999999999996E-2</v>
      </c>
    </row>
    <row r="47" spans="1:24" x14ac:dyDescent="0.25">
      <c r="A47" s="9">
        <v>392.04</v>
      </c>
      <c r="C47" t="s">
        <v>87</v>
      </c>
      <c r="E47" s="5">
        <v>4611626.0715047596</v>
      </c>
      <c r="G47" s="33" t="s">
        <v>68</v>
      </c>
      <c r="H47" s="34" t="s">
        <v>10</v>
      </c>
      <c r="I47" s="35">
        <v>30</v>
      </c>
      <c r="J47" s="5"/>
      <c r="K47" s="64">
        <v>0.2</v>
      </c>
      <c r="L47" s="5"/>
      <c r="M47" s="5">
        <f t="shared" si="8"/>
        <v>3689300.8572038077</v>
      </c>
      <c r="N47" s="5"/>
      <c r="O47" s="5">
        <v>763819.66</v>
      </c>
      <c r="P47" s="5"/>
      <c r="Q47" s="5">
        <f t="shared" si="9"/>
        <v>2925481.1972038075</v>
      </c>
      <c r="R47" s="5"/>
      <c r="S47" s="41">
        <v>25.86</v>
      </c>
      <c r="T47" s="31"/>
      <c r="U47" s="23"/>
      <c r="V47" s="5">
        <f t="shared" si="11"/>
        <v>113127.65650440092</v>
      </c>
      <c r="X47" s="72">
        <f t="shared" si="10"/>
        <v>2.5000000000000001E-2</v>
      </c>
    </row>
    <row r="48" spans="1:24" x14ac:dyDescent="0.25">
      <c r="A48" s="9">
        <v>392.05</v>
      </c>
      <c r="C48" t="s">
        <v>88</v>
      </c>
      <c r="E48" s="5">
        <v>2564139.23</v>
      </c>
      <c r="G48" s="33" t="s">
        <v>110</v>
      </c>
      <c r="H48" s="34" t="s">
        <v>10</v>
      </c>
      <c r="I48" s="35">
        <v>13</v>
      </c>
      <c r="J48" s="5"/>
      <c r="K48" s="64">
        <v>7.0000000000000007E-2</v>
      </c>
      <c r="L48" s="5"/>
      <c r="M48" s="5">
        <f t="shared" si="8"/>
        <v>2384649.4838999999</v>
      </c>
      <c r="N48" s="5"/>
      <c r="O48" s="5">
        <v>1004832.44</v>
      </c>
      <c r="P48" s="5"/>
      <c r="Q48" s="5">
        <f t="shared" si="9"/>
        <v>1379817.0438999999</v>
      </c>
      <c r="R48" s="5"/>
      <c r="S48" s="41">
        <v>7.52</v>
      </c>
      <c r="T48" s="31"/>
      <c r="U48" s="23"/>
      <c r="V48" s="5">
        <f t="shared" si="11"/>
        <v>183486.30902925532</v>
      </c>
      <c r="X48" s="72">
        <f t="shared" si="10"/>
        <v>7.1999999999999995E-2</v>
      </c>
    </row>
    <row r="49" spans="1:24" x14ac:dyDescent="0.25">
      <c r="A49" s="9">
        <v>393</v>
      </c>
      <c r="C49" t="s">
        <v>100</v>
      </c>
      <c r="E49" s="5">
        <v>1283.3900000000001</v>
      </c>
      <c r="G49" s="33" t="s">
        <v>33</v>
      </c>
      <c r="H49" s="34" t="s">
        <v>10</v>
      </c>
      <c r="I49" s="35">
        <v>24</v>
      </c>
      <c r="J49" s="5"/>
      <c r="K49" s="64">
        <v>0</v>
      </c>
      <c r="L49" s="5"/>
      <c r="M49" s="5">
        <f t="shared" si="8"/>
        <v>1283.3900000000001</v>
      </c>
      <c r="N49" s="5"/>
      <c r="O49" s="5">
        <v>614.96</v>
      </c>
      <c r="P49" s="5"/>
      <c r="Q49" s="5">
        <f t="shared" si="9"/>
        <v>668.43000000000006</v>
      </c>
      <c r="R49" s="5"/>
      <c r="S49" s="41">
        <v>12.5</v>
      </c>
      <c r="T49" s="31"/>
      <c r="U49" s="23"/>
      <c r="V49" s="5">
        <f t="shared" si="11"/>
        <v>53.474400000000003</v>
      </c>
      <c r="X49" s="72">
        <f t="shared" si="10"/>
        <v>4.2000000000000003E-2</v>
      </c>
    </row>
    <row r="50" spans="1:24" x14ac:dyDescent="0.25">
      <c r="A50" s="9">
        <v>394</v>
      </c>
      <c r="C50" t="s">
        <v>101</v>
      </c>
      <c r="E50" s="5">
        <v>8587697.3591999989</v>
      </c>
      <c r="G50" s="33" t="s">
        <v>33</v>
      </c>
      <c r="H50" s="34" t="s">
        <v>10</v>
      </c>
      <c r="I50" s="35">
        <v>18</v>
      </c>
      <c r="J50" s="5"/>
      <c r="K50" s="64">
        <v>0</v>
      </c>
      <c r="L50" s="5"/>
      <c r="M50" s="5">
        <f t="shared" si="8"/>
        <v>8587697.3591999989</v>
      </c>
      <c r="N50" s="5"/>
      <c r="O50" s="5">
        <v>3741179.85</v>
      </c>
      <c r="P50" s="5"/>
      <c r="Q50" s="5">
        <f t="shared" si="9"/>
        <v>4846517.5091999993</v>
      </c>
      <c r="R50" s="5"/>
      <c r="S50" s="41">
        <v>10.37</v>
      </c>
      <c r="T50" s="31"/>
      <c r="U50" s="23"/>
      <c r="V50" s="5">
        <f t="shared" si="11"/>
        <v>467359.45122468658</v>
      </c>
      <c r="X50" s="72">
        <f t="shared" si="10"/>
        <v>5.3999999999999999E-2</v>
      </c>
    </row>
    <row r="51" spans="1:24" x14ac:dyDescent="0.25">
      <c r="A51" s="9">
        <v>394.01</v>
      </c>
      <c r="C51" t="s">
        <v>116</v>
      </c>
      <c r="E51" s="5">
        <v>714791.37</v>
      </c>
      <c r="G51" s="33" t="s">
        <v>33</v>
      </c>
      <c r="H51" s="34" t="s">
        <v>10</v>
      </c>
      <c r="I51" s="35">
        <v>20</v>
      </c>
      <c r="J51" s="5"/>
      <c r="K51" s="64">
        <v>0</v>
      </c>
      <c r="L51" s="5"/>
      <c r="M51" s="5">
        <f t="shared" si="8"/>
        <v>714791.37</v>
      </c>
      <c r="N51" s="5"/>
      <c r="O51" s="5">
        <v>11536</v>
      </c>
      <c r="P51" s="5"/>
      <c r="Q51" s="5">
        <f t="shared" si="9"/>
        <v>703255.37</v>
      </c>
      <c r="R51" s="5"/>
      <c r="S51" s="41">
        <v>14.94</v>
      </c>
      <c r="T51" s="31"/>
      <c r="U51" s="23"/>
      <c r="V51" s="5">
        <f t="shared" si="11"/>
        <v>47071.979250334676</v>
      </c>
      <c r="X51" s="72">
        <f t="shared" si="10"/>
        <v>6.6000000000000003E-2</v>
      </c>
    </row>
    <row r="52" spans="1:24" x14ac:dyDescent="0.25">
      <c r="A52" s="9">
        <v>396</v>
      </c>
      <c r="C52" t="s">
        <v>89</v>
      </c>
      <c r="E52" s="5">
        <v>3562012.9888811689</v>
      </c>
      <c r="G52" s="33" t="s">
        <v>93</v>
      </c>
      <c r="H52" s="34" t="s">
        <v>10</v>
      </c>
      <c r="I52" s="35">
        <v>18</v>
      </c>
      <c r="J52" s="5"/>
      <c r="K52" s="64">
        <v>0.1</v>
      </c>
      <c r="L52" s="5"/>
      <c r="M52" s="5">
        <f t="shared" si="8"/>
        <v>3205811.6899930523</v>
      </c>
      <c r="N52" s="5"/>
      <c r="O52" s="5">
        <v>1296840.6599999999</v>
      </c>
      <c r="P52" s="5"/>
      <c r="Q52" s="5">
        <f t="shared" si="9"/>
        <v>1908971.0299930524</v>
      </c>
      <c r="R52" s="5"/>
      <c r="S52" s="41">
        <v>10.72</v>
      </c>
      <c r="T52" s="31"/>
      <c r="U52" s="23"/>
      <c r="V52" s="5">
        <f t="shared" si="11"/>
        <v>178075.65578293399</v>
      </c>
      <c r="X52" s="72">
        <f t="shared" si="10"/>
        <v>0.05</v>
      </c>
    </row>
    <row r="53" spans="1:24" x14ac:dyDescent="0.25">
      <c r="A53" s="9">
        <v>397</v>
      </c>
      <c r="C53" t="s">
        <v>102</v>
      </c>
      <c r="E53" s="5">
        <v>3015264.3708000006</v>
      </c>
      <c r="G53" s="33" t="s">
        <v>33</v>
      </c>
      <c r="H53" s="34" t="s">
        <v>10</v>
      </c>
      <c r="I53" s="35">
        <v>13</v>
      </c>
      <c r="J53" s="5"/>
      <c r="K53" s="64">
        <v>0</v>
      </c>
      <c r="L53" s="5"/>
      <c r="M53" s="5">
        <f t="shared" si="8"/>
        <v>3015264.3708000006</v>
      </c>
      <c r="N53" s="5"/>
      <c r="O53" s="5">
        <v>2482364.15</v>
      </c>
      <c r="P53" s="5"/>
      <c r="Q53" s="5">
        <f t="shared" si="9"/>
        <v>532900.22080000071</v>
      </c>
      <c r="R53" s="5"/>
      <c r="S53" s="41">
        <v>3.13</v>
      </c>
      <c r="T53" s="31"/>
      <c r="U53" s="23"/>
      <c r="V53" s="5">
        <f t="shared" si="11"/>
        <v>170255.66159744433</v>
      </c>
      <c r="X53" s="72">
        <f t="shared" si="10"/>
        <v>5.6000000000000001E-2</v>
      </c>
    </row>
    <row r="54" spans="1:24" x14ac:dyDescent="0.25">
      <c r="A54" s="9">
        <v>398</v>
      </c>
      <c r="C54" t="s">
        <v>103</v>
      </c>
      <c r="E54" s="7">
        <v>749276.970974172</v>
      </c>
      <c r="G54" s="33" t="s">
        <v>33</v>
      </c>
      <c r="H54" s="34" t="s">
        <v>10</v>
      </c>
      <c r="I54" s="35">
        <v>20</v>
      </c>
      <c r="J54" s="5"/>
      <c r="K54" s="65">
        <v>0</v>
      </c>
      <c r="L54" s="5"/>
      <c r="M54" s="7">
        <f t="shared" si="8"/>
        <v>749276.970974172</v>
      </c>
      <c r="N54" s="5"/>
      <c r="O54" s="7">
        <v>136680.32000000001</v>
      </c>
      <c r="P54" s="5"/>
      <c r="Q54" s="7">
        <f t="shared" si="9"/>
        <v>612596.65097417193</v>
      </c>
      <c r="R54" s="5"/>
      <c r="S54" s="54">
        <v>17.489999999999998</v>
      </c>
      <c r="T54" s="31"/>
      <c r="U54" s="23"/>
      <c r="V54" s="7">
        <f t="shared" si="11"/>
        <v>35025.537505670211</v>
      </c>
      <c r="X54" s="29">
        <f t="shared" si="10"/>
        <v>4.7E-2</v>
      </c>
    </row>
    <row r="55" spans="1:24" x14ac:dyDescent="0.25">
      <c r="A55" s="9"/>
      <c r="E55" s="5"/>
      <c r="G55" s="33"/>
      <c r="H55" s="34"/>
      <c r="I55" s="35"/>
      <c r="J55" s="5"/>
      <c r="K55" s="32"/>
      <c r="L55" s="5"/>
      <c r="M55" s="5"/>
      <c r="N55" s="5"/>
      <c r="O55" s="5"/>
      <c r="P55" s="5"/>
      <c r="Q55" s="5"/>
      <c r="R55" s="5"/>
      <c r="S55" s="41"/>
      <c r="T55" s="31"/>
      <c r="U55" s="23"/>
      <c r="V55" s="5"/>
      <c r="X55" s="17"/>
    </row>
    <row r="56" spans="1:24" ht="15.75" thickBot="1" x14ac:dyDescent="0.3">
      <c r="A56" s="9"/>
      <c r="C56" s="69" t="s">
        <v>7</v>
      </c>
      <c r="E56" s="62">
        <f>SUM(E41:E54)</f>
        <v>67134160.011139452</v>
      </c>
      <c r="G56" s="33"/>
      <c r="H56" s="34"/>
      <c r="I56" s="35"/>
      <c r="J56" s="5"/>
      <c r="K56" s="71">
        <f>-M56/E56+1</f>
        <v>7.6092283765242019E-2</v>
      </c>
      <c r="L56" s="5"/>
      <c r="M56" s="62">
        <f>SUM(M41:M54)</f>
        <v>62025768.457230665</v>
      </c>
      <c r="N56" s="5"/>
      <c r="O56" s="62">
        <f>SUM(O41:O54)</f>
        <v>25285896.290000003</v>
      </c>
      <c r="P56" s="5"/>
      <c r="Q56" s="62">
        <f>SUM(Q41:Q54)</f>
        <v>36739872.167230651</v>
      </c>
      <c r="R56" s="5"/>
      <c r="S56" s="84">
        <f>Q56/V56</f>
        <v>6.9191111086302932</v>
      </c>
      <c r="T56" s="31"/>
      <c r="U56" s="23"/>
      <c r="V56" s="62">
        <f>SUM(V41:V54)</f>
        <v>5309912.1535141347</v>
      </c>
      <c r="X56" s="30">
        <f>V56/E56</f>
        <v>7.9094043220814411E-2</v>
      </c>
    </row>
    <row r="57" spans="1:24" ht="15.75" thickTop="1" x14ac:dyDescent="0.25">
      <c r="A57" s="9"/>
      <c r="E57" s="5"/>
      <c r="G57" s="33"/>
      <c r="H57" s="34"/>
      <c r="I57" s="35"/>
      <c r="J57" s="5"/>
      <c r="K57" s="73"/>
      <c r="L57" s="5"/>
      <c r="M57" s="5"/>
      <c r="N57" s="5"/>
      <c r="O57" s="5"/>
      <c r="P57" s="5"/>
      <c r="Q57" s="5"/>
      <c r="R57" s="5"/>
      <c r="S57" s="41"/>
      <c r="T57" s="31"/>
      <c r="U57" s="23"/>
      <c r="V57" s="5"/>
      <c r="X57" s="72"/>
    </row>
    <row r="58" spans="1:24" x14ac:dyDescent="0.25">
      <c r="A58" s="9"/>
      <c r="E58" s="5"/>
      <c r="G58" s="33"/>
      <c r="H58" s="34"/>
      <c r="I58" s="35"/>
      <c r="J58" s="5"/>
      <c r="K58" s="73"/>
      <c r="L58" s="5"/>
      <c r="M58" s="5"/>
      <c r="N58" s="5"/>
      <c r="O58" s="5"/>
      <c r="P58" s="5"/>
      <c r="Q58" s="5"/>
      <c r="R58" s="5"/>
      <c r="S58" s="41"/>
      <c r="T58" s="31"/>
      <c r="U58" s="23"/>
      <c r="V58" s="5"/>
      <c r="X58" s="72"/>
    </row>
    <row r="59" spans="1:24" x14ac:dyDescent="0.25">
      <c r="A59" s="9"/>
      <c r="C59" s="2" t="s">
        <v>111</v>
      </c>
      <c r="E59" s="5"/>
      <c r="G59" s="33"/>
      <c r="H59" s="34"/>
      <c r="I59" s="35"/>
      <c r="J59" s="5"/>
      <c r="K59" s="73"/>
      <c r="L59" s="5"/>
      <c r="M59" s="5"/>
      <c r="N59" s="5"/>
      <c r="O59" s="5"/>
      <c r="P59" s="5"/>
      <c r="Q59" s="5"/>
      <c r="R59" s="5"/>
      <c r="S59" s="41"/>
      <c r="T59" s="31"/>
      <c r="U59" s="23"/>
      <c r="V59" s="5"/>
      <c r="X59" s="72"/>
    </row>
    <row r="60" spans="1:24" x14ac:dyDescent="0.25">
      <c r="A60" s="9"/>
      <c r="E60" s="5"/>
      <c r="G60" s="33"/>
      <c r="H60" s="34"/>
      <c r="I60" s="35"/>
      <c r="J60" s="5"/>
      <c r="K60" s="32"/>
      <c r="L60" s="5"/>
      <c r="M60" s="5"/>
      <c r="N60" s="5"/>
      <c r="O60" s="5"/>
      <c r="P60" s="5"/>
      <c r="Q60" s="5"/>
      <c r="R60" s="5"/>
      <c r="S60" s="41"/>
      <c r="T60" s="31"/>
      <c r="U60" s="23"/>
      <c r="V60" s="5"/>
      <c r="X60" s="17"/>
    </row>
    <row r="61" spans="1:24" x14ac:dyDescent="0.25">
      <c r="A61" s="9">
        <v>336</v>
      </c>
      <c r="C61" t="s">
        <v>114</v>
      </c>
      <c r="E61" s="5">
        <v>16109646.340000002</v>
      </c>
      <c r="G61" s="33" t="s">
        <v>41</v>
      </c>
      <c r="H61" s="34" t="s">
        <v>10</v>
      </c>
      <c r="I61" s="35">
        <v>30</v>
      </c>
      <c r="J61" s="5"/>
      <c r="K61" s="64">
        <v>-0.05</v>
      </c>
      <c r="L61" s="5"/>
      <c r="M61" s="5">
        <f t="shared" ref="M61:M63" si="12">E61*(1-K61)</f>
        <v>16915128.657000002</v>
      </c>
      <c r="N61" s="5"/>
      <c r="O61" s="5">
        <v>255180.41</v>
      </c>
      <c r="P61" s="5"/>
      <c r="Q61" s="5">
        <f t="shared" ref="Q61:Q63" si="13">M61-O61</f>
        <v>16659948.247000001</v>
      </c>
      <c r="R61" s="5"/>
      <c r="S61" s="41">
        <v>29.55</v>
      </c>
      <c r="T61" s="31"/>
      <c r="U61" s="23"/>
      <c r="V61" s="5">
        <f t="shared" ref="V61" si="14">Q61/S61</f>
        <v>563788.43475465314</v>
      </c>
      <c r="X61" s="72">
        <f t="shared" ref="X61" si="15">ROUND((V61/E61),3)</f>
        <v>3.5000000000000003E-2</v>
      </c>
    </row>
    <row r="62" spans="1:24" x14ac:dyDescent="0.25">
      <c r="A62" s="9">
        <v>336.01</v>
      </c>
      <c r="C62" t="s">
        <v>104</v>
      </c>
      <c r="E62" s="5"/>
      <c r="G62" s="33" t="s">
        <v>33</v>
      </c>
      <c r="H62" s="34" t="s">
        <v>10</v>
      </c>
      <c r="I62" s="35">
        <v>15</v>
      </c>
      <c r="J62" s="5"/>
      <c r="K62" s="64">
        <v>0</v>
      </c>
      <c r="L62" s="5"/>
      <c r="M62" s="5"/>
      <c r="N62" s="5"/>
      <c r="O62" s="5"/>
      <c r="P62" s="5"/>
      <c r="Q62" s="5"/>
      <c r="R62" s="5"/>
      <c r="S62" s="41"/>
      <c r="T62" s="31"/>
      <c r="U62" s="23"/>
      <c r="V62" s="5"/>
      <c r="X62" s="72">
        <v>6.7000000000000004E-2</v>
      </c>
    </row>
    <row r="63" spans="1:24" x14ac:dyDescent="0.25">
      <c r="A63" s="9">
        <v>364</v>
      </c>
      <c r="C63" t="s">
        <v>115</v>
      </c>
      <c r="E63" s="5">
        <v>1485380.05</v>
      </c>
      <c r="G63" s="33" t="s">
        <v>41</v>
      </c>
      <c r="H63" s="34" t="s">
        <v>10</v>
      </c>
      <c r="I63" s="35">
        <v>30</v>
      </c>
      <c r="J63" s="5"/>
      <c r="K63" s="64">
        <v>-0.05</v>
      </c>
      <c r="L63" s="5"/>
      <c r="M63" s="5">
        <f t="shared" si="12"/>
        <v>1559649.0525000002</v>
      </c>
      <c r="N63" s="5"/>
      <c r="O63" s="5">
        <v>23528.75</v>
      </c>
      <c r="P63" s="5"/>
      <c r="Q63" s="5">
        <f t="shared" si="13"/>
        <v>1536120.3025000002</v>
      </c>
      <c r="R63" s="5"/>
      <c r="S63" s="41">
        <v>29.55</v>
      </c>
      <c r="T63" s="31"/>
      <c r="U63" s="23"/>
      <c r="V63" s="5">
        <f t="shared" ref="V63" si="16">Q63/S63</f>
        <v>51983.766582064301</v>
      </c>
      <c r="X63" s="72">
        <f t="shared" ref="X63" si="17">ROUND((V63/E63),3)</f>
        <v>3.5000000000000003E-2</v>
      </c>
    </row>
    <row r="64" spans="1:24" x14ac:dyDescent="0.25">
      <c r="A64" s="9"/>
      <c r="E64" s="5"/>
      <c r="G64" s="33"/>
      <c r="H64" s="34"/>
      <c r="I64" s="35"/>
      <c r="J64" s="5"/>
      <c r="K64" s="64"/>
      <c r="L64" s="5"/>
      <c r="M64" s="5"/>
      <c r="N64" s="5"/>
      <c r="O64" s="5"/>
      <c r="P64" s="5"/>
      <c r="Q64" s="5"/>
      <c r="R64" s="5"/>
      <c r="S64" s="41"/>
      <c r="T64" s="31"/>
      <c r="U64" s="23"/>
      <c r="V64" s="5"/>
      <c r="X64" s="72"/>
    </row>
    <row r="65" spans="1:24" ht="15.75" thickBot="1" x14ac:dyDescent="0.3">
      <c r="A65" s="9"/>
      <c r="C65" s="69" t="s">
        <v>112</v>
      </c>
      <c r="E65" s="62">
        <f>SUM(E61:E63)</f>
        <v>17595026.390000001</v>
      </c>
      <c r="G65" s="33"/>
      <c r="H65" s="34"/>
      <c r="I65" s="35"/>
      <c r="J65" s="5"/>
      <c r="K65" s="71">
        <f>-M65/E65+1</f>
        <v>-5.0000000000000044E-2</v>
      </c>
      <c r="L65" s="5"/>
      <c r="M65" s="62">
        <f>SUM(M61:M63)</f>
        <v>18474777.7095</v>
      </c>
      <c r="N65" s="5"/>
      <c r="O65" s="62">
        <v>278709.16000000003</v>
      </c>
      <c r="P65" s="5"/>
      <c r="Q65" s="62">
        <f>SUM(Q61:Q63)</f>
        <v>18196068.549500003</v>
      </c>
      <c r="R65" s="5"/>
      <c r="S65" s="84">
        <f>Q65/V65</f>
        <v>29.550000000000004</v>
      </c>
      <c r="T65" s="31"/>
      <c r="U65" s="23"/>
      <c r="V65" s="62">
        <f>SUM(V61:V63)</f>
        <v>615772.20133671747</v>
      </c>
      <c r="X65" s="30">
        <f>V65/E65</f>
        <v>3.4996946733008988E-2</v>
      </c>
    </row>
    <row r="66" spans="1:24" ht="15.75" thickTop="1" x14ac:dyDescent="0.25">
      <c r="A66" s="9"/>
      <c r="G66" s="33"/>
      <c r="H66" s="34"/>
      <c r="I66" s="35"/>
      <c r="K66" s="32"/>
      <c r="L66" s="5"/>
      <c r="M66" s="5"/>
      <c r="N66" s="5"/>
      <c r="O66" s="5"/>
      <c r="P66" s="5"/>
      <c r="Q66" s="5"/>
      <c r="R66" s="5"/>
      <c r="S66" s="41"/>
      <c r="T66" s="31"/>
      <c r="U66" s="23"/>
      <c r="V66" s="5"/>
      <c r="X66" s="17"/>
    </row>
    <row r="67" spans="1:24" ht="15.75" thickBot="1" x14ac:dyDescent="0.3">
      <c r="A67" s="9"/>
      <c r="C67" s="58" t="s">
        <v>67</v>
      </c>
      <c r="E67" s="15">
        <f>E15+E36+E56+E65</f>
        <v>3148183400.9802413</v>
      </c>
      <c r="G67" s="33"/>
      <c r="H67" s="34"/>
      <c r="I67" s="35"/>
      <c r="K67" s="61">
        <f>-M67/E67+1</f>
        <v>-0.47460735074448213</v>
      </c>
      <c r="L67" s="5"/>
      <c r="M67" s="15">
        <f>M15+M36+M56+M65</f>
        <v>4642334384.5772276</v>
      </c>
      <c r="N67" s="5"/>
      <c r="O67" s="15">
        <f>O15+O36+O56+O65</f>
        <v>665270132.12999988</v>
      </c>
      <c r="P67" s="5"/>
      <c r="Q67" s="15">
        <f>Q15+Q36+Q56+Q65</f>
        <v>3977064252.4472265</v>
      </c>
      <c r="R67" s="5"/>
      <c r="S67" s="86">
        <f>Q67/V67</f>
        <v>47.852349795205562</v>
      </c>
      <c r="T67" s="31"/>
      <c r="U67" s="23"/>
      <c r="V67" s="15">
        <f>V15+V36+V56+V65</f>
        <v>83111159.001970217</v>
      </c>
      <c r="X67" s="30">
        <f>V67/E67</f>
        <v>2.6399719589428026E-2</v>
      </c>
    </row>
    <row r="68" spans="1:24" ht="15.75" thickTop="1" x14ac:dyDescent="0.25">
      <c r="A68" s="24"/>
      <c r="B68" s="14"/>
      <c r="C68" s="14"/>
      <c r="D68" s="14"/>
      <c r="E68" s="7"/>
      <c r="F68" s="7"/>
      <c r="G68" s="7"/>
      <c r="H68" s="7"/>
      <c r="I68" s="7"/>
      <c r="J68" s="7"/>
      <c r="K68" s="25"/>
      <c r="L68" s="7"/>
      <c r="M68" s="7"/>
      <c r="N68" s="7"/>
      <c r="O68" s="7"/>
      <c r="P68" s="7"/>
      <c r="Q68" s="7"/>
      <c r="R68" s="7"/>
      <c r="S68" s="26"/>
      <c r="T68" s="26"/>
      <c r="U68" s="26"/>
      <c r="V68" s="7"/>
      <c r="W68" s="14"/>
      <c r="X68" s="8"/>
    </row>
    <row r="69" spans="1:24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4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4" x14ac:dyDescent="0.25">
      <c r="A71" s="101" t="s">
        <v>171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x14ac:dyDescent="0.25">
      <c r="A72" s="101" t="s">
        <v>37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x14ac:dyDescent="0.25">
      <c r="A73" s="102" t="s">
        <v>153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1:24" x14ac:dyDescent="0.25">
      <c r="A74" s="102" t="s">
        <v>170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</row>
    <row r="75" spans="1:24" x14ac:dyDescent="0.25">
      <c r="A75" s="101" t="s">
        <v>38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x14ac:dyDescent="0.25">
      <c r="A76" s="101" t="s">
        <v>39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x14ac:dyDescent="0.25">
      <c r="A77" s="101" t="s">
        <v>163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4" x14ac:dyDescent="0.25">
      <c r="A78" s="102" t="s">
        <v>106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 x14ac:dyDescent="0.25">
      <c r="A79" s="102" t="s">
        <v>107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  <row r="80" spans="1:24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</row>
  </sheetData>
  <mergeCells count="13">
    <mergeCell ref="A79:X79"/>
    <mergeCell ref="A80:X80"/>
    <mergeCell ref="G4:I4"/>
    <mergeCell ref="G6:I6"/>
    <mergeCell ref="V6:X6"/>
    <mergeCell ref="A71:X71"/>
    <mergeCell ref="A72:X72"/>
    <mergeCell ref="A73:X73"/>
    <mergeCell ref="A74:X74"/>
    <mergeCell ref="A75:X75"/>
    <mergeCell ref="A76:X76"/>
    <mergeCell ref="A77:X77"/>
    <mergeCell ref="A78:X78"/>
  </mergeCells>
  <printOptions horizontalCentered="1"/>
  <pageMargins left="0.5" right="0.5" top="1" bottom="0.5" header="0.3" footer="0.3"/>
  <pageSetup scale="65" fitToHeight="6" orientation="landscape" r:id="rId1"/>
  <headerFooter scaleWithDoc="0">
    <oddHeader>&amp;C&amp;"-,Bold"&amp;14Depreciation Rate Development - 2023 Study
(With Theoretical Reserve and Adjusted Parameters)&amp;RDocket No. 20230023-GU
2023 Rates (TR, Adjusted)
Exhibit DJG-25, 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854F-18C0-4630-86DC-55F1E2550D85}">
  <sheetPr>
    <tabColor theme="8" tint="0.39997558519241921"/>
    <pageSetUpPr fitToPage="1"/>
  </sheetPr>
  <dimension ref="A1:X79"/>
  <sheetViews>
    <sheetView zoomScaleNormal="100" workbookViewId="0">
      <pane ySplit="8" topLeftCell="A20" activePane="bottomLeft" state="frozen"/>
      <selection pane="bottomLeft"/>
    </sheetView>
  </sheetViews>
  <sheetFormatPr defaultRowHeight="15" x14ac:dyDescent="0.25"/>
  <cols>
    <col min="2" max="2" width="2.7109375" customWidth="1"/>
    <col min="3" max="3" width="47.425781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"/>
      <c r="T1" s="8"/>
      <c r="U1" s="8"/>
      <c r="V1" s="14"/>
      <c r="W1" s="14"/>
      <c r="X1" s="14"/>
    </row>
    <row r="2" spans="1:24" x14ac:dyDescent="0.25">
      <c r="S2" s="4"/>
      <c r="T2" s="4"/>
      <c r="U2" s="4"/>
    </row>
    <row r="3" spans="1:24" hidden="1" x14ac:dyDescent="0.25"/>
    <row r="4" spans="1:24" x14ac:dyDescent="0.25">
      <c r="E4" s="10" t="s">
        <v>19</v>
      </c>
      <c r="F4" s="10"/>
      <c r="G4" s="95" t="s">
        <v>20</v>
      </c>
      <c r="H4" s="95"/>
      <c r="I4" s="95"/>
      <c r="J4" s="10"/>
      <c r="K4" s="10" t="s">
        <v>21</v>
      </c>
      <c r="L4" s="10"/>
      <c r="M4" s="10" t="s">
        <v>22</v>
      </c>
      <c r="N4" s="10"/>
      <c r="O4" s="10" t="s">
        <v>23</v>
      </c>
      <c r="P4" s="10"/>
      <c r="Q4" s="10" t="s">
        <v>24</v>
      </c>
      <c r="R4" s="10"/>
      <c r="S4" s="10" t="s">
        <v>25</v>
      </c>
      <c r="T4" s="10"/>
      <c r="U4" s="10"/>
      <c r="V4" s="10" t="s">
        <v>26</v>
      </c>
      <c r="W4" s="10"/>
      <c r="X4" s="10" t="s">
        <v>32</v>
      </c>
    </row>
    <row r="6" spans="1:24" x14ac:dyDescent="0.25">
      <c r="A6" s="3" t="s">
        <v>0</v>
      </c>
      <c r="B6" s="3"/>
      <c r="C6" s="2"/>
      <c r="D6" s="2"/>
      <c r="E6" s="3" t="s">
        <v>42</v>
      </c>
      <c r="F6" s="3"/>
      <c r="G6" s="96" t="s">
        <v>34</v>
      </c>
      <c r="H6" s="96"/>
      <c r="I6" s="96"/>
      <c r="J6" s="3"/>
      <c r="K6" s="3" t="s">
        <v>18</v>
      </c>
      <c r="L6" s="3"/>
      <c r="M6" s="3" t="s">
        <v>17</v>
      </c>
      <c r="N6" s="3"/>
      <c r="O6" s="3" t="s">
        <v>11</v>
      </c>
      <c r="Q6" s="3" t="s">
        <v>12</v>
      </c>
      <c r="R6" s="3"/>
      <c r="S6" s="3" t="s">
        <v>16</v>
      </c>
      <c r="T6" s="3"/>
      <c r="U6" s="3"/>
      <c r="V6" s="99" t="s">
        <v>31</v>
      </c>
      <c r="W6" s="99"/>
      <c r="X6" s="99"/>
    </row>
    <row r="7" spans="1:24" x14ac:dyDescent="0.25">
      <c r="A7" s="6" t="s">
        <v>1</v>
      </c>
      <c r="B7" s="3"/>
      <c r="C7" s="6" t="s">
        <v>2</v>
      </c>
      <c r="D7" s="3"/>
      <c r="E7" s="74">
        <v>45291</v>
      </c>
      <c r="F7" s="3"/>
      <c r="G7" s="6" t="s">
        <v>35</v>
      </c>
      <c r="H7" s="3"/>
      <c r="I7" s="6" t="s">
        <v>36</v>
      </c>
      <c r="J7" s="3"/>
      <c r="K7" s="6" t="s">
        <v>8</v>
      </c>
      <c r="L7" s="3"/>
      <c r="M7" s="6" t="s">
        <v>13</v>
      </c>
      <c r="N7" s="3"/>
      <c r="O7" s="6" t="s">
        <v>9</v>
      </c>
      <c r="Q7" s="6" t="s">
        <v>14</v>
      </c>
      <c r="R7" s="3"/>
      <c r="S7" s="6" t="s">
        <v>15</v>
      </c>
      <c r="T7" s="3"/>
      <c r="U7" s="3"/>
      <c r="V7" s="76" t="s">
        <v>5</v>
      </c>
      <c r="W7" s="28"/>
      <c r="X7" s="77" t="s">
        <v>3</v>
      </c>
    </row>
    <row r="10" spans="1:24" x14ac:dyDescent="0.25">
      <c r="A10" s="9"/>
      <c r="C10" s="2" t="s">
        <v>113</v>
      </c>
      <c r="E10" s="5"/>
      <c r="G10" s="33"/>
      <c r="H10" s="34"/>
      <c r="I10" s="35"/>
      <c r="J10" s="5"/>
      <c r="K10" s="73"/>
      <c r="L10" s="5"/>
      <c r="M10" s="5"/>
      <c r="N10" s="5"/>
      <c r="O10" s="5"/>
      <c r="P10" s="5"/>
      <c r="Q10" s="5"/>
      <c r="R10" s="5"/>
      <c r="S10" s="23"/>
      <c r="T10" s="31"/>
      <c r="U10" s="23"/>
      <c r="V10" s="5"/>
      <c r="X10" s="72"/>
    </row>
    <row r="11" spans="1:24" x14ac:dyDescent="0.25">
      <c r="A11" s="9"/>
      <c r="E11" s="5"/>
      <c r="G11" s="33"/>
      <c r="H11" s="34"/>
      <c r="I11" s="35"/>
      <c r="J11" s="5"/>
      <c r="K11" s="32"/>
      <c r="L11" s="5"/>
      <c r="M11" s="5"/>
      <c r="N11" s="5"/>
      <c r="O11" s="5"/>
      <c r="P11" s="5"/>
      <c r="Q11" s="5"/>
      <c r="R11" s="5"/>
      <c r="S11" s="23"/>
      <c r="T11" s="31"/>
      <c r="U11" s="23"/>
      <c r="V11" s="5"/>
      <c r="X11" s="17"/>
    </row>
    <row r="12" spans="1:24" x14ac:dyDescent="0.25">
      <c r="A12" s="9">
        <v>303</v>
      </c>
      <c r="C12" t="s">
        <v>95</v>
      </c>
      <c r="E12" s="5">
        <v>815325.07000000007</v>
      </c>
      <c r="G12" s="33" t="s">
        <v>33</v>
      </c>
      <c r="H12" s="34" t="s">
        <v>10</v>
      </c>
      <c r="I12" s="35">
        <v>25</v>
      </c>
      <c r="J12" s="5"/>
      <c r="K12" s="64">
        <v>0</v>
      </c>
      <c r="L12" s="5"/>
      <c r="M12" s="5">
        <f t="shared" ref="M12:M13" si="0">E12*(1-K12)</f>
        <v>815325.07000000007</v>
      </c>
      <c r="N12" s="5"/>
      <c r="O12" s="5">
        <v>815325.0699999989</v>
      </c>
      <c r="P12" s="5"/>
      <c r="Q12" s="5">
        <f t="shared" ref="Q12:Q13" si="1">M12-O12</f>
        <v>1.1641532182693481E-9</v>
      </c>
      <c r="R12" s="5"/>
      <c r="S12" s="23"/>
      <c r="T12" s="31"/>
      <c r="U12" s="23"/>
      <c r="V12" s="5"/>
      <c r="X12" s="72">
        <v>0.04</v>
      </c>
    </row>
    <row r="13" spans="1:24" x14ac:dyDescent="0.25">
      <c r="A13" s="9">
        <v>303.01</v>
      </c>
      <c r="C13" t="s">
        <v>96</v>
      </c>
      <c r="E13" s="5">
        <v>110526643.99000001</v>
      </c>
      <c r="G13" s="33" t="s">
        <v>33</v>
      </c>
      <c r="H13" s="34" t="s">
        <v>10</v>
      </c>
      <c r="I13" s="35">
        <v>15</v>
      </c>
      <c r="J13" s="5"/>
      <c r="K13" s="64">
        <v>0</v>
      </c>
      <c r="L13" s="5"/>
      <c r="M13" s="5">
        <f t="shared" si="0"/>
        <v>110526643.99000001</v>
      </c>
      <c r="N13" s="5"/>
      <c r="O13" s="5">
        <v>30148268.771823499</v>
      </c>
      <c r="P13" s="5"/>
      <c r="Q13" s="5">
        <f t="shared" si="1"/>
        <v>80378375.218176514</v>
      </c>
      <c r="R13" s="5"/>
      <c r="S13" s="41">
        <v>11.29</v>
      </c>
      <c r="T13" s="31"/>
      <c r="U13" s="23"/>
      <c r="V13" s="5">
        <f t="shared" ref="V13" si="2">Q13/S13</f>
        <v>7119430.9316365384</v>
      </c>
      <c r="X13" s="72">
        <f t="shared" ref="X13" si="3">ROUND((V13/E13),3)</f>
        <v>6.4000000000000001E-2</v>
      </c>
    </row>
    <row r="14" spans="1:24" x14ac:dyDescent="0.25">
      <c r="A14" s="9"/>
      <c r="E14" s="5"/>
      <c r="G14" s="33"/>
      <c r="H14" s="34"/>
      <c r="I14" s="35"/>
      <c r="J14" s="5"/>
      <c r="K14" s="64"/>
      <c r="L14" s="5"/>
      <c r="M14" s="5"/>
      <c r="N14" s="5"/>
      <c r="O14" s="5"/>
      <c r="P14" s="5"/>
      <c r="Q14" s="5"/>
      <c r="R14" s="5"/>
      <c r="S14" s="41"/>
      <c r="T14" s="31"/>
      <c r="U14" s="23"/>
      <c r="V14" s="5"/>
      <c r="X14" s="72"/>
    </row>
    <row r="15" spans="1:24" ht="15.75" thickBot="1" x14ac:dyDescent="0.3">
      <c r="A15" s="9"/>
      <c r="C15" s="69" t="s">
        <v>117</v>
      </c>
      <c r="E15" s="62">
        <f>SUM(E12:E13)</f>
        <v>111341969.06</v>
      </c>
      <c r="G15" s="33"/>
      <c r="H15" s="34"/>
      <c r="I15" s="35"/>
      <c r="J15" s="5"/>
      <c r="K15" s="71">
        <f>-M15/E15+1</f>
        <v>0</v>
      </c>
      <c r="L15" s="5"/>
      <c r="M15" s="62">
        <f>SUM(M12:M13)</f>
        <v>111341969.06</v>
      </c>
      <c r="N15" s="5"/>
      <c r="O15" s="62">
        <f>SUM(O12:O13)</f>
        <v>30963593.8418235</v>
      </c>
      <c r="P15" s="5"/>
      <c r="Q15" s="62">
        <f>SUM(Q12:Q13)</f>
        <v>80378375.218176514</v>
      </c>
      <c r="R15" s="5"/>
      <c r="S15" s="84">
        <f>Q15/V15</f>
        <v>11.29</v>
      </c>
      <c r="T15" s="31"/>
      <c r="U15" s="23"/>
      <c r="V15" s="62">
        <f>SUM(V12:V13)</f>
        <v>7119430.9316365384</v>
      </c>
      <c r="X15" s="30">
        <f>V15/E15</f>
        <v>6.3942024662775779E-2</v>
      </c>
    </row>
    <row r="16" spans="1:24" ht="15.75" thickTop="1" x14ac:dyDescent="0.25">
      <c r="S16" s="85"/>
      <c r="T16" s="19"/>
    </row>
    <row r="17" spans="1:24" x14ac:dyDescent="0.25">
      <c r="S17" s="85"/>
      <c r="T17" s="19"/>
    </row>
    <row r="18" spans="1:24" x14ac:dyDescent="0.25">
      <c r="A18" s="9"/>
      <c r="C18" s="2" t="s">
        <v>64</v>
      </c>
      <c r="F18" s="5"/>
      <c r="G18" s="33"/>
      <c r="H18" s="34"/>
      <c r="I18" s="35"/>
      <c r="J18" s="5"/>
      <c r="K18" s="32"/>
      <c r="L18" s="5"/>
      <c r="M18" s="5"/>
      <c r="N18" s="5"/>
      <c r="O18" s="5"/>
      <c r="P18" s="5"/>
      <c r="Q18" s="5"/>
      <c r="R18" s="5"/>
      <c r="S18" s="41"/>
      <c r="T18" s="31"/>
      <c r="U18" s="23"/>
      <c r="V18" s="5"/>
      <c r="X18" s="17"/>
    </row>
    <row r="19" spans="1:24" x14ac:dyDescent="0.25">
      <c r="A19" s="9"/>
      <c r="C19" s="2"/>
      <c r="F19" s="5"/>
      <c r="G19" s="33"/>
      <c r="H19" s="34"/>
      <c r="I19" s="35"/>
      <c r="J19" s="5"/>
      <c r="K19" s="32"/>
      <c r="L19" s="5"/>
      <c r="M19" s="5"/>
      <c r="N19" s="5"/>
      <c r="O19" s="5"/>
      <c r="P19" s="5"/>
      <c r="Q19" s="5"/>
      <c r="R19" s="5"/>
      <c r="S19" s="41"/>
      <c r="T19" s="31"/>
      <c r="U19" s="23"/>
      <c r="V19" s="5"/>
      <c r="X19" s="17"/>
    </row>
    <row r="20" spans="1:24" x14ac:dyDescent="0.25">
      <c r="A20" s="9">
        <v>374.02</v>
      </c>
      <c r="C20" t="s">
        <v>71</v>
      </c>
      <c r="E20" s="5">
        <v>4268872.66</v>
      </c>
      <c r="F20" s="5"/>
      <c r="G20" s="33" t="s">
        <v>33</v>
      </c>
      <c r="H20" s="34" t="s">
        <v>10</v>
      </c>
      <c r="I20" s="35">
        <v>75</v>
      </c>
      <c r="J20" s="5"/>
      <c r="K20" s="64">
        <v>0</v>
      </c>
      <c r="L20" s="5"/>
      <c r="M20" s="5">
        <f t="shared" ref="M20:M34" si="4">E20*(1-K20)</f>
        <v>4268872.66</v>
      </c>
      <c r="N20" s="5"/>
      <c r="O20" s="5">
        <v>1094629.2845799967</v>
      </c>
      <c r="P20" s="5"/>
      <c r="Q20" s="5">
        <f t="shared" ref="Q20:Q34" si="5">M20-O20</f>
        <v>3174243.3754200032</v>
      </c>
      <c r="R20" s="5"/>
      <c r="S20" s="41">
        <v>56.86</v>
      </c>
      <c r="T20" s="31"/>
      <c r="U20" s="23"/>
      <c r="V20" s="5">
        <f t="shared" ref="V20:V34" si="6">Q20/S20</f>
        <v>55825.59576890614</v>
      </c>
      <c r="X20" s="72">
        <f>ROUND((V20/E20),3)</f>
        <v>1.2999999999999999E-2</v>
      </c>
    </row>
    <row r="21" spans="1:24" x14ac:dyDescent="0.25">
      <c r="A21" s="9">
        <v>375</v>
      </c>
      <c r="C21" t="s">
        <v>72</v>
      </c>
      <c r="E21" s="5">
        <v>31386680.030799996</v>
      </c>
      <c r="F21" s="5"/>
      <c r="G21" s="33" t="s">
        <v>91</v>
      </c>
      <c r="H21" s="34" t="s">
        <v>10</v>
      </c>
      <c r="I21" s="35">
        <v>33</v>
      </c>
      <c r="J21" s="5"/>
      <c r="K21" s="64">
        <v>0</v>
      </c>
      <c r="L21" s="5"/>
      <c r="M21" s="5">
        <f t="shared" si="4"/>
        <v>31386680.030799996</v>
      </c>
      <c r="N21" s="5"/>
      <c r="O21" s="5">
        <v>8889159.1214909013</v>
      </c>
      <c r="P21" s="5"/>
      <c r="Q21" s="5">
        <f t="shared" si="5"/>
        <v>22497520.909309097</v>
      </c>
      <c r="R21" s="5"/>
      <c r="S21" s="41">
        <v>26.11</v>
      </c>
      <c r="T21" s="31"/>
      <c r="U21" s="23"/>
      <c r="V21" s="5">
        <f t="shared" si="6"/>
        <v>861643.84945649549</v>
      </c>
      <c r="X21" s="72">
        <f t="shared" ref="X21:X34" si="7">ROUND((V21/E21),3)</f>
        <v>2.7E-2</v>
      </c>
    </row>
    <row r="22" spans="1:24" x14ac:dyDescent="0.25">
      <c r="A22" s="9">
        <v>376</v>
      </c>
      <c r="C22" t="s">
        <v>73</v>
      </c>
      <c r="E22" s="5">
        <v>826292081.12680912</v>
      </c>
      <c r="G22" s="33" t="s">
        <v>68</v>
      </c>
      <c r="H22" s="34" t="s">
        <v>10</v>
      </c>
      <c r="I22" s="35">
        <v>65</v>
      </c>
      <c r="J22" s="5"/>
      <c r="K22" s="64">
        <v>-0.6</v>
      </c>
      <c r="L22" s="5"/>
      <c r="M22" s="5">
        <f t="shared" si="4"/>
        <v>1322067329.8028946</v>
      </c>
      <c r="N22" s="5"/>
      <c r="O22" s="5">
        <v>202174502.97406614</v>
      </c>
      <c r="P22" s="5"/>
      <c r="Q22" s="5">
        <f t="shared" si="5"/>
        <v>1119892826.8288283</v>
      </c>
      <c r="R22" s="5"/>
      <c r="S22" s="41">
        <v>55.24</v>
      </c>
      <c r="T22" s="31"/>
      <c r="U22" s="23"/>
      <c r="V22" s="5">
        <f t="shared" si="6"/>
        <v>20273222.788356777</v>
      </c>
      <c r="X22" s="72">
        <f t="shared" si="7"/>
        <v>2.5000000000000001E-2</v>
      </c>
    </row>
    <row r="23" spans="1:24" x14ac:dyDescent="0.25">
      <c r="A23" s="9">
        <v>376.02</v>
      </c>
      <c r="C23" t="s">
        <v>74</v>
      </c>
      <c r="E23" s="5">
        <v>961474232.53461206</v>
      </c>
      <c r="F23" s="5"/>
      <c r="G23" s="33" t="s">
        <v>41</v>
      </c>
      <c r="H23" s="34" t="s">
        <v>10</v>
      </c>
      <c r="I23" s="35">
        <v>75</v>
      </c>
      <c r="J23" s="5"/>
      <c r="K23" s="64">
        <v>-0.4</v>
      </c>
      <c r="L23" s="5"/>
      <c r="M23" s="5">
        <f t="shared" si="4"/>
        <v>1346063925.5484569</v>
      </c>
      <c r="N23" s="5"/>
      <c r="O23" s="5">
        <v>211166625.88731775</v>
      </c>
      <c r="P23" s="5"/>
      <c r="Q23" s="5">
        <f t="shared" si="5"/>
        <v>1134897299.6611392</v>
      </c>
      <c r="R23" s="5"/>
      <c r="S23" s="41">
        <v>67.040000000000006</v>
      </c>
      <c r="T23" s="31"/>
      <c r="U23" s="23"/>
      <c r="V23" s="5">
        <f t="shared" si="6"/>
        <v>16928659.004491933</v>
      </c>
      <c r="X23" s="72">
        <f t="shared" si="7"/>
        <v>1.7999999999999999E-2</v>
      </c>
    </row>
    <row r="24" spans="1:24" x14ac:dyDescent="0.25">
      <c r="A24" s="9">
        <v>377</v>
      </c>
      <c r="C24" t="s">
        <v>94</v>
      </c>
      <c r="E24" s="5">
        <v>19187297.899999999</v>
      </c>
      <c r="F24" s="5"/>
      <c r="G24" s="33" t="s">
        <v>41</v>
      </c>
      <c r="H24" s="34" t="s">
        <v>10</v>
      </c>
      <c r="I24" s="35">
        <v>35</v>
      </c>
      <c r="J24" s="5"/>
      <c r="K24" s="64">
        <v>-0.05</v>
      </c>
      <c r="L24" s="5"/>
      <c r="M24" s="5">
        <f t="shared" si="4"/>
        <v>20146662.794999998</v>
      </c>
      <c r="N24" s="5"/>
      <c r="O24" s="5">
        <v>1345774.267</v>
      </c>
      <c r="P24" s="5"/>
      <c r="Q24" s="5">
        <f t="shared" si="5"/>
        <v>18800888.527999997</v>
      </c>
      <c r="R24" s="5"/>
      <c r="S24" s="41">
        <v>32.76</v>
      </c>
      <c r="T24" s="31"/>
      <c r="U24" s="23"/>
      <c r="V24" s="5">
        <f t="shared" si="6"/>
        <v>573897.69621489616</v>
      </c>
      <c r="X24" s="72">
        <f t="shared" si="7"/>
        <v>0.03</v>
      </c>
    </row>
    <row r="25" spans="1:24" x14ac:dyDescent="0.25">
      <c r="A25" s="9">
        <v>378</v>
      </c>
      <c r="C25" t="s">
        <v>75</v>
      </c>
      <c r="E25" s="5">
        <v>22151056.5068</v>
      </c>
      <c r="F25" s="5"/>
      <c r="G25" s="33" t="s">
        <v>68</v>
      </c>
      <c r="H25" s="34" t="s">
        <v>10</v>
      </c>
      <c r="I25" s="35">
        <v>40</v>
      </c>
      <c r="J25" s="5"/>
      <c r="K25" s="64">
        <v>-0.2</v>
      </c>
      <c r="L25" s="5"/>
      <c r="M25" s="5">
        <f t="shared" si="4"/>
        <v>26581267.80816</v>
      </c>
      <c r="N25" s="5"/>
      <c r="O25" s="5">
        <v>5803971.3608217975</v>
      </c>
      <c r="P25" s="5"/>
      <c r="Q25" s="5">
        <f t="shared" si="5"/>
        <v>20777296.447338201</v>
      </c>
      <c r="R25" s="5"/>
      <c r="S25" s="41">
        <v>31.21</v>
      </c>
      <c r="T25" s="31"/>
      <c r="U25" s="23"/>
      <c r="V25" s="5">
        <f t="shared" si="6"/>
        <v>665725.61510215316</v>
      </c>
      <c r="X25" s="72">
        <f t="shared" si="7"/>
        <v>0.03</v>
      </c>
    </row>
    <row r="26" spans="1:24" x14ac:dyDescent="0.25">
      <c r="A26" s="9">
        <v>379</v>
      </c>
      <c r="C26" t="s">
        <v>76</v>
      </c>
      <c r="E26" s="5">
        <v>116022316.78159998</v>
      </c>
      <c r="F26" s="5"/>
      <c r="G26" s="33" t="s">
        <v>41</v>
      </c>
      <c r="H26" s="34" t="s">
        <v>10</v>
      </c>
      <c r="I26" s="35">
        <v>52</v>
      </c>
      <c r="J26" s="5"/>
      <c r="K26" s="64">
        <v>-0.2</v>
      </c>
      <c r="L26" s="5"/>
      <c r="M26" s="5">
        <f t="shared" si="4"/>
        <v>139226780.13791996</v>
      </c>
      <c r="N26" s="5"/>
      <c r="O26" s="5">
        <v>19487316.672034327</v>
      </c>
      <c r="P26" s="5"/>
      <c r="Q26" s="5">
        <f t="shared" si="5"/>
        <v>119739463.46588564</v>
      </c>
      <c r="R26" s="5"/>
      <c r="S26" s="41">
        <v>46.32</v>
      </c>
      <c r="T26" s="31"/>
      <c r="U26" s="23"/>
      <c r="V26" s="5">
        <f t="shared" si="6"/>
        <v>2585048.8658438176</v>
      </c>
      <c r="X26" s="72">
        <f t="shared" si="7"/>
        <v>2.1999999999999999E-2</v>
      </c>
    </row>
    <row r="27" spans="1:24" x14ac:dyDescent="0.25">
      <c r="A27" s="9">
        <v>380</v>
      </c>
      <c r="C27" t="s">
        <v>77</v>
      </c>
      <c r="E27" s="5">
        <v>68085342.290000007</v>
      </c>
      <c r="F27" s="5"/>
      <c r="G27" s="33" t="s">
        <v>92</v>
      </c>
      <c r="H27" s="34" t="s">
        <v>10</v>
      </c>
      <c r="I27" s="35">
        <v>52</v>
      </c>
      <c r="J27" s="5"/>
      <c r="K27" s="64">
        <v>-1.3</v>
      </c>
      <c r="L27" s="5"/>
      <c r="M27" s="5">
        <f t="shared" si="4"/>
        <v>156596287.26699999</v>
      </c>
      <c r="N27" s="5"/>
      <c r="O27" s="5">
        <v>42441602.101600043</v>
      </c>
      <c r="P27" s="5"/>
      <c r="Q27" s="5">
        <f t="shared" si="5"/>
        <v>114154685.16539994</v>
      </c>
      <c r="R27" s="5"/>
      <c r="S27" s="41">
        <v>39.32</v>
      </c>
      <c r="T27" s="31"/>
      <c r="U27" s="23"/>
      <c r="V27" s="5">
        <f t="shared" si="6"/>
        <v>2903221.9014598154</v>
      </c>
      <c r="X27" s="72">
        <f t="shared" si="7"/>
        <v>4.2999999999999997E-2</v>
      </c>
    </row>
    <row r="28" spans="1:24" x14ac:dyDescent="0.25">
      <c r="A28" s="9">
        <v>380.02</v>
      </c>
      <c r="C28" t="s">
        <v>78</v>
      </c>
      <c r="E28" s="5">
        <v>610080538.33359969</v>
      </c>
      <c r="F28" s="5"/>
      <c r="G28" s="33" t="s">
        <v>69</v>
      </c>
      <c r="H28" s="34" t="s">
        <v>10</v>
      </c>
      <c r="I28" s="35">
        <v>55</v>
      </c>
      <c r="J28" s="5"/>
      <c r="K28" s="64">
        <v>-0.75</v>
      </c>
      <c r="L28" s="5"/>
      <c r="M28" s="5">
        <f t="shared" si="4"/>
        <v>1067640942.0837995</v>
      </c>
      <c r="N28" s="5"/>
      <c r="O28" s="5">
        <v>211877747.51803446</v>
      </c>
      <c r="P28" s="5"/>
      <c r="Q28" s="5">
        <f t="shared" si="5"/>
        <v>855763194.56576502</v>
      </c>
      <c r="R28" s="5"/>
      <c r="S28" s="41">
        <v>46.09</v>
      </c>
      <c r="T28" s="31"/>
      <c r="U28" s="23"/>
      <c r="V28" s="5">
        <f t="shared" si="6"/>
        <v>18567220.537334889</v>
      </c>
      <c r="X28" s="72">
        <f t="shared" si="7"/>
        <v>0.03</v>
      </c>
    </row>
    <row r="29" spans="1:24" x14ac:dyDescent="0.25">
      <c r="A29" s="9">
        <v>381</v>
      </c>
      <c r="C29" t="s">
        <v>79</v>
      </c>
      <c r="E29" s="5">
        <v>99270694.281199962</v>
      </c>
      <c r="F29" s="5"/>
      <c r="G29" s="33" t="s">
        <v>41</v>
      </c>
      <c r="H29" s="34" t="s">
        <v>10</v>
      </c>
      <c r="I29" s="35">
        <v>20</v>
      </c>
      <c r="J29" s="5"/>
      <c r="K29" s="64">
        <v>0</v>
      </c>
      <c r="L29" s="5"/>
      <c r="M29" s="5">
        <f t="shared" si="4"/>
        <v>99270694.281199962</v>
      </c>
      <c r="N29" s="5"/>
      <c r="O29" s="5">
        <v>41990333.264870144</v>
      </c>
      <c r="P29" s="5"/>
      <c r="Q29" s="5">
        <f t="shared" si="5"/>
        <v>57280361.016329817</v>
      </c>
      <c r="R29" s="5"/>
      <c r="S29" s="41">
        <v>12.36</v>
      </c>
      <c r="T29" s="31"/>
      <c r="U29" s="23"/>
      <c r="V29" s="5">
        <f t="shared" si="6"/>
        <v>4634333.4155606646</v>
      </c>
      <c r="X29" s="72">
        <f t="shared" si="7"/>
        <v>4.7E-2</v>
      </c>
    </row>
    <row r="30" spans="1:24" x14ac:dyDescent="0.25">
      <c r="A30" s="9">
        <v>382</v>
      </c>
      <c r="C30" t="s">
        <v>80</v>
      </c>
      <c r="E30" s="5">
        <v>105820491.27528128</v>
      </c>
      <c r="F30" s="5"/>
      <c r="G30" s="33" t="s">
        <v>68</v>
      </c>
      <c r="H30" s="34" t="s">
        <v>10</v>
      </c>
      <c r="I30" s="35">
        <v>45</v>
      </c>
      <c r="J30" s="5"/>
      <c r="K30" s="64">
        <v>-0.3</v>
      </c>
      <c r="L30" s="5"/>
      <c r="M30" s="5">
        <f t="shared" si="4"/>
        <v>137566638.65786567</v>
      </c>
      <c r="N30" s="5"/>
      <c r="O30" s="5">
        <v>38080014.486180469</v>
      </c>
      <c r="P30" s="5"/>
      <c r="Q30" s="5">
        <f t="shared" si="5"/>
        <v>99486624.171685204</v>
      </c>
      <c r="R30" s="5"/>
      <c r="S30" s="41">
        <v>36.950000000000003</v>
      </c>
      <c r="T30" s="31"/>
      <c r="U30" s="23"/>
      <c r="V30" s="5">
        <f t="shared" si="6"/>
        <v>2692466.1480834964</v>
      </c>
      <c r="X30" s="72">
        <f t="shared" si="7"/>
        <v>2.5000000000000001E-2</v>
      </c>
    </row>
    <row r="31" spans="1:24" x14ac:dyDescent="0.25">
      <c r="A31" s="9">
        <v>383</v>
      </c>
      <c r="C31" t="s">
        <v>81</v>
      </c>
      <c r="E31" s="5">
        <v>20766817.198400006</v>
      </c>
      <c r="F31" s="5"/>
      <c r="G31" s="33" t="s">
        <v>109</v>
      </c>
      <c r="H31" s="34" t="s">
        <v>10</v>
      </c>
      <c r="I31" s="35">
        <v>42</v>
      </c>
      <c r="J31" s="5"/>
      <c r="K31" s="64">
        <v>0</v>
      </c>
      <c r="L31" s="5"/>
      <c r="M31" s="5">
        <f t="shared" si="4"/>
        <v>20766817.198400006</v>
      </c>
      <c r="N31" s="5"/>
      <c r="O31" s="5">
        <v>9389570.7072937861</v>
      </c>
      <c r="P31" s="5"/>
      <c r="Q31" s="5">
        <f t="shared" si="5"/>
        <v>11377246.49110622</v>
      </c>
      <c r="R31" s="5"/>
      <c r="S31" s="41">
        <v>28.22</v>
      </c>
      <c r="T31" s="31"/>
      <c r="U31" s="23"/>
      <c r="V31" s="5">
        <f t="shared" si="6"/>
        <v>403162.52626173705</v>
      </c>
      <c r="X31" s="72">
        <f t="shared" si="7"/>
        <v>1.9E-2</v>
      </c>
    </row>
    <row r="32" spans="1:24" x14ac:dyDescent="0.25">
      <c r="A32" s="9">
        <v>384</v>
      </c>
      <c r="C32" t="s">
        <v>82</v>
      </c>
      <c r="E32" s="5">
        <v>38677154.93</v>
      </c>
      <c r="F32" s="5"/>
      <c r="G32" s="33" t="s">
        <v>68</v>
      </c>
      <c r="H32" s="34" t="s">
        <v>10</v>
      </c>
      <c r="I32" s="35">
        <v>47</v>
      </c>
      <c r="J32" s="5"/>
      <c r="K32" s="64">
        <v>-0.3</v>
      </c>
      <c r="L32" s="5"/>
      <c r="M32" s="5">
        <f t="shared" si="4"/>
        <v>50280301.409000002</v>
      </c>
      <c r="N32" s="5"/>
      <c r="O32" s="5">
        <v>16188800.553669997</v>
      </c>
      <c r="P32" s="5"/>
      <c r="Q32" s="5">
        <f t="shared" si="5"/>
        <v>34091500.855330005</v>
      </c>
      <c r="R32" s="5"/>
      <c r="S32" s="41">
        <v>37.9</v>
      </c>
      <c r="T32" s="31"/>
      <c r="U32" s="23"/>
      <c r="V32" s="5">
        <f t="shared" si="6"/>
        <v>899511.89591899759</v>
      </c>
      <c r="X32" s="72">
        <f t="shared" si="7"/>
        <v>2.3E-2</v>
      </c>
    </row>
    <row r="33" spans="1:24" x14ac:dyDescent="0.25">
      <c r="A33" s="9">
        <v>385</v>
      </c>
      <c r="C33" t="s">
        <v>83</v>
      </c>
      <c r="E33" s="5">
        <v>15196826.640000001</v>
      </c>
      <c r="F33" s="5"/>
      <c r="G33" s="33" t="s">
        <v>69</v>
      </c>
      <c r="H33" s="34" t="s">
        <v>10</v>
      </c>
      <c r="I33" s="35">
        <v>39</v>
      </c>
      <c r="J33" s="5"/>
      <c r="K33" s="64">
        <v>0</v>
      </c>
      <c r="L33" s="5"/>
      <c r="M33" s="5">
        <f t="shared" si="4"/>
        <v>15196826.640000001</v>
      </c>
      <c r="N33" s="5"/>
      <c r="O33" s="5">
        <v>7331118.0327200107</v>
      </c>
      <c r="P33" s="5"/>
      <c r="Q33" s="5">
        <f t="shared" si="5"/>
        <v>7865708.6072799899</v>
      </c>
      <c r="R33" s="5"/>
      <c r="S33" s="41">
        <v>24.26</v>
      </c>
      <c r="T33" s="31"/>
      <c r="U33" s="23"/>
      <c r="V33" s="5">
        <f t="shared" si="6"/>
        <v>324225.41662324773</v>
      </c>
      <c r="X33" s="72">
        <f t="shared" si="7"/>
        <v>2.1000000000000001E-2</v>
      </c>
    </row>
    <row r="34" spans="1:24" x14ac:dyDescent="0.25">
      <c r="A34" s="9">
        <v>387</v>
      </c>
      <c r="C34" t="s">
        <v>84</v>
      </c>
      <c r="E34" s="7">
        <v>13431843.029999996</v>
      </c>
      <c r="G34" s="33" t="s">
        <v>93</v>
      </c>
      <c r="H34" s="34" t="s">
        <v>10</v>
      </c>
      <c r="I34" s="35">
        <v>27</v>
      </c>
      <c r="J34" s="5"/>
      <c r="K34" s="65">
        <v>0</v>
      </c>
      <c r="L34" s="5"/>
      <c r="M34" s="7">
        <f t="shared" si="4"/>
        <v>13431843.029999996</v>
      </c>
      <c r="N34" s="5"/>
      <c r="O34" s="7">
        <v>5833154.0608999971</v>
      </c>
      <c r="P34" s="5"/>
      <c r="Q34" s="7">
        <f t="shared" si="5"/>
        <v>7598688.9690999985</v>
      </c>
      <c r="R34" s="5"/>
      <c r="S34" s="54">
        <v>19.95</v>
      </c>
      <c r="T34" s="31"/>
      <c r="U34" s="23"/>
      <c r="V34" s="7">
        <f t="shared" si="6"/>
        <v>380886.66511779441</v>
      </c>
      <c r="X34" s="29">
        <f t="shared" si="7"/>
        <v>2.8000000000000001E-2</v>
      </c>
    </row>
    <row r="35" spans="1:24" x14ac:dyDescent="0.25">
      <c r="A35" s="9"/>
      <c r="E35" s="5"/>
      <c r="G35" s="33"/>
      <c r="H35" s="34"/>
      <c r="I35" s="35"/>
      <c r="J35" s="5"/>
      <c r="K35" s="64"/>
      <c r="L35" s="5"/>
      <c r="M35" s="5"/>
      <c r="N35" s="5"/>
      <c r="O35" s="5"/>
      <c r="P35" s="5"/>
      <c r="Q35" s="5"/>
      <c r="R35" s="5"/>
      <c r="S35" s="41"/>
      <c r="T35" s="31"/>
      <c r="U35" s="23"/>
      <c r="V35" s="5"/>
      <c r="X35" s="17"/>
    </row>
    <row r="36" spans="1:24" ht="15.75" thickBot="1" x14ac:dyDescent="0.3">
      <c r="A36" s="9"/>
      <c r="C36" s="69" t="s">
        <v>6</v>
      </c>
      <c r="E36" s="62">
        <f>SUM(E20:E34)</f>
        <v>2952112245.5191021</v>
      </c>
      <c r="F36" s="5"/>
      <c r="G36" s="33"/>
      <c r="H36" s="34"/>
      <c r="I36" s="35"/>
      <c r="J36" s="5"/>
      <c r="K36" s="70">
        <f>-M36/E36+1</f>
        <v>-0.50756187408040709</v>
      </c>
      <c r="L36" s="5"/>
      <c r="M36" s="62">
        <f>SUM(M20:M34)</f>
        <v>4450491869.3504963</v>
      </c>
      <c r="N36" s="5"/>
      <c r="O36" s="62">
        <f>SUM(O20:O34)</f>
        <v>823094320.29257977</v>
      </c>
      <c r="P36" s="5"/>
      <c r="Q36" s="62">
        <f>SUM(Q20:Q34)</f>
        <v>3627397549.0579157</v>
      </c>
      <c r="R36" s="5"/>
      <c r="S36" s="84">
        <f>Q36/V36</f>
        <v>49.861784494006848</v>
      </c>
      <c r="T36" s="31"/>
      <c r="U36" s="23"/>
      <c r="V36" s="62">
        <f>SUM(V20:V34)</f>
        <v>72749051.921595618</v>
      </c>
      <c r="X36" s="30">
        <f>V36/E36</f>
        <v>2.4643050762049652E-2</v>
      </c>
    </row>
    <row r="37" spans="1:24" ht="15.75" thickTop="1" x14ac:dyDescent="0.25">
      <c r="A37" s="9"/>
      <c r="E37" s="5"/>
      <c r="F37" s="5"/>
      <c r="G37" s="33"/>
      <c r="H37" s="34"/>
      <c r="I37" s="35"/>
      <c r="J37" s="5"/>
      <c r="K37" s="64"/>
      <c r="L37" s="5"/>
      <c r="M37" s="5"/>
      <c r="N37" s="5"/>
      <c r="O37" s="5"/>
      <c r="P37" s="5"/>
      <c r="Q37" s="5"/>
      <c r="R37" s="5"/>
      <c r="S37" s="41"/>
      <c r="T37" s="31"/>
      <c r="U37" s="23"/>
      <c r="V37" s="5"/>
      <c r="X37" s="17"/>
    </row>
    <row r="38" spans="1:24" x14ac:dyDescent="0.25">
      <c r="A38" s="9"/>
      <c r="F38" s="5"/>
      <c r="G38" s="33"/>
      <c r="H38" s="34"/>
      <c r="I38" s="35"/>
      <c r="J38" s="5"/>
      <c r="K38" s="64"/>
      <c r="L38" s="5"/>
      <c r="M38" s="5"/>
      <c r="N38" s="5"/>
      <c r="O38" s="5"/>
      <c r="P38" s="5"/>
      <c r="Q38" s="5"/>
      <c r="R38" s="5"/>
      <c r="S38" s="41"/>
      <c r="T38" s="31"/>
      <c r="U38" s="23"/>
      <c r="V38" s="5"/>
      <c r="X38" s="17"/>
    </row>
    <row r="39" spans="1:24" x14ac:dyDescent="0.25">
      <c r="A39" s="9"/>
      <c r="C39" s="2" t="s">
        <v>65</v>
      </c>
      <c r="F39" s="5"/>
      <c r="G39" s="33"/>
      <c r="H39" s="34"/>
      <c r="I39" s="35"/>
      <c r="J39" s="5"/>
      <c r="K39" s="64"/>
      <c r="L39" s="5"/>
      <c r="M39" s="5"/>
      <c r="N39" s="5"/>
      <c r="O39" s="5"/>
      <c r="P39" s="5"/>
      <c r="Q39" s="5"/>
      <c r="R39" s="5"/>
      <c r="S39" s="41"/>
      <c r="T39" s="31"/>
      <c r="U39" s="23"/>
      <c r="V39" s="5"/>
      <c r="X39" s="17"/>
    </row>
    <row r="40" spans="1:24" x14ac:dyDescent="0.25">
      <c r="A40" s="9"/>
      <c r="C40" s="2"/>
      <c r="F40" s="5"/>
      <c r="G40" s="33"/>
      <c r="H40" s="34"/>
      <c r="I40" s="35"/>
      <c r="J40" s="5"/>
      <c r="K40" s="64"/>
      <c r="L40" s="5"/>
      <c r="M40" s="5"/>
      <c r="N40" s="5"/>
      <c r="O40" s="5"/>
      <c r="P40" s="5"/>
      <c r="Q40" s="5"/>
      <c r="R40" s="5"/>
      <c r="S40" s="41"/>
      <c r="T40" s="31"/>
      <c r="U40" s="23"/>
      <c r="V40" s="5"/>
      <c r="X40" s="75"/>
    </row>
    <row r="41" spans="1:24" x14ac:dyDescent="0.25">
      <c r="A41" s="9">
        <v>390</v>
      </c>
      <c r="C41" t="s">
        <v>72</v>
      </c>
      <c r="E41" s="5">
        <v>528908.93119999999</v>
      </c>
      <c r="G41" s="33" t="s">
        <v>91</v>
      </c>
      <c r="H41" s="34" t="s">
        <v>10</v>
      </c>
      <c r="I41" s="35">
        <v>25</v>
      </c>
      <c r="J41" s="5"/>
      <c r="K41" s="64">
        <v>0</v>
      </c>
      <c r="L41" s="5"/>
      <c r="M41" s="5">
        <f t="shared" ref="M41:M54" si="8">E41*(1-K41)</f>
        <v>528908.93119999999</v>
      </c>
      <c r="N41" s="5"/>
      <c r="O41" s="5">
        <v>-18293.201998400087</v>
      </c>
      <c r="P41" s="5"/>
      <c r="Q41" s="5">
        <f t="shared" ref="Q41:Q54" si="9">M41-O41</f>
        <v>547202.13319840003</v>
      </c>
      <c r="R41" s="5"/>
      <c r="S41" s="41">
        <v>23.54</v>
      </c>
      <c r="T41" s="31"/>
      <c r="U41" s="23"/>
      <c r="V41" s="5">
        <f>Q41/S41</f>
        <v>23245.630127374683</v>
      </c>
      <c r="X41" s="72">
        <f t="shared" ref="X41:X54" si="10">ROUND((V41/E41),3)</f>
        <v>4.3999999999999997E-2</v>
      </c>
    </row>
    <row r="42" spans="1:24" x14ac:dyDescent="0.25">
      <c r="A42" s="9">
        <v>391</v>
      </c>
      <c r="C42" t="s">
        <v>97</v>
      </c>
      <c r="E42" s="5">
        <v>2151949.7300000004</v>
      </c>
      <c r="G42" s="33" t="s">
        <v>33</v>
      </c>
      <c r="H42" s="34" t="s">
        <v>10</v>
      </c>
      <c r="I42" s="35">
        <v>17</v>
      </c>
      <c r="J42" s="5"/>
      <c r="K42" s="64">
        <v>0</v>
      </c>
      <c r="L42" s="5"/>
      <c r="M42" s="5">
        <f t="shared" si="8"/>
        <v>2151949.7300000004</v>
      </c>
      <c r="N42" s="5"/>
      <c r="O42" s="5">
        <v>1114167.3792016273</v>
      </c>
      <c r="P42" s="5"/>
      <c r="Q42" s="5">
        <f t="shared" si="9"/>
        <v>1037782.3507983731</v>
      </c>
      <c r="R42" s="5"/>
      <c r="S42" s="41">
        <v>9.7799999999999994</v>
      </c>
      <c r="T42" s="31"/>
      <c r="U42" s="23"/>
      <c r="V42" s="5">
        <f t="shared" ref="V42:V54" si="11">Q42/S42</f>
        <v>106112.71480555963</v>
      </c>
      <c r="X42" s="72">
        <f t="shared" si="10"/>
        <v>4.9000000000000002E-2</v>
      </c>
    </row>
    <row r="43" spans="1:24" x14ac:dyDescent="0.25">
      <c r="A43" s="9">
        <v>391.01</v>
      </c>
      <c r="C43" t="s">
        <v>98</v>
      </c>
      <c r="E43" s="5">
        <v>5932305.8574910183</v>
      </c>
      <c r="G43" s="33" t="s">
        <v>33</v>
      </c>
      <c r="H43" s="34" t="s">
        <v>10</v>
      </c>
      <c r="I43" s="35">
        <v>9</v>
      </c>
      <c r="J43" s="5"/>
      <c r="K43" s="64">
        <v>0</v>
      </c>
      <c r="L43" s="5"/>
      <c r="M43" s="5">
        <f t="shared" si="8"/>
        <v>5932305.8574910183</v>
      </c>
      <c r="N43" s="5"/>
      <c r="O43" s="5">
        <v>3431578.3103643819</v>
      </c>
      <c r="P43" s="5"/>
      <c r="Q43" s="5">
        <f t="shared" si="9"/>
        <v>2500727.5471266364</v>
      </c>
      <c r="R43" s="5"/>
      <c r="S43" s="41">
        <v>6.01</v>
      </c>
      <c r="T43" s="31"/>
      <c r="U43" s="23"/>
      <c r="V43" s="5">
        <f t="shared" si="11"/>
        <v>416094.43379810924</v>
      </c>
      <c r="X43" s="72">
        <f t="shared" si="10"/>
        <v>7.0000000000000007E-2</v>
      </c>
    </row>
    <row r="44" spans="1:24" x14ac:dyDescent="0.25">
      <c r="A44" s="9">
        <v>391.02</v>
      </c>
      <c r="C44" t="s">
        <v>99</v>
      </c>
      <c r="E44" s="5">
        <v>1529673.7899999998</v>
      </c>
      <c r="G44" s="33" t="s">
        <v>33</v>
      </c>
      <c r="H44" s="34" t="s">
        <v>10</v>
      </c>
      <c r="I44" s="35">
        <v>15</v>
      </c>
      <c r="J44" s="5"/>
      <c r="K44" s="64">
        <v>0</v>
      </c>
      <c r="L44" s="5"/>
      <c r="M44" s="5">
        <f t="shared" si="8"/>
        <v>1529673.7899999998</v>
      </c>
      <c r="N44" s="5"/>
      <c r="O44" s="5">
        <v>965279.09392999986</v>
      </c>
      <c r="P44" s="5"/>
      <c r="Q44" s="5">
        <f t="shared" si="9"/>
        <v>564394.69606999995</v>
      </c>
      <c r="R44" s="5"/>
      <c r="S44" s="41">
        <v>6.73</v>
      </c>
      <c r="T44" s="31"/>
      <c r="U44" s="23"/>
      <c r="V44" s="5">
        <f t="shared" si="11"/>
        <v>83862.5105601783</v>
      </c>
      <c r="X44" s="72">
        <f t="shared" si="10"/>
        <v>5.5E-2</v>
      </c>
    </row>
    <row r="45" spans="1:24" x14ac:dyDescent="0.25">
      <c r="A45" s="9">
        <v>392.01</v>
      </c>
      <c r="C45" t="s">
        <v>85</v>
      </c>
      <c r="E45" s="5">
        <v>15381575.261088327</v>
      </c>
      <c r="G45" s="33" t="s">
        <v>124</v>
      </c>
      <c r="H45" s="34" t="s">
        <v>10</v>
      </c>
      <c r="I45" s="35">
        <v>8</v>
      </c>
      <c r="J45" s="5"/>
      <c r="K45" s="64">
        <v>0.11</v>
      </c>
      <c r="L45" s="5"/>
      <c r="M45" s="5">
        <f t="shared" si="8"/>
        <v>13689601.982368611</v>
      </c>
      <c r="N45" s="5"/>
      <c r="O45" s="5">
        <v>6058634.4224653961</v>
      </c>
      <c r="P45" s="5"/>
      <c r="Q45" s="5">
        <f t="shared" si="9"/>
        <v>7630967.5599032147</v>
      </c>
      <c r="R45" s="5"/>
      <c r="S45" s="41">
        <v>5.34</v>
      </c>
      <c r="T45" s="31"/>
      <c r="U45" s="23"/>
      <c r="V45" s="5">
        <f t="shared" si="11"/>
        <v>1429020.1423039727</v>
      </c>
      <c r="X45" s="72">
        <f t="shared" si="10"/>
        <v>9.2999999999999999E-2</v>
      </c>
    </row>
    <row r="46" spans="1:24" x14ac:dyDescent="0.25">
      <c r="A46" s="9">
        <v>392.02</v>
      </c>
      <c r="C46" t="s">
        <v>86</v>
      </c>
      <c r="E46" s="5">
        <v>17803654.690000001</v>
      </c>
      <c r="G46" s="33" t="s">
        <v>70</v>
      </c>
      <c r="H46" s="34" t="s">
        <v>10</v>
      </c>
      <c r="I46" s="35">
        <v>10</v>
      </c>
      <c r="J46" s="5"/>
      <c r="K46" s="64">
        <v>0.11</v>
      </c>
      <c r="L46" s="5"/>
      <c r="M46" s="5">
        <f t="shared" si="8"/>
        <v>15845252.674100002</v>
      </c>
      <c r="N46" s="5"/>
      <c r="O46" s="5">
        <v>8353208.6126399981</v>
      </c>
      <c r="P46" s="5"/>
      <c r="Q46" s="5">
        <f t="shared" si="9"/>
        <v>7492044.0614600042</v>
      </c>
      <c r="R46" s="5"/>
      <c r="S46" s="41">
        <v>5.6</v>
      </c>
      <c r="T46" s="31"/>
      <c r="U46" s="23"/>
      <c r="V46" s="5">
        <f t="shared" si="11"/>
        <v>1337865.0109750009</v>
      </c>
      <c r="X46" s="72">
        <f t="shared" si="10"/>
        <v>7.4999999999999997E-2</v>
      </c>
    </row>
    <row r="47" spans="1:24" x14ac:dyDescent="0.25">
      <c r="A47" s="9">
        <v>392.04</v>
      </c>
      <c r="C47" t="s">
        <v>87</v>
      </c>
      <c r="E47" s="5">
        <v>4611626.0715047596</v>
      </c>
      <c r="G47" s="33" t="s">
        <v>68</v>
      </c>
      <c r="H47" s="34" t="s">
        <v>10</v>
      </c>
      <c r="I47" s="35">
        <v>30</v>
      </c>
      <c r="J47" s="5"/>
      <c r="K47" s="64">
        <v>0.2</v>
      </c>
      <c r="L47" s="5"/>
      <c r="M47" s="5">
        <f t="shared" si="8"/>
        <v>3689300.8572038077</v>
      </c>
      <c r="N47" s="5"/>
      <c r="O47" s="5">
        <v>821141.15773737081</v>
      </c>
      <c r="P47" s="5"/>
      <c r="Q47" s="5">
        <f t="shared" si="9"/>
        <v>2868159.6994664371</v>
      </c>
      <c r="R47" s="5"/>
      <c r="S47" s="41">
        <v>25.86</v>
      </c>
      <c r="T47" s="31"/>
      <c r="U47" s="23"/>
      <c r="V47" s="5">
        <f t="shared" si="11"/>
        <v>110911.04792986996</v>
      </c>
      <c r="X47" s="72">
        <f t="shared" si="10"/>
        <v>2.4E-2</v>
      </c>
    </row>
    <row r="48" spans="1:24" x14ac:dyDescent="0.25">
      <c r="A48" s="9">
        <v>392.05</v>
      </c>
      <c r="C48" t="s">
        <v>88</v>
      </c>
      <c r="E48" s="5">
        <v>2564139.23</v>
      </c>
      <c r="G48" s="33" t="s">
        <v>110</v>
      </c>
      <c r="H48" s="34" t="s">
        <v>10</v>
      </c>
      <c r="I48" s="35">
        <v>13</v>
      </c>
      <c r="J48" s="5"/>
      <c r="K48" s="64">
        <v>7.0000000000000007E-2</v>
      </c>
      <c r="L48" s="5"/>
      <c r="M48" s="5">
        <f t="shared" si="8"/>
        <v>2384649.4838999999</v>
      </c>
      <c r="N48" s="5"/>
      <c r="O48" s="5">
        <v>1267332.2891799998</v>
      </c>
      <c r="P48" s="5"/>
      <c r="Q48" s="5">
        <f t="shared" si="9"/>
        <v>1117317.19472</v>
      </c>
      <c r="R48" s="5"/>
      <c r="S48" s="41">
        <v>7.52</v>
      </c>
      <c r="T48" s="31"/>
      <c r="U48" s="23"/>
      <c r="V48" s="5">
        <f t="shared" si="11"/>
        <v>148579.41419148937</v>
      </c>
      <c r="X48" s="72">
        <f t="shared" si="10"/>
        <v>5.8000000000000003E-2</v>
      </c>
    </row>
    <row r="49" spans="1:24" x14ac:dyDescent="0.25">
      <c r="A49" s="9">
        <v>393</v>
      </c>
      <c r="C49" t="s">
        <v>100</v>
      </c>
      <c r="E49" s="5">
        <v>1283.3900000000001</v>
      </c>
      <c r="G49" s="33" t="s">
        <v>33</v>
      </c>
      <c r="H49" s="34" t="s">
        <v>10</v>
      </c>
      <c r="I49" s="35">
        <v>24</v>
      </c>
      <c r="J49" s="5"/>
      <c r="K49" s="64">
        <v>0</v>
      </c>
      <c r="L49" s="5"/>
      <c r="M49" s="5">
        <f t="shared" si="8"/>
        <v>1283.3900000000001</v>
      </c>
      <c r="N49" s="5"/>
      <c r="O49" s="5">
        <v>591.86238000006779</v>
      </c>
      <c r="P49" s="5"/>
      <c r="Q49" s="5">
        <f t="shared" si="9"/>
        <v>691.52761999993231</v>
      </c>
      <c r="R49" s="5"/>
      <c r="S49" s="41">
        <v>12.5</v>
      </c>
      <c r="T49" s="31"/>
      <c r="U49" s="23"/>
      <c r="V49" s="5">
        <f t="shared" si="11"/>
        <v>55.322209599994586</v>
      </c>
      <c r="X49" s="72">
        <f t="shared" si="10"/>
        <v>4.2999999999999997E-2</v>
      </c>
    </row>
    <row r="50" spans="1:24" x14ac:dyDescent="0.25">
      <c r="A50" s="9">
        <v>394</v>
      </c>
      <c r="C50" t="s">
        <v>101</v>
      </c>
      <c r="E50" s="5">
        <v>8587697.3591999989</v>
      </c>
      <c r="G50" s="33" t="s">
        <v>33</v>
      </c>
      <c r="H50" s="34" t="s">
        <v>10</v>
      </c>
      <c r="I50" s="35">
        <v>18</v>
      </c>
      <c r="J50" s="5"/>
      <c r="K50" s="64">
        <v>0</v>
      </c>
      <c r="L50" s="5"/>
      <c r="M50" s="5">
        <f t="shared" si="8"/>
        <v>8587697.3591999989</v>
      </c>
      <c r="N50" s="5"/>
      <c r="O50" s="5">
        <v>4420844.3778393846</v>
      </c>
      <c r="P50" s="5"/>
      <c r="Q50" s="5">
        <f t="shared" si="9"/>
        <v>4166852.9813606143</v>
      </c>
      <c r="R50" s="5"/>
      <c r="S50" s="41">
        <v>10.37</v>
      </c>
      <c r="T50" s="31"/>
      <c r="U50" s="23"/>
      <c r="V50" s="5">
        <f t="shared" si="11"/>
        <v>401818.03098945174</v>
      </c>
      <c r="X50" s="72">
        <f t="shared" si="10"/>
        <v>4.7E-2</v>
      </c>
    </row>
    <row r="51" spans="1:24" x14ac:dyDescent="0.25">
      <c r="A51" s="9">
        <v>394.01</v>
      </c>
      <c r="C51" t="s">
        <v>116</v>
      </c>
      <c r="E51" s="5">
        <v>714791.37</v>
      </c>
      <c r="G51" s="33" t="s">
        <v>33</v>
      </c>
      <c r="H51" s="34" t="s">
        <v>10</v>
      </c>
      <c r="I51" s="35">
        <v>20</v>
      </c>
      <c r="J51" s="5"/>
      <c r="K51" s="64">
        <v>0</v>
      </c>
      <c r="L51" s="5"/>
      <c r="M51" s="5">
        <f t="shared" si="8"/>
        <v>714791.37</v>
      </c>
      <c r="N51" s="5"/>
      <c r="O51" s="5">
        <v>11536.021499999999</v>
      </c>
      <c r="P51" s="5"/>
      <c r="Q51" s="5">
        <f t="shared" si="9"/>
        <v>703255.34849999996</v>
      </c>
      <c r="R51" s="5"/>
      <c r="S51" s="41">
        <v>14.94</v>
      </c>
      <c r="T51" s="31"/>
      <c r="U51" s="23"/>
      <c r="V51" s="5">
        <f t="shared" si="11"/>
        <v>47071.977811244979</v>
      </c>
      <c r="X51" s="72">
        <f t="shared" si="10"/>
        <v>6.6000000000000003E-2</v>
      </c>
    </row>
    <row r="52" spans="1:24" x14ac:dyDescent="0.25">
      <c r="A52" s="9">
        <v>396</v>
      </c>
      <c r="C52" t="s">
        <v>89</v>
      </c>
      <c r="E52" s="5">
        <v>3562012.9888811689</v>
      </c>
      <c r="G52" s="33" t="s">
        <v>93</v>
      </c>
      <c r="H52" s="34" t="s">
        <v>10</v>
      </c>
      <c r="I52" s="35">
        <v>18</v>
      </c>
      <c r="J52" s="5"/>
      <c r="K52" s="64">
        <v>0.1</v>
      </c>
      <c r="L52" s="5"/>
      <c r="M52" s="5">
        <f t="shared" si="8"/>
        <v>3205811.6899930523</v>
      </c>
      <c r="N52" s="5"/>
      <c r="O52" s="5">
        <v>2121059.1343065528</v>
      </c>
      <c r="P52" s="5"/>
      <c r="Q52" s="5">
        <f t="shared" si="9"/>
        <v>1084752.5556864995</v>
      </c>
      <c r="R52" s="5"/>
      <c r="S52" s="41">
        <v>10.72</v>
      </c>
      <c r="T52" s="31"/>
      <c r="U52" s="23"/>
      <c r="V52" s="5">
        <f t="shared" si="11"/>
        <v>101189.60407523315</v>
      </c>
      <c r="X52" s="72">
        <f t="shared" si="10"/>
        <v>2.8000000000000001E-2</v>
      </c>
    </row>
    <row r="53" spans="1:24" x14ac:dyDescent="0.25">
      <c r="A53" s="9">
        <v>397</v>
      </c>
      <c r="C53" t="s">
        <v>102</v>
      </c>
      <c r="E53" s="5">
        <v>3015264.3708000006</v>
      </c>
      <c r="G53" s="33" t="s">
        <v>33</v>
      </c>
      <c r="H53" s="34" t="s">
        <v>10</v>
      </c>
      <c r="I53" s="35">
        <v>13</v>
      </c>
      <c r="J53" s="5"/>
      <c r="K53" s="64">
        <v>0</v>
      </c>
      <c r="L53" s="5"/>
      <c r="M53" s="5">
        <f t="shared" si="8"/>
        <v>3015264.3708000006</v>
      </c>
      <c r="N53" s="5"/>
      <c r="O53" s="5">
        <v>2936319.9008156708</v>
      </c>
      <c r="P53" s="5"/>
      <c r="Q53" s="5">
        <f t="shared" si="9"/>
        <v>78944.469984329771</v>
      </c>
      <c r="R53" s="5"/>
      <c r="S53" s="41">
        <v>3.13</v>
      </c>
      <c r="T53" s="31"/>
      <c r="U53" s="23"/>
      <c r="V53" s="5">
        <f t="shared" si="11"/>
        <v>25221.87539435456</v>
      </c>
      <c r="X53" s="72">
        <f t="shared" si="10"/>
        <v>8.0000000000000002E-3</v>
      </c>
    </row>
    <row r="54" spans="1:24" x14ac:dyDescent="0.25">
      <c r="A54" s="9">
        <v>398</v>
      </c>
      <c r="C54" t="s">
        <v>103</v>
      </c>
      <c r="E54" s="7">
        <v>749276.970974172</v>
      </c>
      <c r="G54" s="33" t="s">
        <v>33</v>
      </c>
      <c r="H54" s="34" t="s">
        <v>10</v>
      </c>
      <c r="I54" s="35">
        <v>20</v>
      </c>
      <c r="J54" s="5"/>
      <c r="K54" s="65">
        <v>0</v>
      </c>
      <c r="L54" s="5"/>
      <c r="M54" s="7">
        <f t="shared" si="8"/>
        <v>749276.970974172</v>
      </c>
      <c r="N54" s="5"/>
      <c r="O54" s="7">
        <v>211978.84817832068</v>
      </c>
      <c r="P54" s="5"/>
      <c r="Q54" s="7">
        <f t="shared" si="9"/>
        <v>537298.12279585132</v>
      </c>
      <c r="R54" s="5"/>
      <c r="S54" s="54">
        <v>17.489999999999998</v>
      </c>
      <c r="T54" s="31"/>
      <c r="U54" s="23"/>
      <c r="V54" s="7">
        <f t="shared" si="11"/>
        <v>30720.304333667889</v>
      </c>
      <c r="X54" s="29">
        <f t="shared" si="10"/>
        <v>4.1000000000000002E-2</v>
      </c>
    </row>
    <row r="55" spans="1:24" x14ac:dyDescent="0.25">
      <c r="A55" s="9"/>
      <c r="E55" s="5"/>
      <c r="G55" s="33"/>
      <c r="H55" s="34"/>
      <c r="I55" s="35"/>
      <c r="J55" s="5"/>
      <c r="K55" s="32"/>
      <c r="L55" s="5"/>
      <c r="M55" s="5"/>
      <c r="N55" s="5"/>
      <c r="O55" s="5"/>
      <c r="P55" s="5"/>
      <c r="Q55" s="5"/>
      <c r="R55" s="5"/>
      <c r="S55" s="41"/>
      <c r="T55" s="31"/>
      <c r="U55" s="23"/>
      <c r="V55" s="5"/>
      <c r="X55" s="17"/>
    </row>
    <row r="56" spans="1:24" ht="15.75" thickBot="1" x14ac:dyDescent="0.3">
      <c r="A56" s="9"/>
      <c r="C56" s="69" t="s">
        <v>7</v>
      </c>
      <c r="E56" s="62">
        <f>SUM(E41:E54)</f>
        <v>67134160.011139452</v>
      </c>
      <c r="G56" s="33"/>
      <c r="H56" s="34"/>
      <c r="I56" s="35"/>
      <c r="J56" s="5"/>
      <c r="K56" s="71">
        <f>-M56/E56+1</f>
        <v>7.6092283765242019E-2</v>
      </c>
      <c r="L56" s="5"/>
      <c r="M56" s="62">
        <f>SUM(M41:M54)</f>
        <v>62025768.457230665</v>
      </c>
      <c r="N56" s="5"/>
      <c r="O56" s="62">
        <f>SUM(O41:O54)</f>
        <v>31695378.208540298</v>
      </c>
      <c r="P56" s="5"/>
      <c r="Q56" s="62">
        <f>SUM(Q41:Q54)</f>
        <v>30330390.248690356</v>
      </c>
      <c r="R56" s="5"/>
      <c r="S56" s="84">
        <f>Q56/V56</f>
        <v>7.1168562225525438</v>
      </c>
      <c r="T56" s="31"/>
      <c r="U56" s="23"/>
      <c r="V56" s="62">
        <f>SUM(V41:V54)</f>
        <v>4261768.0195051078</v>
      </c>
      <c r="X56" s="30">
        <f>V56/E56</f>
        <v>6.3481363568084564E-2</v>
      </c>
    </row>
    <row r="57" spans="1:24" ht="15.75" thickTop="1" x14ac:dyDescent="0.25">
      <c r="A57" s="9"/>
      <c r="E57" s="5"/>
      <c r="G57" s="33"/>
      <c r="H57" s="34"/>
      <c r="I57" s="35"/>
      <c r="J57" s="5"/>
      <c r="K57" s="73"/>
      <c r="L57" s="5"/>
      <c r="M57" s="5"/>
      <c r="N57" s="5"/>
      <c r="O57" s="5"/>
      <c r="P57" s="5"/>
      <c r="Q57" s="5"/>
      <c r="R57" s="5"/>
      <c r="S57" s="41"/>
      <c r="T57" s="31"/>
      <c r="U57" s="23"/>
      <c r="V57" s="5"/>
      <c r="X57" s="72"/>
    </row>
    <row r="58" spans="1:24" x14ac:dyDescent="0.25">
      <c r="A58" s="9"/>
      <c r="E58" s="5"/>
      <c r="G58" s="33"/>
      <c r="H58" s="34"/>
      <c r="I58" s="35"/>
      <c r="J58" s="5"/>
      <c r="K58" s="73"/>
      <c r="L58" s="5"/>
      <c r="M58" s="5"/>
      <c r="N58" s="5"/>
      <c r="O58" s="5"/>
      <c r="P58" s="5"/>
      <c r="Q58" s="5"/>
      <c r="R58" s="5"/>
      <c r="S58" s="41"/>
      <c r="T58" s="31"/>
      <c r="U58" s="23"/>
      <c r="V58" s="5"/>
      <c r="X58" s="72"/>
    </row>
    <row r="59" spans="1:24" x14ac:dyDescent="0.25">
      <c r="A59" s="9"/>
      <c r="C59" s="2" t="s">
        <v>111</v>
      </c>
      <c r="E59" s="5"/>
      <c r="G59" s="33"/>
      <c r="H59" s="34"/>
      <c r="I59" s="35"/>
      <c r="J59" s="5"/>
      <c r="K59" s="73"/>
      <c r="L59" s="5"/>
      <c r="M59" s="5"/>
      <c r="N59" s="5"/>
      <c r="O59" s="5"/>
      <c r="P59" s="5"/>
      <c r="Q59" s="5"/>
      <c r="R59" s="5"/>
      <c r="S59" s="41"/>
      <c r="T59" s="31"/>
      <c r="U59" s="23"/>
      <c r="V59" s="5"/>
      <c r="X59" s="72"/>
    </row>
    <row r="60" spans="1:24" x14ac:dyDescent="0.25">
      <c r="A60" s="9"/>
      <c r="E60" s="5"/>
      <c r="G60" s="33"/>
      <c r="H60" s="34"/>
      <c r="I60" s="35"/>
      <c r="J60" s="5"/>
      <c r="K60" s="32"/>
      <c r="L60" s="5"/>
      <c r="M60" s="5"/>
      <c r="N60" s="5"/>
      <c r="O60" s="5"/>
      <c r="P60" s="5"/>
      <c r="Q60" s="5"/>
      <c r="R60" s="5"/>
      <c r="S60" s="41"/>
      <c r="T60" s="31"/>
      <c r="U60" s="23"/>
      <c r="V60" s="5"/>
      <c r="X60" s="17"/>
    </row>
    <row r="61" spans="1:24" x14ac:dyDescent="0.25">
      <c r="A61" s="9">
        <v>336</v>
      </c>
      <c r="C61" t="s">
        <v>114</v>
      </c>
      <c r="E61" s="5">
        <v>16109646.340000002</v>
      </c>
      <c r="G61" s="33" t="s">
        <v>41</v>
      </c>
      <c r="H61" s="34" t="s">
        <v>10</v>
      </c>
      <c r="I61" s="35">
        <v>30</v>
      </c>
      <c r="J61" s="5"/>
      <c r="K61" s="64">
        <v>-0.05</v>
      </c>
      <c r="L61" s="5"/>
      <c r="M61" s="5">
        <f t="shared" ref="M61:M63" si="12">E61*(1-K61)</f>
        <v>16915128.657000002</v>
      </c>
      <c r="N61" s="5"/>
      <c r="O61" s="5">
        <v>515471.1447375</v>
      </c>
      <c r="P61" s="5"/>
      <c r="Q61" s="5">
        <f t="shared" ref="Q61:Q63" si="13">M61-O61</f>
        <v>16399657.512262501</v>
      </c>
      <c r="R61" s="5"/>
      <c r="S61" s="41">
        <v>29.55</v>
      </c>
      <c r="T61" s="31"/>
      <c r="U61" s="23"/>
      <c r="V61" s="5">
        <f t="shared" ref="V61:V63" si="14">Q61/S61</f>
        <v>554979.94965355331</v>
      </c>
      <c r="X61" s="72">
        <f t="shared" ref="X61:X63" si="15">ROUND((V61/E61),3)</f>
        <v>3.4000000000000002E-2</v>
      </c>
    </row>
    <row r="62" spans="1:24" x14ac:dyDescent="0.25">
      <c r="A62" s="9">
        <v>336.01</v>
      </c>
      <c r="C62" t="s">
        <v>104</v>
      </c>
      <c r="E62" s="5"/>
      <c r="G62" s="33" t="s">
        <v>33</v>
      </c>
      <c r="H62" s="34" t="s">
        <v>10</v>
      </c>
      <c r="I62" s="35">
        <v>15</v>
      </c>
      <c r="J62" s="5"/>
      <c r="K62" s="64">
        <v>0</v>
      </c>
      <c r="L62" s="5"/>
      <c r="M62" s="5"/>
      <c r="N62" s="5"/>
      <c r="O62" s="5"/>
      <c r="P62" s="5"/>
      <c r="Q62" s="5"/>
      <c r="R62" s="5"/>
      <c r="S62" s="41"/>
      <c r="T62" s="31"/>
      <c r="U62" s="23"/>
      <c r="V62" s="5"/>
      <c r="X62" s="72">
        <v>6.7000000000000004E-2</v>
      </c>
    </row>
    <row r="63" spans="1:24" x14ac:dyDescent="0.25">
      <c r="A63" s="9">
        <v>364</v>
      </c>
      <c r="C63" t="s">
        <v>115</v>
      </c>
      <c r="E63" s="5">
        <v>1485380.05</v>
      </c>
      <c r="G63" s="33" t="s">
        <v>41</v>
      </c>
      <c r="H63" s="34" t="s">
        <v>10</v>
      </c>
      <c r="I63" s="35">
        <v>30</v>
      </c>
      <c r="J63" s="5"/>
      <c r="K63" s="64">
        <v>-0.05</v>
      </c>
      <c r="L63" s="5"/>
      <c r="M63" s="5">
        <f t="shared" si="12"/>
        <v>1559649.0525000002</v>
      </c>
      <c r="N63" s="5"/>
      <c r="O63" s="5">
        <v>25561.084675000002</v>
      </c>
      <c r="P63" s="5"/>
      <c r="Q63" s="5">
        <f t="shared" si="13"/>
        <v>1534087.9678250002</v>
      </c>
      <c r="R63" s="5"/>
      <c r="S63" s="41">
        <v>29.55</v>
      </c>
      <c r="T63" s="31"/>
      <c r="U63" s="23"/>
      <c r="V63" s="5">
        <f t="shared" si="14"/>
        <v>51914.990450930629</v>
      </c>
      <c r="X63" s="72">
        <f t="shared" si="15"/>
        <v>3.5000000000000003E-2</v>
      </c>
    </row>
    <row r="64" spans="1:24" x14ac:dyDescent="0.25">
      <c r="A64" s="9"/>
      <c r="E64" s="5"/>
      <c r="G64" s="33"/>
      <c r="H64" s="34"/>
      <c r="I64" s="35"/>
      <c r="J64" s="5"/>
      <c r="K64" s="64"/>
      <c r="L64" s="5"/>
      <c r="M64" s="5"/>
      <c r="N64" s="5"/>
      <c r="O64" s="5"/>
      <c r="P64" s="5"/>
      <c r="Q64" s="5"/>
      <c r="R64" s="5"/>
      <c r="S64" s="41"/>
      <c r="T64" s="31"/>
      <c r="U64" s="23"/>
      <c r="V64" s="5"/>
      <c r="X64" s="72"/>
    </row>
    <row r="65" spans="1:24" ht="15.75" thickBot="1" x14ac:dyDescent="0.3">
      <c r="A65" s="9"/>
      <c r="C65" s="69" t="s">
        <v>112</v>
      </c>
      <c r="E65" s="62">
        <f>SUM(E61:E63)</f>
        <v>17595026.390000001</v>
      </c>
      <c r="G65" s="33"/>
      <c r="H65" s="34"/>
      <c r="I65" s="35"/>
      <c r="J65" s="5"/>
      <c r="K65" s="71">
        <f>-M65/E65+1</f>
        <v>-5.0000000000000044E-2</v>
      </c>
      <c r="L65" s="5"/>
      <c r="M65" s="62">
        <f>SUM(M61:M63)</f>
        <v>18474777.7095</v>
      </c>
      <c r="N65" s="5"/>
      <c r="O65" s="62">
        <f>SUM(O61:O63)</f>
        <v>541032.22941250005</v>
      </c>
      <c r="P65" s="5"/>
      <c r="Q65" s="62">
        <f>SUM(Q61:Q63)</f>
        <v>17933745.4800875</v>
      </c>
      <c r="R65" s="5"/>
      <c r="S65" s="84">
        <f>Q65/V65</f>
        <v>29.549999999999997</v>
      </c>
      <c r="T65" s="31"/>
      <c r="U65" s="23"/>
      <c r="V65" s="62">
        <f>SUM(V61:V63)</f>
        <v>606894.94010448398</v>
      </c>
      <c r="X65" s="30">
        <f>V65/E65</f>
        <v>3.4492414313706747E-2</v>
      </c>
    </row>
    <row r="66" spans="1:24" ht="15.75" thickTop="1" x14ac:dyDescent="0.25">
      <c r="A66" s="9"/>
      <c r="G66" s="33"/>
      <c r="H66" s="34"/>
      <c r="I66" s="35"/>
      <c r="K66" s="32"/>
      <c r="L66" s="5"/>
      <c r="M66" s="5"/>
      <c r="N66" s="5"/>
      <c r="O66" s="5"/>
      <c r="P66" s="5"/>
      <c r="Q66" s="5"/>
      <c r="R66" s="5"/>
      <c r="S66" s="41"/>
      <c r="T66" s="31"/>
      <c r="U66" s="23"/>
      <c r="V66" s="5"/>
      <c r="X66" s="17"/>
    </row>
    <row r="67" spans="1:24" ht="15.75" thickBot="1" x14ac:dyDescent="0.3">
      <c r="A67" s="9"/>
      <c r="C67" s="58" t="s">
        <v>67</v>
      </c>
      <c r="E67" s="15">
        <f>E15+E36+E56+E65</f>
        <v>3148183400.9802413</v>
      </c>
      <c r="G67" s="33"/>
      <c r="H67" s="34"/>
      <c r="I67" s="35"/>
      <c r="K67" s="61">
        <f>-M67/E67+1</f>
        <v>-0.47460735074448213</v>
      </c>
      <c r="L67" s="5"/>
      <c r="M67" s="15">
        <f>M15+M36+M56+M65</f>
        <v>4642334384.5772276</v>
      </c>
      <c r="N67" s="5"/>
      <c r="O67" s="15">
        <f>O15+O36+O56+O65</f>
        <v>886294324.5723561</v>
      </c>
      <c r="P67" s="5"/>
      <c r="Q67" s="15">
        <f>Q15+Q36+Q56+Q65</f>
        <v>3756040060.0048695</v>
      </c>
      <c r="R67" s="5"/>
      <c r="S67" s="86">
        <f>Q67/V67</f>
        <v>44.325779727119965</v>
      </c>
      <c r="T67" s="31"/>
      <c r="U67" s="23"/>
      <c r="V67" s="15">
        <f>V15+V36+V56+V65</f>
        <v>84737145.812841758</v>
      </c>
      <c r="X67" s="30">
        <f>V67/E67</f>
        <v>2.6916203734019237E-2</v>
      </c>
    </row>
    <row r="68" spans="1:24" ht="15.75" thickTop="1" x14ac:dyDescent="0.25">
      <c r="A68" s="24"/>
      <c r="B68" s="14"/>
      <c r="C68" s="14"/>
      <c r="D68" s="14"/>
      <c r="E68" s="7"/>
      <c r="F68" s="7"/>
      <c r="G68" s="7"/>
      <c r="H68" s="7"/>
      <c r="I68" s="7"/>
      <c r="J68" s="7"/>
      <c r="K68" s="25"/>
      <c r="L68" s="7"/>
      <c r="M68" s="7"/>
      <c r="N68" s="7"/>
      <c r="O68" s="7"/>
      <c r="P68" s="7"/>
      <c r="Q68" s="7"/>
      <c r="R68" s="7"/>
      <c r="S68" s="26"/>
      <c r="T68" s="26"/>
      <c r="U68" s="26"/>
      <c r="V68" s="7"/>
      <c r="W68" s="14"/>
      <c r="X68" s="8"/>
    </row>
    <row r="69" spans="1:24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4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4" x14ac:dyDescent="0.25">
      <c r="A71" s="101" t="s">
        <v>151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x14ac:dyDescent="0.25">
      <c r="A72" s="101" t="s">
        <v>152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x14ac:dyDescent="0.25">
      <c r="A73" s="102" t="s">
        <v>153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1:24" x14ac:dyDescent="0.25">
      <c r="A74" s="101" t="s">
        <v>38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x14ac:dyDescent="0.25">
      <c r="A75" s="101" t="s">
        <v>39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x14ac:dyDescent="0.25">
      <c r="A76" s="101" t="s">
        <v>164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x14ac:dyDescent="0.25">
      <c r="A77" s="102" t="s">
        <v>106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</row>
    <row r="78" spans="1:24" x14ac:dyDescent="0.25">
      <c r="A78" s="102" t="s">
        <v>107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</sheetData>
  <mergeCells count="12">
    <mergeCell ref="A79:X79"/>
    <mergeCell ref="A74:X74"/>
    <mergeCell ref="A75:X75"/>
    <mergeCell ref="A76:X76"/>
    <mergeCell ref="A77:X77"/>
    <mergeCell ref="A78:X78"/>
    <mergeCell ref="A73:X73"/>
    <mergeCell ref="G4:I4"/>
    <mergeCell ref="G6:I6"/>
    <mergeCell ref="V6:X6"/>
    <mergeCell ref="A71:X71"/>
    <mergeCell ref="A72:X72"/>
  </mergeCells>
  <printOptions horizontalCentered="1"/>
  <pageMargins left="0.5" right="0.5" top="1" bottom="0.5" header="0.3" footer="0.3"/>
  <pageSetup scale="65" fitToHeight="6" orientation="landscape" r:id="rId1"/>
  <headerFooter scaleWithDoc="0">
    <oddHeader>&amp;C&amp;"-,Bold"&amp;14Depreciation Rate Development - 2023 Study
(Unadjusted Parameters)&amp;RDocket No. 20230023-GU
2023 Rates (Unadjusted)
Exhibit DJG-26,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21</vt:i4>
      </vt:variant>
    </vt:vector>
  </HeadingPairs>
  <TitlesOfParts>
    <vt:vector size="37" baseType="lpstr">
      <vt:lpstr>18 Sum Accrual Adj</vt:lpstr>
      <vt:lpstr>19 Detail Rate Comp-2024</vt:lpstr>
      <vt:lpstr>20 Rate Devel-2024 (Book AD)</vt:lpstr>
      <vt:lpstr>21 Rate Devel-2024 (Theo AD)</vt:lpstr>
      <vt:lpstr>22 Comp Reserve-2024 (adjusted)</vt:lpstr>
      <vt:lpstr>23 Comp Reserve-2024 (unadjust)</vt:lpstr>
      <vt:lpstr>24 Rate Devel-2023 (BR,adjust)</vt:lpstr>
      <vt:lpstr>25 Rate Devel-2023 (TR,adjust) </vt:lpstr>
      <vt:lpstr>26 Rate Devel-2023 (unadjust)</vt:lpstr>
      <vt:lpstr>27 Comp Reserve-2023 (adjusted)</vt:lpstr>
      <vt:lpstr>28 Comp Reserve-2023 (unadjust)</vt:lpstr>
      <vt:lpstr>29 Acct. 376</vt:lpstr>
      <vt:lpstr>30 Acct. 376.02</vt:lpstr>
      <vt:lpstr>31 Acct. 379</vt:lpstr>
      <vt:lpstr>32 Acct. 380.02</vt:lpstr>
      <vt:lpstr>33 Acct. 382</vt:lpstr>
      <vt:lpstr>'18 Sum Accrual Adj'!Print_Area</vt:lpstr>
      <vt:lpstr>'29 Acct. 376'!Print_Area</vt:lpstr>
      <vt:lpstr>'30 Acct. 376.02'!Print_Area</vt:lpstr>
      <vt:lpstr>'31 Acct. 379'!Print_Area</vt:lpstr>
      <vt:lpstr>'32 Acct. 380.02'!Print_Area</vt:lpstr>
      <vt:lpstr>'33 Acct. 382'!Print_Area</vt:lpstr>
      <vt:lpstr>'19 Detail Rate Comp-2024'!Print_Titles</vt:lpstr>
      <vt:lpstr>'20 Rate Devel-2024 (Book AD)'!Print_Titles</vt:lpstr>
      <vt:lpstr>'21 Rate Devel-2024 (Theo AD)'!Print_Titles</vt:lpstr>
      <vt:lpstr>'22 Comp Reserve-2024 (adjusted)'!Print_Titles</vt:lpstr>
      <vt:lpstr>'23 Comp Reserve-2024 (unadjust)'!Print_Titles</vt:lpstr>
      <vt:lpstr>'24 Rate Devel-2023 (BR,adjust)'!Print_Titles</vt:lpstr>
      <vt:lpstr>'25 Rate Devel-2023 (TR,adjust) '!Print_Titles</vt:lpstr>
      <vt:lpstr>'26 Rate Devel-2023 (unadjust)'!Print_Titles</vt:lpstr>
      <vt:lpstr>'27 Comp Reserve-2023 (adjusted)'!Print_Titles</vt:lpstr>
      <vt:lpstr>'28 Comp Reserve-2023 (unadjust)'!Print_Titles</vt:lpstr>
      <vt:lpstr>'29 Acct. 376'!Print_Titles</vt:lpstr>
      <vt:lpstr>'30 Acct. 376.02'!Print_Titles</vt:lpstr>
      <vt:lpstr>'31 Acct. 379'!Print_Titles</vt:lpstr>
      <vt:lpstr>'32 Acct. 380.02'!Print_Titles</vt:lpstr>
      <vt:lpstr>'33 Acct. 382'!Print_Titles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2017-09-27T16:13:28Z</dcterms:created>
  <dcterms:modified xsi:type="dcterms:W3CDTF">2023-06-22T08:05:07Z</dcterms:modified>
</cp:coreProperties>
</file>