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C27E43D7-7262-4C12-8BBD-05BEF7DCAB36}" xr6:coauthVersionLast="47" xr6:coauthVersionMax="47" xr10:uidLastSave="{00000000-0000-0000-0000-000000000000}"/>
  <bookViews>
    <workbookView xWindow="1545" yWindow="510" windowWidth="24600" windowHeight="14775" xr2:uid="{B850B11C-B425-4F4E-A1D0-9BCD456A92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1" l="1"/>
  <c r="J44" i="1"/>
  <c r="J39" i="1"/>
  <c r="J38" i="1"/>
  <c r="J36" i="1"/>
  <c r="I56" i="1"/>
  <c r="J56" i="1" s="1"/>
  <c r="I55" i="1"/>
  <c r="J55" i="1" s="1"/>
  <c r="I53" i="1"/>
  <c r="I50" i="1"/>
  <c r="J50" i="1" s="1"/>
  <c r="I49" i="1"/>
  <c r="J49" i="1" s="1"/>
  <c r="I48" i="1"/>
  <c r="J48" i="1" s="1"/>
  <c r="I47" i="1"/>
  <c r="J47" i="1" s="1"/>
  <c r="I46" i="1"/>
  <c r="J46" i="1" s="1"/>
  <c r="I45" i="1"/>
  <c r="I44" i="1"/>
  <c r="I43" i="1"/>
  <c r="J43" i="1" s="1"/>
  <c r="I42" i="1"/>
  <c r="J42" i="1" s="1"/>
  <c r="I41" i="1"/>
  <c r="J41" i="1" s="1"/>
  <c r="I40" i="1"/>
  <c r="J40" i="1" s="1"/>
  <c r="I39" i="1"/>
  <c r="I38" i="1"/>
  <c r="I37" i="1"/>
  <c r="J37" i="1" s="1"/>
  <c r="I36" i="1"/>
  <c r="H58" i="1"/>
  <c r="G58" i="1"/>
  <c r="J58" i="1" s="1"/>
  <c r="H53" i="1"/>
  <c r="G53" i="1"/>
  <c r="J53" i="1" s="1"/>
  <c r="F53" i="1"/>
  <c r="E53" i="1"/>
  <c r="E58" i="1" s="1"/>
  <c r="H52" i="1"/>
  <c r="G52" i="1"/>
  <c r="F52" i="1"/>
  <c r="I52" i="1" s="1"/>
  <c r="I58" i="1" s="1"/>
  <c r="E52" i="1"/>
  <c r="J23" i="1"/>
  <c r="J22" i="1"/>
  <c r="J21" i="1"/>
  <c r="J19" i="1"/>
  <c r="J15" i="1"/>
  <c r="J13" i="1"/>
  <c r="J11" i="1"/>
  <c r="J10" i="1"/>
  <c r="J9" i="1"/>
  <c r="I29" i="1"/>
  <c r="J29" i="1" s="1"/>
  <c r="I28" i="1"/>
  <c r="J28" i="1" s="1"/>
  <c r="I12" i="1"/>
  <c r="J12" i="1" s="1"/>
  <c r="I13" i="1"/>
  <c r="I14" i="1"/>
  <c r="J14" i="1" s="1"/>
  <c r="I15" i="1"/>
  <c r="I16" i="1"/>
  <c r="J16" i="1" s="1"/>
  <c r="I17" i="1"/>
  <c r="J17" i="1" s="1"/>
  <c r="I18" i="1"/>
  <c r="J18" i="1" s="1"/>
  <c r="I19" i="1"/>
  <c r="I20" i="1"/>
  <c r="J20" i="1" s="1"/>
  <c r="I21" i="1"/>
  <c r="I22" i="1"/>
  <c r="I23" i="1"/>
  <c r="I11" i="1"/>
  <c r="I10" i="1"/>
  <c r="I9" i="1"/>
  <c r="G31" i="1"/>
  <c r="J31" i="1" s="1"/>
  <c r="F31" i="1"/>
  <c r="E31" i="1"/>
  <c r="H26" i="1"/>
  <c r="G26" i="1"/>
  <c r="F26" i="1"/>
  <c r="I26" i="1" s="1"/>
  <c r="J26" i="1" s="1"/>
  <c r="E26" i="1"/>
  <c r="H25" i="1"/>
  <c r="H31" i="1" s="1"/>
  <c r="G25" i="1"/>
  <c r="F25" i="1"/>
  <c r="I25" i="1" s="1"/>
  <c r="I31" i="1" s="1"/>
  <c r="E25" i="1"/>
  <c r="J25" i="1" l="1"/>
  <c r="J52" i="1"/>
  <c r="F58" i="1"/>
</calcChain>
</file>

<file path=xl/sharedStrings.xml><?xml version="1.0" encoding="utf-8"?>
<sst xmlns="http://schemas.openxmlformats.org/spreadsheetml/2006/main" count="98" uniqueCount="37">
  <si>
    <t>Program Costs 2025 - 2034 (Nominal)</t>
  </si>
  <si>
    <t>Program Name</t>
  </si>
  <si>
    <t>Type [Res or C/I)]</t>
  </si>
  <si>
    <t>Program Revenues</t>
  </si>
  <si>
    <t>Depreciation &amp; Return</t>
  </si>
  <si>
    <t>Incentives</t>
  </si>
  <si>
    <t>Administrative</t>
  </si>
  <si>
    <t>Total</t>
  </si>
  <si>
    <t>Incentives (% of Total)</t>
  </si>
  <si>
    <t>Residential Load Management (On-Call)</t>
  </si>
  <si>
    <t>HVAC On-Bill</t>
  </si>
  <si>
    <t>Residential Air Conditioning</t>
  </si>
  <si>
    <t>Residential New Construction (BuildSmart)</t>
  </si>
  <si>
    <t>Residential Ceiling Insulation</t>
  </si>
  <si>
    <t>Residential Low Income</t>
  </si>
  <si>
    <t>Residential Low Income Renter (Pilot)</t>
  </si>
  <si>
    <t>Residential Home Energy Survey</t>
  </si>
  <si>
    <t>Business Energy Survey</t>
  </si>
  <si>
    <t>Business On Call</t>
  </si>
  <si>
    <t>Commercial/Industrial Demand Reduction</t>
  </si>
  <si>
    <t>Commercial/Industrial Load Control (CILC)</t>
  </si>
  <si>
    <t>Business HVAC</t>
  </si>
  <si>
    <t>Business Lighting</t>
  </si>
  <si>
    <t>Business Custom Incentive (BCI)</t>
  </si>
  <si>
    <t>Residential Subtotal</t>
  </si>
  <si>
    <t>C&amp;I Subtotal</t>
  </si>
  <si>
    <t>Conservation Research &amp; Development (CRD)</t>
  </si>
  <si>
    <t>Common Expenses</t>
  </si>
  <si>
    <t>Res</t>
  </si>
  <si>
    <t>C/I</t>
  </si>
  <si>
    <t>Program Costs 2025 - 2034 (NPV $2025)</t>
  </si>
  <si>
    <t>Florida Power &amp; Light Company</t>
  </si>
  <si>
    <t>Docket No. 20240012-EG</t>
  </si>
  <si>
    <t>Staff’s First Set of Interrogatories</t>
  </si>
  <si>
    <t xml:space="preserve">Attachment 1 of 1 </t>
  </si>
  <si>
    <t>Tab 1 of 1</t>
  </si>
  <si>
    <t>Interrogatory No.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</si>
</sst>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6" fontId="0" fillId="0" borderId="1" xfId="0" applyNumberFormat="1" applyBorder="1"/>
    <xf numFmtId="9" fontId="0" fillId="0" borderId="1" xfId="1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6" fontId="0" fillId="0" borderId="0" xfId="0" applyNumberFormat="1"/>
    <xf numFmtId="9" fontId="0" fillId="0" borderId="0" xfId="1" applyFont="1" applyBorder="1"/>
    <xf numFmtId="10" fontId="0" fillId="0" borderId="0" xfId="1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/>
    <xf numFmtId="0" fontId="4" fillId="0" borderId="0" xfId="5" applyFont="1" applyAlignment="1">
      <alignment horizontal="left" vertical="center"/>
    </xf>
  </cellXfs>
  <cellStyles count="6">
    <cellStyle name="Currency 2" xfId="3" xr:uid="{364D23CE-7FAE-41C5-89CF-090E5337CA3D}"/>
    <cellStyle name="Currency 3" xfId="2" xr:uid="{3D49FCDC-77C8-40E5-A2CC-B06A6D693025}"/>
    <cellStyle name="Normal" xfId="0" builtinId="0"/>
    <cellStyle name="Normal 2 2" xfId="5" xr:uid="{2B1633C5-CE28-4822-8CD7-716954F71B09}"/>
    <cellStyle name="Percent" xfId="1" builtinId="5"/>
    <cellStyle name="Percent 2" xfId="4" xr:uid="{55105152-12C5-4BDC-B4EE-1E2B6114E0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F623E-7494-4F88-B8C2-172568605D8C}">
  <dimension ref="A1:J60"/>
  <sheetViews>
    <sheetView tabSelected="1" workbookViewId="0">
      <selection activeCell="B8" sqref="B8"/>
    </sheetView>
  </sheetViews>
  <sheetFormatPr defaultRowHeight="15" x14ac:dyDescent="0.25"/>
  <cols>
    <col min="3" max="3" width="42.28515625" bestFit="1" customWidth="1"/>
    <col min="4" max="4" width="20.28515625" bestFit="1" customWidth="1"/>
    <col min="5" max="5" width="21" bestFit="1" customWidth="1"/>
    <col min="6" max="6" width="21.140625" bestFit="1" customWidth="1"/>
    <col min="7" max="7" width="14.28515625" bestFit="1" customWidth="1"/>
    <col min="8" max="8" width="14.5703125" bestFit="1" customWidth="1"/>
    <col min="9" max="10" width="21" bestFit="1" customWidth="1"/>
  </cols>
  <sheetData>
    <row r="1" spans="1:10" x14ac:dyDescent="0.25">
      <c r="A1" s="12" t="s">
        <v>31</v>
      </c>
    </row>
    <row r="2" spans="1:10" x14ac:dyDescent="0.25">
      <c r="A2" s="12" t="s">
        <v>32</v>
      </c>
      <c r="C2" s="9"/>
    </row>
    <row r="3" spans="1:10" x14ac:dyDescent="0.25">
      <c r="A3" s="12" t="s">
        <v>33</v>
      </c>
    </row>
    <row r="4" spans="1:10" x14ac:dyDescent="0.25">
      <c r="A4" s="12" t="s">
        <v>36</v>
      </c>
    </row>
    <row r="5" spans="1:10" s="11" customFormat="1" x14ac:dyDescent="0.25">
      <c r="A5" s="12" t="s">
        <v>34</v>
      </c>
    </row>
    <row r="6" spans="1:10" s="11" customFormat="1" x14ac:dyDescent="0.25">
      <c r="A6" s="12" t="s">
        <v>35</v>
      </c>
    </row>
    <row r="7" spans="1:10" x14ac:dyDescent="0.25">
      <c r="C7" s="10" t="s">
        <v>0</v>
      </c>
      <c r="D7" s="10"/>
      <c r="E7" s="10"/>
      <c r="F7" s="10"/>
      <c r="G7" s="10"/>
      <c r="H7" s="10"/>
      <c r="I7" s="10"/>
    </row>
    <row r="8" spans="1:10" x14ac:dyDescent="0.25"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</row>
    <row r="9" spans="1:10" x14ac:dyDescent="0.25">
      <c r="C9" s="2" t="s">
        <v>9</v>
      </c>
      <c r="D9" s="1" t="s">
        <v>28</v>
      </c>
      <c r="E9" s="3">
        <v>0</v>
      </c>
      <c r="F9" s="3">
        <v>80343673.599999994</v>
      </c>
      <c r="G9" s="3">
        <v>239222828</v>
      </c>
      <c r="H9" s="3">
        <v>32646208</v>
      </c>
      <c r="I9" s="3">
        <f>F9+G9+H9</f>
        <v>352212709.60000002</v>
      </c>
      <c r="J9" s="4">
        <f>G9/I9</f>
        <v>0.67919987405247229</v>
      </c>
    </row>
    <row r="10" spans="1:10" x14ac:dyDescent="0.25">
      <c r="C10" s="2" t="s">
        <v>10</v>
      </c>
      <c r="D10" s="1" t="s">
        <v>28</v>
      </c>
      <c r="E10" s="3">
        <v>81563624.541386232</v>
      </c>
      <c r="F10" s="3">
        <v>68808719.497264624</v>
      </c>
      <c r="G10" s="3">
        <v>2432795.4297925332</v>
      </c>
      <c r="H10" s="3">
        <v>15614685.192163289</v>
      </c>
      <c r="I10" s="3">
        <f>F10+G10+H10-E10</f>
        <v>5292575.5778342187</v>
      </c>
      <c r="J10" s="4">
        <f t="shared" ref="J10:J31" si="0">G10/I10</f>
        <v>0.45966191583192473</v>
      </c>
    </row>
    <row r="11" spans="1:10" x14ac:dyDescent="0.25">
      <c r="C11" s="2" t="s">
        <v>11</v>
      </c>
      <c r="D11" s="1" t="s">
        <v>28</v>
      </c>
      <c r="E11" s="3">
        <v>0</v>
      </c>
      <c r="F11" s="3">
        <v>0</v>
      </c>
      <c r="G11" s="3">
        <v>41849868.358399235</v>
      </c>
      <c r="H11" s="3">
        <v>9339856.639438428</v>
      </c>
      <c r="I11" s="3">
        <f>F11+G11+H11</f>
        <v>51189724.997837663</v>
      </c>
      <c r="J11" s="4">
        <f t="shared" si="0"/>
        <v>0.81754430913952048</v>
      </c>
    </row>
    <row r="12" spans="1:10" x14ac:dyDescent="0.25">
      <c r="C12" s="2" t="s">
        <v>12</v>
      </c>
      <c r="D12" s="1" t="s">
        <v>28</v>
      </c>
      <c r="E12" s="3">
        <v>0</v>
      </c>
      <c r="F12" s="3">
        <v>0</v>
      </c>
      <c r="G12" s="3">
        <v>120937.83827798712</v>
      </c>
      <c r="H12" s="3">
        <v>4198841.1596297417</v>
      </c>
      <c r="I12" s="3">
        <f t="shared" ref="I12:I23" si="1">F12+G12+H12</f>
        <v>4319778.9979077289</v>
      </c>
      <c r="J12" s="4">
        <f t="shared" si="0"/>
        <v>2.7996302203553231E-2</v>
      </c>
    </row>
    <row r="13" spans="1:10" x14ac:dyDescent="0.25">
      <c r="C13" s="2" t="s">
        <v>13</v>
      </c>
      <c r="D13" s="1" t="s">
        <v>28</v>
      </c>
      <c r="E13" s="3">
        <v>0</v>
      </c>
      <c r="F13" s="3">
        <v>0</v>
      </c>
      <c r="G13" s="3">
        <v>4323709.4791674567</v>
      </c>
      <c r="H13" s="3">
        <v>2486662.8487215238</v>
      </c>
      <c r="I13" s="3">
        <f t="shared" si="1"/>
        <v>6810372.3278889805</v>
      </c>
      <c r="J13" s="4">
        <f t="shared" si="0"/>
        <v>0.63487123331885176</v>
      </c>
    </row>
    <row r="14" spans="1:10" x14ac:dyDescent="0.25">
      <c r="C14" s="2" t="s">
        <v>14</v>
      </c>
      <c r="D14" s="1" t="s">
        <v>28</v>
      </c>
      <c r="E14" s="3">
        <v>0</v>
      </c>
      <c r="F14" s="3">
        <v>0</v>
      </c>
      <c r="G14" s="3">
        <v>29461590.85568</v>
      </c>
      <c r="H14" s="3">
        <v>19909590.418639999</v>
      </c>
      <c r="I14" s="3">
        <f t="shared" si="1"/>
        <v>49371181.274319999</v>
      </c>
      <c r="J14" s="4">
        <f t="shared" si="0"/>
        <v>0.59673660008220619</v>
      </c>
    </row>
    <row r="15" spans="1:10" x14ac:dyDescent="0.25">
      <c r="C15" s="2" t="s">
        <v>15</v>
      </c>
      <c r="D15" s="1" t="s">
        <v>28</v>
      </c>
      <c r="E15" s="3">
        <v>0</v>
      </c>
      <c r="F15" s="3">
        <v>0</v>
      </c>
      <c r="G15" s="3">
        <v>1500000</v>
      </c>
      <c r="H15" s="3">
        <v>0</v>
      </c>
      <c r="I15" s="3">
        <f t="shared" si="1"/>
        <v>1500000</v>
      </c>
      <c r="J15" s="4">
        <f t="shared" si="0"/>
        <v>1</v>
      </c>
    </row>
    <row r="16" spans="1:10" x14ac:dyDescent="0.25">
      <c r="C16" s="2" t="s">
        <v>16</v>
      </c>
      <c r="D16" s="1" t="s">
        <v>28</v>
      </c>
      <c r="E16" s="3">
        <v>0</v>
      </c>
      <c r="F16" s="3">
        <v>3994000</v>
      </c>
      <c r="G16" s="3">
        <v>0</v>
      </c>
      <c r="H16" s="3">
        <v>145473804.50688249</v>
      </c>
      <c r="I16" s="3">
        <f t="shared" si="1"/>
        <v>149467804.50688249</v>
      </c>
      <c r="J16" s="4">
        <f t="shared" si="0"/>
        <v>0</v>
      </c>
    </row>
    <row r="17" spans="3:10" x14ac:dyDescent="0.25">
      <c r="C17" s="2" t="s">
        <v>17</v>
      </c>
      <c r="D17" s="1" t="s">
        <v>29</v>
      </c>
      <c r="E17" s="3">
        <v>0</v>
      </c>
      <c r="F17" s="3">
        <v>9531750</v>
      </c>
      <c r="G17" s="3">
        <v>0</v>
      </c>
      <c r="H17" s="3">
        <v>77156745.526386917</v>
      </c>
      <c r="I17" s="3">
        <f t="shared" si="1"/>
        <v>86688495.526386917</v>
      </c>
      <c r="J17" s="4">
        <f t="shared" si="0"/>
        <v>0</v>
      </c>
    </row>
    <row r="18" spans="3:10" x14ac:dyDescent="0.25">
      <c r="C18" s="2" t="s">
        <v>18</v>
      </c>
      <c r="D18" s="1" t="s">
        <v>29</v>
      </c>
      <c r="E18" s="3">
        <v>0</v>
      </c>
      <c r="F18" s="3">
        <v>4118055</v>
      </c>
      <c r="G18" s="3">
        <v>22060471</v>
      </c>
      <c r="H18" s="3">
        <v>882172</v>
      </c>
      <c r="I18" s="3">
        <f t="shared" si="1"/>
        <v>27060698</v>
      </c>
      <c r="J18" s="4">
        <f t="shared" si="0"/>
        <v>0.81522180248270015</v>
      </c>
    </row>
    <row r="19" spans="3:10" x14ac:dyDescent="0.25">
      <c r="C19" s="2" t="s">
        <v>19</v>
      </c>
      <c r="D19" s="1" t="s">
        <v>29</v>
      </c>
      <c r="E19" s="3">
        <v>0</v>
      </c>
      <c r="F19" s="3">
        <v>0</v>
      </c>
      <c r="G19" s="3">
        <v>374969330.91999996</v>
      </c>
      <c r="H19" s="3">
        <v>3541087.6799999997</v>
      </c>
      <c r="I19" s="3">
        <f t="shared" si="1"/>
        <v>378510418.59999996</v>
      </c>
      <c r="J19" s="4">
        <f t="shared" si="0"/>
        <v>0.99064467579757132</v>
      </c>
    </row>
    <row r="20" spans="3:10" x14ac:dyDescent="0.25">
      <c r="C20" s="2" t="s">
        <v>20</v>
      </c>
      <c r="D20" s="1" t="s">
        <v>29</v>
      </c>
      <c r="E20" s="3">
        <v>0</v>
      </c>
      <c r="F20" s="3">
        <v>0</v>
      </c>
      <c r="G20" s="3">
        <v>347525070</v>
      </c>
      <c r="H20" s="3">
        <v>4478009.0727673853</v>
      </c>
      <c r="I20" s="3">
        <f t="shared" si="1"/>
        <v>352003079.07276738</v>
      </c>
      <c r="J20" s="4">
        <f t="shared" si="0"/>
        <v>0.9872784945956633</v>
      </c>
    </row>
    <row r="21" spans="3:10" x14ac:dyDescent="0.25">
      <c r="C21" s="2" t="s">
        <v>21</v>
      </c>
      <c r="D21" s="1" t="s">
        <v>29</v>
      </c>
      <c r="E21" s="3">
        <v>0</v>
      </c>
      <c r="F21" s="3">
        <v>0</v>
      </c>
      <c r="G21" s="3">
        <v>17612747.711112265</v>
      </c>
      <c r="H21" s="3">
        <v>5702013.3640057268</v>
      </c>
      <c r="I21" s="3">
        <f t="shared" si="1"/>
        <v>23314761.07511799</v>
      </c>
      <c r="J21" s="4">
        <f t="shared" si="0"/>
        <v>0.7554333348888127</v>
      </c>
    </row>
    <row r="22" spans="3:10" x14ac:dyDescent="0.25">
      <c r="C22" s="2" t="s">
        <v>22</v>
      </c>
      <c r="D22" s="1" t="s">
        <v>29</v>
      </c>
      <c r="E22" s="3">
        <v>0</v>
      </c>
      <c r="F22" s="3">
        <v>0</v>
      </c>
      <c r="G22" s="3">
        <v>2453494.0136989173</v>
      </c>
      <c r="H22" s="3">
        <v>971156.93853238015</v>
      </c>
      <c r="I22" s="3">
        <f t="shared" si="1"/>
        <v>3424650.9522312973</v>
      </c>
      <c r="J22" s="4">
        <f t="shared" si="0"/>
        <v>0.71642162892553118</v>
      </c>
    </row>
    <row r="23" spans="3:10" x14ac:dyDescent="0.25">
      <c r="C23" s="2" t="s">
        <v>23</v>
      </c>
      <c r="D23" s="1" t="s">
        <v>29</v>
      </c>
      <c r="E23" s="3">
        <v>0</v>
      </c>
      <c r="F23" s="3">
        <v>0</v>
      </c>
      <c r="G23" s="3">
        <v>0</v>
      </c>
      <c r="H23" s="3">
        <v>200000</v>
      </c>
      <c r="I23" s="3">
        <f t="shared" si="1"/>
        <v>200000</v>
      </c>
      <c r="J23" s="4">
        <f t="shared" si="0"/>
        <v>0</v>
      </c>
    </row>
    <row r="24" spans="3:10" x14ac:dyDescent="0.25">
      <c r="C24" s="2"/>
      <c r="D24" s="1"/>
      <c r="E24" s="3"/>
      <c r="F24" s="3"/>
      <c r="G24" s="3"/>
      <c r="H24" s="3"/>
      <c r="I24" s="3"/>
      <c r="J24" s="4"/>
    </row>
    <row r="25" spans="3:10" x14ac:dyDescent="0.25">
      <c r="C25" s="2" t="s">
        <v>24</v>
      </c>
      <c r="D25" s="1" t="s">
        <v>28</v>
      </c>
      <c r="E25" s="3">
        <f>E9+E10+E11+E12+E13+E14+E15+E16</f>
        <v>81563624.541386232</v>
      </c>
      <c r="F25" s="3">
        <f>F9+F10+F11+F12+F13+F14+F15+F16</f>
        <v>153146393.09726462</v>
      </c>
      <c r="G25" s="3">
        <f t="shared" ref="G25:H25" si="2">G9+G10+G11+G12+G13+G14+G15+G16</f>
        <v>318911729.96131718</v>
      </c>
      <c r="H25" s="3">
        <f t="shared" si="2"/>
        <v>229669648.76547545</v>
      </c>
      <c r="I25" s="3">
        <f>F25+G25+H25-E25</f>
        <v>620164147.28267109</v>
      </c>
      <c r="J25" s="4">
        <f t="shared" si="0"/>
        <v>0.51423761170114379</v>
      </c>
    </row>
    <row r="26" spans="3:10" x14ac:dyDescent="0.25">
      <c r="C26" s="2" t="s">
        <v>25</v>
      </c>
      <c r="D26" s="1" t="s">
        <v>29</v>
      </c>
      <c r="E26" s="3">
        <f>E17+E18+E19+E20+E21+E22+E23</f>
        <v>0</v>
      </c>
      <c r="F26" s="3">
        <f>F17+F18+F19+F20+F21+F22+F23</f>
        <v>13649805</v>
      </c>
      <c r="G26" s="3">
        <f t="shared" ref="G26:H26" si="3">G17+G18+G19+G20+G21+G22+G23</f>
        <v>764621113.64481115</v>
      </c>
      <c r="H26" s="3">
        <f t="shared" si="3"/>
        <v>92931184.581692427</v>
      </c>
      <c r="I26" s="3">
        <f>F26+G26+H26</f>
        <v>871202103.22650361</v>
      </c>
      <c r="J26" s="4">
        <f t="shared" si="0"/>
        <v>0.87766215303318373</v>
      </c>
    </row>
    <row r="27" spans="3:10" x14ac:dyDescent="0.25">
      <c r="C27" s="2"/>
      <c r="D27" s="1"/>
      <c r="E27" s="3"/>
      <c r="F27" s="3"/>
      <c r="G27" s="3"/>
      <c r="H27" s="3"/>
      <c r="I27" s="3"/>
      <c r="J27" s="4"/>
    </row>
    <row r="28" spans="3:10" x14ac:dyDescent="0.25">
      <c r="C28" s="2" t="s">
        <v>26</v>
      </c>
      <c r="D28" s="1"/>
      <c r="E28" s="3">
        <v>0</v>
      </c>
      <c r="F28" s="3">
        <v>0</v>
      </c>
      <c r="G28" s="3">
        <v>0</v>
      </c>
      <c r="H28" s="3">
        <v>10702721.668343335</v>
      </c>
      <c r="I28" s="3">
        <f>F28+G28+H28</f>
        <v>10702721.668343335</v>
      </c>
      <c r="J28" s="4">
        <f t="shared" si="0"/>
        <v>0</v>
      </c>
    </row>
    <row r="29" spans="3:10" x14ac:dyDescent="0.25">
      <c r="C29" s="2" t="s">
        <v>27</v>
      </c>
      <c r="D29" s="1"/>
      <c r="E29" s="3">
        <v>0</v>
      </c>
      <c r="F29" s="3">
        <v>13220510</v>
      </c>
      <c r="G29" s="3">
        <v>0</v>
      </c>
      <c r="H29" s="3">
        <v>63931353.509935386</v>
      </c>
      <c r="I29" s="3">
        <f>F29+G29+H29</f>
        <v>77151863.509935379</v>
      </c>
      <c r="J29" s="4">
        <f t="shared" si="0"/>
        <v>0</v>
      </c>
    </row>
    <row r="30" spans="3:10" x14ac:dyDescent="0.25">
      <c r="C30" s="2"/>
      <c r="D30" s="1"/>
      <c r="E30" s="3"/>
      <c r="F30" s="3"/>
      <c r="G30" s="3"/>
      <c r="H30" s="3"/>
      <c r="I30" s="3"/>
      <c r="J30" s="4"/>
    </row>
    <row r="31" spans="3:10" x14ac:dyDescent="0.25">
      <c r="C31" s="2" t="s">
        <v>7</v>
      </c>
      <c r="D31" s="1"/>
      <c r="E31" s="3">
        <f>E25+E26+E28+E29</f>
        <v>81563624.541386232</v>
      </c>
      <c r="F31" s="3">
        <f>F25+F26+F28+F29</f>
        <v>180016708.09726462</v>
      </c>
      <c r="G31" s="3">
        <f t="shared" ref="G31:H31" si="4">G25+G26+G28+G29</f>
        <v>1083532843.6061282</v>
      </c>
      <c r="H31" s="3">
        <f t="shared" si="4"/>
        <v>397234908.52544653</v>
      </c>
      <c r="I31" s="3">
        <f>I25+I26+I28+I29</f>
        <v>1579220835.6874535</v>
      </c>
      <c r="J31" s="4">
        <f t="shared" si="0"/>
        <v>0.68611863465849821</v>
      </c>
    </row>
    <row r="32" spans="3:10" x14ac:dyDescent="0.25">
      <c r="C32" s="5"/>
      <c r="D32" s="6"/>
      <c r="E32" s="7"/>
      <c r="F32" s="7"/>
      <c r="G32" s="7"/>
      <c r="H32" s="7"/>
      <c r="I32" s="8"/>
    </row>
    <row r="34" spans="3:10" x14ac:dyDescent="0.25">
      <c r="C34" s="10" t="s">
        <v>30</v>
      </c>
      <c r="D34" s="10"/>
      <c r="E34" s="10"/>
      <c r="F34" s="10"/>
      <c r="G34" s="10"/>
      <c r="H34" s="10"/>
      <c r="I34" s="10"/>
    </row>
    <row r="35" spans="3:10" x14ac:dyDescent="0.25">
      <c r="C35" s="1" t="s">
        <v>1</v>
      </c>
      <c r="D35" s="1" t="s">
        <v>2</v>
      </c>
      <c r="E35" s="1" t="s">
        <v>3</v>
      </c>
      <c r="F35" s="1" t="s">
        <v>4</v>
      </c>
      <c r="G35" s="1" t="s">
        <v>5</v>
      </c>
      <c r="H35" s="1" t="s">
        <v>6</v>
      </c>
      <c r="I35" s="1" t="s">
        <v>7</v>
      </c>
      <c r="J35" s="1" t="s">
        <v>8</v>
      </c>
    </row>
    <row r="36" spans="3:10" x14ac:dyDescent="0.25">
      <c r="C36" s="2" t="s">
        <v>9</v>
      </c>
      <c r="D36" s="1" t="s">
        <v>28</v>
      </c>
      <c r="E36" s="3">
        <v>0</v>
      </c>
      <c r="F36" s="3">
        <v>52976636.647272423</v>
      </c>
      <c r="G36" s="3">
        <v>161115706.59475055</v>
      </c>
      <c r="H36" s="3">
        <v>21921440.23319371</v>
      </c>
      <c r="I36" s="3">
        <f>F36+G36+H36</f>
        <v>236013783.47521669</v>
      </c>
      <c r="J36" s="4">
        <f>G36/I36</f>
        <v>0.68265380191945013</v>
      </c>
    </row>
    <row r="37" spans="3:10" x14ac:dyDescent="0.25">
      <c r="C37" s="2" t="s">
        <v>10</v>
      </c>
      <c r="D37" s="1" t="s">
        <v>28</v>
      </c>
      <c r="E37" s="3">
        <v>46224419.702493772</v>
      </c>
      <c r="F37" s="3">
        <v>39678037.377127826</v>
      </c>
      <c r="G37" s="3">
        <v>1378734.1799649692</v>
      </c>
      <c r="H37" s="3">
        <v>9398011.02162157</v>
      </c>
      <c r="I37" s="3">
        <f>F37+G37+H37-E37</f>
        <v>4230362.8762205914</v>
      </c>
      <c r="J37" s="4">
        <f t="shared" ref="J37:J50" si="5">G37/I37</f>
        <v>0.32591392755335707</v>
      </c>
    </row>
    <row r="38" spans="3:10" x14ac:dyDescent="0.25">
      <c r="C38" s="2" t="s">
        <v>11</v>
      </c>
      <c r="D38" s="1" t="s">
        <v>28</v>
      </c>
      <c r="E38" s="3">
        <v>0</v>
      </c>
      <c r="F38" s="3">
        <v>0</v>
      </c>
      <c r="G38" s="3">
        <v>27778688.377580479</v>
      </c>
      <c r="H38" s="3">
        <v>6199516.9221641039</v>
      </c>
      <c r="I38" s="3">
        <f>F38+G38+H38</f>
        <v>33978205.299744584</v>
      </c>
      <c r="J38" s="4">
        <f t="shared" si="5"/>
        <v>0.81754430913952048</v>
      </c>
    </row>
    <row r="39" spans="3:10" x14ac:dyDescent="0.25">
      <c r="C39" s="2" t="s">
        <v>12</v>
      </c>
      <c r="D39" s="1" t="s">
        <v>28</v>
      </c>
      <c r="E39" s="3">
        <v>0</v>
      </c>
      <c r="F39" s="3">
        <v>0</v>
      </c>
      <c r="G39" s="3">
        <v>80274.912547202315</v>
      </c>
      <c r="H39" s="3">
        <v>2787064.9226762513</v>
      </c>
      <c r="I39" s="3">
        <f t="shared" ref="I39:I50" si="6">F39+G39+H39</f>
        <v>2867339.8352234536</v>
      </c>
      <c r="J39" s="4">
        <f t="shared" si="5"/>
        <v>2.7996302203553224E-2</v>
      </c>
    </row>
    <row r="40" spans="3:10" x14ac:dyDescent="0.25">
      <c r="C40" s="2" t="s">
        <v>13</v>
      </c>
      <c r="D40" s="1" t="s">
        <v>28</v>
      </c>
      <c r="E40" s="3">
        <v>0</v>
      </c>
      <c r="F40" s="3">
        <v>0</v>
      </c>
      <c r="G40" s="3">
        <v>3080722.5360303423</v>
      </c>
      <c r="H40" s="3">
        <v>1771793.0204322848</v>
      </c>
      <c r="I40" s="3">
        <f t="shared" si="6"/>
        <v>4852515.5564626269</v>
      </c>
      <c r="J40" s="4">
        <f t="shared" si="5"/>
        <v>0.63487123331885176</v>
      </c>
    </row>
    <row r="41" spans="3:10" x14ac:dyDescent="0.25">
      <c r="C41" s="2" t="s">
        <v>14</v>
      </c>
      <c r="D41" s="1" t="s">
        <v>28</v>
      </c>
      <c r="E41" s="3">
        <v>0</v>
      </c>
      <c r="F41" s="3">
        <v>0</v>
      </c>
      <c r="G41" s="3">
        <v>19555720.994577017</v>
      </c>
      <c r="H41" s="3">
        <v>13215389.441046169</v>
      </c>
      <c r="I41" s="3">
        <f t="shared" si="6"/>
        <v>32771110.435623184</v>
      </c>
      <c r="J41" s="4">
        <f t="shared" si="5"/>
        <v>0.59673659923709388</v>
      </c>
    </row>
    <row r="42" spans="3:10" x14ac:dyDescent="0.25">
      <c r="C42" s="2" t="s">
        <v>15</v>
      </c>
      <c r="D42" s="1" t="s">
        <v>28</v>
      </c>
      <c r="E42" s="3">
        <v>0</v>
      </c>
      <c r="F42" s="3">
        <v>0</v>
      </c>
      <c r="G42" s="3">
        <v>1286226.9835308194</v>
      </c>
      <c r="H42" s="3">
        <v>0</v>
      </c>
      <c r="I42" s="3">
        <f t="shared" si="6"/>
        <v>1286226.9835308194</v>
      </c>
      <c r="J42" s="4">
        <f t="shared" si="5"/>
        <v>1</v>
      </c>
    </row>
    <row r="43" spans="3:10" x14ac:dyDescent="0.25">
      <c r="C43" s="2" t="s">
        <v>16</v>
      </c>
      <c r="D43" s="1" t="s">
        <v>28</v>
      </c>
      <c r="E43" s="3">
        <v>0</v>
      </c>
      <c r="F43" s="3">
        <v>2667960.3433721294</v>
      </c>
      <c r="G43" s="3">
        <v>0</v>
      </c>
      <c r="H43" s="3">
        <v>96257082.282392085</v>
      </c>
      <c r="I43" s="3">
        <f t="shared" si="6"/>
        <v>98925042.625764221</v>
      </c>
      <c r="J43" s="4">
        <f t="shared" si="5"/>
        <v>0</v>
      </c>
    </row>
    <row r="44" spans="3:10" x14ac:dyDescent="0.25">
      <c r="C44" s="2" t="s">
        <v>17</v>
      </c>
      <c r="D44" s="1" t="s">
        <v>29</v>
      </c>
      <c r="E44" s="3">
        <v>0</v>
      </c>
      <c r="F44" s="3">
        <v>6367133.4509106884</v>
      </c>
      <c r="G44" s="3">
        <v>0</v>
      </c>
      <c r="H44" s="3">
        <v>51053062.288088001</v>
      </c>
      <c r="I44" s="3">
        <f t="shared" si="6"/>
        <v>57420195.738998689</v>
      </c>
      <c r="J44" s="4">
        <f t="shared" si="5"/>
        <v>0</v>
      </c>
    </row>
    <row r="45" spans="3:10" x14ac:dyDescent="0.25">
      <c r="C45" s="2" t="s">
        <v>18</v>
      </c>
      <c r="D45" s="1" t="s">
        <v>29</v>
      </c>
      <c r="E45" s="3">
        <v>0</v>
      </c>
      <c r="F45" s="3">
        <v>2688818.5973019958</v>
      </c>
      <c r="G45" s="3">
        <v>14847007.148055226</v>
      </c>
      <c r="H45" s="3">
        <v>593293.16672207904</v>
      </c>
      <c r="I45" s="3">
        <f t="shared" si="6"/>
        <v>18129118.912079301</v>
      </c>
      <c r="J45" s="4">
        <f t="shared" si="5"/>
        <v>0.81895911323979309</v>
      </c>
    </row>
    <row r="46" spans="3:10" x14ac:dyDescent="0.25">
      <c r="C46" s="2" t="s">
        <v>19</v>
      </c>
      <c r="D46" s="1" t="s">
        <v>29</v>
      </c>
      <c r="E46" s="3">
        <v>0</v>
      </c>
      <c r="F46" s="3">
        <v>0</v>
      </c>
      <c r="G46" s="3">
        <v>250364209.79432371</v>
      </c>
      <c r="H46" s="3">
        <v>2371830.825917</v>
      </c>
      <c r="I46" s="3">
        <f t="shared" si="6"/>
        <v>252736040.62024072</v>
      </c>
      <c r="J46" s="4">
        <f t="shared" si="5"/>
        <v>0.99061538346451783</v>
      </c>
    </row>
    <row r="47" spans="3:10" x14ac:dyDescent="0.25">
      <c r="C47" s="2" t="s">
        <v>20</v>
      </c>
      <c r="D47" s="1" t="s">
        <v>29</v>
      </c>
      <c r="E47" s="3">
        <v>0</v>
      </c>
      <c r="F47" s="3">
        <v>0</v>
      </c>
      <c r="G47" s="3">
        <v>232143992.26029629</v>
      </c>
      <c r="H47" s="3">
        <v>2935320.0101993554</v>
      </c>
      <c r="I47" s="3">
        <f t="shared" si="6"/>
        <v>235079312.27049565</v>
      </c>
      <c r="J47" s="4">
        <f t="shared" si="5"/>
        <v>0.98751349073702488</v>
      </c>
    </row>
    <row r="48" spans="3:10" x14ac:dyDescent="0.25">
      <c r="C48" s="2" t="s">
        <v>21</v>
      </c>
      <c r="D48" s="1" t="s">
        <v>29</v>
      </c>
      <c r="E48" s="3">
        <v>0</v>
      </c>
      <c r="F48" s="3">
        <v>0</v>
      </c>
      <c r="G48" s="3">
        <v>11690814.077357486</v>
      </c>
      <c r="H48" s="3">
        <v>3784825.5819357862</v>
      </c>
      <c r="I48" s="3">
        <f t="shared" si="6"/>
        <v>15475639.659293272</v>
      </c>
      <c r="J48" s="4">
        <f t="shared" si="5"/>
        <v>0.7554333348888127</v>
      </c>
    </row>
    <row r="49" spans="3:10" x14ac:dyDescent="0.25">
      <c r="C49" s="2" t="s">
        <v>22</v>
      </c>
      <c r="D49" s="1" t="s">
        <v>29</v>
      </c>
      <c r="E49" s="3">
        <v>0</v>
      </c>
      <c r="F49" s="3">
        <v>0</v>
      </c>
      <c r="G49" s="3">
        <v>1618334.4239930841</v>
      </c>
      <c r="H49" s="3">
        <v>640578.9848890797</v>
      </c>
      <c r="I49" s="3">
        <f t="shared" si="6"/>
        <v>2258913.4088821639</v>
      </c>
      <c r="J49" s="4">
        <f t="shared" si="5"/>
        <v>0.71642162892553107</v>
      </c>
    </row>
    <row r="50" spans="3:10" x14ac:dyDescent="0.25">
      <c r="C50" s="2" t="s">
        <v>23</v>
      </c>
      <c r="D50" s="1" t="s">
        <v>29</v>
      </c>
      <c r="E50" s="3">
        <v>0</v>
      </c>
      <c r="F50" s="3">
        <v>0</v>
      </c>
      <c r="G50" s="3">
        <v>0</v>
      </c>
      <c r="H50" s="3">
        <v>133598.41479079262</v>
      </c>
      <c r="I50" s="3">
        <f t="shared" si="6"/>
        <v>133598.41479079262</v>
      </c>
      <c r="J50" s="4">
        <f t="shared" si="5"/>
        <v>0</v>
      </c>
    </row>
    <row r="51" spans="3:10" x14ac:dyDescent="0.25">
      <c r="C51" s="2"/>
      <c r="D51" s="1"/>
      <c r="E51" s="3"/>
      <c r="F51" s="3"/>
      <c r="G51" s="3"/>
      <c r="H51" s="3"/>
      <c r="I51" s="3"/>
      <c r="J51" s="4"/>
    </row>
    <row r="52" spans="3:10" x14ac:dyDescent="0.25">
      <c r="C52" s="2" t="s">
        <v>24</v>
      </c>
      <c r="D52" s="1" t="s">
        <v>28</v>
      </c>
      <c r="E52" s="3">
        <f>E36+E37+E38+E39+E40+E41+E42+E43</f>
        <v>46224419.702493772</v>
      </c>
      <c r="F52" s="3">
        <f>F36+F37+F38+F39+F40+F41+F42+F43</f>
        <v>95322634.367772385</v>
      </c>
      <c r="G52" s="3">
        <f t="shared" ref="G52:H52" si="7">G36+G37+G38+G39+G40+G41+G42+G43</f>
        <v>214276074.5789814</v>
      </c>
      <c r="H52" s="3">
        <f t="shared" si="7"/>
        <v>151550297.84352618</v>
      </c>
      <c r="I52" s="3">
        <f>F52+G52+H52-E52</f>
        <v>414924587.0877862</v>
      </c>
      <c r="J52" s="4">
        <f t="shared" ref="J52:J53" si="8">G52/I52</f>
        <v>0.51642173360444099</v>
      </c>
    </row>
    <row r="53" spans="3:10" x14ac:dyDescent="0.25">
      <c r="C53" s="2" t="s">
        <v>25</v>
      </c>
      <c r="D53" s="1" t="s">
        <v>29</v>
      </c>
      <c r="E53" s="3">
        <f>E44+E45+E46+E47+E48+E49+E50</f>
        <v>0</v>
      </c>
      <c r="F53" s="3">
        <f>F44+F45+F46+F47+F48+F49+F50</f>
        <v>9055952.0482126847</v>
      </c>
      <c r="G53" s="3">
        <f t="shared" ref="G53:H53" si="9">G44+G45+G46+G47+G48+G49+G50</f>
        <v>510664357.7040258</v>
      </c>
      <c r="H53" s="3">
        <f t="shared" si="9"/>
        <v>61512509.272542097</v>
      </c>
      <c r="I53" s="3">
        <f>F53+G53+H53</f>
        <v>581232819.02478063</v>
      </c>
      <c r="J53" s="4">
        <f t="shared" si="8"/>
        <v>0.87858830573408109</v>
      </c>
    </row>
    <row r="54" spans="3:10" x14ac:dyDescent="0.25">
      <c r="C54" s="2"/>
      <c r="D54" s="1"/>
      <c r="E54" s="3"/>
      <c r="F54" s="3"/>
      <c r="G54" s="3"/>
      <c r="H54" s="3"/>
      <c r="I54" s="3"/>
      <c r="J54" s="4"/>
    </row>
    <row r="55" spans="3:10" x14ac:dyDescent="0.25">
      <c r="C55" s="2" t="s">
        <v>26</v>
      </c>
      <c r="D55" s="1"/>
      <c r="E55" s="3">
        <v>0</v>
      </c>
      <c r="F55" s="3">
        <v>0</v>
      </c>
      <c r="G55" s="3">
        <v>0</v>
      </c>
      <c r="H55" s="3">
        <v>7081775.0574917039</v>
      </c>
      <c r="I55" s="3">
        <f t="shared" ref="I55:I56" si="10">F55+G55+H55</f>
        <v>7081775.0574917039</v>
      </c>
      <c r="J55" s="4">
        <f t="shared" ref="J55:J56" si="11">G55/I55</f>
        <v>0</v>
      </c>
    </row>
    <row r="56" spans="3:10" x14ac:dyDescent="0.25">
      <c r="C56" s="2" t="s">
        <v>27</v>
      </c>
      <c r="D56" s="1"/>
      <c r="E56" s="3">
        <v>0</v>
      </c>
      <c r="F56" s="3">
        <v>8831195.8936291095</v>
      </c>
      <c r="G56" s="3">
        <v>0</v>
      </c>
      <c r="H56" s="3">
        <v>42302087.142702051</v>
      </c>
      <c r="I56" s="3">
        <f t="shared" si="10"/>
        <v>51133283.036331162</v>
      </c>
      <c r="J56" s="4">
        <f t="shared" si="11"/>
        <v>0</v>
      </c>
    </row>
    <row r="57" spans="3:10" x14ac:dyDescent="0.25">
      <c r="C57" s="2"/>
      <c r="D57" s="1"/>
      <c r="E57" s="3"/>
      <c r="F57" s="3"/>
      <c r="G57" s="3"/>
      <c r="H57" s="3"/>
      <c r="I57" s="3"/>
      <c r="J57" s="4"/>
    </row>
    <row r="58" spans="3:10" x14ac:dyDescent="0.25">
      <c r="C58" s="2" t="s">
        <v>7</v>
      </c>
      <c r="D58" s="1"/>
      <c r="E58" s="3">
        <f>E52+E53+E55+E56</f>
        <v>46224419.702493772</v>
      </c>
      <c r="F58" s="3">
        <f>F52+F53+F55+F56</f>
        <v>113209782.30961418</v>
      </c>
      <c r="G58" s="3">
        <f t="shared" ref="G58:I58" si="12">G52+G53+G55+G56</f>
        <v>724940432.28300714</v>
      </c>
      <c r="H58" s="3">
        <f t="shared" si="12"/>
        <v>262446669.31626201</v>
      </c>
      <c r="I58" s="3">
        <f t="shared" si="12"/>
        <v>1054372464.2063897</v>
      </c>
      <c r="J58" s="4">
        <f>G58/I58</f>
        <v>0.68755630186971828</v>
      </c>
    </row>
    <row r="59" spans="3:10" x14ac:dyDescent="0.25">
      <c r="C59" s="5"/>
      <c r="D59" s="6"/>
      <c r="E59" s="7"/>
      <c r="F59" s="7"/>
      <c r="G59" s="7"/>
      <c r="H59" s="7"/>
      <c r="I59" s="8"/>
    </row>
    <row r="60" spans="3:10" x14ac:dyDescent="0.25">
      <c r="C60" s="5"/>
      <c r="D60" s="6"/>
      <c r="E60" s="7"/>
      <c r="F60" s="7"/>
      <c r="G60" s="7"/>
      <c r="H60" s="7"/>
      <c r="I60" s="8"/>
    </row>
  </sheetData>
  <mergeCells count="2">
    <mergeCell ref="C7:I7"/>
    <mergeCell ref="C34:I34"/>
  </mergeCells>
  <pageMargins left="0.7" right="0.7" top="0.75" bottom="0.75" header="0.3" footer="0.3"/>
  <pageSetup orientation="portrait" r:id="rId1"/>
  <ignoredErrors>
    <ignoredError sqref="I37 I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2024-05-17T14:38:04Z</dcterms:created>
  <dcterms:modified xsi:type="dcterms:W3CDTF">2024-05-17T14:38:09Z</dcterms:modified>
</cp:coreProperties>
</file>