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filterPrivacy="1" defaultThemeVersion="166925"/>
  <xr:revisionPtr revIDLastSave="0" documentId="13_ncr:1_{38B2C160-44E7-496F-995E-BAC22C54283B}" xr6:coauthVersionLast="47" xr6:coauthVersionMax="47" xr10:uidLastSave="{00000000-0000-0000-0000-000000000000}"/>
  <bookViews>
    <workbookView xWindow="2265" yWindow="1110" windowWidth="22455" windowHeight="14205" activeTab="1" xr2:uid="{6E1FEB18-C4BF-4D29-BAA4-D2D4A7E18D59}"/>
  </bookViews>
  <sheets>
    <sheet name="With CO2" sheetId="1" r:id="rId1"/>
    <sheet name="No CO2" sheetId="5" r:id="rId2"/>
  </sheets>
  <definedNames>
    <definedName name="_xlnm._FilterDatabase" localSheetId="1" hidden="1">'No CO2'!$I$14:$L$40</definedName>
    <definedName name="_xlnm._FilterDatabase" localSheetId="0" hidden="1">'With CO2'!$I$14:$L$40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0" i="5" l="1"/>
  <c r="K40" i="5"/>
  <c r="L40" i="5" s="1"/>
  <c r="G40" i="5"/>
  <c r="O39" i="5"/>
  <c r="K39" i="5"/>
  <c r="G39" i="5"/>
  <c r="P39" i="5" s="1"/>
  <c r="O38" i="5"/>
  <c r="K38" i="5"/>
  <c r="G38" i="5"/>
  <c r="O37" i="5"/>
  <c r="K37" i="5"/>
  <c r="G37" i="5"/>
  <c r="P37" i="5" s="1"/>
  <c r="O36" i="5"/>
  <c r="P36" i="5" s="1"/>
  <c r="K36" i="5"/>
  <c r="L36" i="5" s="1"/>
  <c r="G36" i="5"/>
  <c r="O35" i="5"/>
  <c r="K35" i="5"/>
  <c r="G35" i="5"/>
  <c r="P35" i="5" s="1"/>
  <c r="O34" i="5"/>
  <c r="K34" i="5"/>
  <c r="G34" i="5"/>
  <c r="O33" i="5"/>
  <c r="K33" i="5"/>
  <c r="G33" i="5"/>
  <c r="P33" i="5" s="1"/>
  <c r="O32" i="5"/>
  <c r="P32" i="5" s="1"/>
  <c r="K32" i="5"/>
  <c r="L32" i="5" s="1"/>
  <c r="G32" i="5"/>
  <c r="O31" i="5"/>
  <c r="K31" i="5"/>
  <c r="G31" i="5"/>
  <c r="P31" i="5" s="1"/>
  <c r="O30" i="5"/>
  <c r="K30" i="5"/>
  <c r="G30" i="5"/>
  <c r="O29" i="5"/>
  <c r="K29" i="5"/>
  <c r="G29" i="5"/>
  <c r="P29" i="5" s="1"/>
  <c r="O28" i="5"/>
  <c r="P28" i="5" s="1"/>
  <c r="K28" i="5"/>
  <c r="L28" i="5" s="1"/>
  <c r="G28" i="5"/>
  <c r="O27" i="5"/>
  <c r="K27" i="5"/>
  <c r="G27" i="5"/>
  <c r="P27" i="5" s="1"/>
  <c r="O26" i="5"/>
  <c r="K26" i="5"/>
  <c r="G26" i="5"/>
  <c r="O25" i="5"/>
  <c r="K25" i="5"/>
  <c r="G25" i="5"/>
  <c r="P25" i="5" s="1"/>
  <c r="O24" i="5"/>
  <c r="P24" i="5" s="1"/>
  <c r="K24" i="5"/>
  <c r="L24" i="5" s="1"/>
  <c r="G24" i="5"/>
  <c r="O23" i="5"/>
  <c r="K23" i="5"/>
  <c r="G23" i="5"/>
  <c r="P23" i="5" s="1"/>
  <c r="O22" i="5"/>
  <c r="K22" i="5"/>
  <c r="G22" i="5"/>
  <c r="O21" i="5"/>
  <c r="K21" i="5"/>
  <c r="G21" i="5"/>
  <c r="P21" i="5" s="1"/>
  <c r="O20" i="5"/>
  <c r="P20" i="5" s="1"/>
  <c r="K20" i="5"/>
  <c r="L20" i="5" s="1"/>
  <c r="G20" i="5"/>
  <c r="O19" i="5"/>
  <c r="K19" i="5"/>
  <c r="G19" i="5"/>
  <c r="P19" i="5" s="1"/>
  <c r="A19" i="5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O18" i="5"/>
  <c r="K18" i="5"/>
  <c r="G18" i="5"/>
  <c r="A18" i="5"/>
  <c r="O17" i="5"/>
  <c r="K17" i="5"/>
  <c r="G17" i="5"/>
  <c r="P17" i="5" s="1"/>
  <c r="W1" i="5" a="1"/>
  <c r="W1" i="5" s="1"/>
  <c r="P34" i="5" l="1"/>
  <c r="L26" i="5"/>
  <c r="P30" i="5"/>
  <c r="L18" i="5"/>
  <c r="P18" i="5"/>
  <c r="L22" i="5"/>
  <c r="L30" i="5"/>
  <c r="L34" i="5"/>
  <c r="L38" i="5"/>
  <c r="P22" i="5"/>
  <c r="P26" i="5"/>
  <c r="P38" i="5"/>
  <c r="P40" i="5"/>
  <c r="L17" i="5"/>
  <c r="L19" i="5"/>
  <c r="L21" i="5"/>
  <c r="L23" i="5"/>
  <c r="L25" i="5"/>
  <c r="L27" i="5"/>
  <c r="L29" i="5"/>
  <c r="L31" i="5"/>
  <c r="L33" i="5"/>
  <c r="L35" i="5"/>
  <c r="L37" i="5"/>
  <c r="L39" i="5"/>
  <c r="K40" i="1" l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O40" i="1" l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W1" i="1" a="1"/>
  <c r="W1" i="1" s="1"/>
  <c r="L29" i="1" l="1"/>
  <c r="P29" i="1"/>
  <c r="L30" i="1"/>
  <c r="P30" i="1"/>
  <c r="L19" i="1"/>
  <c r="P19" i="1"/>
  <c r="L31" i="1"/>
  <c r="P31" i="1"/>
  <c r="P20" i="1"/>
  <c r="L20" i="1"/>
  <c r="L21" i="1"/>
  <c r="P21" i="1"/>
  <c r="L34" i="1"/>
  <c r="P34" i="1"/>
  <c r="L23" i="1"/>
  <c r="P23" i="1"/>
  <c r="L35" i="1"/>
  <c r="P35" i="1"/>
  <c r="L24" i="1"/>
  <c r="P24" i="1"/>
  <c r="L36" i="1"/>
  <c r="P36" i="1"/>
  <c r="L25" i="1"/>
  <c r="P25" i="1"/>
  <c r="L37" i="1"/>
  <c r="P37" i="1"/>
  <c r="P32" i="1"/>
  <c r="L32" i="1"/>
  <c r="L33" i="1"/>
  <c r="P33" i="1"/>
  <c r="L22" i="1"/>
  <c r="P22" i="1"/>
  <c r="L26" i="1"/>
  <c r="P26" i="1"/>
  <c r="L38" i="1"/>
  <c r="P38" i="1"/>
  <c r="L27" i="1"/>
  <c r="P27" i="1"/>
  <c r="L39" i="1"/>
  <c r="P39" i="1"/>
  <c r="L28" i="1"/>
  <c r="P28" i="1"/>
  <c r="L40" i="1"/>
  <c r="P40" i="1"/>
  <c r="A18" i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P18" i="1" l="1"/>
  <c r="P17" i="1"/>
  <c r="L18" i="1"/>
  <c r="L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<sst xmlns="http://schemas.openxmlformats.org/spreadsheetml/2006/main" count="284" uniqueCount="99">
  <si>
    <t>Page 1 of 2</t>
  </si>
  <si>
    <t>Combined Heat/Power and Distributed Energy Resources Measures - Batch Run Results</t>
  </si>
  <si>
    <t>Includes NPV of Measure Benefits and Costs (2023-2082)</t>
  </si>
  <si>
    <t>Avoided Unit: 2033 Combined Cycle</t>
  </si>
  <si>
    <t>Fuel Forecast: 9/1/23 Fuel</t>
  </si>
  <si>
    <t>With CO2 Compliance Costs</t>
  </si>
  <si>
    <t>Maximum Incentive</t>
  </si>
  <si>
    <t xml:space="preserve">Total </t>
  </si>
  <si>
    <t xml:space="preserve">Energy </t>
  </si>
  <si>
    <t>Demand</t>
  </si>
  <si>
    <t>that passes E-RIM and</t>
  </si>
  <si>
    <t>Avoided gen</t>
  </si>
  <si>
    <t>Avoided</t>
  </si>
  <si>
    <t>Env /</t>
  </si>
  <si>
    <t>E-RIM /</t>
  </si>
  <si>
    <t>Charge</t>
  </si>
  <si>
    <t>Part.</t>
  </si>
  <si>
    <t>Savings in</t>
  </si>
  <si>
    <t>has a Part. Test &gt;= 1.00</t>
  </si>
  <si>
    <t>that does not violate</t>
  </si>
  <si>
    <t>Unit $ &amp; Fuel</t>
  </si>
  <si>
    <t>T&amp;D</t>
  </si>
  <si>
    <t>Revenue</t>
  </si>
  <si>
    <t>Other</t>
  </si>
  <si>
    <t>E-TRC</t>
  </si>
  <si>
    <t>E-RIM</t>
  </si>
  <si>
    <t>Equipment</t>
  </si>
  <si>
    <t>Participant</t>
  </si>
  <si>
    <t>2-Years Payback</t>
  </si>
  <si>
    <t>Benefits</t>
  </si>
  <si>
    <t>Gains</t>
  </si>
  <si>
    <t>Loss</t>
  </si>
  <si>
    <t>Costs</t>
  </si>
  <si>
    <t>RIM</t>
  </si>
  <si>
    <t>Cost</t>
  </si>
  <si>
    <t>TRC</t>
  </si>
  <si>
    <t>Bills</t>
  </si>
  <si>
    <t>Years</t>
  </si>
  <si>
    <t>one-time incentive payment</t>
  </si>
  <si>
    <t>(000$)</t>
  </si>
  <si>
    <t>Ratio</t>
  </si>
  <si>
    <t>To Payback</t>
  </si>
  <si>
    <t>(Nominal $)</t>
  </si>
  <si>
    <t>Segment</t>
  </si>
  <si>
    <t>Measure</t>
  </si>
  <si>
    <t>CHPgsd101</t>
  </si>
  <si>
    <t>Commercial Facility</t>
  </si>
  <si>
    <t>50 kW Micro Turbine</t>
  </si>
  <si>
    <t>CHPgsd102</t>
  </si>
  <si>
    <t>Industrial Facility Only</t>
  </si>
  <si>
    <t>100 kW Micro Turbine- Biogas</t>
  </si>
  <si>
    <t>CHPgsd103</t>
  </si>
  <si>
    <t>100 kW Micro Turbine</t>
  </si>
  <si>
    <t>CHPgsd104</t>
  </si>
  <si>
    <t>150 kW Reciprocating Engine</t>
  </si>
  <si>
    <t>CHPgsd105</t>
  </si>
  <si>
    <t>200 kW Micro Turbine</t>
  </si>
  <si>
    <t>CHPgsd106</t>
  </si>
  <si>
    <t>175 kW Fuel Cell</t>
  </si>
  <si>
    <t>CHPgsd107</t>
  </si>
  <si>
    <t>350 kW Reciprocating Engine</t>
  </si>
  <si>
    <t>CHPgsld108</t>
  </si>
  <si>
    <t>500 kW Fuel Cell</t>
  </si>
  <si>
    <t>CHPgsld109</t>
  </si>
  <si>
    <t>1250 kW Reciprocating Engine-Biogas</t>
  </si>
  <si>
    <t>CHPgsld110</t>
  </si>
  <si>
    <t>1250 kW Reciprocating Engine</t>
  </si>
  <si>
    <t>CHPgsld111</t>
  </si>
  <si>
    <t>800 kW Fuel Cell-Biogas</t>
  </si>
  <si>
    <t>CHPgsld112</t>
  </si>
  <si>
    <t>1125 kW Fuel Cell</t>
  </si>
  <si>
    <t>CHPgsld113</t>
  </si>
  <si>
    <t>3000 kW Reciprocating Engine</t>
  </si>
  <si>
    <t>CHPgsld114</t>
  </si>
  <si>
    <t>1500 kW Steam Turbine-Biomass</t>
  </si>
  <si>
    <t>CHPgsld115</t>
  </si>
  <si>
    <t>4500 kW Reciprocating Engine</t>
  </si>
  <si>
    <t>CHPgsld116</t>
  </si>
  <si>
    <t>2500 kW Gas Turbine</t>
  </si>
  <si>
    <t>CHPgsld117</t>
  </si>
  <si>
    <t>3000 kW Gas Turbine</t>
  </si>
  <si>
    <t>CHPgsld118</t>
  </si>
  <si>
    <t>3500 kW Gas Turbine</t>
  </si>
  <si>
    <t>CHPgsld119</t>
  </si>
  <si>
    <t>3500 kW Steam Turbine-Biomass</t>
  </si>
  <si>
    <t>CHPgsld120</t>
  </si>
  <si>
    <t>5500 kW Steam Turbine-Biomass</t>
  </si>
  <si>
    <t>PVrs201</t>
  </si>
  <si>
    <t>Residential</t>
  </si>
  <si>
    <t>Solar PV</t>
  </si>
  <si>
    <t>PVrs202</t>
  </si>
  <si>
    <t>Paired Battery Storage</t>
  </si>
  <si>
    <t>PVgsd203</t>
  </si>
  <si>
    <t>NonResidential</t>
  </si>
  <si>
    <t>PVgsd204</t>
  </si>
  <si>
    <t>NO CO2 Compliance Costs</t>
  </si>
  <si>
    <t>FPL 002591</t>
  </si>
  <si>
    <t>20240012-EG</t>
  </si>
  <si>
    <t>FPL 002592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</si>
</sst>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4"/>
      <color theme="1"/>
      <name val="Calibri"/>
      <family val="2"/>
      <scheme val="minor"/>
    </font>
    <font>
      <sz val="12"/>
      <name val="Arial"/>
      <family val="2"/>
    </font>
    <font>
      <b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28">
    <xf numFmtId="0" fontId="0" fillId="0" borderId="0" xfId="0"/>
    <xf numFmtId="38" fontId="1" fillId="0" borderId="1" xfId="0" applyNumberFormat="1" applyFont="1" applyBorder="1" applyAlignment="1">
      <alignment horizontal="center"/>
    </xf>
    <xf numFmtId="38" fontId="1" fillId="0" borderId="2" xfId="0" applyNumberFormat="1" applyFont="1" applyBorder="1" applyAlignment="1">
      <alignment horizontal="center"/>
    </xf>
    <xf numFmtId="38" fontId="1" fillId="0" borderId="3" xfId="0" applyNumberFormat="1" applyFont="1" applyBorder="1" applyAlignment="1">
      <alignment horizontal="center"/>
    </xf>
    <xf numFmtId="40" fontId="1" fillId="0" borderId="4" xfId="0" applyNumberFormat="1" applyFont="1" applyBorder="1" applyAlignment="1">
      <alignment horizontal="center"/>
    </xf>
    <xf numFmtId="38" fontId="1" fillId="0" borderId="5" xfId="0" applyNumberFormat="1" applyFont="1" applyBorder="1" applyAlignment="1">
      <alignment horizontal="center"/>
    </xf>
    <xf numFmtId="40" fontId="1" fillId="0" borderId="1" xfId="0" applyNumberFormat="1" applyFont="1" applyBorder="1" applyAlignment="1">
      <alignment horizontal="center"/>
    </xf>
    <xf numFmtId="38" fontId="1" fillId="0" borderId="6" xfId="0" applyNumberFormat="1" applyFont="1" applyBorder="1" applyAlignment="1">
      <alignment horizontal="center"/>
    </xf>
    <xf numFmtId="40" fontId="1" fillId="0" borderId="6" xfId="0" applyNumberFormat="1" applyFont="1" applyBorder="1" applyAlignment="1">
      <alignment horizontal="center"/>
    </xf>
    <xf numFmtId="38" fontId="1" fillId="0" borderId="7" xfId="0" applyNumberFormat="1" applyFont="1" applyBorder="1" applyAlignment="1">
      <alignment horizontal="center"/>
    </xf>
    <xf numFmtId="40" fontId="1" fillId="0" borderId="7" xfId="0" applyNumberFormat="1" applyFont="1" applyBorder="1" applyAlignment="1">
      <alignment horizontal="center"/>
    </xf>
    <xf numFmtId="40" fontId="1" fillId="0" borderId="3" xfId="0" applyNumberFormat="1" applyFont="1" applyBorder="1" applyAlignment="1">
      <alignment horizontal="center"/>
    </xf>
    <xf numFmtId="38" fontId="1" fillId="2" borderId="7" xfId="0" applyNumberFormat="1" applyFont="1" applyFill="1" applyBorder="1" applyAlignment="1">
      <alignment horizontal="center"/>
    </xf>
    <xf numFmtId="38" fontId="1" fillId="2" borderId="3" xfId="0" applyNumberFormat="1" applyFont="1" applyFill="1" applyBorder="1" applyAlignment="1">
      <alignment horizontal="center"/>
    </xf>
    <xf numFmtId="40" fontId="1" fillId="2" borderId="4" xfId="0" applyNumberFormat="1" applyFont="1" applyFill="1" applyBorder="1" applyAlignment="1">
      <alignment horizontal="center"/>
    </xf>
    <xf numFmtId="38" fontId="1" fillId="2" borderId="1" xfId="0" applyNumberFormat="1" applyFont="1" applyFill="1" applyBorder="1" applyAlignment="1">
      <alignment horizontal="center"/>
    </xf>
    <xf numFmtId="0" fontId="2" fillId="0" borderId="0" xfId="0" applyFont="1"/>
    <xf numFmtId="164" fontId="1" fillId="0" borderId="1" xfId="0" applyNumberFormat="1" applyFont="1" applyBorder="1" applyAlignment="1">
      <alignment horizontal="center"/>
    </xf>
    <xf numFmtId="0" fontId="0" fillId="0" borderId="0" xfId="0" applyAlignment="1">
      <alignment horizontal="right"/>
    </xf>
    <xf numFmtId="38" fontId="1" fillId="0" borderId="8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3" fontId="1" fillId="0" borderId="8" xfId="0" applyNumberFormat="1" applyFont="1" applyBorder="1" applyAlignment="1">
      <alignment horizontal="center"/>
    </xf>
    <xf numFmtId="0" fontId="4" fillId="0" borderId="0" xfId="1" applyFont="1"/>
  </cellXfs>
  <cellStyles count="2">
    <cellStyle name="Normal" xfId="0" builtinId="0"/>
    <cellStyle name="Normal 8" xfId="1" xr:uid="{9BD00CE8-40BB-43F8-B8FB-E037DDF7A7C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0CB28-0931-4E8E-9179-F013EEE16B09}">
  <dimension ref="A1:Z40"/>
  <sheetViews>
    <sheetView workbookViewId="0">
      <selection sqref="A1:A2"/>
    </sheetView>
  </sheetViews>
  <sheetFormatPr defaultRowHeight="15" x14ac:dyDescent="0.25"/>
  <cols>
    <col min="2" max="2" width="11.85546875" customWidth="1"/>
    <col min="3" max="3" width="12.85546875" bestFit="1" customWidth="1"/>
    <col min="4" max="6" width="10.7109375" customWidth="1"/>
    <col min="8" max="8" width="5.28515625" customWidth="1"/>
    <col min="13" max="13" width="4.28515625" customWidth="1"/>
    <col min="14" max="14" width="13.85546875" bestFit="1" customWidth="1"/>
    <col min="18" max="18" width="10.140625" bestFit="1" customWidth="1"/>
    <col min="20" max="20" width="11.5703125" bestFit="1" customWidth="1"/>
    <col min="22" max="22" width="22.5703125" bestFit="1" customWidth="1"/>
    <col min="23" max="23" width="26.5703125" bestFit="1" customWidth="1"/>
    <col min="25" max="25" width="21" bestFit="1" customWidth="1"/>
    <col min="26" max="26" width="34.42578125" bestFit="1" customWidth="1"/>
  </cols>
  <sheetData>
    <row r="1" spans="1:26" x14ac:dyDescent="0.25">
      <c r="A1" s="27" t="s">
        <v>96</v>
      </c>
      <c r="W1" s="18" t="str" cm="1">
        <f t="array" aca="1" ref="W1" ca="1">"Filename: " &amp; MID(CELL("filename"),SEARCH("[",CELL("filename"))+1, SEARCH("]",CELL("filename"))-SEARCH("[",CELL("filename"))-1)</f>
        <v>Filename: 2024 Goals - CHP-DER Results v1 wBreakouts - 12 04 2023.xlsx</v>
      </c>
    </row>
    <row r="2" spans="1:26" x14ac:dyDescent="0.25">
      <c r="A2" s="27" t="s">
        <v>97</v>
      </c>
      <c r="W2" t="s">
        <v>0</v>
      </c>
    </row>
    <row r="5" spans="1:26" ht="18.75" x14ac:dyDescent="0.3">
      <c r="B5" s="16" t="s">
        <v>1</v>
      </c>
    </row>
    <row r="6" spans="1:26" ht="18.75" x14ac:dyDescent="0.3">
      <c r="B6" s="16" t="s">
        <v>2</v>
      </c>
    </row>
    <row r="7" spans="1:26" ht="18.75" x14ac:dyDescent="0.3">
      <c r="B7" s="16" t="s">
        <v>3</v>
      </c>
    </row>
    <row r="8" spans="1:26" ht="18.75" x14ac:dyDescent="0.3">
      <c r="B8" s="16" t="s">
        <v>4</v>
      </c>
    </row>
    <row r="9" spans="1:26" ht="18.75" x14ac:dyDescent="0.3">
      <c r="B9" s="16" t="s">
        <v>5</v>
      </c>
    </row>
    <row r="10" spans="1:26" ht="16.5" thickBot="1" x14ac:dyDescent="0.3">
      <c r="V10" s="23" t="s">
        <v>6</v>
      </c>
    </row>
    <row r="11" spans="1:26" ht="15.75" x14ac:dyDescent="0.25">
      <c r="C11" s="9"/>
      <c r="D11" s="9"/>
      <c r="E11" s="9"/>
      <c r="F11" s="9"/>
      <c r="G11" s="2" t="s">
        <v>7</v>
      </c>
      <c r="H11" s="12"/>
      <c r="I11" s="9" t="s">
        <v>8</v>
      </c>
      <c r="J11" s="9" t="s">
        <v>9</v>
      </c>
      <c r="K11" s="2"/>
      <c r="L11" s="2"/>
      <c r="M11" s="12"/>
      <c r="N11" s="10"/>
      <c r="O11" s="2"/>
      <c r="R11" s="2"/>
      <c r="T11" s="2"/>
      <c r="V11" s="24" t="s">
        <v>10</v>
      </c>
      <c r="W11" s="20" t="s">
        <v>6</v>
      </c>
    </row>
    <row r="12" spans="1:26" ht="15.75" x14ac:dyDescent="0.25">
      <c r="C12" s="3"/>
      <c r="D12" s="3"/>
      <c r="E12" s="3"/>
      <c r="F12" s="3"/>
      <c r="G12" s="3"/>
      <c r="H12" s="13"/>
      <c r="I12" s="3"/>
      <c r="J12" s="3"/>
      <c r="K12" s="5"/>
      <c r="L12" s="5"/>
      <c r="M12" s="13"/>
      <c r="N12" s="11"/>
      <c r="O12" s="5"/>
      <c r="R12" s="5"/>
      <c r="T12" s="5"/>
      <c r="V12" s="24"/>
      <c r="W12" s="21"/>
    </row>
    <row r="13" spans="1:26" ht="15.75" x14ac:dyDescent="0.25">
      <c r="C13" s="5" t="s">
        <v>11</v>
      </c>
      <c r="D13" s="5" t="s">
        <v>12</v>
      </c>
      <c r="E13" s="5"/>
      <c r="F13" s="5" t="s">
        <v>13</v>
      </c>
      <c r="G13" s="3" t="s">
        <v>14</v>
      </c>
      <c r="H13" s="13"/>
      <c r="I13" s="3" t="s">
        <v>15</v>
      </c>
      <c r="J13" s="3" t="s">
        <v>15</v>
      </c>
      <c r="K13" s="5" t="s">
        <v>7</v>
      </c>
      <c r="L13" s="5"/>
      <c r="M13" s="13"/>
      <c r="N13" s="3" t="s">
        <v>16</v>
      </c>
      <c r="O13" s="5" t="s">
        <v>7</v>
      </c>
      <c r="R13" s="5" t="s">
        <v>17</v>
      </c>
      <c r="T13" s="5"/>
      <c r="V13" s="24" t="s">
        <v>18</v>
      </c>
      <c r="W13" s="21" t="s">
        <v>19</v>
      </c>
    </row>
    <row r="14" spans="1:26" ht="15.75" x14ac:dyDescent="0.25">
      <c r="C14" s="5" t="s">
        <v>20</v>
      </c>
      <c r="D14" s="5" t="s">
        <v>21</v>
      </c>
      <c r="E14" s="5" t="s">
        <v>22</v>
      </c>
      <c r="F14" s="5" t="s">
        <v>23</v>
      </c>
      <c r="G14" s="3" t="s">
        <v>24</v>
      </c>
      <c r="H14" s="13"/>
      <c r="I14" s="3" t="s">
        <v>22</v>
      </c>
      <c r="J14" s="3" t="s">
        <v>22</v>
      </c>
      <c r="K14" s="5" t="s">
        <v>25</v>
      </c>
      <c r="L14" s="5"/>
      <c r="M14" s="13"/>
      <c r="N14" s="11" t="s">
        <v>26</v>
      </c>
      <c r="O14" s="5" t="s">
        <v>24</v>
      </c>
      <c r="R14" s="5" t="s">
        <v>27</v>
      </c>
      <c r="T14" s="5"/>
      <c r="V14" s="24"/>
      <c r="W14" s="21" t="s">
        <v>28</v>
      </c>
    </row>
    <row r="15" spans="1:26" ht="15.75" x14ac:dyDescent="0.25">
      <c r="C15" s="3" t="s">
        <v>29</v>
      </c>
      <c r="D15" s="3" t="s">
        <v>29</v>
      </c>
      <c r="E15" s="5" t="s">
        <v>30</v>
      </c>
      <c r="F15" s="3" t="s">
        <v>29</v>
      </c>
      <c r="G15" s="3" t="s">
        <v>29</v>
      </c>
      <c r="H15" s="13"/>
      <c r="I15" s="3" t="s">
        <v>31</v>
      </c>
      <c r="J15" s="3" t="s">
        <v>31</v>
      </c>
      <c r="K15" s="5" t="s">
        <v>32</v>
      </c>
      <c r="L15" s="5" t="s">
        <v>33</v>
      </c>
      <c r="M15" s="13"/>
      <c r="N15" s="11" t="s">
        <v>34</v>
      </c>
      <c r="O15" s="5" t="s">
        <v>32</v>
      </c>
      <c r="P15" s="7" t="s">
        <v>35</v>
      </c>
      <c r="R15" s="5" t="s">
        <v>36</v>
      </c>
      <c r="T15" s="5" t="s">
        <v>37</v>
      </c>
      <c r="V15" s="24"/>
      <c r="W15" s="21" t="s">
        <v>38</v>
      </c>
    </row>
    <row r="16" spans="1:26" ht="16.5" thickBot="1" x14ac:dyDescent="0.3">
      <c r="C16" s="4" t="s">
        <v>39</v>
      </c>
      <c r="D16" s="4" t="s">
        <v>39</v>
      </c>
      <c r="E16" s="4"/>
      <c r="F16" s="4" t="s">
        <v>39</v>
      </c>
      <c r="G16" s="4" t="s">
        <v>39</v>
      </c>
      <c r="H16" s="14"/>
      <c r="I16" s="4" t="s">
        <v>39</v>
      </c>
      <c r="J16" s="4" t="s">
        <v>39</v>
      </c>
      <c r="K16" s="4" t="s">
        <v>39</v>
      </c>
      <c r="L16" s="4" t="s">
        <v>40</v>
      </c>
      <c r="M16" s="14"/>
      <c r="N16" s="4" t="s">
        <v>39</v>
      </c>
      <c r="O16" s="4" t="s">
        <v>39</v>
      </c>
      <c r="P16" s="8" t="s">
        <v>40</v>
      </c>
      <c r="R16" s="4" t="s">
        <v>39</v>
      </c>
      <c r="T16" s="4" t="s">
        <v>41</v>
      </c>
      <c r="V16" s="25" t="s">
        <v>42</v>
      </c>
      <c r="W16" s="22" t="s">
        <v>42</v>
      </c>
      <c r="Y16" t="s">
        <v>43</v>
      </c>
      <c r="Z16" t="s">
        <v>44</v>
      </c>
    </row>
    <row r="17" spans="1:26" ht="15.75" x14ac:dyDescent="0.25">
      <c r="A17">
        <v>1</v>
      </c>
      <c r="B17" s="1" t="s">
        <v>45</v>
      </c>
      <c r="C17" s="1">
        <v>20653.572083391045</v>
      </c>
      <c r="D17" s="1">
        <v>6677.9611894037644</v>
      </c>
      <c r="E17" s="1">
        <v>0</v>
      </c>
      <c r="F17" s="1">
        <v>2121.9792340014783</v>
      </c>
      <c r="G17" s="1">
        <f>SUM(C17:F17)</f>
        <v>29453.512506796291</v>
      </c>
      <c r="H17" s="15"/>
      <c r="I17" s="1">
        <v>24134.421146943379</v>
      </c>
      <c r="J17" s="1">
        <v>17330.630859375</v>
      </c>
      <c r="K17" s="1">
        <f>I17+J17</f>
        <v>41465.052006318379</v>
      </c>
      <c r="L17" s="6">
        <f>G17/K17</f>
        <v>0.71032136900028997</v>
      </c>
      <c r="M17" s="15"/>
      <c r="N17" s="1">
        <v>119734.38569664014</v>
      </c>
      <c r="O17" s="1">
        <f>N17</f>
        <v>119734.38569664014</v>
      </c>
      <c r="P17" s="6">
        <f>G17/O17</f>
        <v>0.24599042568623447</v>
      </c>
      <c r="R17" s="1">
        <v>46408.246214975108</v>
      </c>
      <c r="T17" s="17">
        <v>20.605939988952251</v>
      </c>
      <c r="V17" s="26">
        <v>7558.254485391979</v>
      </c>
      <c r="W17" s="19">
        <v>7665.6132672293916</v>
      </c>
      <c r="Y17" t="s">
        <v>46</v>
      </c>
      <c r="Z17" t="s">
        <v>47</v>
      </c>
    </row>
    <row r="18" spans="1:26" ht="15.75" x14ac:dyDescent="0.25">
      <c r="A18">
        <f>A17+1</f>
        <v>2</v>
      </c>
      <c r="B18" s="1" t="s">
        <v>48</v>
      </c>
      <c r="C18" s="1">
        <v>20653.572083391045</v>
      </c>
      <c r="D18" s="1">
        <v>6677.9611894037644</v>
      </c>
      <c r="E18" s="1">
        <v>0</v>
      </c>
      <c r="F18" s="1">
        <v>2121.9792340014783</v>
      </c>
      <c r="G18" s="1">
        <f t="shared" ref="G18:G40" si="0">SUM(C18:F18)</f>
        <v>29453.512506796291</v>
      </c>
      <c r="H18" s="15"/>
      <c r="I18" s="1">
        <v>24134.421146943379</v>
      </c>
      <c r="J18" s="1">
        <v>17330.630859375</v>
      </c>
      <c r="K18" s="1">
        <f t="shared" ref="K18:K40" si="1">I18+J18</f>
        <v>41465.052006318379</v>
      </c>
      <c r="L18" s="6">
        <f t="shared" ref="L18:L40" si="2">G18/K18</f>
        <v>0.71032136900028997</v>
      </c>
      <c r="M18" s="15"/>
      <c r="N18" s="1">
        <v>127836.1103335533</v>
      </c>
      <c r="O18" s="1">
        <f t="shared" ref="O18:O40" si="3">N18</f>
        <v>127836.1103335533</v>
      </c>
      <c r="P18" s="6">
        <f t="shared" ref="P18:P40" si="4">G18/O18</f>
        <v>0.23040056858696203</v>
      </c>
      <c r="R18" s="1">
        <v>46408.246214975108</v>
      </c>
      <c r="T18" s="17">
        <v>22.00022386504579</v>
      </c>
      <c r="V18" s="26">
        <v>8393.3577229002858</v>
      </c>
      <c r="W18" s="19">
        <v>8244.669176729527</v>
      </c>
      <c r="Y18" t="s">
        <v>49</v>
      </c>
      <c r="Z18" t="s">
        <v>50</v>
      </c>
    </row>
    <row r="19" spans="1:26" ht="15.75" x14ac:dyDescent="0.25">
      <c r="A19">
        <f t="shared" ref="A19:A40" si="5">A18+1</f>
        <v>3</v>
      </c>
      <c r="B19" s="1" t="s">
        <v>51</v>
      </c>
      <c r="C19" s="1">
        <v>20653.572083391045</v>
      </c>
      <c r="D19" s="1">
        <v>6677.9611894037644</v>
      </c>
      <c r="E19" s="1">
        <v>0</v>
      </c>
      <c r="F19" s="1">
        <v>2121.9792340014783</v>
      </c>
      <c r="G19" s="1">
        <f t="shared" si="0"/>
        <v>29453.512506796291</v>
      </c>
      <c r="H19" s="15"/>
      <c r="I19" s="1">
        <v>24134.421146943379</v>
      </c>
      <c r="J19" s="1">
        <v>17330.630859375</v>
      </c>
      <c r="K19" s="1">
        <f t="shared" si="1"/>
        <v>41465.052006318379</v>
      </c>
      <c r="L19" s="6">
        <f t="shared" si="2"/>
        <v>0.71032136900028997</v>
      </c>
      <c r="M19" s="15"/>
      <c r="N19" s="1">
        <v>122206.01747554071</v>
      </c>
      <c r="O19" s="1">
        <f t="shared" si="3"/>
        <v>122206.01747554071</v>
      </c>
      <c r="P19" s="6">
        <f t="shared" si="4"/>
        <v>0.241015238981103</v>
      </c>
      <c r="R19" s="1">
        <v>46408.246214975108</v>
      </c>
      <c r="T19" s="17">
        <v>21.031299637083908</v>
      </c>
      <c r="V19" s="26">
        <v>7813.0234133661479</v>
      </c>
      <c r="W19" s="19">
        <v>7842.2681236303906</v>
      </c>
      <c r="Y19" t="s">
        <v>46</v>
      </c>
      <c r="Z19" t="s">
        <v>52</v>
      </c>
    </row>
    <row r="20" spans="1:26" ht="15.75" x14ac:dyDescent="0.25">
      <c r="A20">
        <f t="shared" si="5"/>
        <v>4</v>
      </c>
      <c r="B20" s="1" t="s">
        <v>53</v>
      </c>
      <c r="C20" s="1">
        <v>18155.353017769787</v>
      </c>
      <c r="D20" s="1">
        <v>6677.9611894037644</v>
      </c>
      <c r="E20" s="1">
        <v>0</v>
      </c>
      <c r="F20" s="1">
        <v>1623.9631908710257</v>
      </c>
      <c r="G20" s="1">
        <f t="shared" si="0"/>
        <v>26457.277398044575</v>
      </c>
      <c r="H20" s="15"/>
      <c r="I20" s="1">
        <v>19701.568731448831</v>
      </c>
      <c r="J20" s="1">
        <v>17330.630859375</v>
      </c>
      <c r="K20" s="1">
        <f t="shared" si="1"/>
        <v>37032.199590823831</v>
      </c>
      <c r="L20" s="6">
        <f t="shared" si="2"/>
        <v>0.71443980347849478</v>
      </c>
      <c r="M20" s="15"/>
      <c r="N20" s="1">
        <v>90262.563162533159</v>
      </c>
      <c r="O20" s="1">
        <f t="shared" si="3"/>
        <v>90262.563162533159</v>
      </c>
      <c r="P20" s="6">
        <f t="shared" si="4"/>
        <v>0.29311462549987338</v>
      </c>
      <c r="R20" s="1">
        <v>41067.46017221058</v>
      </c>
      <c r="T20" s="17">
        <v>27.809683729662854</v>
      </c>
      <c r="V20" s="26">
        <v>7399.0017378449156</v>
      </c>
      <c r="W20" s="19">
        <v>9456.2772558154556</v>
      </c>
      <c r="Y20" t="s">
        <v>46</v>
      </c>
      <c r="Z20" t="s">
        <v>54</v>
      </c>
    </row>
    <row r="21" spans="1:26" ht="15.75" x14ac:dyDescent="0.25">
      <c r="A21">
        <f t="shared" si="5"/>
        <v>5</v>
      </c>
      <c r="B21" s="1" t="s">
        <v>55</v>
      </c>
      <c r="C21" s="1">
        <v>20653.572083391045</v>
      </c>
      <c r="D21" s="1">
        <v>6677.9611894037644</v>
      </c>
      <c r="E21" s="1">
        <v>0</v>
      </c>
      <c r="F21" s="1">
        <v>2121.9792340014783</v>
      </c>
      <c r="G21" s="1">
        <f t="shared" si="0"/>
        <v>29453.512506796291</v>
      </c>
      <c r="H21" s="15"/>
      <c r="I21" s="1">
        <v>24134.421146943379</v>
      </c>
      <c r="J21" s="1">
        <v>17330.630859375</v>
      </c>
      <c r="K21" s="1">
        <f t="shared" si="1"/>
        <v>41465.052006318379</v>
      </c>
      <c r="L21" s="6">
        <f t="shared" si="2"/>
        <v>0.71032136900028997</v>
      </c>
      <c r="M21" s="15"/>
      <c r="N21" s="1">
        <v>118123.58598587904</v>
      </c>
      <c r="O21" s="1">
        <f t="shared" si="3"/>
        <v>118123.58598587904</v>
      </c>
      <c r="P21" s="6">
        <f t="shared" si="4"/>
        <v>0.24934488959992529</v>
      </c>
      <c r="R21" s="1">
        <v>46408.246214975108</v>
      </c>
      <c r="T21" s="17">
        <v>20.328726820030678</v>
      </c>
      <c r="V21" s="26">
        <v>7392.2177322659718</v>
      </c>
      <c r="W21" s="19">
        <v>7550.4846865955533</v>
      </c>
      <c r="Y21" t="s">
        <v>46</v>
      </c>
      <c r="Z21" t="s">
        <v>56</v>
      </c>
    </row>
    <row r="22" spans="1:26" ht="15.75" x14ac:dyDescent="0.25">
      <c r="A22">
        <f t="shared" si="5"/>
        <v>6</v>
      </c>
      <c r="B22" s="1" t="s">
        <v>57</v>
      </c>
      <c r="C22" s="1">
        <v>26492.008073865985</v>
      </c>
      <c r="D22" s="1">
        <v>6677.9611894037644</v>
      </c>
      <c r="E22" s="1">
        <v>0</v>
      </c>
      <c r="F22" s="1">
        <v>3339.352058042361</v>
      </c>
      <c r="G22" s="1">
        <f t="shared" si="0"/>
        <v>36509.321321312105</v>
      </c>
      <c r="H22" s="15"/>
      <c r="I22" s="1">
        <v>34970.285047403115</v>
      </c>
      <c r="J22" s="1">
        <v>17330.630859375</v>
      </c>
      <c r="K22" s="1">
        <f t="shared" si="1"/>
        <v>52300.915906778115</v>
      </c>
      <c r="L22" s="6">
        <f t="shared" si="2"/>
        <v>0.69806275259857453</v>
      </c>
      <c r="M22" s="15"/>
      <c r="N22" s="1">
        <v>276203.15362084081</v>
      </c>
      <c r="O22" s="1">
        <f t="shared" si="3"/>
        <v>276203.15362084081</v>
      </c>
      <c r="P22" s="6">
        <f t="shared" si="4"/>
        <v>0.13218285469481081</v>
      </c>
      <c r="R22" s="1">
        <v>59463.503926372345</v>
      </c>
      <c r="T22" s="17">
        <v>37.23555591179538</v>
      </c>
      <c r="V22" s="26">
        <v>22340.920147840756</v>
      </c>
      <c r="W22" s="19">
        <v>18590.701960333678</v>
      </c>
      <c r="Y22" t="s">
        <v>46</v>
      </c>
      <c r="Z22" t="s">
        <v>58</v>
      </c>
    </row>
    <row r="23" spans="1:26" ht="15.75" x14ac:dyDescent="0.25">
      <c r="A23">
        <f t="shared" si="5"/>
        <v>7</v>
      </c>
      <c r="B23" s="1" t="s">
        <v>59</v>
      </c>
      <c r="C23" s="1">
        <v>18155.353017769787</v>
      </c>
      <c r="D23" s="1">
        <v>6677.9611894037644</v>
      </c>
      <c r="E23" s="1">
        <v>0</v>
      </c>
      <c r="F23" s="1">
        <v>1623.9631908710257</v>
      </c>
      <c r="G23" s="1">
        <f t="shared" si="0"/>
        <v>26457.277398044575</v>
      </c>
      <c r="H23" s="15"/>
      <c r="I23" s="1">
        <v>19701.568731448831</v>
      </c>
      <c r="J23" s="1">
        <v>17330.630859375</v>
      </c>
      <c r="K23" s="1">
        <f t="shared" si="1"/>
        <v>37032.199590823831</v>
      </c>
      <c r="L23" s="6">
        <f t="shared" si="2"/>
        <v>0.71443980347849478</v>
      </c>
      <c r="M23" s="15"/>
      <c r="N23" s="1">
        <v>84520.95955817202</v>
      </c>
      <c r="O23" s="1">
        <f t="shared" si="3"/>
        <v>84520.95955817202</v>
      </c>
      <c r="P23" s="6">
        <f t="shared" si="4"/>
        <v>0.31302623084674286</v>
      </c>
      <c r="R23" s="1">
        <v>41067.46017221058</v>
      </c>
      <c r="T23" s="17">
        <v>26.040710268830317</v>
      </c>
      <c r="V23" s="26">
        <v>6535.4577441286583</v>
      </c>
      <c r="W23" s="19">
        <v>8804.7317810791537</v>
      </c>
      <c r="Y23" t="s">
        <v>46</v>
      </c>
      <c r="Z23" t="s">
        <v>60</v>
      </c>
    </row>
    <row r="24" spans="1:26" ht="15.75" x14ac:dyDescent="0.25">
      <c r="A24">
        <f t="shared" si="5"/>
        <v>8</v>
      </c>
      <c r="B24" s="1" t="s">
        <v>61</v>
      </c>
      <c r="C24" s="1">
        <v>26492.008073865985</v>
      </c>
      <c r="D24" s="1">
        <v>6677.9611894037644</v>
      </c>
      <c r="E24" s="1">
        <v>0</v>
      </c>
      <c r="F24" s="1">
        <v>3339.352058042361</v>
      </c>
      <c r="G24" s="1">
        <f t="shared" si="0"/>
        <v>36509.321321312105</v>
      </c>
      <c r="H24" s="15"/>
      <c r="I24" s="1">
        <v>50752.126768537295</v>
      </c>
      <c r="J24" s="1">
        <v>16265.5703125</v>
      </c>
      <c r="K24" s="1">
        <f t="shared" si="1"/>
        <v>67017.697081037302</v>
      </c>
      <c r="L24" s="6">
        <f t="shared" si="2"/>
        <v>0.54477135012809086</v>
      </c>
      <c r="M24" s="15"/>
      <c r="N24" s="1">
        <v>178726.18817692087</v>
      </c>
      <c r="O24" s="1">
        <f t="shared" si="3"/>
        <v>178726.18817692087</v>
      </c>
      <c r="P24" s="6">
        <f t="shared" si="4"/>
        <v>0.20427516355449579</v>
      </c>
      <c r="R24" s="1">
        <v>77412.711024223492</v>
      </c>
      <c r="T24" s="17">
        <v>24.54121111881193</v>
      </c>
      <c r="V24" s="26">
        <v>10443.111391416123</v>
      </c>
      <c r="W24" s="19">
        <v>11643.881000029878</v>
      </c>
      <c r="Y24" t="s">
        <v>46</v>
      </c>
      <c r="Z24" t="s">
        <v>62</v>
      </c>
    </row>
    <row r="25" spans="1:26" ht="15.75" x14ac:dyDescent="0.25">
      <c r="A25">
        <f t="shared" si="5"/>
        <v>9</v>
      </c>
      <c r="B25" s="1" t="s">
        <v>63</v>
      </c>
      <c r="C25" s="1">
        <v>18155.353017769787</v>
      </c>
      <c r="D25" s="1">
        <v>6677.9611894037644</v>
      </c>
      <c r="E25" s="1">
        <v>0</v>
      </c>
      <c r="F25" s="1">
        <v>1623.9631908710257</v>
      </c>
      <c r="G25" s="1">
        <f t="shared" si="0"/>
        <v>26457.277398044575</v>
      </c>
      <c r="H25" s="15"/>
      <c r="I25" s="1">
        <v>28592.747026286928</v>
      </c>
      <c r="J25" s="1">
        <v>16265.5703125</v>
      </c>
      <c r="K25" s="1">
        <f t="shared" si="1"/>
        <v>44858.317338786932</v>
      </c>
      <c r="L25" s="6">
        <f t="shared" si="2"/>
        <v>0.58979647404581037</v>
      </c>
      <c r="M25" s="15"/>
      <c r="N25" s="1">
        <v>75914.677135825754</v>
      </c>
      <c r="O25" s="1">
        <f t="shared" si="3"/>
        <v>75914.677135825754</v>
      </c>
      <c r="P25" s="6">
        <f t="shared" si="4"/>
        <v>0.34851333623809644</v>
      </c>
      <c r="R25" s="1">
        <v>50714.663141994111</v>
      </c>
      <c r="T25" s="17">
        <v>22.979778632963693</v>
      </c>
      <c r="V25" s="26">
        <v>3790.1118625661352</v>
      </c>
      <c r="W25" s="19">
        <v>7815.5755836316848</v>
      </c>
      <c r="Y25" t="s">
        <v>49</v>
      </c>
      <c r="Z25" t="s">
        <v>64</v>
      </c>
    </row>
    <row r="26" spans="1:26" ht="15.75" x14ac:dyDescent="0.25">
      <c r="A26">
        <f t="shared" si="5"/>
        <v>10</v>
      </c>
      <c r="B26" s="1" t="s">
        <v>65</v>
      </c>
      <c r="C26" s="1">
        <v>18155.353017769787</v>
      </c>
      <c r="D26" s="1">
        <v>6677.9611894037644</v>
      </c>
      <c r="E26" s="1">
        <v>0</v>
      </c>
      <c r="F26" s="1">
        <v>1623.9631908710257</v>
      </c>
      <c r="G26" s="1">
        <f t="shared" si="0"/>
        <v>26457.277398044575</v>
      </c>
      <c r="H26" s="15"/>
      <c r="I26" s="1">
        <v>28592.747026286928</v>
      </c>
      <c r="J26" s="1">
        <v>16265.5703125</v>
      </c>
      <c r="K26" s="1">
        <f t="shared" si="1"/>
        <v>44858.317338786932</v>
      </c>
      <c r="L26" s="6">
        <f t="shared" si="2"/>
        <v>0.58979647404581037</v>
      </c>
      <c r="M26" s="15"/>
      <c r="N26" s="1">
        <v>72607.887017686968</v>
      </c>
      <c r="O26" s="1">
        <f t="shared" si="3"/>
        <v>72607.887017686968</v>
      </c>
      <c r="P26" s="6">
        <f t="shared" si="4"/>
        <v>0.36438572288434307</v>
      </c>
      <c r="R26" s="1">
        <v>50714.663141994111</v>
      </c>
      <c r="T26" s="17">
        <v>21.978796365103328</v>
      </c>
      <c r="V26" s="26">
        <v>3292.7667057479193</v>
      </c>
      <c r="W26" s="19">
        <v>7440.3278315276793</v>
      </c>
      <c r="Y26" t="s">
        <v>46</v>
      </c>
      <c r="Z26" t="s">
        <v>66</v>
      </c>
    </row>
    <row r="27" spans="1:26" ht="15.75" x14ac:dyDescent="0.25">
      <c r="A27">
        <f t="shared" si="5"/>
        <v>11</v>
      </c>
      <c r="B27" s="1" t="s">
        <v>67</v>
      </c>
      <c r="C27" s="1">
        <v>26492.008073865985</v>
      </c>
      <c r="D27" s="1">
        <v>6677.9611894037644</v>
      </c>
      <c r="E27" s="1">
        <v>0</v>
      </c>
      <c r="F27" s="1">
        <v>3339.352058042361</v>
      </c>
      <c r="G27" s="1">
        <f t="shared" si="0"/>
        <v>36509.321321312105</v>
      </c>
      <c r="H27" s="15"/>
      <c r="I27" s="1">
        <v>50752.126768537295</v>
      </c>
      <c r="J27" s="1">
        <v>16265.5703125</v>
      </c>
      <c r="K27" s="1">
        <f t="shared" si="1"/>
        <v>67017.697081037302</v>
      </c>
      <c r="L27" s="6">
        <f t="shared" si="2"/>
        <v>0.54477135012809086</v>
      </c>
      <c r="M27" s="15"/>
      <c r="N27" s="1">
        <v>173008.37660904598</v>
      </c>
      <c r="O27" s="1">
        <f t="shared" si="3"/>
        <v>173008.37660904598</v>
      </c>
      <c r="P27" s="6">
        <f t="shared" si="4"/>
        <v>0.21102632159721199</v>
      </c>
      <c r="R27" s="1">
        <v>77412.711024223492</v>
      </c>
      <c r="T27" s="17">
        <v>23.756087701969118</v>
      </c>
      <c r="V27" s="26">
        <v>9853.7352812927274</v>
      </c>
      <c r="W27" s="19">
        <v>11235.210798266842</v>
      </c>
      <c r="Y27" t="s">
        <v>46</v>
      </c>
      <c r="Z27" t="s">
        <v>68</v>
      </c>
    </row>
    <row r="28" spans="1:26" ht="15.75" x14ac:dyDescent="0.25">
      <c r="A28">
        <f t="shared" si="5"/>
        <v>12</v>
      </c>
      <c r="B28" s="1" t="s">
        <v>69</v>
      </c>
      <c r="C28" s="1">
        <v>26492.008073865985</v>
      </c>
      <c r="D28" s="1">
        <v>6677.9611894037644</v>
      </c>
      <c r="E28" s="1">
        <v>0</v>
      </c>
      <c r="F28" s="1">
        <v>3339.352058042361</v>
      </c>
      <c r="G28" s="1">
        <f t="shared" si="0"/>
        <v>36509.321321312105</v>
      </c>
      <c r="H28" s="15"/>
      <c r="I28" s="1">
        <v>50752.126768537295</v>
      </c>
      <c r="J28" s="1">
        <v>16265.5703125</v>
      </c>
      <c r="K28" s="1">
        <f t="shared" si="1"/>
        <v>67017.697081037302</v>
      </c>
      <c r="L28" s="6">
        <f t="shared" si="2"/>
        <v>0.54477135012809086</v>
      </c>
      <c r="M28" s="15"/>
      <c r="N28" s="1">
        <v>155024.81138573363</v>
      </c>
      <c r="O28" s="1">
        <f t="shared" si="3"/>
        <v>155024.81138573363</v>
      </c>
      <c r="P28" s="6">
        <f t="shared" si="4"/>
        <v>0.23550631021552673</v>
      </c>
      <c r="R28" s="1">
        <v>77412.711024223492</v>
      </c>
      <c r="T28" s="17">
        <v>21.286732638334808</v>
      </c>
      <c r="V28" s="26">
        <v>8000.0394062806135</v>
      </c>
      <c r="W28" s="19">
        <v>9949.8691431445513</v>
      </c>
      <c r="Y28" t="s">
        <v>49</v>
      </c>
      <c r="Z28" t="s">
        <v>70</v>
      </c>
    </row>
    <row r="29" spans="1:26" ht="15.75" x14ac:dyDescent="0.25">
      <c r="A29">
        <f t="shared" si="5"/>
        <v>13</v>
      </c>
      <c r="B29" s="1" t="s">
        <v>71</v>
      </c>
      <c r="C29" s="1">
        <v>18155.353017769787</v>
      </c>
      <c r="D29" s="1">
        <v>6677.9611894037644</v>
      </c>
      <c r="E29" s="1">
        <v>0</v>
      </c>
      <c r="F29" s="1">
        <v>1623.9631908710257</v>
      </c>
      <c r="G29" s="1">
        <f t="shared" si="0"/>
        <v>26457.277398044575</v>
      </c>
      <c r="H29" s="15"/>
      <c r="I29" s="1">
        <v>28592.747026286928</v>
      </c>
      <c r="J29" s="1">
        <v>16265.5703125</v>
      </c>
      <c r="K29" s="1">
        <f t="shared" si="1"/>
        <v>44858.317338786932</v>
      </c>
      <c r="L29" s="6">
        <f t="shared" si="2"/>
        <v>0.58979647404581037</v>
      </c>
      <c r="M29" s="15"/>
      <c r="N29" s="1">
        <v>64140.836867018712</v>
      </c>
      <c r="O29" s="1">
        <f t="shared" si="3"/>
        <v>64140.836867018712</v>
      </c>
      <c r="P29" s="6">
        <f t="shared" si="4"/>
        <v>0.41248724978281248</v>
      </c>
      <c r="R29" s="1">
        <v>50714.663141994111</v>
      </c>
      <c r="T29" s="17">
        <v>19.415774578870405</v>
      </c>
      <c r="V29" s="26">
        <v>2019.3123181008521</v>
      </c>
      <c r="W29" s="19">
        <v>6479.5034545551389</v>
      </c>
      <c r="Y29" t="s">
        <v>46</v>
      </c>
      <c r="Z29" t="s">
        <v>72</v>
      </c>
    </row>
    <row r="30" spans="1:26" ht="15.75" x14ac:dyDescent="0.25">
      <c r="A30">
        <f t="shared" si="5"/>
        <v>14</v>
      </c>
      <c r="B30" s="1" t="s">
        <v>73</v>
      </c>
      <c r="C30" s="1">
        <v>32353.439966149846</v>
      </c>
      <c r="D30" s="1">
        <v>6677.9611894037644</v>
      </c>
      <c r="E30" s="1">
        <v>0</v>
      </c>
      <c r="F30" s="1">
        <v>4390.7193287482614</v>
      </c>
      <c r="G30" s="1">
        <f t="shared" si="0"/>
        <v>43422.120484301871</v>
      </c>
      <c r="H30" s="15"/>
      <c r="I30" s="1">
        <v>64333.680809145611</v>
      </c>
      <c r="J30" s="1">
        <v>16265.5703125</v>
      </c>
      <c r="K30" s="1">
        <f t="shared" si="1"/>
        <v>80599.251121645619</v>
      </c>
      <c r="L30" s="6">
        <f t="shared" si="2"/>
        <v>0.53874099175892332</v>
      </c>
      <c r="M30" s="15"/>
      <c r="N30" s="1">
        <v>131179.34464305313</v>
      </c>
      <c r="O30" s="1">
        <f t="shared" si="3"/>
        <v>131179.34464305313</v>
      </c>
      <c r="P30" s="6">
        <f t="shared" si="4"/>
        <v>0.33101339698300875</v>
      </c>
      <c r="R30" s="1">
        <v>93776.029145438311</v>
      </c>
      <c r="T30" s="17">
        <v>26.785722985036085</v>
      </c>
      <c r="V30" s="26">
        <v>6070.3933480096257</v>
      </c>
      <c r="W30" s="19">
        <v>15000.155433234484</v>
      </c>
      <c r="Y30" t="s">
        <v>46</v>
      </c>
      <c r="Z30" t="s">
        <v>74</v>
      </c>
    </row>
    <row r="31" spans="1:26" ht="15.75" x14ac:dyDescent="0.25">
      <c r="A31">
        <f t="shared" si="5"/>
        <v>15</v>
      </c>
      <c r="B31" s="1" t="s">
        <v>75</v>
      </c>
      <c r="C31" s="1">
        <v>18155.353017769787</v>
      </c>
      <c r="D31" s="1">
        <v>6677.9611894037644</v>
      </c>
      <c r="E31" s="1">
        <v>0</v>
      </c>
      <c r="F31" s="1">
        <v>1623.9631908710257</v>
      </c>
      <c r="G31" s="1">
        <f t="shared" si="0"/>
        <v>26457.277398044575</v>
      </c>
      <c r="H31" s="15"/>
      <c r="I31" s="1">
        <v>28592.747026286928</v>
      </c>
      <c r="J31" s="1">
        <v>16265.5703125</v>
      </c>
      <c r="K31" s="1">
        <f t="shared" si="1"/>
        <v>44858.317338786932</v>
      </c>
      <c r="L31" s="6">
        <f t="shared" si="2"/>
        <v>0.58979647404581037</v>
      </c>
      <c r="M31" s="15"/>
      <c r="N31" s="1">
        <v>63563.748833745878</v>
      </c>
      <c r="O31" s="1">
        <f t="shared" si="3"/>
        <v>63563.748833745878</v>
      </c>
      <c r="P31" s="6">
        <f t="shared" si="4"/>
        <v>0.41623217452521388</v>
      </c>
      <c r="R31" s="1">
        <v>50714.663141994111</v>
      </c>
      <c r="T31" s="17">
        <v>19.241086108930403</v>
      </c>
      <c r="V31" s="26">
        <v>1932.5175932613038</v>
      </c>
      <c r="W31" s="19">
        <v>6414.0163247944975</v>
      </c>
      <c r="Y31" t="s">
        <v>46</v>
      </c>
      <c r="Z31" t="s">
        <v>76</v>
      </c>
    </row>
    <row r="32" spans="1:26" ht="15.75" x14ac:dyDescent="0.25">
      <c r="A32">
        <f t="shared" si="5"/>
        <v>16</v>
      </c>
      <c r="B32" s="1" t="s">
        <v>77</v>
      </c>
      <c r="C32" s="1">
        <v>29484.732053266263</v>
      </c>
      <c r="D32" s="1">
        <v>6677.9611894037644</v>
      </c>
      <c r="E32" s="1">
        <v>0</v>
      </c>
      <c r="F32" s="1">
        <v>3892.7032856178062</v>
      </c>
      <c r="G32" s="1">
        <f t="shared" si="0"/>
        <v>40055.396528287834</v>
      </c>
      <c r="H32" s="15"/>
      <c r="I32" s="1">
        <v>57900.313525108984</v>
      </c>
      <c r="J32" s="1">
        <v>16265.5703125</v>
      </c>
      <c r="K32" s="1">
        <f t="shared" si="1"/>
        <v>74165.883837608984</v>
      </c>
      <c r="L32" s="6">
        <f t="shared" si="2"/>
        <v>0.54007846270654203</v>
      </c>
      <c r="M32" s="15"/>
      <c r="N32" s="1">
        <v>158094.43645033133</v>
      </c>
      <c r="O32" s="1">
        <f t="shared" si="3"/>
        <v>158094.43645033133</v>
      </c>
      <c r="P32" s="6">
        <f t="shared" si="4"/>
        <v>0.25336373263756234</v>
      </c>
      <c r="R32" s="1">
        <v>86024.984224912347</v>
      </c>
      <c r="T32" s="17">
        <v>31.612935401650319</v>
      </c>
      <c r="V32" s="26">
        <v>10839.331092589227</v>
      </c>
      <c r="W32" s="19">
        <v>16703.178466792546</v>
      </c>
      <c r="Y32" t="s">
        <v>46</v>
      </c>
      <c r="Z32" t="s">
        <v>78</v>
      </c>
    </row>
    <row r="33" spans="1:26" ht="15.75" x14ac:dyDescent="0.25">
      <c r="A33">
        <f t="shared" si="5"/>
        <v>17</v>
      </c>
      <c r="B33" s="1" t="s">
        <v>79</v>
      </c>
      <c r="C33" s="1">
        <v>29484.732053266263</v>
      </c>
      <c r="D33" s="1">
        <v>6677.9611894037644</v>
      </c>
      <c r="E33" s="1">
        <v>0</v>
      </c>
      <c r="F33" s="1">
        <v>3892.7032856178062</v>
      </c>
      <c r="G33" s="1">
        <f t="shared" si="0"/>
        <v>40055.396528287834</v>
      </c>
      <c r="H33" s="15"/>
      <c r="I33" s="1">
        <v>57900.313525108984</v>
      </c>
      <c r="J33" s="1">
        <v>16265.5703125</v>
      </c>
      <c r="K33" s="1">
        <f t="shared" si="1"/>
        <v>74165.883837608984</v>
      </c>
      <c r="L33" s="6">
        <f t="shared" si="2"/>
        <v>0.54007846270654203</v>
      </c>
      <c r="M33" s="15"/>
      <c r="N33" s="1">
        <v>155056.1970627683</v>
      </c>
      <c r="O33" s="1">
        <f t="shared" si="3"/>
        <v>155056.1970627683</v>
      </c>
      <c r="P33" s="6">
        <f t="shared" si="4"/>
        <v>0.25832825315632507</v>
      </c>
      <c r="R33" s="1">
        <v>86024.984224912347</v>
      </c>
      <c r="T33" s="17">
        <v>31.005399435839358</v>
      </c>
      <c r="V33" s="26">
        <v>10382.376284247988</v>
      </c>
      <c r="W33" s="19">
        <v>16358.403611791717</v>
      </c>
      <c r="Y33" t="s">
        <v>46</v>
      </c>
      <c r="Z33" t="s">
        <v>80</v>
      </c>
    </row>
    <row r="34" spans="1:26" ht="15.75" x14ac:dyDescent="0.25">
      <c r="A34">
        <f t="shared" si="5"/>
        <v>18</v>
      </c>
      <c r="B34" s="1" t="s">
        <v>81</v>
      </c>
      <c r="C34" s="1">
        <v>29484.732053266263</v>
      </c>
      <c r="D34" s="1">
        <v>6677.9611894037644</v>
      </c>
      <c r="E34" s="1">
        <v>0</v>
      </c>
      <c r="F34" s="1">
        <v>3892.7032856178062</v>
      </c>
      <c r="G34" s="1">
        <f t="shared" si="0"/>
        <v>40055.396528287834</v>
      </c>
      <c r="H34" s="15"/>
      <c r="I34" s="1">
        <v>57900.313525108984</v>
      </c>
      <c r="J34" s="1">
        <v>16265.5703125</v>
      </c>
      <c r="K34" s="1">
        <f t="shared" si="1"/>
        <v>74165.883837608984</v>
      </c>
      <c r="L34" s="6">
        <f t="shared" si="2"/>
        <v>0.54007846270654203</v>
      </c>
      <c r="M34" s="15"/>
      <c r="N34" s="1">
        <v>152184.30663444477</v>
      </c>
      <c r="O34" s="1">
        <f t="shared" si="3"/>
        <v>152184.30663444477</v>
      </c>
      <c r="P34" s="6">
        <f t="shared" si="4"/>
        <v>0.26320320021237892</v>
      </c>
      <c r="R34" s="1">
        <v>86024.984224912347</v>
      </c>
      <c r="T34" s="17">
        <v>30.431130280472736</v>
      </c>
      <c r="V34" s="26">
        <v>9950.440556726453</v>
      </c>
      <c r="W34" s="19">
        <v>16032.507572849088</v>
      </c>
      <c r="Y34" t="s">
        <v>46</v>
      </c>
      <c r="Z34" t="s">
        <v>82</v>
      </c>
    </row>
    <row r="35" spans="1:26" ht="15.75" x14ac:dyDescent="0.25">
      <c r="A35">
        <f t="shared" si="5"/>
        <v>19</v>
      </c>
      <c r="B35" s="1" t="s">
        <v>83</v>
      </c>
      <c r="C35" s="1">
        <v>32353.439966149846</v>
      </c>
      <c r="D35" s="1">
        <v>6677.9611894037644</v>
      </c>
      <c r="E35" s="1">
        <v>0</v>
      </c>
      <c r="F35" s="1">
        <v>4390.7193287482614</v>
      </c>
      <c r="G35" s="1">
        <f t="shared" si="0"/>
        <v>43422.120484301871</v>
      </c>
      <c r="H35" s="15"/>
      <c r="I35" s="1">
        <v>64333.680809145611</v>
      </c>
      <c r="J35" s="1">
        <v>16265.5703125</v>
      </c>
      <c r="K35" s="1">
        <f t="shared" si="1"/>
        <v>80599.251121645619</v>
      </c>
      <c r="L35" s="6">
        <f t="shared" si="2"/>
        <v>0.53874099175892332</v>
      </c>
      <c r="M35" s="15"/>
      <c r="N35" s="1">
        <v>141137.31899526753</v>
      </c>
      <c r="O35" s="1">
        <f t="shared" si="3"/>
        <v>141137.31899526753</v>
      </c>
      <c r="P35" s="6">
        <f t="shared" si="4"/>
        <v>0.30765867449811668</v>
      </c>
      <c r="R35" s="1">
        <v>93776.029145438311</v>
      </c>
      <c r="T35" s="17">
        <v>28.819058542625843</v>
      </c>
      <c r="V35" s="26">
        <v>7686.5288125901461</v>
      </c>
      <c r="W35" s="19">
        <v>16240.040593539161</v>
      </c>
      <c r="Y35" t="s">
        <v>49</v>
      </c>
      <c r="Z35" t="s">
        <v>84</v>
      </c>
    </row>
    <row r="36" spans="1:26" ht="15.75" x14ac:dyDescent="0.25">
      <c r="A36">
        <f t="shared" si="5"/>
        <v>20</v>
      </c>
      <c r="B36" s="1" t="s">
        <v>85</v>
      </c>
      <c r="C36" s="1">
        <v>32353.439966149846</v>
      </c>
      <c r="D36" s="1">
        <v>6677.9611894037644</v>
      </c>
      <c r="E36" s="1">
        <v>0</v>
      </c>
      <c r="F36" s="1">
        <v>4390.7193287482614</v>
      </c>
      <c r="G36" s="1">
        <f t="shared" si="0"/>
        <v>43422.120484301871</v>
      </c>
      <c r="H36" s="15"/>
      <c r="I36" s="1">
        <v>64333.680809145611</v>
      </c>
      <c r="J36" s="1">
        <v>16265.5703125</v>
      </c>
      <c r="K36" s="1">
        <f t="shared" si="1"/>
        <v>80599.251121645619</v>
      </c>
      <c r="L36" s="6">
        <f t="shared" si="2"/>
        <v>0.53874099175892332</v>
      </c>
      <c r="M36" s="15"/>
      <c r="N36" s="1">
        <v>132561.21101575345</v>
      </c>
      <c r="O36" s="1">
        <f t="shared" si="3"/>
        <v>132561.21101575345</v>
      </c>
      <c r="P36" s="6">
        <f t="shared" si="4"/>
        <v>0.32756279270217009</v>
      </c>
      <c r="R36" s="1">
        <v>93776.029145438311</v>
      </c>
      <c r="T36" s="17">
        <v>27.067887085417219</v>
      </c>
      <c r="V36" s="26">
        <v>6294.6641859572646</v>
      </c>
      <c r="W36" s="19">
        <v>15172.213153627665</v>
      </c>
      <c r="Y36" t="s">
        <v>49</v>
      </c>
      <c r="Z36" t="s">
        <v>86</v>
      </c>
    </row>
    <row r="37" spans="1:26" ht="15.75" x14ac:dyDescent="0.25">
      <c r="A37">
        <f t="shared" si="5"/>
        <v>21</v>
      </c>
      <c r="B37" s="1" t="s">
        <v>87</v>
      </c>
      <c r="C37" s="1">
        <v>6202.4155962977511</v>
      </c>
      <c r="D37" s="1">
        <v>1243.5718111457627</v>
      </c>
      <c r="E37" s="1">
        <v>0</v>
      </c>
      <c r="F37" s="1">
        <v>848.87978778079662</v>
      </c>
      <c r="G37" s="1">
        <f t="shared" si="0"/>
        <v>8294.8671952243112</v>
      </c>
      <c r="H37" s="15"/>
      <c r="I37" s="1">
        <v>18243.58385842996</v>
      </c>
      <c r="J37" s="1">
        <v>0</v>
      </c>
      <c r="K37" s="1">
        <f t="shared" si="1"/>
        <v>18243.58385842996</v>
      </c>
      <c r="L37" s="6">
        <f t="shared" si="2"/>
        <v>0.45467312012773387</v>
      </c>
      <c r="M37" s="15"/>
      <c r="N37" s="1">
        <v>19372.216240383899</v>
      </c>
      <c r="O37" s="1">
        <f t="shared" si="3"/>
        <v>19372.216240383899</v>
      </c>
      <c r="P37" s="6">
        <f t="shared" si="4"/>
        <v>0.42818369835933301</v>
      </c>
      <c r="R37" s="1">
        <v>24004.715603197314</v>
      </c>
      <c r="T37" s="17">
        <v>12.35647612171115</v>
      </c>
      <c r="V37" s="26">
        <v>0</v>
      </c>
      <c r="W37" s="19">
        <v>1808.828321618978</v>
      </c>
      <c r="Y37" t="s">
        <v>88</v>
      </c>
      <c r="Z37" t="s">
        <v>89</v>
      </c>
    </row>
    <row r="38" spans="1:26" ht="15.75" x14ac:dyDescent="0.25">
      <c r="A38">
        <f t="shared" si="5"/>
        <v>22</v>
      </c>
      <c r="B38" s="1" t="s">
        <v>90</v>
      </c>
      <c r="C38" s="1">
        <v>85.270956620998419</v>
      </c>
      <c r="D38" s="1">
        <v>127.45914898355494</v>
      </c>
      <c r="E38" s="1">
        <v>0</v>
      </c>
      <c r="F38" s="1">
        <v>-11.250400803954973</v>
      </c>
      <c r="G38" s="1">
        <f t="shared" si="0"/>
        <v>201.4797048005984</v>
      </c>
      <c r="H38" s="15"/>
      <c r="I38" s="1">
        <v>1</v>
      </c>
      <c r="J38" s="1">
        <v>0</v>
      </c>
      <c r="K38" s="1">
        <f t="shared" si="1"/>
        <v>1</v>
      </c>
      <c r="L38" s="6">
        <f t="shared" si="2"/>
        <v>201.4797048005984</v>
      </c>
      <c r="M38" s="15"/>
      <c r="N38" s="1">
        <v>12392.943222859534</v>
      </c>
      <c r="O38" s="1">
        <f t="shared" si="3"/>
        <v>12392.943222859534</v>
      </c>
      <c r="P38" s="6">
        <f t="shared" si="4"/>
        <v>1.6257615416889581E-2</v>
      </c>
      <c r="R38" s="1">
        <v>0</v>
      </c>
      <c r="T38" s="17">
        <v>0</v>
      </c>
      <c r="V38" s="26">
        <v>1277.430111671858</v>
      </c>
      <c r="W38" s="19">
        <v>885.76250000000005</v>
      </c>
      <c r="Y38" t="s">
        <v>88</v>
      </c>
      <c r="Z38" t="s">
        <v>91</v>
      </c>
    </row>
    <row r="39" spans="1:26" ht="15.75" x14ac:dyDescent="0.25">
      <c r="A39">
        <f t="shared" si="5"/>
        <v>23</v>
      </c>
      <c r="B39" s="1" t="s">
        <v>92</v>
      </c>
      <c r="C39" s="1">
        <v>29130.781864930257</v>
      </c>
      <c r="D39" s="1">
        <v>6395.5576185581576</v>
      </c>
      <c r="E39" s="1">
        <v>0</v>
      </c>
      <c r="F39" s="1">
        <v>3888.0645612385947</v>
      </c>
      <c r="G39" s="1">
        <f t="shared" si="0"/>
        <v>39414.404044727009</v>
      </c>
      <c r="H39" s="15"/>
      <c r="I39" s="1">
        <v>39632.513483765528</v>
      </c>
      <c r="J39" s="1">
        <v>17330.630859375</v>
      </c>
      <c r="K39" s="1">
        <f t="shared" si="1"/>
        <v>56963.144343140528</v>
      </c>
      <c r="L39" s="6">
        <f t="shared" si="2"/>
        <v>0.69192816687397751</v>
      </c>
      <c r="M39" s="15"/>
      <c r="N39" s="1">
        <v>63585.013617930126</v>
      </c>
      <c r="O39" s="1">
        <f t="shared" si="3"/>
        <v>63585.013617930126</v>
      </c>
      <c r="P39" s="6">
        <f t="shared" si="4"/>
        <v>0.61986939692362786</v>
      </c>
      <c r="R39" s="1">
        <v>65080.646620784923</v>
      </c>
      <c r="T39" s="17">
        <v>12.44936040538999</v>
      </c>
      <c r="V39" s="26">
        <v>0</v>
      </c>
      <c r="W39" s="19">
        <v>5953.9943767027544</v>
      </c>
      <c r="Y39" t="s">
        <v>93</v>
      </c>
      <c r="Z39" t="s">
        <v>89</v>
      </c>
    </row>
    <row r="40" spans="1:26" ht="15.75" x14ac:dyDescent="0.25">
      <c r="A40">
        <f t="shared" si="5"/>
        <v>24</v>
      </c>
      <c r="B40" s="1" t="s">
        <v>94</v>
      </c>
      <c r="C40" s="1">
        <v>6228.8554863832269</v>
      </c>
      <c r="D40" s="1">
        <v>9310.6099766734114</v>
      </c>
      <c r="E40" s="1">
        <v>0</v>
      </c>
      <c r="F40" s="1">
        <v>-821.81698844068478</v>
      </c>
      <c r="G40" s="1">
        <f t="shared" si="0"/>
        <v>14717.648474615953</v>
      </c>
      <c r="H40" s="15"/>
      <c r="I40" s="1">
        <v>1</v>
      </c>
      <c r="J40" s="1">
        <v>17330.630859375</v>
      </c>
      <c r="K40" s="1">
        <f t="shared" si="1"/>
        <v>17331.630859375</v>
      </c>
      <c r="L40" s="6">
        <f t="shared" si="2"/>
        <v>0.84917851032206271</v>
      </c>
      <c r="M40" s="15"/>
      <c r="N40" s="1">
        <v>457551.47538182314</v>
      </c>
      <c r="O40" s="1">
        <f t="shared" si="3"/>
        <v>457551.47538182314</v>
      </c>
      <c r="P40" s="6">
        <f t="shared" si="4"/>
        <v>3.2166104288777982E-2</v>
      </c>
      <c r="R40" s="1">
        <v>17330.630375284269</v>
      </c>
      <c r="T40" s="17">
        <v>0</v>
      </c>
      <c r="V40" s="26">
        <v>45376.740009693538</v>
      </c>
      <c r="W40" s="19">
        <v>32385.597884570834</v>
      </c>
      <c r="Y40" t="s">
        <v>93</v>
      </c>
      <c r="Z40" t="s">
        <v>91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1F9D9-83AA-4C07-99A3-7DCA67EBC8F2}">
  <dimension ref="A1:Z40"/>
  <sheetViews>
    <sheetView tabSelected="1" workbookViewId="0">
      <selection activeCell="F3" sqref="F3"/>
    </sheetView>
  </sheetViews>
  <sheetFormatPr defaultRowHeight="15" x14ac:dyDescent="0.25"/>
  <cols>
    <col min="2" max="2" width="11.85546875" customWidth="1"/>
    <col min="3" max="3" width="12.85546875" bestFit="1" customWidth="1"/>
    <col min="4" max="6" width="10.7109375" customWidth="1"/>
    <col min="8" max="8" width="5.28515625" customWidth="1"/>
    <col min="13" max="13" width="4.28515625" customWidth="1"/>
    <col min="14" max="14" width="13.85546875" bestFit="1" customWidth="1"/>
    <col min="18" max="18" width="10.140625" bestFit="1" customWidth="1"/>
    <col min="20" max="20" width="11.5703125" bestFit="1" customWidth="1"/>
    <col min="22" max="22" width="22.5703125" bestFit="1" customWidth="1"/>
    <col min="23" max="23" width="26.5703125" bestFit="1" customWidth="1"/>
    <col min="25" max="25" width="21" bestFit="1" customWidth="1"/>
  </cols>
  <sheetData>
    <row r="1" spans="1:26" x14ac:dyDescent="0.25">
      <c r="A1" s="27" t="s">
        <v>98</v>
      </c>
      <c r="W1" s="18" t="str" cm="1">
        <f t="array" aca="1" ref="W1" ca="1">"Filename: " &amp; MID(CELL("filename"),SEARCH("[",CELL("filename"))+1, SEARCH("]",CELL("filename"))-SEARCH("[",CELL("filename"))-1)</f>
        <v>Filename: 2024 Goals - CHP-DER Results v1 wBreakouts - 12 04 2023.xlsx</v>
      </c>
    </row>
    <row r="2" spans="1:26" x14ac:dyDescent="0.25">
      <c r="A2" s="27" t="s">
        <v>97</v>
      </c>
      <c r="W2" t="s">
        <v>0</v>
      </c>
    </row>
    <row r="5" spans="1:26" ht="18.75" x14ac:dyDescent="0.3">
      <c r="B5" s="16" t="s">
        <v>1</v>
      </c>
    </row>
    <row r="6" spans="1:26" ht="18.75" x14ac:dyDescent="0.3">
      <c r="B6" s="16" t="s">
        <v>2</v>
      </c>
    </row>
    <row r="7" spans="1:26" ht="18.75" x14ac:dyDescent="0.3">
      <c r="B7" s="16" t="s">
        <v>3</v>
      </c>
    </row>
    <row r="8" spans="1:26" ht="18.75" x14ac:dyDescent="0.3">
      <c r="B8" s="16" t="s">
        <v>4</v>
      </c>
    </row>
    <row r="9" spans="1:26" ht="18.75" x14ac:dyDescent="0.3">
      <c r="B9" s="16" t="s">
        <v>95</v>
      </c>
    </row>
    <row r="10" spans="1:26" ht="16.5" thickBot="1" x14ac:dyDescent="0.3">
      <c r="V10" s="23" t="s">
        <v>6</v>
      </c>
    </row>
    <row r="11" spans="1:26" ht="15.75" x14ac:dyDescent="0.25">
      <c r="C11" s="9"/>
      <c r="D11" s="9"/>
      <c r="E11" s="9"/>
      <c r="F11" s="9"/>
      <c r="G11" s="2" t="s">
        <v>7</v>
      </c>
      <c r="H11" s="12"/>
      <c r="I11" s="9" t="s">
        <v>8</v>
      </c>
      <c r="J11" s="9" t="s">
        <v>9</v>
      </c>
      <c r="K11" s="2"/>
      <c r="L11" s="2"/>
      <c r="M11" s="12"/>
      <c r="N11" s="10"/>
      <c r="O11" s="2"/>
      <c r="R11" s="2"/>
      <c r="T11" s="2"/>
      <c r="V11" s="24" t="s">
        <v>10</v>
      </c>
      <c r="W11" s="20" t="s">
        <v>6</v>
      </c>
    </row>
    <row r="12" spans="1:26" ht="15.75" x14ac:dyDescent="0.25">
      <c r="C12" s="3"/>
      <c r="D12" s="3"/>
      <c r="E12" s="3"/>
      <c r="F12" s="3"/>
      <c r="G12" s="3"/>
      <c r="H12" s="13"/>
      <c r="I12" s="3"/>
      <c r="J12" s="3"/>
      <c r="K12" s="5"/>
      <c r="L12" s="5"/>
      <c r="M12" s="13"/>
      <c r="N12" s="11"/>
      <c r="O12" s="5"/>
      <c r="R12" s="5"/>
      <c r="T12" s="5"/>
      <c r="V12" s="24"/>
      <c r="W12" s="21"/>
    </row>
    <row r="13" spans="1:26" ht="15.75" x14ac:dyDescent="0.25">
      <c r="C13" s="5" t="s">
        <v>11</v>
      </c>
      <c r="D13" s="5" t="s">
        <v>12</v>
      </c>
      <c r="E13" s="5"/>
      <c r="F13" s="5" t="s">
        <v>13</v>
      </c>
      <c r="G13" s="3" t="s">
        <v>14</v>
      </c>
      <c r="H13" s="13"/>
      <c r="I13" s="3" t="s">
        <v>15</v>
      </c>
      <c r="J13" s="3" t="s">
        <v>15</v>
      </c>
      <c r="K13" s="5" t="s">
        <v>7</v>
      </c>
      <c r="L13" s="5"/>
      <c r="M13" s="13"/>
      <c r="N13" s="3" t="s">
        <v>16</v>
      </c>
      <c r="O13" s="5" t="s">
        <v>7</v>
      </c>
      <c r="R13" s="5" t="s">
        <v>17</v>
      </c>
      <c r="T13" s="5"/>
      <c r="V13" s="24" t="s">
        <v>18</v>
      </c>
      <c r="W13" s="21" t="s">
        <v>19</v>
      </c>
    </row>
    <row r="14" spans="1:26" ht="15.75" x14ac:dyDescent="0.25">
      <c r="C14" s="5" t="s">
        <v>20</v>
      </c>
      <c r="D14" s="5" t="s">
        <v>21</v>
      </c>
      <c r="E14" s="5" t="s">
        <v>22</v>
      </c>
      <c r="F14" s="5" t="s">
        <v>23</v>
      </c>
      <c r="G14" s="3" t="s">
        <v>24</v>
      </c>
      <c r="H14" s="13"/>
      <c r="I14" s="3" t="s">
        <v>22</v>
      </c>
      <c r="J14" s="3" t="s">
        <v>22</v>
      </c>
      <c r="K14" s="5" t="s">
        <v>25</v>
      </c>
      <c r="L14" s="5"/>
      <c r="M14" s="13"/>
      <c r="N14" s="11" t="s">
        <v>26</v>
      </c>
      <c r="O14" s="5" t="s">
        <v>24</v>
      </c>
      <c r="R14" s="5" t="s">
        <v>27</v>
      </c>
      <c r="T14" s="5"/>
      <c r="V14" s="24"/>
      <c r="W14" s="21" t="s">
        <v>28</v>
      </c>
    </row>
    <row r="15" spans="1:26" ht="15.75" x14ac:dyDescent="0.25">
      <c r="C15" s="3" t="s">
        <v>29</v>
      </c>
      <c r="D15" s="3" t="s">
        <v>29</v>
      </c>
      <c r="E15" s="5" t="s">
        <v>30</v>
      </c>
      <c r="F15" s="3" t="s">
        <v>29</v>
      </c>
      <c r="G15" s="3" t="s">
        <v>29</v>
      </c>
      <c r="H15" s="13"/>
      <c r="I15" s="3" t="s">
        <v>31</v>
      </c>
      <c r="J15" s="3" t="s">
        <v>31</v>
      </c>
      <c r="K15" s="5" t="s">
        <v>32</v>
      </c>
      <c r="L15" s="5" t="s">
        <v>33</v>
      </c>
      <c r="M15" s="13"/>
      <c r="N15" s="11" t="s">
        <v>34</v>
      </c>
      <c r="O15" s="5" t="s">
        <v>32</v>
      </c>
      <c r="P15" s="7" t="s">
        <v>35</v>
      </c>
      <c r="R15" s="5" t="s">
        <v>36</v>
      </c>
      <c r="T15" s="5" t="s">
        <v>37</v>
      </c>
      <c r="V15" s="24"/>
      <c r="W15" s="21" t="s">
        <v>38</v>
      </c>
    </row>
    <row r="16" spans="1:26" ht="16.5" thickBot="1" x14ac:dyDescent="0.3">
      <c r="C16" s="4" t="s">
        <v>39</v>
      </c>
      <c r="D16" s="4" t="s">
        <v>39</v>
      </c>
      <c r="E16" s="4"/>
      <c r="F16" s="4" t="s">
        <v>39</v>
      </c>
      <c r="G16" s="4" t="s">
        <v>39</v>
      </c>
      <c r="H16" s="14"/>
      <c r="I16" s="4" t="s">
        <v>39</v>
      </c>
      <c r="J16" s="4" t="s">
        <v>39</v>
      </c>
      <c r="K16" s="4" t="s">
        <v>39</v>
      </c>
      <c r="L16" s="4" t="s">
        <v>40</v>
      </c>
      <c r="M16" s="14"/>
      <c r="N16" s="4" t="s">
        <v>39</v>
      </c>
      <c r="O16" s="4" t="s">
        <v>39</v>
      </c>
      <c r="P16" s="8" t="s">
        <v>40</v>
      </c>
      <c r="R16" s="4" t="s">
        <v>39</v>
      </c>
      <c r="T16" s="4" t="s">
        <v>41</v>
      </c>
      <c r="V16" s="25" t="s">
        <v>42</v>
      </c>
      <c r="W16" s="22" t="s">
        <v>42</v>
      </c>
      <c r="Y16" t="s">
        <v>43</v>
      </c>
      <c r="Z16" t="s">
        <v>44</v>
      </c>
    </row>
    <row r="17" spans="1:26" ht="15.75" x14ac:dyDescent="0.25">
      <c r="A17">
        <v>1</v>
      </c>
      <c r="B17" s="1" t="s">
        <v>45</v>
      </c>
      <c r="C17" s="1">
        <v>20653.572083391045</v>
      </c>
      <c r="D17" s="1">
        <v>6677.9611894037644</v>
      </c>
      <c r="E17" s="1">
        <v>0</v>
      </c>
      <c r="F17" s="1">
        <v>0</v>
      </c>
      <c r="G17" s="1">
        <f>SUM(C17:F17)</f>
        <v>27331.533272794812</v>
      </c>
      <c r="H17" s="15"/>
      <c r="I17" s="1">
        <v>24134.421146943379</v>
      </c>
      <c r="J17" s="1">
        <v>17330.630859375</v>
      </c>
      <c r="K17" s="1">
        <f>I17+J17</f>
        <v>41465.052006318379</v>
      </c>
      <c r="L17" s="6">
        <f>G17/K17</f>
        <v>0.6591462436518849</v>
      </c>
      <c r="M17" s="15"/>
      <c r="N17" s="1">
        <v>119734.38569664014</v>
      </c>
      <c r="O17" s="1">
        <f>N17</f>
        <v>119734.38569664014</v>
      </c>
      <c r="P17" s="6">
        <f>G17/O17</f>
        <v>0.22826803773848367</v>
      </c>
      <c r="R17" s="1">
        <v>46408.246214975108</v>
      </c>
      <c r="T17" s="17">
        <v>20.605939988952251</v>
      </c>
      <c r="V17" s="26">
        <v>7558.254485391979</v>
      </c>
      <c r="W17" s="19">
        <v>7665.6132672293916</v>
      </c>
      <c r="Y17" t="s">
        <v>46</v>
      </c>
      <c r="Z17" t="s">
        <v>47</v>
      </c>
    </row>
    <row r="18" spans="1:26" ht="15.75" x14ac:dyDescent="0.25">
      <c r="A18">
        <f>A17+1</f>
        <v>2</v>
      </c>
      <c r="B18" s="1" t="s">
        <v>48</v>
      </c>
      <c r="C18" s="1">
        <v>20653.572083391045</v>
      </c>
      <c r="D18" s="1">
        <v>6677.9611894037644</v>
      </c>
      <c r="E18" s="1">
        <v>0</v>
      </c>
      <c r="F18" s="1">
        <v>0</v>
      </c>
      <c r="G18" s="1">
        <f t="shared" ref="G18:G40" si="0">SUM(C18:F18)</f>
        <v>27331.533272794812</v>
      </c>
      <c r="H18" s="15"/>
      <c r="I18" s="1">
        <v>24134.421146943379</v>
      </c>
      <c r="J18" s="1">
        <v>17330.630859375</v>
      </c>
      <c r="K18" s="1">
        <f t="shared" ref="K18:K40" si="1">I18+J18</f>
        <v>41465.052006318379</v>
      </c>
      <c r="L18" s="6">
        <f t="shared" ref="L18:L40" si="2">G18/K18</f>
        <v>0.6591462436518849</v>
      </c>
      <c r="M18" s="15"/>
      <c r="N18" s="1">
        <v>127836.1103335533</v>
      </c>
      <c r="O18" s="1">
        <f t="shared" ref="O18:O40" si="3">N18</f>
        <v>127836.1103335533</v>
      </c>
      <c r="P18" s="6">
        <f t="shared" ref="P18:P40" si="4">G18/O18</f>
        <v>0.21380135238377221</v>
      </c>
      <c r="R18" s="1">
        <v>46408.246214975108</v>
      </c>
      <c r="T18" s="17">
        <v>22.00022386504579</v>
      </c>
      <c r="V18" s="26">
        <v>8393.3577229002858</v>
      </c>
      <c r="W18" s="19">
        <v>8244.669176729527</v>
      </c>
      <c r="Y18" t="s">
        <v>49</v>
      </c>
      <c r="Z18" t="s">
        <v>50</v>
      </c>
    </row>
    <row r="19" spans="1:26" ht="15.75" x14ac:dyDescent="0.25">
      <c r="A19">
        <f t="shared" ref="A19:A40" si="5">A18+1</f>
        <v>3</v>
      </c>
      <c r="B19" s="1" t="s">
        <v>51</v>
      </c>
      <c r="C19" s="1">
        <v>20653.572083391045</v>
      </c>
      <c r="D19" s="1">
        <v>6677.9611894037644</v>
      </c>
      <c r="E19" s="1">
        <v>0</v>
      </c>
      <c r="F19" s="1">
        <v>0</v>
      </c>
      <c r="G19" s="1">
        <f t="shared" si="0"/>
        <v>27331.533272794812</v>
      </c>
      <c r="H19" s="15"/>
      <c r="I19" s="1">
        <v>24134.421146943379</v>
      </c>
      <c r="J19" s="1">
        <v>17330.630859375</v>
      </c>
      <c r="K19" s="1">
        <f t="shared" si="1"/>
        <v>41465.052006318379</v>
      </c>
      <c r="L19" s="6">
        <f t="shared" si="2"/>
        <v>0.6591462436518849</v>
      </c>
      <c r="M19" s="15"/>
      <c r="N19" s="1">
        <v>122206.01747554071</v>
      </c>
      <c r="O19" s="1">
        <f t="shared" si="3"/>
        <v>122206.01747554071</v>
      </c>
      <c r="P19" s="6">
        <f t="shared" si="4"/>
        <v>0.22365128851584715</v>
      </c>
      <c r="R19" s="1">
        <v>46408.246214975108</v>
      </c>
      <c r="T19" s="17">
        <v>21.031299637083908</v>
      </c>
      <c r="V19" s="26">
        <v>7813.0234133661479</v>
      </c>
      <c r="W19" s="19">
        <v>7842.2681236303906</v>
      </c>
      <c r="Y19" t="s">
        <v>46</v>
      </c>
      <c r="Z19" t="s">
        <v>52</v>
      </c>
    </row>
    <row r="20" spans="1:26" ht="15.75" x14ac:dyDescent="0.25">
      <c r="A20">
        <f t="shared" si="5"/>
        <v>4</v>
      </c>
      <c r="B20" s="1" t="s">
        <v>53</v>
      </c>
      <c r="C20" s="1">
        <v>18155.353017769787</v>
      </c>
      <c r="D20" s="1">
        <v>6677.9611894037644</v>
      </c>
      <c r="E20" s="1">
        <v>0</v>
      </c>
      <c r="F20" s="1">
        <v>0</v>
      </c>
      <c r="G20" s="1">
        <f t="shared" si="0"/>
        <v>24833.314207173549</v>
      </c>
      <c r="H20" s="15"/>
      <c r="I20" s="1">
        <v>19701.568731448831</v>
      </c>
      <c r="J20" s="1">
        <v>17330.630859375</v>
      </c>
      <c r="K20" s="1">
        <f t="shared" si="1"/>
        <v>37032.199590823831</v>
      </c>
      <c r="L20" s="6">
        <f t="shared" si="2"/>
        <v>0.67058706967346793</v>
      </c>
      <c r="M20" s="15"/>
      <c r="N20" s="1">
        <v>90262.563162533159</v>
      </c>
      <c r="O20" s="1">
        <f t="shared" si="3"/>
        <v>90262.563162533159</v>
      </c>
      <c r="P20" s="6">
        <f t="shared" si="4"/>
        <v>0.27512307801914426</v>
      </c>
      <c r="R20" s="1">
        <v>41067.46017221058</v>
      </c>
      <c r="T20" s="17">
        <v>27.809683729662854</v>
      </c>
      <c r="V20" s="26">
        <v>7399.0017378449156</v>
      </c>
      <c r="W20" s="19">
        <v>9456.2772558154556</v>
      </c>
      <c r="Y20" t="s">
        <v>46</v>
      </c>
      <c r="Z20" t="s">
        <v>54</v>
      </c>
    </row>
    <row r="21" spans="1:26" ht="15.75" x14ac:dyDescent="0.25">
      <c r="A21">
        <f t="shared" si="5"/>
        <v>5</v>
      </c>
      <c r="B21" s="1" t="s">
        <v>55</v>
      </c>
      <c r="C21" s="1">
        <v>20653.572083391045</v>
      </c>
      <c r="D21" s="1">
        <v>6677.9611894037644</v>
      </c>
      <c r="E21" s="1">
        <v>0</v>
      </c>
      <c r="F21" s="1">
        <v>0</v>
      </c>
      <c r="G21" s="1">
        <f t="shared" si="0"/>
        <v>27331.533272794812</v>
      </c>
      <c r="H21" s="15"/>
      <c r="I21" s="1">
        <v>24134.421146943379</v>
      </c>
      <c r="J21" s="1">
        <v>17330.630859375</v>
      </c>
      <c r="K21" s="1">
        <f t="shared" si="1"/>
        <v>41465.052006318379</v>
      </c>
      <c r="L21" s="6">
        <f t="shared" si="2"/>
        <v>0.6591462436518849</v>
      </c>
      <c r="M21" s="15"/>
      <c r="N21" s="1">
        <v>118123.58598587904</v>
      </c>
      <c r="O21" s="1">
        <f t="shared" si="3"/>
        <v>118123.58598587904</v>
      </c>
      <c r="P21" s="6">
        <f t="shared" si="4"/>
        <v>0.23138082919411312</v>
      </c>
      <c r="R21" s="1">
        <v>46408.246214975108</v>
      </c>
      <c r="T21" s="17">
        <v>20.328726820030678</v>
      </c>
      <c r="V21" s="26">
        <v>7392.2177322659718</v>
      </c>
      <c r="W21" s="19">
        <v>7550.4846865955533</v>
      </c>
      <c r="Y21" t="s">
        <v>46</v>
      </c>
      <c r="Z21" t="s">
        <v>56</v>
      </c>
    </row>
    <row r="22" spans="1:26" ht="15.75" x14ac:dyDescent="0.25">
      <c r="A22">
        <f t="shared" si="5"/>
        <v>6</v>
      </c>
      <c r="B22" s="1" t="s">
        <v>57</v>
      </c>
      <c r="C22" s="1">
        <v>26492.008073865985</v>
      </c>
      <c r="D22" s="1">
        <v>6677.9611894037644</v>
      </c>
      <c r="E22" s="1">
        <v>0</v>
      </c>
      <c r="F22" s="1">
        <v>0</v>
      </c>
      <c r="G22" s="1">
        <f t="shared" si="0"/>
        <v>33169.969263269748</v>
      </c>
      <c r="H22" s="15"/>
      <c r="I22" s="1">
        <v>34970.285047403115</v>
      </c>
      <c r="J22" s="1">
        <v>17330.630859375</v>
      </c>
      <c r="K22" s="1">
        <f t="shared" si="1"/>
        <v>52300.915906778115</v>
      </c>
      <c r="L22" s="6">
        <f t="shared" si="2"/>
        <v>0.63421392700640966</v>
      </c>
      <c r="M22" s="15"/>
      <c r="N22" s="1">
        <v>276203.15362084081</v>
      </c>
      <c r="O22" s="1">
        <f t="shared" si="3"/>
        <v>276203.15362084081</v>
      </c>
      <c r="P22" s="6">
        <f t="shared" si="4"/>
        <v>0.12009265219615842</v>
      </c>
      <c r="R22" s="1">
        <v>59463.503926372345</v>
      </c>
      <c r="T22" s="17">
        <v>37.23555591179538</v>
      </c>
      <c r="V22" s="26">
        <v>22340.920147840756</v>
      </c>
      <c r="W22" s="19">
        <v>18590.701960333678</v>
      </c>
      <c r="Y22" t="s">
        <v>46</v>
      </c>
      <c r="Z22" t="s">
        <v>58</v>
      </c>
    </row>
    <row r="23" spans="1:26" ht="15.75" x14ac:dyDescent="0.25">
      <c r="A23">
        <f t="shared" si="5"/>
        <v>7</v>
      </c>
      <c r="B23" s="1" t="s">
        <v>59</v>
      </c>
      <c r="C23" s="1">
        <v>18155.353017769787</v>
      </c>
      <c r="D23" s="1">
        <v>6677.9611894037644</v>
      </c>
      <c r="E23" s="1">
        <v>0</v>
      </c>
      <c r="F23" s="1">
        <v>0</v>
      </c>
      <c r="G23" s="1">
        <f t="shared" si="0"/>
        <v>24833.314207173549</v>
      </c>
      <c r="H23" s="15"/>
      <c r="I23" s="1">
        <v>19701.568731448831</v>
      </c>
      <c r="J23" s="1">
        <v>17330.630859375</v>
      </c>
      <c r="K23" s="1">
        <f t="shared" si="1"/>
        <v>37032.199590823831</v>
      </c>
      <c r="L23" s="6">
        <f t="shared" si="2"/>
        <v>0.67058706967346793</v>
      </c>
      <c r="M23" s="15"/>
      <c r="N23" s="1">
        <v>84520.95955817202</v>
      </c>
      <c r="O23" s="1">
        <f t="shared" si="3"/>
        <v>84520.95955817202</v>
      </c>
      <c r="P23" s="6">
        <f t="shared" si="4"/>
        <v>0.29381249736146076</v>
      </c>
      <c r="R23" s="1">
        <v>41067.46017221058</v>
      </c>
      <c r="T23" s="17">
        <v>26.040710268830317</v>
      </c>
      <c r="V23" s="26">
        <v>6535.4577441286583</v>
      </c>
      <c r="W23" s="19">
        <v>8804.7317810791537</v>
      </c>
      <c r="Y23" t="s">
        <v>46</v>
      </c>
      <c r="Z23" t="s">
        <v>60</v>
      </c>
    </row>
    <row r="24" spans="1:26" ht="15.75" x14ac:dyDescent="0.25">
      <c r="A24">
        <f t="shared" si="5"/>
        <v>8</v>
      </c>
      <c r="B24" s="1" t="s">
        <v>61</v>
      </c>
      <c r="C24" s="1">
        <v>26492.008073865985</v>
      </c>
      <c r="D24" s="1">
        <v>6677.9611894037644</v>
      </c>
      <c r="E24" s="1">
        <v>0</v>
      </c>
      <c r="F24" s="1">
        <v>0</v>
      </c>
      <c r="G24" s="1">
        <f t="shared" si="0"/>
        <v>33169.969263269748</v>
      </c>
      <c r="H24" s="15"/>
      <c r="I24" s="1">
        <v>50752.126768537295</v>
      </c>
      <c r="J24" s="1">
        <v>16265.5703125</v>
      </c>
      <c r="K24" s="1">
        <f t="shared" si="1"/>
        <v>67017.697081037302</v>
      </c>
      <c r="L24" s="6">
        <f t="shared" si="2"/>
        <v>0.49494343595783163</v>
      </c>
      <c r="M24" s="15"/>
      <c r="N24" s="1">
        <v>178726.18817692087</v>
      </c>
      <c r="O24" s="1">
        <f t="shared" si="3"/>
        <v>178726.18817692087</v>
      </c>
      <c r="P24" s="6">
        <f t="shared" si="4"/>
        <v>0.18559098474385202</v>
      </c>
      <c r="R24" s="1">
        <v>77412.711024223492</v>
      </c>
      <c r="T24" s="17">
        <v>24.54121111881193</v>
      </c>
      <c r="V24" s="26">
        <v>10443.111391416123</v>
      </c>
      <c r="W24" s="19">
        <v>11643.881000029878</v>
      </c>
      <c r="Y24" t="s">
        <v>46</v>
      </c>
      <c r="Z24" t="s">
        <v>62</v>
      </c>
    </row>
    <row r="25" spans="1:26" ht="15.75" x14ac:dyDescent="0.25">
      <c r="A25">
        <f t="shared" si="5"/>
        <v>9</v>
      </c>
      <c r="B25" s="1" t="s">
        <v>63</v>
      </c>
      <c r="C25" s="1">
        <v>18155.353017769787</v>
      </c>
      <c r="D25" s="1">
        <v>6677.9611894037644</v>
      </c>
      <c r="E25" s="1">
        <v>0</v>
      </c>
      <c r="F25" s="1">
        <v>0</v>
      </c>
      <c r="G25" s="1">
        <f t="shared" si="0"/>
        <v>24833.314207173549</v>
      </c>
      <c r="H25" s="15"/>
      <c r="I25" s="1">
        <v>28592.747026286928</v>
      </c>
      <c r="J25" s="1">
        <v>16265.5703125</v>
      </c>
      <c r="K25" s="1">
        <f t="shared" si="1"/>
        <v>44858.317338786932</v>
      </c>
      <c r="L25" s="6">
        <f t="shared" si="2"/>
        <v>0.55359442084336319</v>
      </c>
      <c r="M25" s="15"/>
      <c r="N25" s="1">
        <v>75914.677135825754</v>
      </c>
      <c r="O25" s="1">
        <f t="shared" si="3"/>
        <v>75914.677135825754</v>
      </c>
      <c r="P25" s="6">
        <f t="shared" si="4"/>
        <v>0.32712138342816161</v>
      </c>
      <c r="R25" s="1">
        <v>50714.663141994111</v>
      </c>
      <c r="T25" s="17">
        <v>22.979778632963693</v>
      </c>
      <c r="V25" s="26">
        <v>3790.1118625661352</v>
      </c>
      <c r="W25" s="19">
        <v>7815.5755836316848</v>
      </c>
      <c r="Y25" t="s">
        <v>49</v>
      </c>
      <c r="Z25" t="s">
        <v>64</v>
      </c>
    </row>
    <row r="26" spans="1:26" ht="15.75" x14ac:dyDescent="0.25">
      <c r="A26">
        <f t="shared" si="5"/>
        <v>10</v>
      </c>
      <c r="B26" s="1" t="s">
        <v>65</v>
      </c>
      <c r="C26" s="1">
        <v>18155.353017769787</v>
      </c>
      <c r="D26" s="1">
        <v>6677.9611894037644</v>
      </c>
      <c r="E26" s="1">
        <v>0</v>
      </c>
      <c r="F26" s="1">
        <v>0</v>
      </c>
      <c r="G26" s="1">
        <f t="shared" si="0"/>
        <v>24833.314207173549</v>
      </c>
      <c r="H26" s="15"/>
      <c r="I26" s="1">
        <v>28592.747026286928</v>
      </c>
      <c r="J26" s="1">
        <v>16265.5703125</v>
      </c>
      <c r="K26" s="1">
        <f t="shared" si="1"/>
        <v>44858.317338786932</v>
      </c>
      <c r="L26" s="6">
        <f t="shared" si="2"/>
        <v>0.55359442084336319</v>
      </c>
      <c r="M26" s="15"/>
      <c r="N26" s="1">
        <v>72607.887017686968</v>
      </c>
      <c r="O26" s="1">
        <f t="shared" si="3"/>
        <v>72607.887017686968</v>
      </c>
      <c r="P26" s="6">
        <f t="shared" si="4"/>
        <v>0.34201951368071437</v>
      </c>
      <c r="R26" s="1">
        <v>50714.663141994111</v>
      </c>
      <c r="T26" s="17">
        <v>21.978796365103328</v>
      </c>
      <c r="V26" s="26">
        <v>3292.7667057479193</v>
      </c>
      <c r="W26" s="19">
        <v>7440.3278315276793</v>
      </c>
      <c r="Y26" t="s">
        <v>46</v>
      </c>
      <c r="Z26" t="s">
        <v>66</v>
      </c>
    </row>
    <row r="27" spans="1:26" ht="15.75" x14ac:dyDescent="0.25">
      <c r="A27">
        <f t="shared" si="5"/>
        <v>11</v>
      </c>
      <c r="B27" s="1" t="s">
        <v>67</v>
      </c>
      <c r="C27" s="1">
        <v>26492.008073865985</v>
      </c>
      <c r="D27" s="1">
        <v>6677.9611894037644</v>
      </c>
      <c r="E27" s="1">
        <v>0</v>
      </c>
      <c r="F27" s="1">
        <v>0</v>
      </c>
      <c r="G27" s="1">
        <f t="shared" si="0"/>
        <v>33169.969263269748</v>
      </c>
      <c r="H27" s="15"/>
      <c r="I27" s="1">
        <v>50752.126768537295</v>
      </c>
      <c r="J27" s="1">
        <v>16265.5703125</v>
      </c>
      <c r="K27" s="1">
        <f t="shared" si="1"/>
        <v>67017.697081037302</v>
      </c>
      <c r="L27" s="6">
        <f t="shared" si="2"/>
        <v>0.49494343595783163</v>
      </c>
      <c r="M27" s="15"/>
      <c r="N27" s="1">
        <v>173008.37660904598</v>
      </c>
      <c r="O27" s="1">
        <f t="shared" si="3"/>
        <v>173008.37660904598</v>
      </c>
      <c r="P27" s="6">
        <f t="shared" si="4"/>
        <v>0.19172464312653062</v>
      </c>
      <c r="R27" s="1">
        <v>77412.711024223492</v>
      </c>
      <c r="T27" s="17">
        <v>23.756087701969118</v>
      </c>
      <c r="V27" s="26">
        <v>9853.7352812927274</v>
      </c>
      <c r="W27" s="19">
        <v>11235.210798266842</v>
      </c>
      <c r="Y27" t="s">
        <v>46</v>
      </c>
      <c r="Z27" t="s">
        <v>68</v>
      </c>
    </row>
    <row r="28" spans="1:26" ht="15.75" x14ac:dyDescent="0.25">
      <c r="A28">
        <f t="shared" si="5"/>
        <v>12</v>
      </c>
      <c r="B28" s="1" t="s">
        <v>69</v>
      </c>
      <c r="C28" s="1">
        <v>26492.008073865985</v>
      </c>
      <c r="D28" s="1">
        <v>6677.9611894037644</v>
      </c>
      <c r="E28" s="1">
        <v>0</v>
      </c>
      <c r="F28" s="1">
        <v>0</v>
      </c>
      <c r="G28" s="1">
        <f t="shared" si="0"/>
        <v>33169.969263269748</v>
      </c>
      <c r="H28" s="15"/>
      <c r="I28" s="1">
        <v>50752.126768537295</v>
      </c>
      <c r="J28" s="1">
        <v>16265.5703125</v>
      </c>
      <c r="K28" s="1">
        <f t="shared" si="1"/>
        <v>67017.697081037302</v>
      </c>
      <c r="L28" s="6">
        <f t="shared" si="2"/>
        <v>0.49494343595783163</v>
      </c>
      <c r="M28" s="15"/>
      <c r="N28" s="1">
        <v>155024.81138573363</v>
      </c>
      <c r="O28" s="1">
        <f t="shared" si="3"/>
        <v>155024.81138573363</v>
      </c>
      <c r="P28" s="6">
        <f t="shared" si="4"/>
        <v>0.21396555149314803</v>
      </c>
      <c r="R28" s="1">
        <v>77412.711024223492</v>
      </c>
      <c r="T28" s="17">
        <v>21.286732638334808</v>
      </c>
      <c r="V28" s="26">
        <v>8000.0394062806135</v>
      </c>
      <c r="W28" s="19">
        <v>9949.8691431445513</v>
      </c>
      <c r="Y28" t="s">
        <v>49</v>
      </c>
      <c r="Z28" t="s">
        <v>70</v>
      </c>
    </row>
    <row r="29" spans="1:26" ht="15.75" x14ac:dyDescent="0.25">
      <c r="A29">
        <f t="shared" si="5"/>
        <v>13</v>
      </c>
      <c r="B29" s="1" t="s">
        <v>71</v>
      </c>
      <c r="C29" s="1">
        <v>18155.353017769787</v>
      </c>
      <c r="D29" s="1">
        <v>6677.9611894037644</v>
      </c>
      <c r="E29" s="1">
        <v>0</v>
      </c>
      <c r="F29" s="1">
        <v>0</v>
      </c>
      <c r="G29" s="1">
        <f t="shared" si="0"/>
        <v>24833.314207173549</v>
      </c>
      <c r="H29" s="15"/>
      <c r="I29" s="1">
        <v>28592.747026286928</v>
      </c>
      <c r="J29" s="1">
        <v>16265.5703125</v>
      </c>
      <c r="K29" s="1">
        <f t="shared" si="1"/>
        <v>44858.317338786932</v>
      </c>
      <c r="L29" s="6">
        <f t="shared" si="2"/>
        <v>0.55359442084336319</v>
      </c>
      <c r="M29" s="15"/>
      <c r="N29" s="1">
        <v>64140.836867018712</v>
      </c>
      <c r="O29" s="1">
        <f t="shared" si="3"/>
        <v>64140.836867018712</v>
      </c>
      <c r="P29" s="6">
        <f t="shared" si="4"/>
        <v>0.38716854067027096</v>
      </c>
      <c r="R29" s="1">
        <v>50714.663141994111</v>
      </c>
      <c r="T29" s="17">
        <v>19.415774578870405</v>
      </c>
      <c r="V29" s="26">
        <v>2019.3123181008521</v>
      </c>
      <c r="W29" s="19">
        <v>6479.5034545551389</v>
      </c>
      <c r="Y29" t="s">
        <v>46</v>
      </c>
      <c r="Z29" t="s">
        <v>72</v>
      </c>
    </row>
    <row r="30" spans="1:26" ht="15.75" x14ac:dyDescent="0.25">
      <c r="A30">
        <f t="shared" si="5"/>
        <v>14</v>
      </c>
      <c r="B30" s="1" t="s">
        <v>73</v>
      </c>
      <c r="C30" s="1">
        <v>32353.439966149846</v>
      </c>
      <c r="D30" s="1">
        <v>6677.9611894037644</v>
      </c>
      <c r="E30" s="1">
        <v>0</v>
      </c>
      <c r="F30" s="1">
        <v>0</v>
      </c>
      <c r="G30" s="1">
        <f t="shared" si="0"/>
        <v>39031.401155553613</v>
      </c>
      <c r="H30" s="15"/>
      <c r="I30" s="1">
        <v>64333.680809145611</v>
      </c>
      <c r="J30" s="1">
        <v>16265.5703125</v>
      </c>
      <c r="K30" s="1">
        <f t="shared" si="1"/>
        <v>80599.251121645619</v>
      </c>
      <c r="L30" s="6">
        <f t="shared" si="2"/>
        <v>0.48426505969199257</v>
      </c>
      <c r="M30" s="15"/>
      <c r="N30" s="1">
        <v>131179.34464305313</v>
      </c>
      <c r="O30" s="1">
        <f t="shared" si="3"/>
        <v>131179.34464305313</v>
      </c>
      <c r="P30" s="6">
        <f t="shared" si="4"/>
        <v>0.29754227894460367</v>
      </c>
      <c r="R30" s="1">
        <v>93776.029145438311</v>
      </c>
      <c r="T30" s="17">
        <v>26.785722985036085</v>
      </c>
      <c r="V30" s="26">
        <v>6070.3933480096257</v>
      </c>
      <c r="W30" s="19">
        <v>15000.155433234484</v>
      </c>
      <c r="Y30" t="s">
        <v>46</v>
      </c>
      <c r="Z30" t="s">
        <v>74</v>
      </c>
    </row>
    <row r="31" spans="1:26" ht="15.75" x14ac:dyDescent="0.25">
      <c r="A31">
        <f t="shared" si="5"/>
        <v>15</v>
      </c>
      <c r="B31" s="1" t="s">
        <v>75</v>
      </c>
      <c r="C31" s="1">
        <v>18155.353017769787</v>
      </c>
      <c r="D31" s="1">
        <v>6677.9611894037644</v>
      </c>
      <c r="E31" s="1">
        <v>0</v>
      </c>
      <c r="F31" s="1">
        <v>0</v>
      </c>
      <c r="G31" s="1">
        <f t="shared" si="0"/>
        <v>24833.314207173549</v>
      </c>
      <c r="H31" s="15"/>
      <c r="I31" s="1">
        <v>28592.747026286928</v>
      </c>
      <c r="J31" s="1">
        <v>16265.5703125</v>
      </c>
      <c r="K31" s="1">
        <f t="shared" si="1"/>
        <v>44858.317338786932</v>
      </c>
      <c r="L31" s="6">
        <f t="shared" si="2"/>
        <v>0.55359442084336319</v>
      </c>
      <c r="M31" s="15"/>
      <c r="N31" s="1">
        <v>63563.748833745878</v>
      </c>
      <c r="O31" s="1">
        <f t="shared" si="3"/>
        <v>63563.748833745878</v>
      </c>
      <c r="P31" s="6">
        <f t="shared" si="4"/>
        <v>0.3906835997374275</v>
      </c>
      <c r="R31" s="1">
        <v>50714.663141994111</v>
      </c>
      <c r="T31" s="17">
        <v>19.241086108930403</v>
      </c>
      <c r="V31" s="26">
        <v>1932.5175932613038</v>
      </c>
      <c r="W31" s="19">
        <v>6414.0163247944975</v>
      </c>
      <c r="Y31" t="s">
        <v>46</v>
      </c>
      <c r="Z31" t="s">
        <v>76</v>
      </c>
    </row>
    <row r="32" spans="1:26" ht="15.75" x14ac:dyDescent="0.25">
      <c r="A32">
        <f t="shared" si="5"/>
        <v>16</v>
      </c>
      <c r="B32" s="1" t="s">
        <v>77</v>
      </c>
      <c r="C32" s="1">
        <v>29484.732053266263</v>
      </c>
      <c r="D32" s="1">
        <v>6677.9611894037644</v>
      </c>
      <c r="E32" s="1">
        <v>0</v>
      </c>
      <c r="F32" s="1">
        <v>0</v>
      </c>
      <c r="G32" s="1">
        <f t="shared" si="0"/>
        <v>36162.69324267003</v>
      </c>
      <c r="H32" s="15"/>
      <c r="I32" s="1">
        <v>57900.313525108984</v>
      </c>
      <c r="J32" s="1">
        <v>16265.5703125</v>
      </c>
      <c r="K32" s="1">
        <f t="shared" si="1"/>
        <v>74165.883837608984</v>
      </c>
      <c r="L32" s="6">
        <f t="shared" si="2"/>
        <v>0.48759202171514054</v>
      </c>
      <c r="M32" s="15"/>
      <c r="N32" s="1">
        <v>158094.43645033133</v>
      </c>
      <c r="O32" s="1">
        <f t="shared" si="3"/>
        <v>158094.43645033133</v>
      </c>
      <c r="P32" s="6">
        <f t="shared" si="4"/>
        <v>0.22874108700233292</v>
      </c>
      <c r="R32" s="1">
        <v>86024.984224912347</v>
      </c>
      <c r="T32" s="17">
        <v>31.612935401650319</v>
      </c>
      <c r="V32" s="26">
        <v>10839.331092589227</v>
      </c>
      <c r="W32" s="19">
        <v>16703.178466792546</v>
      </c>
      <c r="Y32" t="s">
        <v>46</v>
      </c>
      <c r="Z32" t="s">
        <v>78</v>
      </c>
    </row>
    <row r="33" spans="1:26" ht="15.75" x14ac:dyDescent="0.25">
      <c r="A33">
        <f t="shared" si="5"/>
        <v>17</v>
      </c>
      <c r="B33" s="1" t="s">
        <v>79</v>
      </c>
      <c r="C33" s="1">
        <v>29484.732053266263</v>
      </c>
      <c r="D33" s="1">
        <v>6677.9611894037644</v>
      </c>
      <c r="E33" s="1">
        <v>0</v>
      </c>
      <c r="F33" s="1">
        <v>0</v>
      </c>
      <c r="G33" s="1">
        <f t="shared" si="0"/>
        <v>36162.69324267003</v>
      </c>
      <c r="H33" s="15"/>
      <c r="I33" s="1">
        <v>57900.313525108984</v>
      </c>
      <c r="J33" s="1">
        <v>16265.5703125</v>
      </c>
      <c r="K33" s="1">
        <f t="shared" si="1"/>
        <v>74165.883837608984</v>
      </c>
      <c r="L33" s="6">
        <f t="shared" si="2"/>
        <v>0.48759202171514054</v>
      </c>
      <c r="M33" s="15"/>
      <c r="N33" s="1">
        <v>155056.1970627683</v>
      </c>
      <c r="O33" s="1">
        <f t="shared" si="3"/>
        <v>155056.1970627683</v>
      </c>
      <c r="P33" s="6">
        <f t="shared" si="4"/>
        <v>0.23322314056258589</v>
      </c>
      <c r="R33" s="1">
        <v>86024.984224912347</v>
      </c>
      <c r="T33" s="17">
        <v>31.005399435839358</v>
      </c>
      <c r="V33" s="26">
        <v>10382.376284247988</v>
      </c>
      <c r="W33" s="19">
        <v>16358.403611791717</v>
      </c>
      <c r="Y33" t="s">
        <v>46</v>
      </c>
      <c r="Z33" t="s">
        <v>80</v>
      </c>
    </row>
    <row r="34" spans="1:26" ht="15.75" x14ac:dyDescent="0.25">
      <c r="A34">
        <f t="shared" si="5"/>
        <v>18</v>
      </c>
      <c r="B34" s="1" t="s">
        <v>81</v>
      </c>
      <c r="C34" s="1">
        <v>29484.732053266263</v>
      </c>
      <c r="D34" s="1">
        <v>6677.9611894037644</v>
      </c>
      <c r="E34" s="1">
        <v>0</v>
      </c>
      <c r="F34" s="1">
        <v>0</v>
      </c>
      <c r="G34" s="1">
        <f t="shared" si="0"/>
        <v>36162.69324267003</v>
      </c>
      <c r="H34" s="15"/>
      <c r="I34" s="1">
        <v>57900.313525108984</v>
      </c>
      <c r="J34" s="1">
        <v>16265.5703125</v>
      </c>
      <c r="K34" s="1">
        <f t="shared" si="1"/>
        <v>74165.883837608984</v>
      </c>
      <c r="L34" s="6">
        <f t="shared" si="2"/>
        <v>0.48759202171514054</v>
      </c>
      <c r="M34" s="15"/>
      <c r="N34" s="1">
        <v>152184.30663444477</v>
      </c>
      <c r="O34" s="1">
        <f t="shared" si="3"/>
        <v>152184.30663444477</v>
      </c>
      <c r="P34" s="6">
        <f t="shared" si="4"/>
        <v>0.23762432567725161</v>
      </c>
      <c r="R34" s="1">
        <v>86024.984224912347</v>
      </c>
      <c r="T34" s="17">
        <v>30.431130280472736</v>
      </c>
      <c r="V34" s="26">
        <v>9950.440556726453</v>
      </c>
      <c r="W34" s="19">
        <v>16032.507572849088</v>
      </c>
      <c r="Y34" t="s">
        <v>46</v>
      </c>
      <c r="Z34" t="s">
        <v>82</v>
      </c>
    </row>
    <row r="35" spans="1:26" ht="15.75" x14ac:dyDescent="0.25">
      <c r="A35">
        <f t="shared" si="5"/>
        <v>19</v>
      </c>
      <c r="B35" s="1" t="s">
        <v>83</v>
      </c>
      <c r="C35" s="1">
        <v>32353.439966149846</v>
      </c>
      <c r="D35" s="1">
        <v>6677.9611894037644</v>
      </c>
      <c r="E35" s="1">
        <v>0</v>
      </c>
      <c r="F35" s="1">
        <v>0</v>
      </c>
      <c r="G35" s="1">
        <f t="shared" si="0"/>
        <v>39031.401155553613</v>
      </c>
      <c r="H35" s="15"/>
      <c r="I35" s="1">
        <v>64333.680809145611</v>
      </c>
      <c r="J35" s="1">
        <v>16265.5703125</v>
      </c>
      <c r="K35" s="1">
        <f t="shared" si="1"/>
        <v>80599.251121645619</v>
      </c>
      <c r="L35" s="6">
        <f t="shared" si="2"/>
        <v>0.48426505969199257</v>
      </c>
      <c r="M35" s="15"/>
      <c r="N35" s="1">
        <v>141137.31899526753</v>
      </c>
      <c r="O35" s="1">
        <f t="shared" si="3"/>
        <v>141137.31899526753</v>
      </c>
      <c r="P35" s="6">
        <f t="shared" si="4"/>
        <v>0.27654911849971003</v>
      </c>
      <c r="R35" s="1">
        <v>93776.029145438311</v>
      </c>
      <c r="T35" s="17">
        <v>28.819058542625843</v>
      </c>
      <c r="V35" s="26">
        <v>7686.5288125901461</v>
      </c>
      <c r="W35" s="19">
        <v>16240.040593539161</v>
      </c>
      <c r="Y35" t="s">
        <v>49</v>
      </c>
      <c r="Z35" t="s">
        <v>84</v>
      </c>
    </row>
    <row r="36" spans="1:26" ht="15.75" x14ac:dyDescent="0.25">
      <c r="A36">
        <f t="shared" si="5"/>
        <v>20</v>
      </c>
      <c r="B36" s="1" t="s">
        <v>85</v>
      </c>
      <c r="C36" s="1">
        <v>32353.439966149846</v>
      </c>
      <c r="D36" s="1">
        <v>6677.9611894037644</v>
      </c>
      <c r="E36" s="1">
        <v>0</v>
      </c>
      <c r="F36" s="1">
        <v>0</v>
      </c>
      <c r="G36" s="1">
        <f t="shared" si="0"/>
        <v>39031.401155553613</v>
      </c>
      <c r="H36" s="15"/>
      <c r="I36" s="1">
        <v>64333.680809145611</v>
      </c>
      <c r="J36" s="1">
        <v>16265.5703125</v>
      </c>
      <c r="K36" s="1">
        <f t="shared" si="1"/>
        <v>80599.251121645619</v>
      </c>
      <c r="L36" s="6">
        <f t="shared" si="2"/>
        <v>0.48426505969199257</v>
      </c>
      <c r="M36" s="15"/>
      <c r="N36" s="1">
        <v>132561.21101575345</v>
      </c>
      <c r="O36" s="1">
        <f t="shared" si="3"/>
        <v>132561.21101575345</v>
      </c>
      <c r="P36" s="6">
        <f t="shared" si="4"/>
        <v>0.29444058979602378</v>
      </c>
      <c r="R36" s="1">
        <v>93776.029145438311</v>
      </c>
      <c r="T36" s="17">
        <v>27.067887085417219</v>
      </c>
      <c r="V36" s="26">
        <v>6294.6641859572646</v>
      </c>
      <c r="W36" s="19">
        <v>15172.213153627665</v>
      </c>
      <c r="Y36" t="s">
        <v>49</v>
      </c>
      <c r="Z36" t="s">
        <v>86</v>
      </c>
    </row>
    <row r="37" spans="1:26" ht="15.75" x14ac:dyDescent="0.25">
      <c r="A37">
        <f t="shared" si="5"/>
        <v>21</v>
      </c>
      <c r="B37" s="1" t="s">
        <v>87</v>
      </c>
      <c r="C37" s="1">
        <v>6202.4155962977511</v>
      </c>
      <c r="D37" s="1">
        <v>1243.5718111457627</v>
      </c>
      <c r="E37" s="1">
        <v>0</v>
      </c>
      <c r="F37" s="1">
        <v>0</v>
      </c>
      <c r="G37" s="1">
        <f t="shared" si="0"/>
        <v>7445.9874074435138</v>
      </c>
      <c r="H37" s="15"/>
      <c r="I37" s="1">
        <v>18243.58385842996</v>
      </c>
      <c r="J37" s="1">
        <v>0</v>
      </c>
      <c r="K37" s="1">
        <f t="shared" si="1"/>
        <v>18243.58385842996</v>
      </c>
      <c r="L37" s="6">
        <f t="shared" si="2"/>
        <v>0.40814280051684509</v>
      </c>
      <c r="M37" s="15"/>
      <c r="N37" s="1">
        <v>19372.216240383899</v>
      </c>
      <c r="O37" s="1">
        <f t="shared" si="3"/>
        <v>19372.216240383899</v>
      </c>
      <c r="P37" s="6">
        <f t="shared" si="4"/>
        <v>0.38436425213556036</v>
      </c>
      <c r="R37" s="1">
        <v>24004.715603197314</v>
      </c>
      <c r="T37" s="17">
        <v>12.35647612171115</v>
      </c>
      <c r="V37" s="26">
        <v>0</v>
      </c>
      <c r="W37" s="19">
        <v>1808.828321618978</v>
      </c>
      <c r="Y37" t="s">
        <v>88</v>
      </c>
      <c r="Z37" t="s">
        <v>89</v>
      </c>
    </row>
    <row r="38" spans="1:26" ht="15.75" x14ac:dyDescent="0.25">
      <c r="A38">
        <f t="shared" si="5"/>
        <v>22</v>
      </c>
      <c r="B38" s="1" t="s">
        <v>90</v>
      </c>
      <c r="C38" s="1">
        <v>85.270956620998419</v>
      </c>
      <c r="D38" s="1">
        <v>127.45914898355494</v>
      </c>
      <c r="E38" s="1">
        <v>0</v>
      </c>
      <c r="F38" s="1">
        <v>0</v>
      </c>
      <c r="G38" s="1">
        <f t="shared" si="0"/>
        <v>212.73010560455336</v>
      </c>
      <c r="H38" s="15"/>
      <c r="I38" s="1">
        <v>1</v>
      </c>
      <c r="J38" s="1">
        <v>0</v>
      </c>
      <c r="K38" s="1">
        <f t="shared" si="1"/>
        <v>1</v>
      </c>
      <c r="L38" s="6">
        <f t="shared" si="2"/>
        <v>212.73010560455336</v>
      </c>
      <c r="M38" s="15"/>
      <c r="N38" s="1">
        <v>12392.943222859534</v>
      </c>
      <c r="O38" s="1">
        <f t="shared" si="3"/>
        <v>12392.943222859534</v>
      </c>
      <c r="P38" s="6">
        <f t="shared" si="4"/>
        <v>1.7165422432676023E-2</v>
      </c>
      <c r="R38" s="1">
        <v>0</v>
      </c>
      <c r="T38" s="17">
        <v>0</v>
      </c>
      <c r="V38" s="26">
        <v>1277.430111671858</v>
      </c>
      <c r="W38" s="19">
        <v>885.76250000000005</v>
      </c>
      <c r="Y38" t="s">
        <v>88</v>
      </c>
      <c r="Z38" t="s">
        <v>91</v>
      </c>
    </row>
    <row r="39" spans="1:26" ht="15.75" x14ac:dyDescent="0.25">
      <c r="A39">
        <f t="shared" si="5"/>
        <v>23</v>
      </c>
      <c r="B39" s="1" t="s">
        <v>92</v>
      </c>
      <c r="C39" s="1">
        <v>29130.781864930257</v>
      </c>
      <c r="D39" s="1">
        <v>6395.5576185581576</v>
      </c>
      <c r="E39" s="1">
        <v>0</v>
      </c>
      <c r="F39" s="1">
        <v>0</v>
      </c>
      <c r="G39" s="1">
        <f t="shared" si="0"/>
        <v>35526.339483488417</v>
      </c>
      <c r="H39" s="15"/>
      <c r="I39" s="1">
        <v>39632.513483765528</v>
      </c>
      <c r="J39" s="1">
        <v>17330.630859375</v>
      </c>
      <c r="K39" s="1">
        <f t="shared" si="1"/>
        <v>56963.144343140528</v>
      </c>
      <c r="L39" s="6">
        <f t="shared" si="2"/>
        <v>0.62367237435983425</v>
      </c>
      <c r="M39" s="15"/>
      <c r="N39" s="1">
        <v>63585.013617930126</v>
      </c>
      <c r="O39" s="1">
        <f t="shared" si="3"/>
        <v>63585.013617930126</v>
      </c>
      <c r="P39" s="6">
        <f t="shared" si="4"/>
        <v>0.55872189785094994</v>
      </c>
      <c r="R39" s="1">
        <v>65080.646620784923</v>
      </c>
      <c r="T39" s="17">
        <v>12.44936040538999</v>
      </c>
      <c r="V39" s="26">
        <v>0</v>
      </c>
      <c r="W39" s="19">
        <v>5953.9943767027544</v>
      </c>
      <c r="Y39" t="s">
        <v>93</v>
      </c>
      <c r="Z39" t="s">
        <v>89</v>
      </c>
    </row>
    <row r="40" spans="1:26" ht="15.75" x14ac:dyDescent="0.25">
      <c r="A40">
        <f t="shared" si="5"/>
        <v>24</v>
      </c>
      <c r="B40" s="1" t="s">
        <v>94</v>
      </c>
      <c r="C40" s="1">
        <v>6228.8554863832269</v>
      </c>
      <c r="D40" s="1">
        <v>9310.6099766734114</v>
      </c>
      <c r="E40" s="1">
        <v>0</v>
      </c>
      <c r="F40" s="1">
        <v>0</v>
      </c>
      <c r="G40" s="1">
        <f t="shared" si="0"/>
        <v>15539.465463056638</v>
      </c>
      <c r="H40" s="15"/>
      <c r="I40" s="1">
        <v>1</v>
      </c>
      <c r="J40" s="1">
        <v>17330.630859375</v>
      </c>
      <c r="K40" s="1">
        <f t="shared" si="1"/>
        <v>17331.630859375</v>
      </c>
      <c r="L40" s="6">
        <f t="shared" si="2"/>
        <v>0.89659568618443397</v>
      </c>
      <c r="M40" s="15"/>
      <c r="N40" s="1">
        <v>457551.47538182314</v>
      </c>
      <c r="O40" s="1">
        <f t="shared" si="3"/>
        <v>457551.47538182314</v>
      </c>
      <c r="P40" s="6">
        <f t="shared" si="4"/>
        <v>3.3962223485541329E-2</v>
      </c>
      <c r="R40" s="1">
        <v>17330.630375284269</v>
      </c>
      <c r="T40" s="17">
        <v>0</v>
      </c>
      <c r="V40" s="26">
        <v>45376.740009693538</v>
      </c>
      <c r="W40" s="19">
        <v>32385.597884570834</v>
      </c>
      <c r="Y40" t="s">
        <v>93</v>
      </c>
      <c r="Z40" t="s">
        <v>91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With CO2</vt:lpstr>
      <vt:lpstr>No CO2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2024-05-11T01:04:07Z</dcterms:created>
  <dcterms:modified xsi:type="dcterms:W3CDTF">2024-05-11T01:04:38Z</dcterms:modified>
  <cp:category/>
  <cp:contentStatus/>
</cp:coreProperties>
</file>