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782CC8D0-5C0C-44C6-8DFF-A318096D64F4}" xr6:coauthVersionLast="47" xr6:coauthVersionMax="47" xr10:uidLastSave="{00000000-0000-0000-0000-000000000000}"/>
  <bookViews>
    <workbookView xWindow="5430" yWindow="1035" windowWidth="23355" windowHeight="15390" xr2:uid="{7F34FFC6-6AAA-4B61-9931-246AB3E58EF2}"/>
  </bookViews>
  <sheets>
    <sheet name="CD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3" l="1"/>
  <c r="D53" i="3"/>
  <c r="E53" i="3"/>
  <c r="F53" i="3"/>
  <c r="G53" i="3"/>
  <c r="H53" i="3"/>
  <c r="I53" i="3"/>
  <c r="J53" i="3"/>
  <c r="K53" i="3"/>
  <c r="B53" i="3"/>
  <c r="C52" i="3"/>
  <c r="D52" i="3"/>
  <c r="E52" i="3"/>
  <c r="F52" i="3"/>
  <c r="G52" i="3"/>
  <c r="H52" i="3"/>
  <c r="I52" i="3"/>
  <c r="J52" i="3"/>
  <c r="K52" i="3"/>
  <c r="B52" i="3"/>
  <c r="C51" i="3"/>
  <c r="D51" i="3"/>
  <c r="E51" i="3"/>
  <c r="F51" i="3"/>
  <c r="G51" i="3"/>
  <c r="H51" i="3"/>
  <c r="I51" i="3"/>
  <c r="J51" i="3"/>
  <c r="K51" i="3"/>
  <c r="B51" i="3"/>
  <c r="K42" i="3" l="1"/>
  <c r="J42" i="3"/>
  <c r="I42" i="3"/>
  <c r="H42" i="3"/>
  <c r="G42" i="3"/>
  <c r="F42" i="3"/>
  <c r="E42" i="3"/>
  <c r="D42" i="3"/>
  <c r="C42" i="3"/>
  <c r="B42" i="3"/>
  <c r="C14" i="3"/>
  <c r="C43" i="3" s="1"/>
  <c r="C6" i="3"/>
  <c r="D3" i="3" s="1"/>
  <c r="D6" i="3" s="1"/>
  <c r="E3" i="3" s="1"/>
  <c r="E6" i="3" s="1"/>
  <c r="F3" i="3" s="1"/>
  <c r="F6" i="3" s="1"/>
  <c r="G3" i="3" s="1"/>
  <c r="G6" i="3" s="1"/>
  <c r="H3" i="3" s="1"/>
  <c r="H6" i="3" s="1"/>
  <c r="I3" i="3" s="1"/>
  <c r="I6" i="3" s="1"/>
  <c r="J3" i="3" s="1"/>
  <c r="J6" i="3" s="1"/>
  <c r="K3" i="3" s="1"/>
  <c r="K6" i="3" s="1"/>
  <c r="L3" i="3" s="1"/>
  <c r="L6" i="3" s="1"/>
  <c r="D10" i="3" l="1"/>
  <c r="D14" i="3" s="1"/>
  <c r="B44" i="3"/>
  <c r="B43" i="3"/>
  <c r="B45" i="3" s="1"/>
  <c r="B47" i="3" s="1"/>
  <c r="E10" i="3" l="1"/>
  <c r="E14" i="3" s="1"/>
  <c r="C44" i="3"/>
  <c r="C45" i="3" s="1"/>
  <c r="C47" i="3" s="1"/>
  <c r="F10" i="3" l="1"/>
  <c r="F14" i="3" s="1"/>
  <c r="D44" i="3"/>
  <c r="D43" i="3"/>
  <c r="D45" i="3" l="1"/>
  <c r="D47" i="3" s="1"/>
  <c r="G10" i="3"/>
  <c r="G14" i="3" s="1"/>
  <c r="E43" i="3"/>
  <c r="E44" i="3"/>
  <c r="E45" i="3" s="1"/>
  <c r="E47" i="3" s="1"/>
  <c r="H10" i="3" l="1"/>
  <c r="H14" i="3" s="1"/>
  <c r="F44" i="3"/>
  <c r="F43" i="3"/>
  <c r="F45" i="3" l="1"/>
  <c r="F47" i="3" s="1"/>
  <c r="I10" i="3"/>
  <c r="I14" i="3" s="1"/>
  <c r="G43" i="3"/>
  <c r="G44" i="3"/>
  <c r="G45" i="3" s="1"/>
  <c r="G47" i="3" s="1"/>
  <c r="J10" i="3" l="1"/>
  <c r="J14" i="3" s="1"/>
  <c r="H43" i="3"/>
  <c r="H44" i="3"/>
  <c r="H45" i="3" s="1"/>
  <c r="H47" i="3" s="1"/>
  <c r="K10" i="3" l="1"/>
  <c r="K14" i="3" s="1"/>
  <c r="I44" i="3"/>
  <c r="I43" i="3"/>
  <c r="I45" i="3" l="1"/>
  <c r="I47" i="3" s="1"/>
  <c r="L10" i="3"/>
  <c r="L14" i="3" s="1"/>
  <c r="J44" i="3"/>
  <c r="J43" i="3"/>
  <c r="K44" i="3" l="1"/>
  <c r="K43" i="3"/>
  <c r="J45" i="3"/>
  <c r="J47" i="3" s="1"/>
  <c r="K45" i="3" l="1"/>
  <c r="K47" i="3" s="1"/>
</calcChain>
</file>

<file path=xl/sharedStrings.xml><?xml version="1.0" encoding="utf-8"?>
<sst xmlns="http://schemas.openxmlformats.org/spreadsheetml/2006/main" count="33" uniqueCount="28">
  <si>
    <t>CDR</t>
  </si>
  <si>
    <t>Beg # of participants</t>
  </si>
  <si>
    <t>+ New Installs</t>
  </si>
  <si>
    <t>-Drop Outs</t>
  </si>
  <si>
    <t>End # of participants</t>
  </si>
  <si>
    <t>Summer kW at meter (1)</t>
  </si>
  <si>
    <t xml:space="preserve">End # of participants </t>
  </si>
  <si>
    <t>(1) YE 2023 Indicators for Beg of Participants in 2024 less firm demand</t>
  </si>
  <si>
    <t>FPL Cost (Per Participant)</t>
  </si>
  <si>
    <t>&lt;-- 1 Participant = 1 Summer kW</t>
  </si>
  <si>
    <t>1. FPL Admin Cost</t>
  </si>
  <si>
    <t>a. One-time - at installation</t>
  </si>
  <si>
    <t>b. Recurring - all years</t>
  </si>
  <si>
    <t>3. Participant Incentives</t>
  </si>
  <si>
    <t>b. Recurring - all years post-installation</t>
  </si>
  <si>
    <t>CapEx Rev Reqs</t>
  </si>
  <si>
    <t>Admin Cost-new installs</t>
  </si>
  <si>
    <t>Admin Cost-recurring/existing</t>
  </si>
  <si>
    <t>Incentives</t>
  </si>
  <si>
    <t>SUBTOTAL</t>
  </si>
  <si>
    <t>Cap Ex Rev = New Installs</t>
  </si>
  <si>
    <t>TOTAL</t>
  </si>
  <si>
    <t>No New Installs</t>
  </si>
  <si>
    <t>Admin Cost</t>
  </si>
  <si>
    <t xml:space="preserve">Incentives </t>
  </si>
  <si>
    <t>Total</t>
  </si>
  <si>
    <t>20240012-EG</t>
  </si>
  <si>
    <t>FPL 002620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</si>
</sst>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Times New Roman"/>
      <family val="1"/>
    </font>
    <font>
      <sz val="9"/>
      <color rgb="FF0000CC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CC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8" fillId="0" borderId="0"/>
    <xf numFmtId="40" fontId="8" fillId="0" borderId="0" applyFont="0" applyFill="0" applyBorder="0" applyAlignment="0" applyProtection="0"/>
    <xf numFmtId="0" fontId="9" fillId="0" borderId="0"/>
  </cellStyleXfs>
  <cellXfs count="24">
    <xf numFmtId="0" fontId="0" fillId="0" borderId="0" xfId="0"/>
    <xf numFmtId="0" fontId="0" fillId="0" borderId="0" xfId="0" quotePrefix="1"/>
    <xf numFmtId="0" fontId="1" fillId="0" borderId="0" xfId="0" applyFont="1"/>
    <xf numFmtId="0" fontId="2" fillId="0" borderId="0" xfId="0" applyFont="1"/>
    <xf numFmtId="0" fontId="4" fillId="2" borderId="0" xfId="0" quotePrefix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0" borderId="0" xfId="0" quotePrefix="1" applyFont="1" applyAlignment="1">
      <alignment horizontal="left"/>
    </xf>
    <xf numFmtId="0" fontId="6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left"/>
    </xf>
    <xf numFmtId="7" fontId="0" fillId="0" borderId="0" xfId="0" applyNumberFormat="1"/>
    <xf numFmtId="0" fontId="0" fillId="0" borderId="0" xfId="0" applyFill="1"/>
    <xf numFmtId="7" fontId="0" fillId="0" borderId="0" xfId="0" applyNumberFormat="1" applyFill="1"/>
    <xf numFmtId="1" fontId="0" fillId="0" borderId="0" xfId="0" applyNumberFormat="1" applyFill="1"/>
    <xf numFmtId="1" fontId="0" fillId="0" borderId="0" xfId="0" applyNumberFormat="1"/>
    <xf numFmtId="164" fontId="0" fillId="0" borderId="0" xfId="1" applyNumberFormat="1" applyFont="1"/>
    <xf numFmtId="5" fontId="0" fillId="0" borderId="0" xfId="0" applyNumberFormat="1"/>
    <xf numFmtId="164" fontId="0" fillId="0" borderId="0" xfId="0" applyNumberFormat="1"/>
    <xf numFmtId="7" fontId="7" fillId="0" borderId="1" xfId="1" applyNumberFormat="1" applyFont="1" applyFill="1" applyBorder="1"/>
    <xf numFmtId="7" fontId="7" fillId="0" borderId="0" xfId="0" applyNumberFormat="1" applyFont="1" applyFill="1"/>
    <xf numFmtId="7" fontId="5" fillId="0" borderId="1" xfId="1" applyNumberFormat="1" applyFont="1" applyFill="1" applyBorder="1"/>
    <xf numFmtId="0" fontId="6" fillId="0" borderId="2" xfId="2" quotePrefix="1" applyFont="1" applyFill="1" applyBorder="1" applyAlignment="1">
      <alignment horizontal="center" wrapText="1"/>
    </xf>
    <xf numFmtId="5" fontId="5" fillId="0" borderId="3" xfId="3" applyNumberFormat="1" applyFont="1" applyFill="1" applyBorder="1"/>
    <xf numFmtId="0" fontId="10" fillId="0" borderId="0" xfId="4" applyFont="1"/>
  </cellXfs>
  <cellStyles count="5">
    <cellStyle name="Comma_GG-28" xfId="3" xr:uid="{55362C7F-0565-4EEC-8F12-A17F261BDA75}"/>
    <cellStyle name="Currency" xfId="1" builtinId="4"/>
    <cellStyle name="Normal" xfId="0" builtinId="0"/>
    <cellStyle name="Normal 8" xfId="4" xr:uid="{E749568A-D6BE-4D0A-95D5-7334EEBE534A}"/>
    <cellStyle name="Normal_DB2005" xfId="2" xr:uid="{BAC9496E-24C5-4005-A0FA-89FB514A10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C8507-7EED-45D2-8A36-F7797463EB25}">
  <dimension ref="A1:L53"/>
  <sheetViews>
    <sheetView tabSelected="1" workbookViewId="0">
      <selection activeCell="B2" sqref="B1:B2"/>
    </sheetView>
  </sheetViews>
  <sheetFormatPr defaultRowHeight="15" x14ac:dyDescent="0.25"/>
  <cols>
    <col min="1" max="1" width="28" customWidth="1"/>
    <col min="2" max="2" width="14.42578125" customWidth="1"/>
    <col min="3" max="3" width="15" customWidth="1"/>
    <col min="4" max="11" width="15.28515625" bestFit="1" customWidth="1"/>
  </cols>
  <sheetData>
    <row r="1" spans="1:12" x14ac:dyDescent="0.25">
      <c r="B1" s="23" t="s">
        <v>27</v>
      </c>
    </row>
    <row r="2" spans="1:12" x14ac:dyDescent="0.25">
      <c r="A2" s="3" t="s">
        <v>0</v>
      </c>
      <c r="B2" s="23" t="s">
        <v>26</v>
      </c>
      <c r="C2" s="2">
        <v>2025</v>
      </c>
      <c r="D2" s="2">
        <v>2026</v>
      </c>
      <c r="E2" s="2">
        <v>2027</v>
      </c>
      <c r="F2" s="2">
        <v>2028</v>
      </c>
      <c r="G2" s="2">
        <v>2029</v>
      </c>
      <c r="H2" s="2">
        <v>2030</v>
      </c>
      <c r="I2" s="2">
        <v>2031</v>
      </c>
      <c r="J2" s="2">
        <v>2032</v>
      </c>
      <c r="K2" s="2">
        <v>2033</v>
      </c>
      <c r="L2" s="2">
        <v>2034</v>
      </c>
    </row>
    <row r="3" spans="1:12" x14ac:dyDescent="0.25">
      <c r="A3" t="s">
        <v>1</v>
      </c>
      <c r="C3">
        <v>743</v>
      </c>
      <c r="D3">
        <f t="shared" ref="D3:L3" si="0">C6</f>
        <v>747</v>
      </c>
      <c r="E3">
        <f t="shared" si="0"/>
        <v>751</v>
      </c>
      <c r="F3">
        <f t="shared" si="0"/>
        <v>755</v>
      </c>
      <c r="G3">
        <f t="shared" si="0"/>
        <v>758</v>
      </c>
      <c r="H3">
        <f t="shared" si="0"/>
        <v>761</v>
      </c>
      <c r="I3">
        <f t="shared" si="0"/>
        <v>764</v>
      </c>
      <c r="J3">
        <f t="shared" si="0"/>
        <v>767</v>
      </c>
      <c r="K3">
        <f t="shared" si="0"/>
        <v>770</v>
      </c>
      <c r="L3">
        <f t="shared" si="0"/>
        <v>772</v>
      </c>
    </row>
    <row r="4" spans="1:12" x14ac:dyDescent="0.25">
      <c r="A4" s="1" t="s">
        <v>2</v>
      </c>
      <c r="C4">
        <v>15</v>
      </c>
      <c r="D4">
        <v>12</v>
      </c>
      <c r="E4">
        <v>12</v>
      </c>
      <c r="F4">
        <v>12</v>
      </c>
      <c r="G4">
        <v>11</v>
      </c>
      <c r="H4">
        <v>11</v>
      </c>
      <c r="I4">
        <v>11</v>
      </c>
      <c r="J4">
        <v>11</v>
      </c>
      <c r="K4">
        <v>11</v>
      </c>
      <c r="L4">
        <v>10</v>
      </c>
    </row>
    <row r="5" spans="1:12" x14ac:dyDescent="0.25">
      <c r="A5" s="1" t="s">
        <v>3</v>
      </c>
      <c r="C5">
        <v>8</v>
      </c>
      <c r="D5">
        <v>8</v>
      </c>
      <c r="E5">
        <v>8</v>
      </c>
      <c r="F5">
        <v>8</v>
      </c>
      <c r="G5">
        <v>8</v>
      </c>
      <c r="H5">
        <v>8</v>
      </c>
      <c r="I5">
        <v>8</v>
      </c>
      <c r="J5">
        <v>8</v>
      </c>
      <c r="K5">
        <v>8</v>
      </c>
      <c r="L5">
        <v>8</v>
      </c>
    </row>
    <row r="6" spans="1:12" x14ac:dyDescent="0.25">
      <c r="A6" s="1" t="s">
        <v>4</v>
      </c>
      <c r="C6">
        <f t="shared" ref="C6:L6" si="1">+C3+D4-C5</f>
        <v>747</v>
      </c>
      <c r="D6">
        <f t="shared" si="1"/>
        <v>751</v>
      </c>
      <c r="E6">
        <f t="shared" si="1"/>
        <v>755</v>
      </c>
      <c r="F6">
        <f t="shared" si="1"/>
        <v>758</v>
      </c>
      <c r="G6">
        <f t="shared" si="1"/>
        <v>761</v>
      </c>
      <c r="H6">
        <f t="shared" si="1"/>
        <v>764</v>
      </c>
      <c r="I6">
        <f t="shared" si="1"/>
        <v>767</v>
      </c>
      <c r="J6">
        <f t="shared" si="1"/>
        <v>770</v>
      </c>
      <c r="K6">
        <f t="shared" si="1"/>
        <v>772</v>
      </c>
      <c r="L6">
        <f t="shared" si="1"/>
        <v>764</v>
      </c>
    </row>
    <row r="9" spans="1:12" x14ac:dyDescent="0.25">
      <c r="A9" s="3" t="s">
        <v>0</v>
      </c>
      <c r="B9" s="2"/>
      <c r="C9" s="2">
        <v>2025</v>
      </c>
      <c r="D9" s="2">
        <v>2026</v>
      </c>
      <c r="E9" s="2">
        <v>2027</v>
      </c>
      <c r="F9" s="2">
        <v>2028</v>
      </c>
      <c r="G9" s="2">
        <v>2029</v>
      </c>
      <c r="H9" s="2">
        <v>2030</v>
      </c>
      <c r="I9" s="2">
        <v>2031</v>
      </c>
      <c r="J9" s="2">
        <v>2032</v>
      </c>
      <c r="K9" s="2">
        <v>2033</v>
      </c>
      <c r="L9" s="2">
        <v>2034</v>
      </c>
    </row>
    <row r="10" spans="1:12" x14ac:dyDescent="0.25">
      <c r="A10" t="s">
        <v>5</v>
      </c>
      <c r="C10" s="14">
        <v>403895</v>
      </c>
      <c r="D10" s="14">
        <f t="shared" ref="D10:L10" si="2">C14</f>
        <v>406395</v>
      </c>
      <c r="E10" s="14">
        <f t="shared" si="2"/>
        <v>408820</v>
      </c>
      <c r="F10" s="14">
        <f t="shared" si="2"/>
        <v>411170.75</v>
      </c>
      <c r="G10" s="14">
        <f t="shared" si="2"/>
        <v>411170.75</v>
      </c>
      <c r="H10" s="14">
        <f t="shared" si="2"/>
        <v>411120.75</v>
      </c>
      <c r="I10" s="14">
        <f t="shared" si="2"/>
        <v>411021.25</v>
      </c>
      <c r="J10" s="14">
        <f t="shared" si="2"/>
        <v>410872.745</v>
      </c>
      <c r="K10" s="14">
        <f t="shared" si="2"/>
        <v>410675.72505000001</v>
      </c>
      <c r="L10" s="14">
        <f t="shared" si="2"/>
        <v>410430.6752995</v>
      </c>
    </row>
    <row r="11" spans="1:12" x14ac:dyDescent="0.25">
      <c r="A11" t="s">
        <v>1</v>
      </c>
      <c r="C11">
        <v>743</v>
      </c>
      <c r="D11">
        <v>747</v>
      </c>
      <c r="E11">
        <v>751</v>
      </c>
      <c r="F11">
        <v>755</v>
      </c>
      <c r="G11">
        <v>758</v>
      </c>
      <c r="H11">
        <v>761</v>
      </c>
      <c r="I11">
        <v>764</v>
      </c>
      <c r="J11">
        <v>767</v>
      </c>
      <c r="K11">
        <v>770</v>
      </c>
      <c r="L11">
        <v>772</v>
      </c>
    </row>
    <row r="12" spans="1:12" x14ac:dyDescent="0.25">
      <c r="A12" s="1" t="s">
        <v>2</v>
      </c>
      <c r="C12" s="13">
        <v>7500</v>
      </c>
      <c r="D12" s="14">
        <v>7425</v>
      </c>
      <c r="E12" s="14">
        <v>7350.75</v>
      </c>
      <c r="F12" s="14">
        <v>5000</v>
      </c>
      <c r="G12" s="14">
        <v>4950</v>
      </c>
      <c r="H12" s="14">
        <v>4900.5</v>
      </c>
      <c r="I12" s="14">
        <v>4851.4949999999999</v>
      </c>
      <c r="J12" s="14">
        <v>4802.9800500000001</v>
      </c>
      <c r="K12" s="14">
        <v>4754.9502494999997</v>
      </c>
      <c r="L12" s="14">
        <v>4707.4007470050001</v>
      </c>
    </row>
    <row r="13" spans="1:12" x14ac:dyDescent="0.25">
      <c r="A13" s="1" t="s">
        <v>3</v>
      </c>
      <c r="C13">
        <v>5000</v>
      </c>
      <c r="D13">
        <v>5000</v>
      </c>
      <c r="E13">
        <v>5000</v>
      </c>
      <c r="F13">
        <v>5000</v>
      </c>
      <c r="G13">
        <v>5000</v>
      </c>
      <c r="H13">
        <v>5000</v>
      </c>
      <c r="I13">
        <v>5000</v>
      </c>
      <c r="J13">
        <v>5000</v>
      </c>
      <c r="K13">
        <v>5000</v>
      </c>
      <c r="L13">
        <v>5000</v>
      </c>
    </row>
    <row r="14" spans="1:12" x14ac:dyDescent="0.25">
      <c r="A14" s="1" t="s">
        <v>6</v>
      </c>
      <c r="C14" s="13">
        <f t="shared" ref="C14:L14" si="3">C10+C12-C13</f>
        <v>406395</v>
      </c>
      <c r="D14" s="14">
        <f t="shared" si="3"/>
        <v>408820</v>
      </c>
      <c r="E14" s="14">
        <f t="shared" si="3"/>
        <v>411170.75</v>
      </c>
      <c r="F14" s="14">
        <f t="shared" si="3"/>
        <v>411170.75</v>
      </c>
      <c r="G14" s="14">
        <f t="shared" si="3"/>
        <v>411120.75</v>
      </c>
      <c r="H14" s="14">
        <f t="shared" si="3"/>
        <v>411021.25</v>
      </c>
      <c r="I14" s="14">
        <f t="shared" si="3"/>
        <v>410872.745</v>
      </c>
      <c r="J14" s="14">
        <f t="shared" si="3"/>
        <v>410675.72505000001</v>
      </c>
      <c r="K14" s="14">
        <f t="shared" si="3"/>
        <v>410430.6752995</v>
      </c>
      <c r="L14" s="14">
        <f t="shared" si="3"/>
        <v>410138.07604650501</v>
      </c>
    </row>
    <row r="15" spans="1:12" x14ac:dyDescent="0.25">
      <c r="C15" s="11"/>
    </row>
    <row r="16" spans="1:12" x14ac:dyDescent="0.25">
      <c r="A16" t="s">
        <v>7</v>
      </c>
    </row>
    <row r="19" spans="1:3" x14ac:dyDescent="0.25">
      <c r="A19" s="4" t="s">
        <v>8</v>
      </c>
      <c r="B19" s="5"/>
      <c r="C19" s="6" t="s">
        <v>9</v>
      </c>
    </row>
    <row r="20" spans="1:3" x14ac:dyDescent="0.25">
      <c r="A20" s="7" t="s">
        <v>10</v>
      </c>
      <c r="B20" s="7"/>
      <c r="C20" s="8"/>
    </row>
    <row r="21" spans="1:3" x14ac:dyDescent="0.25">
      <c r="A21" s="8"/>
      <c r="B21" s="9" t="s">
        <v>11</v>
      </c>
      <c r="C21" s="18">
        <v>5.0049232524736427</v>
      </c>
    </row>
    <row r="22" spans="1:3" x14ac:dyDescent="0.25">
      <c r="A22" s="8"/>
      <c r="B22" s="9" t="s">
        <v>12</v>
      </c>
      <c r="C22" s="18">
        <v>0.79504985509499537</v>
      </c>
    </row>
    <row r="23" spans="1:3" x14ac:dyDescent="0.25">
      <c r="C23" s="11"/>
    </row>
    <row r="24" spans="1:3" x14ac:dyDescent="0.25">
      <c r="C24" s="11"/>
    </row>
    <row r="25" spans="1:3" x14ac:dyDescent="0.25">
      <c r="A25" s="7" t="s">
        <v>13</v>
      </c>
      <c r="B25" s="7"/>
      <c r="C25" s="19"/>
    </row>
    <row r="26" spans="1:3" x14ac:dyDescent="0.25">
      <c r="A26" s="8"/>
      <c r="B26" s="9" t="s">
        <v>11</v>
      </c>
      <c r="C26" s="20">
        <v>0</v>
      </c>
    </row>
    <row r="27" spans="1:3" x14ac:dyDescent="0.25">
      <c r="A27" s="8"/>
      <c r="B27" s="9" t="s">
        <v>14</v>
      </c>
      <c r="C27" s="20">
        <v>91.415450230550931</v>
      </c>
    </row>
    <row r="28" spans="1:3" x14ac:dyDescent="0.25">
      <c r="C28" s="11"/>
    </row>
    <row r="29" spans="1:3" x14ac:dyDescent="0.25">
      <c r="C29" s="21" t="s">
        <v>15</v>
      </c>
    </row>
    <row r="30" spans="1:3" x14ac:dyDescent="0.25">
      <c r="B30">
        <v>2025</v>
      </c>
      <c r="C30" s="22">
        <v>0</v>
      </c>
    </row>
    <row r="31" spans="1:3" x14ac:dyDescent="0.25">
      <c r="B31">
        <v>2026</v>
      </c>
      <c r="C31" s="22">
        <v>0</v>
      </c>
    </row>
    <row r="32" spans="1:3" x14ac:dyDescent="0.25">
      <c r="B32">
        <v>2027</v>
      </c>
      <c r="C32" s="22">
        <v>0</v>
      </c>
    </row>
    <row r="33" spans="1:11" x14ac:dyDescent="0.25">
      <c r="B33">
        <v>2028</v>
      </c>
      <c r="C33" s="22">
        <v>0</v>
      </c>
    </row>
    <row r="34" spans="1:11" x14ac:dyDescent="0.25">
      <c r="B34">
        <v>2029</v>
      </c>
      <c r="C34" s="22">
        <v>0</v>
      </c>
    </row>
    <row r="35" spans="1:11" x14ac:dyDescent="0.25">
      <c r="B35">
        <v>2030</v>
      </c>
      <c r="C35" s="22">
        <v>0</v>
      </c>
    </row>
    <row r="36" spans="1:11" x14ac:dyDescent="0.25">
      <c r="B36">
        <v>2031</v>
      </c>
      <c r="C36" s="22">
        <v>0</v>
      </c>
    </row>
    <row r="37" spans="1:11" x14ac:dyDescent="0.25">
      <c r="B37">
        <v>2032</v>
      </c>
      <c r="C37" s="22">
        <v>0</v>
      </c>
    </row>
    <row r="38" spans="1:11" x14ac:dyDescent="0.25">
      <c r="B38">
        <v>2033</v>
      </c>
      <c r="C38" s="22">
        <v>0</v>
      </c>
    </row>
    <row r="39" spans="1:11" x14ac:dyDescent="0.25">
      <c r="B39">
        <v>2034</v>
      </c>
      <c r="C39" s="22">
        <v>0</v>
      </c>
    </row>
    <row r="41" spans="1:11" x14ac:dyDescent="0.25">
      <c r="B41">
        <v>2025</v>
      </c>
      <c r="C41">
        <v>2026</v>
      </c>
      <c r="D41">
        <v>2027</v>
      </c>
      <c r="E41">
        <v>2028</v>
      </c>
      <c r="F41">
        <v>2029</v>
      </c>
      <c r="G41">
        <v>2030</v>
      </c>
      <c r="H41">
        <v>2031</v>
      </c>
      <c r="I41">
        <v>2032</v>
      </c>
      <c r="J41">
        <v>2033</v>
      </c>
      <c r="K41">
        <v>2034</v>
      </c>
    </row>
    <row r="42" spans="1:11" x14ac:dyDescent="0.25">
      <c r="A42" t="s">
        <v>16</v>
      </c>
      <c r="B42" s="12">
        <f>C21*C12</f>
        <v>37536.924393552319</v>
      </c>
      <c r="C42" s="10">
        <f>C21*C12</f>
        <v>37536.924393552319</v>
      </c>
      <c r="D42" s="10">
        <f>C21*E12</f>
        <v>36789.939598120625</v>
      </c>
      <c r="E42" s="10">
        <f>C21*F12</f>
        <v>25024.616262368214</v>
      </c>
      <c r="F42" s="10">
        <f>C21*G12</f>
        <v>24774.37009974453</v>
      </c>
      <c r="G42" s="10">
        <f>C21*H12</f>
        <v>24526.626398747085</v>
      </c>
      <c r="H42" s="10">
        <f>C21*I12</f>
        <v>24281.360134759616</v>
      </c>
      <c r="I42" s="10">
        <f>C21*J12</f>
        <v>24038.54653341202</v>
      </c>
      <c r="J42" s="10">
        <f>C21*K12</f>
        <v>23798.161068077898</v>
      </c>
      <c r="K42" s="10">
        <f>C21*L12</f>
        <v>23560.17945739712</v>
      </c>
    </row>
    <row r="43" spans="1:11" x14ac:dyDescent="0.25">
      <c r="A43" t="s">
        <v>17</v>
      </c>
      <c r="B43" s="12">
        <f>C22*C14</f>
        <v>323104.28586133063</v>
      </c>
      <c r="C43" s="10">
        <f>C22*C14</f>
        <v>323104.28586133063</v>
      </c>
      <c r="D43" s="10">
        <f>C22*E14</f>
        <v>326901.24520680058</v>
      </c>
      <c r="E43" s="10">
        <f>C22*F14</f>
        <v>326901.24520680058</v>
      </c>
      <c r="F43" s="10">
        <f>C22*G14</f>
        <v>326861.4927140458</v>
      </c>
      <c r="G43" s="10">
        <f>C22*H14</f>
        <v>326782.38525346387</v>
      </c>
      <c r="H43" s="10">
        <f>C22*I14</f>
        <v>326664.316374733</v>
      </c>
      <c r="I43" s="10">
        <f>C22*J14</f>
        <v>326507.67569203465</v>
      </c>
      <c r="J43" s="10">
        <f>C22*K14</f>
        <v>326312.84892340854</v>
      </c>
      <c r="K43" s="10">
        <f>C22*L14</f>
        <v>326080.21792971401</v>
      </c>
    </row>
    <row r="44" spans="1:11" x14ac:dyDescent="0.25">
      <c r="A44" t="s">
        <v>18</v>
      </c>
      <c r="B44" s="12">
        <f>C27*C14</f>
        <v>37150781.896444745</v>
      </c>
      <c r="C44" s="10">
        <f>C27*D14</f>
        <v>37372464.363253832</v>
      </c>
      <c r="D44" s="10">
        <f>C27*E14</f>
        <v>37587359.232883297</v>
      </c>
      <c r="E44" s="10">
        <f>C27*F14</f>
        <v>37587359.232883297</v>
      </c>
      <c r="F44" s="10">
        <f>C27*G14</f>
        <v>37582788.46037177</v>
      </c>
      <c r="G44" s="10">
        <f>C27*H14</f>
        <v>37573692.623073831</v>
      </c>
      <c r="H44" s="10">
        <f>C27*I14</f>
        <v>37560116.971637346</v>
      </c>
      <c r="I44" s="10">
        <f>C27*J14</f>
        <v>37542106.304203697</v>
      </c>
      <c r="J44" s="10">
        <f>C27*K14</f>
        <v>37519704.970932849</v>
      </c>
      <c r="K44" s="10">
        <f>C27*L14</f>
        <v>37492956.878483191</v>
      </c>
    </row>
    <row r="45" spans="1:11" x14ac:dyDescent="0.25">
      <c r="A45" s="3" t="s">
        <v>19</v>
      </c>
      <c r="B45" s="10">
        <f t="shared" ref="B45:K45" si="4">SUM(B42:B44)</f>
        <v>37511423.106699631</v>
      </c>
      <c r="C45" s="10">
        <f t="shared" si="4"/>
        <v>37733105.573508717</v>
      </c>
      <c r="D45" s="10">
        <f t="shared" si="4"/>
        <v>37951050.417688221</v>
      </c>
      <c r="E45" s="10">
        <f t="shared" si="4"/>
        <v>37939285.094352469</v>
      </c>
      <c r="F45" s="10">
        <f t="shared" si="4"/>
        <v>37934424.323185563</v>
      </c>
      <c r="G45" s="10">
        <f t="shared" si="4"/>
        <v>37925001.63472604</v>
      </c>
      <c r="H45" s="10">
        <f t="shared" si="4"/>
        <v>37911062.648146838</v>
      </c>
      <c r="I45" s="10">
        <f t="shared" si="4"/>
        <v>37892652.526429147</v>
      </c>
      <c r="J45" s="10">
        <f t="shared" si="4"/>
        <v>37869815.980924338</v>
      </c>
      <c r="K45" s="10">
        <f t="shared" si="4"/>
        <v>37842597.275870301</v>
      </c>
    </row>
    <row r="46" spans="1:11" x14ac:dyDescent="0.25">
      <c r="A46" t="s">
        <v>20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</row>
    <row r="47" spans="1:11" x14ac:dyDescent="0.25">
      <c r="A47" s="3" t="s">
        <v>21</v>
      </c>
      <c r="B47" s="10">
        <f t="shared" ref="B47:K47" si="5">SUM(B45:B46)</f>
        <v>37511423.106699631</v>
      </c>
      <c r="C47" s="10">
        <f t="shared" si="5"/>
        <v>37733105.573508717</v>
      </c>
      <c r="D47" s="10">
        <f t="shared" si="5"/>
        <v>37951050.417688221</v>
      </c>
      <c r="E47" s="10">
        <f t="shared" si="5"/>
        <v>37939285.094352469</v>
      </c>
      <c r="F47" s="10">
        <f t="shared" si="5"/>
        <v>37934424.323185563</v>
      </c>
      <c r="G47" s="10">
        <f t="shared" si="5"/>
        <v>37925001.63472604</v>
      </c>
      <c r="H47" s="10">
        <f t="shared" si="5"/>
        <v>37911062.648146838</v>
      </c>
      <c r="I47" s="10">
        <f t="shared" si="5"/>
        <v>37892652.526429147</v>
      </c>
      <c r="J47" s="10">
        <f t="shared" si="5"/>
        <v>37869815.980924338</v>
      </c>
      <c r="K47" s="10">
        <f t="shared" si="5"/>
        <v>37842597.275870301</v>
      </c>
    </row>
    <row r="50" spans="1:11" x14ac:dyDescent="0.25">
      <c r="A50" t="s">
        <v>22</v>
      </c>
      <c r="B50">
        <v>2025</v>
      </c>
      <c r="C50">
        <v>2026</v>
      </c>
      <c r="D50">
        <v>2027</v>
      </c>
      <c r="E50">
        <v>2028</v>
      </c>
      <c r="F50">
        <v>2029</v>
      </c>
      <c r="G50">
        <v>2030</v>
      </c>
      <c r="H50">
        <v>2031</v>
      </c>
      <c r="I50">
        <v>2032</v>
      </c>
      <c r="J50">
        <v>2033</v>
      </c>
      <c r="K50">
        <v>2034</v>
      </c>
    </row>
    <row r="51" spans="1:11" x14ac:dyDescent="0.25">
      <c r="A51" t="s">
        <v>23</v>
      </c>
      <c r="B51" s="15">
        <f>(C14-C12)*$C$22</f>
        <v>317141.41194811818</v>
      </c>
      <c r="C51" s="15">
        <f t="shared" ref="C51:K51" si="6">(D14-D12)*$C$22</f>
        <v>319129.03658585565</v>
      </c>
      <c r="D51" s="15">
        <f t="shared" si="6"/>
        <v>321057.03248446103</v>
      </c>
      <c r="E51" s="15">
        <f t="shared" si="6"/>
        <v>322925.9959313256</v>
      </c>
      <c r="F51" s="15">
        <f t="shared" si="6"/>
        <v>322925.9959313256</v>
      </c>
      <c r="G51" s="15">
        <f t="shared" si="6"/>
        <v>322886.24343857082</v>
      </c>
      <c r="H51" s="15">
        <f t="shared" si="6"/>
        <v>322807.13597798889</v>
      </c>
      <c r="I51" s="15">
        <f t="shared" si="6"/>
        <v>322689.06709925801</v>
      </c>
      <c r="J51" s="15">
        <f t="shared" si="6"/>
        <v>322532.42641655967</v>
      </c>
      <c r="K51" s="15">
        <f t="shared" si="6"/>
        <v>322337.59964793362</v>
      </c>
    </row>
    <row r="52" spans="1:11" x14ac:dyDescent="0.25">
      <c r="A52" t="s">
        <v>24</v>
      </c>
      <c r="B52" s="16">
        <f>(C14-C12)*$C$27</f>
        <v>36465166.019715615</v>
      </c>
      <c r="C52" s="16">
        <f t="shared" ref="C52:K52" si="7">(D14-D12)*$C$27</f>
        <v>36693704.645291992</v>
      </c>
      <c r="D52" s="16">
        <f t="shared" si="7"/>
        <v>36915387.112101078</v>
      </c>
      <c r="E52" s="16">
        <f t="shared" si="7"/>
        <v>37130281.981730543</v>
      </c>
      <c r="F52" s="16">
        <f t="shared" si="7"/>
        <v>37130281.981730543</v>
      </c>
      <c r="G52" s="16">
        <f t="shared" si="7"/>
        <v>37125711.209219016</v>
      </c>
      <c r="H52" s="16">
        <f t="shared" si="7"/>
        <v>37116615.371921077</v>
      </c>
      <c r="I52" s="16">
        <f t="shared" si="7"/>
        <v>37103039.720484592</v>
      </c>
      <c r="J52" s="16">
        <f t="shared" si="7"/>
        <v>37085029.053050943</v>
      </c>
      <c r="K52" s="16">
        <f t="shared" si="7"/>
        <v>37062627.719780095</v>
      </c>
    </row>
    <row r="53" spans="1:11" x14ac:dyDescent="0.25">
      <c r="A53" t="s">
        <v>25</v>
      </c>
      <c r="B53" s="17">
        <f>B51+B52</f>
        <v>36782307.431663729</v>
      </c>
      <c r="C53" s="17">
        <f t="shared" ref="C53:K53" si="8">C51+C52</f>
        <v>37012833.681877844</v>
      </c>
      <c r="D53" s="17">
        <f t="shared" si="8"/>
        <v>37236444.144585542</v>
      </c>
      <c r="E53" s="17">
        <f t="shared" si="8"/>
        <v>37453207.97766187</v>
      </c>
      <c r="F53" s="17">
        <f t="shared" si="8"/>
        <v>37453207.97766187</v>
      </c>
      <c r="G53" s="17">
        <f t="shared" si="8"/>
        <v>37448597.452657588</v>
      </c>
      <c r="H53" s="17">
        <f t="shared" si="8"/>
        <v>37439422.507899068</v>
      </c>
      <c r="I53" s="17">
        <f t="shared" si="8"/>
        <v>37425728.78758385</v>
      </c>
      <c r="J53" s="17">
        <f t="shared" si="8"/>
        <v>37407561.479467504</v>
      </c>
      <c r="K53" s="17">
        <f t="shared" si="8"/>
        <v>37384965.319428027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2024-05-11T01:37:41Z</dcterms:created>
  <dcterms:modified xsi:type="dcterms:W3CDTF">2024-05-11T01:37:44Z</dcterms:modified>
  <cp:category/>
  <cp:contentStatus/>
</cp:coreProperties>
</file>