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filterPrivacy="1" codeName="ThisWorkbook" defaultThemeVersion="124226"/>
  <xr:revisionPtr revIDLastSave="0" documentId="13_ncr:1_{9CD87F1B-C2D9-4C8E-82B0-1A6711691CC5}" xr6:coauthVersionLast="47" xr6:coauthVersionMax="47" xr10:uidLastSave="{00000000-0000-0000-0000-000000000000}"/>
  <bookViews>
    <workbookView xWindow="2010" yWindow="615" windowWidth="21975" windowHeight="13530" tabRatio="788" firstSheet="2" activeTab="8" xr2:uid="{00000000-000D-0000-FFFF-FFFF00000000}"/>
  </bookViews>
  <sheets>
    <sheet name="Sec. III - Integrated" sheetId="87" r:id="rId1"/>
    <sheet name="Sec. III - Integrated (orig (2)" sheetId="95" r:id="rId2"/>
    <sheet name="Costs" sheetId="94" r:id="rId3"/>
    <sheet name="Integrated w OB HVAC" sheetId="91" r:id="rId4"/>
    <sheet name="2 Portfolio - Integrated" sheetId="85" r:id="rId5"/>
    <sheet name="On Bill HVAC" sheetId="92" r:id="rId6"/>
    <sheet name="On Bill HVAC Factors" sheetId="93" r:id="rId7"/>
    <sheet name="Comparison" sheetId="88" r:id="rId8"/>
    <sheet name="Installations" sheetId="90" r:id="rId9"/>
  </sheets>
  <definedNames>
    <definedName name="_________________________DSO1" hidden="1">{#N/A,#N/A,FALSE,"Cover";"NI_Mon.Qtr.YTD",#N/A,FALSE,"Net Income";"Earnings_Month.Qtr.YTD",#N/A,FALSE,"Earnings";#N/A,#N/A,FALSE,"Indicators"}</definedName>
    <definedName name="________________________DSO1" hidden="1">{#N/A,#N/A,FALSE,"Cover";"NI_Mon.Qtr.YTD",#N/A,FALSE,"Net Income";"Earnings_Month.Qtr.YTD",#N/A,FALSE,"Earnings";#N/A,#N/A,FALSE,"Indicators"}</definedName>
    <definedName name="_______________________DSO1" hidden="1">{#N/A,#N/A,FALSE,"Cover";"NI_Mon.Qtr.YTD",#N/A,FALSE,"Net Income";"Earnings_Month.Qtr.YTD",#N/A,FALSE,"Earnings";#N/A,#N/A,FALSE,"Indicators"}</definedName>
    <definedName name="______________________DSO1" hidden="1">{#N/A,#N/A,FALSE,"Cover";"NI_Mon.Qtr.YTD",#N/A,FALSE,"Net Income";"Earnings_Month.Qtr.YTD",#N/A,FALSE,"Earnings";#N/A,#N/A,FALSE,"Indicators"}</definedName>
    <definedName name="_____________________DSO1" hidden="1">{#N/A,#N/A,FALSE,"Cover";"NI_Mon.Qtr.YTD",#N/A,FALSE,"Net Income";"Earnings_Month.Qtr.YTD",#N/A,FALSE,"Earnings";#N/A,#N/A,FALSE,"Indicators"}</definedName>
    <definedName name="____________________DSO1" hidden="1">{#N/A,#N/A,FALSE,"Cover";"NI_Mon.Qtr.YTD",#N/A,FALSE,"Net Income";"Earnings_Month.Qtr.YTD",#N/A,FALSE,"Earnings";#N/A,#N/A,FALSE,"Indicators"}</definedName>
    <definedName name="___________________DSO1" hidden="1">{#N/A,#N/A,FALSE,"Cover";"NI_Mon.Qtr.YTD",#N/A,FALSE,"Net Income";"Earnings_Month.Qtr.YTD",#N/A,FALSE,"Earnings";#N/A,#N/A,FALSE,"Indicators"}</definedName>
    <definedName name="__________________DSO1" hidden="1">{#N/A,#N/A,FALSE,"Cover";"NI_Mon.Qtr.YTD",#N/A,FALSE,"Net Income";"Earnings_Month.Qtr.YTD",#N/A,FALSE,"Earnings";#N/A,#N/A,FALSE,"Indicators"}</definedName>
    <definedName name="_________________DSO1" hidden="1">{#N/A,#N/A,FALSE,"Cover";"NI_Mon.Qtr.YTD",#N/A,FALSE,"Net Income";"Earnings_Month.Qtr.YTD",#N/A,FALSE,"Earnings";#N/A,#N/A,FALSE,"Indicators"}</definedName>
    <definedName name="________________DSO1" hidden="1">{#N/A,#N/A,FALSE,"Cover";"NI_Mon.Qtr.YTD",#N/A,FALSE,"Net Income";"Earnings_Month.Qtr.YTD",#N/A,FALSE,"Earnings";#N/A,#N/A,FALSE,"Indicators"}</definedName>
    <definedName name="_______________DSO1" hidden="1">{#N/A,#N/A,FALSE,"Cover";"NI_Mon.Qtr.YTD",#N/A,FALSE,"Net Income";"Earnings_Month.Qtr.YTD",#N/A,FALSE,"Earnings";#N/A,#N/A,FALSE,"Indicators"}</definedName>
    <definedName name="______________DSO1" hidden="1">{#N/A,#N/A,FALSE,"Cover";"NI_Mon.Qtr.YTD",#N/A,FALSE,"Net Income";"Earnings_Month.Qtr.YTD",#N/A,FALSE,"Earnings";#N/A,#N/A,FALSE,"Indicators"}</definedName>
    <definedName name="_____________DSO1" hidden="1">{#N/A,#N/A,FALSE,"Cover";"NI_Mon.Qtr.YTD",#N/A,FALSE,"Net Income";"Earnings_Month.Qtr.YTD",#N/A,FALSE,"Earnings";#N/A,#N/A,FALSE,"Indicators"}</definedName>
    <definedName name="____________DSO1" hidden="1">{#N/A,#N/A,FALSE,"Cover";"NI_Mon.Qtr.YTD",#N/A,FALSE,"Net Income";"Earnings_Month.Qtr.YTD",#N/A,FALSE,"Earnings";#N/A,#N/A,FALSE,"Indicators"}</definedName>
    <definedName name="___________DSO1" hidden="1">{#N/A,#N/A,FALSE,"Cover";"NI_Mon.Qtr.YTD",#N/A,FALSE,"Net Income";"Earnings_Month.Qtr.YTD",#N/A,FALSE,"Earnings";#N/A,#N/A,FALSE,"Indicators"}</definedName>
    <definedName name="___________n4" hidden="1">{"EXCELHLP.HLP!1802";5;10;5;10;13;13;13;8;5;5;10;14;13;13;13;13;5;10;14;13;5;10;1;2;24}</definedName>
    <definedName name="__________DSO1" hidden="1">{#N/A,#N/A,FALSE,"Cover";"NI_Mon.Qtr.YTD",#N/A,FALSE,"Net Income";"Earnings_Month.Qtr.YTD",#N/A,FALSE,"Earnings";#N/A,#N/A,FALSE,"Indicators"}</definedName>
    <definedName name="__________n4" hidden="1">{"EXCELHLP.HLP!1802";5;10;5;10;13;13;13;8;5;5;10;14;13;13;13;13;5;10;14;13;5;10;1;2;24}</definedName>
    <definedName name="_________DSO1" hidden="1">{#N/A,#N/A,FALSE,"Cover";"NI_Mon.Qtr.YTD",#N/A,FALSE,"Net Income";"Earnings_Month.Qtr.YTD",#N/A,FALSE,"Earnings";#N/A,#N/A,FALSE,"Indicators"}</definedName>
    <definedName name="_________n4" hidden="1">{"EXCELHLP.HLP!1802";5;10;5;10;13;13;13;8;5;5;10;14;13;13;13;13;5;10;14;13;5;10;1;2;24}</definedName>
    <definedName name="________DSO1" hidden="1">{#N/A,#N/A,FALSE,"Cover";"NI_Mon.Qtr.YTD",#N/A,FALSE,"Net Income";"Earnings_Month.Qtr.YTD",#N/A,FALSE,"Earnings";#N/A,#N/A,FALSE,"Indicators"}</definedName>
    <definedName name="________n4" hidden="1">{"EXCELHLP.HLP!1802";5;10;5;10;13;13;13;8;5;5;10;14;13;13;13;13;5;10;14;13;5;10;1;2;24}</definedName>
    <definedName name="_______DSO1" hidden="1">{#N/A,#N/A,FALSE,"Cover";"NI_Mon.Qtr.YTD",#N/A,FALSE,"Net Income";"Earnings_Month.Qtr.YTD",#N/A,FALSE,"Earnings";#N/A,#N/A,FALSE,"Indicators"}</definedName>
    <definedName name="_______n4" hidden="1">{"EXCELHLP.HLP!1802";5;10;5;10;13;13;13;8;5;5;10;14;13;13;13;13;5;10;14;13;5;10;1;2;24}</definedName>
    <definedName name="______DSO1" hidden="1">{#N/A,#N/A,FALSE,"Cover";"NI_Mon.Qtr.YTD",#N/A,FALSE,"Net Income";"Earnings_Month.Qtr.YTD",#N/A,FALSE,"Earnings";#N/A,#N/A,FALSE,"Indicators"}</definedName>
    <definedName name="______n4" hidden="1">{"EXCELHLP.HLP!1802";5;10;5;10;13;13;13;8;5;5;10;14;13;13;13;13;5;10;14;13;5;10;1;2;24}</definedName>
    <definedName name="_____DSO1" hidden="1">{#N/A,#N/A,FALSE,"Cover";"NI_Mon.Qtr.YTD",#N/A,FALSE,"Net Income";"Earnings_Month.Qtr.YTD",#N/A,FALSE,"Earnings";#N/A,#N/A,FALSE,"Indicators"}</definedName>
    <definedName name="_____n4" hidden="1">{"EXCELHLP.HLP!1802";5;10;5;10;13;13;13;8;5;5;10;14;13;13;13;13;5;10;14;13;5;10;1;2;24}</definedName>
    <definedName name="____DSO1" hidden="1">{#N/A,#N/A,FALSE,"Cover";"NI_Mon.Qtr.YTD",#N/A,FALSE,"Net Income";"Earnings_Month.Qtr.YTD",#N/A,FALSE,"Earnings";#N/A,#N/A,FALSE,"Indicators"}</definedName>
    <definedName name="____n4" hidden="1">{"EXCELHLP.HLP!1802";5;10;5;10;13;13;13;8;5;5;10;14;13;13;13;13;5;10;14;13;5;10;1;2;24}</definedName>
    <definedName name="___DSO1" hidden="1">{#N/A,#N/A,FALSE,"Cover";"NI_Mon.Qtr.YTD",#N/A,FALSE,"Net Income";"Earnings_Month.Qtr.YTD",#N/A,FALSE,"Earnings";#N/A,#N/A,FALSE,"Indicators"}</definedName>
    <definedName name="___n4" hidden="1">{"EXCELHLP.HLP!1802";5;10;5;10;13;13;13;8;5;5;10;14;13;13;13;13;5;10;14;13;5;10;1;2;24}</definedName>
    <definedName name="__123Graph_AWOC9291T" hidden="1">#REF!</definedName>
    <definedName name="__123Graph_BWOC9291T" hidden="1">#REF!</definedName>
    <definedName name="__123Graph_CWOC9291T" hidden="1">#REF!</definedName>
    <definedName name="__DSO1" hidden="1">{#N/A,#N/A,FALSE,"Cover";"NI_Mon.Qtr.YTD",#N/A,FALSE,"Net Income";"Earnings_Month.Qtr.YTD",#N/A,FALSE,"Earnings";#N/A,#N/A,FALSE,"Indicators"}</definedName>
    <definedName name="__DSO2" hidden="1">{#N/A,#N/A,FALSE,"Cover";"NI_Mon.Qtr.YTD",#N/A,FALSE,"Net Income";"Earnings_Month.Qtr.YTD",#N/A,FALSE,"Earnings";#N/A,#N/A,FALSE,"Indicators"}</definedName>
    <definedName name="__DSO3" hidden="1">{#N/A,#N/A,FALSE,"Cover";"NI_Mon.Qtr.YTD",#N/A,FALSE,"Net Income";"Earnings_Month.Qtr.YTD",#N/A,FALSE,"Earnings";#N/A,#N/A,FALSE,"Indicators"}</definedName>
    <definedName name="__FDS_HYPERLINK_TOGGLE_STATE__" hidden="1">"ON"</definedName>
    <definedName name="__IntlFixup" hidden="1">TRUE</definedName>
    <definedName name="__n4" hidden="1">{"EXCELHLP.HLP!1802";5;10;5;10;13;13;13;8;5;5;10;14;13;13;13;13;5;10;14;13;5;10;1;2;24}</definedName>
    <definedName name="_ATPRegress_Dlg_Results" localSheetId="4" hidden="1">{2;#N/A;"R13C16:R17C16";#N/A;"R13C14:R17C15";FALSE;FALSE;FALSE;95;#N/A;#N/A;"R13C19";#N/A;FALSE;FALSE;FALSE;FALSE;#N/A;"";#N/A;FALSE;"";"";#N/A;#N/A;#N/A}</definedName>
    <definedName name="_ATPRegress_Dlg_Results" hidden="1">{2;#N/A;"R13C16:R17C16";#N/A;"R13C14:R17C15";FALSE;FALSE;FALSE;95;#N/A;#N/A;"R13C19";#N/A;FALSE;FALSE;FALSE;FALSE;#N/A;"";#N/A;FALSE;"";"";#N/A;#N/A;#N/A}</definedName>
    <definedName name="_ATPRegress_Dlg_Results_1" hidden="1">{2;#N/A;"R13C16:R17C16";#N/A;"R13C14:R17C15";FALSE;FALSE;FALSE;95;#N/A;#N/A;"R13C19";#N/A;FALSE;FALSE;FALSE;FALSE;#N/A;"";#N/A;FALSE;"";"";#N/A;#N/A;#N/A}</definedName>
    <definedName name="_ATPRegress_Dlg_Types" localSheetId="4" hidden="1">{"EXCELHLP.HLP!1802";5;10;5;10;13;13;13;8;5;5;10;14;13;13;13;13;5;10;14;13;5;10;1;2;24}</definedName>
    <definedName name="_ATPRegress_Dlg_Types" hidden="1">{"EXCELHLP.HLP!1802";5;10;5;10;13;13;13;8;5;5;10;14;13;13;13;13;5;10;14;13;5;10;1;2;24}</definedName>
    <definedName name="_ATPRegress_Dlg_Types_1" hidden="1">{"EXCELHLP.HLP!1802";5;10;5;10;13;13;13;8;5;5;10;14;13;13;13;13;5;10;14;13;5;10;1;2;24}</definedName>
    <definedName name="_ATPRegress_Range1" localSheetId="4" hidden="1">#REF!</definedName>
    <definedName name="_ATPRegress_Range1" localSheetId="3" hidden="1">#REF!</definedName>
    <definedName name="_ATPRegress_Range1" localSheetId="0" hidden="1">#REF!</definedName>
    <definedName name="_ATPRegress_Range1" localSheetId="1" hidden="1">#REF!</definedName>
    <definedName name="_ATPRegress_Range1" hidden="1">#REF!</definedName>
    <definedName name="_ATPRegress_Range2" localSheetId="4" hidden="1">#REF!</definedName>
    <definedName name="_ATPRegress_Range2" localSheetId="3" hidden="1">#REF!</definedName>
    <definedName name="_ATPRegress_Range2" localSheetId="0" hidden="1">#REF!</definedName>
    <definedName name="_ATPRegress_Range2" localSheetId="1" hidden="1">#REF!</definedName>
    <definedName name="_ATPRegress_Range2" hidden="1">#REF!</definedName>
    <definedName name="_ATPRegress_Range3" localSheetId="4" hidden="1">#REF!</definedName>
    <definedName name="_ATPRegress_Range3" localSheetId="3" hidden="1">#REF!</definedName>
    <definedName name="_ATPRegress_Range3" localSheetId="0" hidden="1">#REF!</definedName>
    <definedName name="_ATPRegress_Range3" localSheetId="1" hidden="1">#REF!</definedName>
    <definedName name="_ATPRegress_Range3" hidden="1">#REF!</definedName>
    <definedName name="_ATPRegress_Range4" hidden="1">"="</definedName>
    <definedName name="_ATPRegress_Range5" hidden="1">"="</definedName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0</definedName>
    <definedName name="_AtRisk_SimSetting_ReportsList" hidden="1">0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Dist_Values" localSheetId="4" hidden="1">#REF!</definedName>
    <definedName name="_Dist_Values" localSheetId="3" hidden="1">#REF!</definedName>
    <definedName name="_Dist_Values" localSheetId="0" hidden="1">#REF!</definedName>
    <definedName name="_Dist_Values" localSheetId="1" hidden="1">#REF!</definedName>
    <definedName name="_Dist_Values" hidden="1">#REF!</definedName>
    <definedName name="_DSO1" hidden="1">{#N/A,#N/A,FALSE,"Cover";"NI_Mon.Qtr.YTD",#N/A,FALSE,"Net Income";"Earnings_Month.Qtr.YTD",#N/A,FALSE,"Earnings";#N/A,#N/A,FALSE,"Indicators"}</definedName>
    <definedName name="_DSO2" hidden="1">{#N/A,#N/A,FALSE,"Cover";"NI_Mon.Qtr.YTD",#N/A,FALSE,"Net Income";"Earnings_Month.Qtr.YTD",#N/A,FALSE,"Earnings";#N/A,#N/A,FALSE,"Indicators"}</definedName>
    <definedName name="_DSO3" hidden="1">{#N/A,#N/A,FALSE,"Cover";"NI_Mon.Qtr.YTD",#N/A,FALSE,"Net Income";"Earnings_Month.Qtr.YTD",#N/A,FALSE,"Earnings";#N/A,#N/A,FALSE,"Indicators"}</definedName>
    <definedName name="_Fill" localSheetId="4" hidden="1">#REF!</definedName>
    <definedName name="_Fill" localSheetId="3" hidden="1">#REF!</definedName>
    <definedName name="_Fill" localSheetId="0" hidden="1">#REF!</definedName>
    <definedName name="_Fill" localSheetId="1" hidden="1">#REF!</definedName>
    <definedName name="_Fill" hidden="1">#REF!</definedName>
    <definedName name="_xlnm._FilterDatabase" localSheetId="7" hidden="1">Comparison!$A$3:$D$106</definedName>
    <definedName name="_Key1" localSheetId="4" hidden="1">#REF!</definedName>
    <definedName name="_Key1" localSheetId="3" hidden="1">#REF!</definedName>
    <definedName name="_Key1" localSheetId="0" hidden="1">#REF!</definedName>
    <definedName name="_Key1" localSheetId="1" hidden="1">#REF!</definedName>
    <definedName name="_Key1" hidden="1">#REF!</definedName>
    <definedName name="_key2" localSheetId="4" hidden="1">#REF!</definedName>
    <definedName name="_key2" localSheetId="3" hidden="1">#REF!</definedName>
    <definedName name="_key2" localSheetId="0" hidden="1">#REF!</definedName>
    <definedName name="_key2" localSheetId="1" hidden="1">#REF!</definedName>
    <definedName name="_key2" hidden="1">#REF!</definedName>
    <definedName name="_n4" hidden="1">{"EXCELHLP.HLP!1802";5;10;5;10;13;13;13;8;5;5;10;14;13;13;13;13;5;10;14;13;5;10;1;2;24}</definedName>
    <definedName name="_n4_1" hidden="1">{"EXCELHLP.HLP!1802";5;10;5;10;13;13;13;8;5;5;10;14;13;13;13;13;5;10;14;13;5;10;1;2;24}</definedName>
    <definedName name="_Order1" hidden="1">255</definedName>
    <definedName name="_Order2" hidden="1">255</definedName>
    <definedName name="_Sort" localSheetId="4" hidden="1">#REF!</definedName>
    <definedName name="_Sort" localSheetId="3" hidden="1">#REF!</definedName>
    <definedName name="_Sort" localSheetId="0" hidden="1">#REF!</definedName>
    <definedName name="_Sort" localSheetId="1" hidden="1">#REF!</definedName>
    <definedName name="_Sort" hidden="1">#REF!</definedName>
    <definedName name="_Table1_In1" localSheetId="4" hidden="1">#REF!</definedName>
    <definedName name="_Table1_In1" localSheetId="3" hidden="1">#REF!</definedName>
    <definedName name="_Table1_In1" localSheetId="0" hidden="1">#REF!</definedName>
    <definedName name="_Table1_In1" localSheetId="1" hidden="1">#REF!</definedName>
    <definedName name="_Table1_In1" hidden="1">#REF!</definedName>
    <definedName name="_Table1_Out" localSheetId="4" hidden="1">#REF!</definedName>
    <definedName name="_Table1_Out" localSheetId="3" hidden="1">#REF!</definedName>
    <definedName name="_Table1_Out" localSheetId="0" hidden="1">#REF!</definedName>
    <definedName name="_Table1_Out" localSheetId="1" hidden="1">#REF!</definedName>
    <definedName name="_Table1_Out" hidden="1">#REF!</definedName>
    <definedName name="_Table2_In1" localSheetId="4" hidden="1">#REF!</definedName>
    <definedName name="_Table2_In1" localSheetId="3" hidden="1">#REF!</definedName>
    <definedName name="_Table2_In1" localSheetId="0" hidden="1">#REF!</definedName>
    <definedName name="_Table2_In1" localSheetId="1" hidden="1">#REF!</definedName>
    <definedName name="_Table2_In1" hidden="1">#REF!</definedName>
    <definedName name="_Table2_In2" localSheetId="4" hidden="1">#REF!</definedName>
    <definedName name="_Table2_In2" localSheetId="3" hidden="1">#REF!</definedName>
    <definedName name="_Table2_In2" localSheetId="0" hidden="1">#REF!</definedName>
    <definedName name="_Table2_In2" localSheetId="1" hidden="1">#REF!</definedName>
    <definedName name="_Table2_In2" hidden="1">#REF!</definedName>
    <definedName name="_Table2_Out" localSheetId="4" hidden="1">#REF!</definedName>
    <definedName name="_Table2_Out" localSheetId="3" hidden="1">#REF!</definedName>
    <definedName name="_Table2_Out" localSheetId="0" hidden="1">#REF!</definedName>
    <definedName name="_Table2_Out" localSheetId="1" hidden="1">#REF!</definedName>
    <definedName name="_Table2_Out" hidden="1">#REF!</definedName>
    <definedName name="_Table3_In2" localSheetId="4" hidden="1">#REF!</definedName>
    <definedName name="_Table3_In2" localSheetId="3" hidden="1">#REF!</definedName>
    <definedName name="_Table3_In2" localSheetId="0" hidden="1">#REF!</definedName>
    <definedName name="_Table3_In2" localSheetId="1" hidden="1">#REF!</definedName>
    <definedName name="_Table3_In2" hidden="1">#REF!</definedName>
    <definedName name="a" hidden="1">{"Martin Oct94_Mar95",#N/A,FALSE,"Martin Oct94 - Mar95"}</definedName>
    <definedName name="aa" hidden="1">{"Martin Oct94_Mar95",#N/A,FALSE,"Martin Oct94 - Mar95"}</definedName>
    <definedName name="aaa" hidden="1">{"Martin Oct93_Mar94",#N/A,FALSE,"Martin Oct93 - Mar94";"Martin Apr94_Sep94",#N/A,FALSE,"Martin Apr94 - Sep94";"Martin Oct94_Mar95",#N/A,FALSE,"Martin Oct94 - Mar95";"Martin Apr95_Sep95",#N/A,FALSE,"Martin Apr95 - Sep95";"Martin Oct95_Mar96",#N/A,FALSE,"Martin Oct95 - Mar96"}</definedName>
    <definedName name="aaaa" hidden="1">{"Oct93_Mar94",#N/A,TRUE,"Actuals (Oct 93 - Mar 94)";"Apr94_Sep94",#N/A,TRUE,"Actuals (Apr 94 - Sep 94)";"Oct94_Mar95",#N/A,TRUE,"Actuals (Oct 94 - Mar 95)";"Apr95_Sep95",#N/A,TRUE,"Actual Estimt (Apr 95 - Sep 95)";"Oct95_Mar96",#N/A,TRUE,"Estimates (Oct 95 - Mar 96)"}</definedName>
    <definedName name="abc" hidden="1">{#N/A,#N/A,TRUE,"TOTAL DISTRIBUTION";#N/A,#N/A,TRUE,"SOUTH";#N/A,#N/A,TRUE,"NORTHEAST";#N/A,#N/A,TRUE,"WEST"}</definedName>
    <definedName name="abcd" hidden="1">{#N/A,#N/A,TRUE,"TOTAL DSBN";#N/A,#N/A,TRUE,"WEST";#N/A,#N/A,TRUE,"SOUTH";#N/A,#N/A,TRUE,"NORTHEAST"}</definedName>
    <definedName name="anscount" hidden="1">1</definedName>
    <definedName name="AS2DocOpenMode" hidden="1">"AS2DocumentEdit"</definedName>
    <definedName name="asd" hidden="1">{2;#N/A;"R13C16:R17C16";#N/A;"R13C14:R17C15";FALSE;FALSE;FALSE;95;#N/A;#N/A;"R13C19";#N/A;FALSE;FALSE;FALSE;FALSE;#N/A;"";#N/A;FALSE;"";"";#N/A;#N/A;#N/A}</definedName>
    <definedName name="aserf" hidden="1">{"Summary Schedule",#N/A,FALSE,"Sheet1";"Divisional Support",#N/A,FALSE,"Sheet2";"Corporate Support",#N/A,FALSE,"Sheet3"}</definedName>
    <definedName name="aserf_1" hidden="1">{"Summary Schedule",#N/A,FALSE,"Sheet1";"Divisional Support",#N/A,FALSE,"Sheet2";"Corporate Support",#N/A,FALSE,"Sheet3"}</definedName>
    <definedName name="assssss" hidden="1">{"Summary Schedule",#N/A,FALSE,"Sheet1";"Divisional Support",#N/A,FALSE,"Sheet2";"Corporate Support",#N/A,FALSE,"Sheet3"}</definedName>
    <definedName name="assssss_1" hidden="1">{"Summary Schedule",#N/A,FALSE,"Sheet1";"Divisional Support",#N/A,FALSE,"Sheet2";"Corporate Support",#N/A,FALSE,"Sheet3"}</definedName>
    <definedName name="atpregress_dlg_type" hidden="1">{"EXCELHLP.HLP!1802";5;10;5;10;13;13;13;8;5;5;10;14;13;13;13;13;5;10;14;13;5;10;1;2;24}</definedName>
    <definedName name="BEx0017DGUEDPCFJUPUZOOLJCS2B" localSheetId="4" hidden="1">#REF!</definedName>
    <definedName name="BEx0017DGUEDPCFJUPUZOOLJCS2B" localSheetId="3" hidden="1">#REF!</definedName>
    <definedName name="BEx0017DGUEDPCFJUPUZOOLJCS2B" localSheetId="0" hidden="1">#REF!</definedName>
    <definedName name="BEx0017DGUEDPCFJUPUZOOLJCS2B" localSheetId="1" hidden="1">#REF!</definedName>
    <definedName name="BEx0017DGUEDPCFJUPUZOOLJCS2B" hidden="1">#REF!</definedName>
    <definedName name="BEx001CNWHJ5RULCSFM36ZCGJ1UH" localSheetId="4" hidden="1">#REF!</definedName>
    <definedName name="BEx001CNWHJ5RULCSFM36ZCGJ1UH" localSheetId="3" hidden="1">#REF!</definedName>
    <definedName name="BEx001CNWHJ5RULCSFM36ZCGJ1UH" localSheetId="0" hidden="1">#REF!</definedName>
    <definedName name="BEx001CNWHJ5RULCSFM36ZCGJ1UH" localSheetId="1" hidden="1">#REF!</definedName>
    <definedName name="BEx001CNWHJ5RULCSFM36ZCGJ1UH" hidden="1">#REF!</definedName>
    <definedName name="BEx004791UAJIJSN57OT7YBLNP82" localSheetId="4" hidden="1">#REF!</definedName>
    <definedName name="BEx004791UAJIJSN57OT7YBLNP82" localSheetId="3" hidden="1">#REF!</definedName>
    <definedName name="BEx004791UAJIJSN57OT7YBLNP82" localSheetId="0" hidden="1">#REF!</definedName>
    <definedName name="BEx004791UAJIJSN57OT7YBLNP82" localSheetId="1" hidden="1">#REF!</definedName>
    <definedName name="BEx004791UAJIJSN57OT7YBLNP82" hidden="1">#REF!</definedName>
    <definedName name="BEx008P2NVFDLBHL7IZ5WTMVOQ1F" localSheetId="4" hidden="1">#REF!</definedName>
    <definedName name="BEx008P2NVFDLBHL7IZ5WTMVOQ1F" localSheetId="3" hidden="1">#REF!</definedName>
    <definedName name="BEx008P2NVFDLBHL7IZ5WTMVOQ1F" localSheetId="0" hidden="1">#REF!</definedName>
    <definedName name="BEx008P2NVFDLBHL7IZ5WTMVOQ1F" localSheetId="1" hidden="1">#REF!</definedName>
    <definedName name="BEx008P2NVFDLBHL7IZ5WTMVOQ1F" hidden="1">#REF!</definedName>
    <definedName name="BEx009G00IN0JUIAQ4WE9NHTMQE2" localSheetId="4" hidden="1">#REF!</definedName>
    <definedName name="BEx009G00IN0JUIAQ4WE9NHTMQE2" localSheetId="3" hidden="1">#REF!</definedName>
    <definedName name="BEx009G00IN0JUIAQ4WE9NHTMQE2" localSheetId="0" hidden="1">#REF!</definedName>
    <definedName name="BEx009G00IN0JUIAQ4WE9NHTMQE2" localSheetId="1" hidden="1">#REF!</definedName>
    <definedName name="BEx009G00IN0JUIAQ4WE9NHTMQE2" hidden="1">#REF!</definedName>
    <definedName name="BEx00DXTY2JDVGWQKV8H7FG4SV30" localSheetId="4" hidden="1">#REF!</definedName>
    <definedName name="BEx00DXTY2JDVGWQKV8H7FG4SV30" localSheetId="3" hidden="1">#REF!</definedName>
    <definedName name="BEx00DXTY2JDVGWQKV8H7FG4SV30" localSheetId="0" hidden="1">#REF!</definedName>
    <definedName name="BEx00DXTY2JDVGWQKV8H7FG4SV30" localSheetId="1" hidden="1">#REF!</definedName>
    <definedName name="BEx00DXTY2JDVGWQKV8H7FG4SV30" hidden="1">#REF!</definedName>
    <definedName name="BEx00GHLTYRH5N2S6P78YW1CD30N" localSheetId="4" hidden="1">#REF!</definedName>
    <definedName name="BEx00GHLTYRH5N2S6P78YW1CD30N" localSheetId="3" hidden="1">#REF!</definedName>
    <definedName name="BEx00GHLTYRH5N2S6P78YW1CD30N" localSheetId="0" hidden="1">#REF!</definedName>
    <definedName name="BEx00GHLTYRH5N2S6P78YW1CD30N" localSheetId="1" hidden="1">#REF!</definedName>
    <definedName name="BEx00GHLTYRH5N2S6P78YW1CD30N" hidden="1">#REF!</definedName>
    <definedName name="BEx00JC31DY11L45SEU4B10BIN6W" localSheetId="4" hidden="1">#REF!</definedName>
    <definedName name="BEx00JC31DY11L45SEU4B10BIN6W" localSheetId="3" hidden="1">#REF!</definedName>
    <definedName name="BEx00JC31DY11L45SEU4B10BIN6W" localSheetId="0" hidden="1">#REF!</definedName>
    <definedName name="BEx00JC31DY11L45SEU4B10BIN6W" localSheetId="1" hidden="1">#REF!</definedName>
    <definedName name="BEx00JC31DY11L45SEU4B10BIN6W" hidden="1">#REF!</definedName>
    <definedName name="BEx00KZHZBHP3TDV1YMX4B19B95O" localSheetId="4" hidden="1">#REF!</definedName>
    <definedName name="BEx00KZHZBHP3TDV1YMX4B19B95O" localSheetId="3" hidden="1">#REF!</definedName>
    <definedName name="BEx00KZHZBHP3TDV1YMX4B19B95O" localSheetId="0" hidden="1">#REF!</definedName>
    <definedName name="BEx00KZHZBHP3TDV1YMX4B19B95O" localSheetId="1" hidden="1">#REF!</definedName>
    <definedName name="BEx00KZHZBHP3TDV1YMX4B19B95O" hidden="1">#REF!</definedName>
    <definedName name="BEx00MBY8XXUOHIZ4LHXHPD7WYD5" localSheetId="4" hidden="1">#REF!</definedName>
    <definedName name="BEx00MBY8XXUOHIZ4LHXHPD7WYD5" localSheetId="3" hidden="1">#REF!</definedName>
    <definedName name="BEx00MBY8XXUOHIZ4LHXHPD7WYD5" localSheetId="0" hidden="1">#REF!</definedName>
    <definedName name="BEx00MBY8XXUOHIZ4LHXHPD7WYD5" localSheetId="1" hidden="1">#REF!</definedName>
    <definedName name="BEx00MBY8XXUOHIZ4LHXHPD7WYD5" hidden="1">#REF!</definedName>
    <definedName name="BEx01HY6E3GJ66ABU5ABN26V6Q13" localSheetId="4" hidden="1">#REF!</definedName>
    <definedName name="BEx01HY6E3GJ66ABU5ABN26V6Q13" localSheetId="3" hidden="1">#REF!</definedName>
    <definedName name="BEx01HY6E3GJ66ABU5ABN26V6Q13" localSheetId="0" hidden="1">#REF!</definedName>
    <definedName name="BEx01HY6E3GJ66ABU5ABN26V6Q13" localSheetId="1" hidden="1">#REF!</definedName>
    <definedName name="BEx01HY6E3GJ66ABU5ABN26V6Q13" hidden="1">#REF!</definedName>
    <definedName name="BEx01PW5YQKEGAR8JDDI5OARYXDF" localSheetId="4" hidden="1">#REF!</definedName>
    <definedName name="BEx01PW5YQKEGAR8JDDI5OARYXDF" localSheetId="3" hidden="1">#REF!</definedName>
    <definedName name="BEx01PW5YQKEGAR8JDDI5OARYXDF" localSheetId="0" hidden="1">#REF!</definedName>
    <definedName name="BEx01PW5YQKEGAR8JDDI5OARYXDF" localSheetId="1" hidden="1">#REF!</definedName>
    <definedName name="BEx01PW5YQKEGAR8JDDI5OARYXDF" hidden="1">#REF!</definedName>
    <definedName name="BEx01XJ94SHJ1YQ7ORPW0RQGKI2H" localSheetId="4" hidden="1">#REF!</definedName>
    <definedName name="BEx01XJ94SHJ1YQ7ORPW0RQGKI2H" localSheetId="3" hidden="1">#REF!</definedName>
    <definedName name="BEx01XJ94SHJ1YQ7ORPW0RQGKI2H" localSheetId="0" hidden="1">#REF!</definedName>
    <definedName name="BEx01XJ94SHJ1YQ7ORPW0RQGKI2H" localSheetId="1" hidden="1">#REF!</definedName>
    <definedName name="BEx01XJ94SHJ1YQ7ORPW0RQGKI2H" hidden="1">#REF!</definedName>
    <definedName name="BEx02Q08R9G839Q4RFGG9026C7PX" localSheetId="4" hidden="1">#REF!</definedName>
    <definedName name="BEx02Q08R9G839Q4RFGG9026C7PX" localSheetId="3" hidden="1">#REF!</definedName>
    <definedName name="BEx02Q08R9G839Q4RFGG9026C7PX" localSheetId="0" hidden="1">#REF!</definedName>
    <definedName name="BEx02Q08R9G839Q4RFGG9026C7PX" localSheetId="1" hidden="1">#REF!</definedName>
    <definedName name="BEx02Q08R9G839Q4RFGG9026C7PX" hidden="1">#REF!</definedName>
    <definedName name="BEx02SEL3Z1QWGAHXDPUA9WLTTPS" localSheetId="4" hidden="1">#REF!</definedName>
    <definedName name="BEx02SEL3Z1QWGAHXDPUA9WLTTPS" localSheetId="3" hidden="1">#REF!</definedName>
    <definedName name="BEx02SEL3Z1QWGAHXDPUA9WLTTPS" localSheetId="0" hidden="1">#REF!</definedName>
    <definedName name="BEx02SEL3Z1QWGAHXDPUA9WLTTPS" localSheetId="1" hidden="1">#REF!</definedName>
    <definedName name="BEx02SEL3Z1QWGAHXDPUA9WLTTPS" hidden="1">#REF!</definedName>
    <definedName name="BEx02Y3KJZH5BGDM9QEZ1PVVI114" localSheetId="4" hidden="1">#REF!</definedName>
    <definedName name="BEx02Y3KJZH5BGDM9QEZ1PVVI114" localSheetId="3" hidden="1">#REF!</definedName>
    <definedName name="BEx02Y3KJZH5BGDM9QEZ1PVVI114" localSheetId="0" hidden="1">#REF!</definedName>
    <definedName name="BEx02Y3KJZH5BGDM9QEZ1PVVI114" localSheetId="1" hidden="1">#REF!</definedName>
    <definedName name="BEx02Y3KJZH5BGDM9QEZ1PVVI114" hidden="1">#REF!</definedName>
    <definedName name="BEx0313GRLLASDTVPW5DHTXHE74M" localSheetId="4" hidden="1">#REF!</definedName>
    <definedName name="BEx0313GRLLASDTVPW5DHTXHE74M" localSheetId="3" hidden="1">#REF!</definedName>
    <definedName name="BEx0313GRLLASDTVPW5DHTXHE74M" localSheetId="0" hidden="1">#REF!</definedName>
    <definedName name="BEx0313GRLLASDTVPW5DHTXHE74M" localSheetId="1" hidden="1">#REF!</definedName>
    <definedName name="BEx0313GRLLASDTVPW5DHTXHE74M" hidden="1">#REF!</definedName>
    <definedName name="BEx1F0SOZ3H5XUHXD7O01TCR8T6J" localSheetId="4" hidden="1">#REF!</definedName>
    <definedName name="BEx1F0SOZ3H5XUHXD7O01TCR8T6J" localSheetId="3" hidden="1">#REF!</definedName>
    <definedName name="BEx1F0SOZ3H5XUHXD7O01TCR8T6J" localSheetId="0" hidden="1">#REF!</definedName>
    <definedName name="BEx1F0SOZ3H5XUHXD7O01TCR8T6J" localSheetId="1" hidden="1">#REF!</definedName>
    <definedName name="BEx1F0SOZ3H5XUHXD7O01TCR8T6J" hidden="1">#REF!</definedName>
    <definedName name="BEx1F9HL824UCNCVZ2U62J4KZCX8" localSheetId="4" hidden="1">#REF!</definedName>
    <definedName name="BEx1F9HL824UCNCVZ2U62J4KZCX8" localSheetId="3" hidden="1">#REF!</definedName>
    <definedName name="BEx1F9HL824UCNCVZ2U62J4KZCX8" localSheetId="0" hidden="1">#REF!</definedName>
    <definedName name="BEx1F9HL824UCNCVZ2U62J4KZCX8" localSheetId="1" hidden="1">#REF!</definedName>
    <definedName name="BEx1F9HL824UCNCVZ2U62J4KZCX8" hidden="1">#REF!</definedName>
    <definedName name="BEx1FEVSJKTI1Q1Z874QZVFSJSVA" localSheetId="4" hidden="1">#REF!</definedName>
    <definedName name="BEx1FEVSJKTI1Q1Z874QZVFSJSVA" localSheetId="3" hidden="1">#REF!</definedName>
    <definedName name="BEx1FEVSJKTI1Q1Z874QZVFSJSVA" localSheetId="0" hidden="1">#REF!</definedName>
    <definedName name="BEx1FEVSJKTI1Q1Z874QZVFSJSVA" localSheetId="1" hidden="1">#REF!</definedName>
    <definedName name="BEx1FEVSJKTI1Q1Z874QZVFSJSVA" hidden="1">#REF!</definedName>
    <definedName name="BEx1FGDRUHHLI1GBHELT4PK0LY4V" localSheetId="4" hidden="1">#REF!</definedName>
    <definedName name="BEx1FGDRUHHLI1GBHELT4PK0LY4V" localSheetId="3" hidden="1">#REF!</definedName>
    <definedName name="BEx1FGDRUHHLI1GBHELT4PK0LY4V" localSheetId="0" hidden="1">#REF!</definedName>
    <definedName name="BEx1FGDRUHHLI1GBHELT4PK0LY4V" localSheetId="1" hidden="1">#REF!</definedName>
    <definedName name="BEx1FGDRUHHLI1GBHELT4PK0LY4V" hidden="1">#REF!</definedName>
    <definedName name="BEx1FJZ7GKO99IYTP6GGGF7EUL3Z" localSheetId="4" hidden="1">#REF!</definedName>
    <definedName name="BEx1FJZ7GKO99IYTP6GGGF7EUL3Z" localSheetId="3" hidden="1">#REF!</definedName>
    <definedName name="BEx1FJZ7GKO99IYTP6GGGF7EUL3Z" localSheetId="0" hidden="1">#REF!</definedName>
    <definedName name="BEx1FJZ7GKO99IYTP6GGGF7EUL3Z" localSheetId="1" hidden="1">#REF!</definedName>
    <definedName name="BEx1FJZ7GKO99IYTP6GGGF7EUL3Z" hidden="1">#REF!</definedName>
    <definedName name="BEx1FZV2CM77TBH1R6YYV9P06KA2" localSheetId="4" hidden="1">#REF!</definedName>
    <definedName name="BEx1FZV2CM77TBH1R6YYV9P06KA2" localSheetId="3" hidden="1">#REF!</definedName>
    <definedName name="BEx1FZV2CM77TBH1R6YYV9P06KA2" localSheetId="0" hidden="1">#REF!</definedName>
    <definedName name="BEx1FZV2CM77TBH1R6YYV9P06KA2" localSheetId="1" hidden="1">#REF!</definedName>
    <definedName name="BEx1FZV2CM77TBH1R6YYV9P06KA2" hidden="1">#REF!</definedName>
    <definedName name="BEx1G59AY8195JTUM6P18VXUFJ3E" localSheetId="4" hidden="1">#REF!</definedName>
    <definedName name="BEx1G59AY8195JTUM6P18VXUFJ3E" localSheetId="3" hidden="1">#REF!</definedName>
    <definedName name="BEx1G59AY8195JTUM6P18VXUFJ3E" localSheetId="0" hidden="1">#REF!</definedName>
    <definedName name="BEx1G59AY8195JTUM6P18VXUFJ3E" localSheetId="1" hidden="1">#REF!</definedName>
    <definedName name="BEx1G59AY8195JTUM6P18VXUFJ3E" hidden="1">#REF!</definedName>
    <definedName name="BEx1GUQEWHVOTL5UE4TS6N9I9SVP" localSheetId="4" hidden="1">#REF!</definedName>
    <definedName name="BEx1GUQEWHVOTL5UE4TS6N9I9SVP" localSheetId="3" hidden="1">#REF!</definedName>
    <definedName name="BEx1GUQEWHVOTL5UE4TS6N9I9SVP" localSheetId="0" hidden="1">#REF!</definedName>
    <definedName name="BEx1GUQEWHVOTL5UE4TS6N9I9SVP" localSheetId="1" hidden="1">#REF!</definedName>
    <definedName name="BEx1GUQEWHVOTL5UE4TS6N9I9SVP" hidden="1">#REF!</definedName>
    <definedName name="BEx1GVMRHFXUP6XYYY9NR12PV5TF" localSheetId="4" hidden="1">#REF!</definedName>
    <definedName name="BEx1GVMRHFXUP6XYYY9NR12PV5TF" localSheetId="3" hidden="1">#REF!</definedName>
    <definedName name="BEx1GVMRHFXUP6XYYY9NR12PV5TF" localSheetId="0" hidden="1">#REF!</definedName>
    <definedName name="BEx1GVMRHFXUP6XYYY9NR12PV5TF" localSheetId="1" hidden="1">#REF!</definedName>
    <definedName name="BEx1GVMRHFXUP6XYYY9NR12PV5TF" hidden="1">#REF!</definedName>
    <definedName name="BEx1H6KIT7BHUH6MDDWC935V9N47" localSheetId="4" hidden="1">#REF!</definedName>
    <definedName name="BEx1H6KIT7BHUH6MDDWC935V9N47" localSheetId="3" hidden="1">#REF!</definedName>
    <definedName name="BEx1H6KIT7BHUH6MDDWC935V9N47" localSheetId="0" hidden="1">#REF!</definedName>
    <definedName name="BEx1H6KIT7BHUH6MDDWC935V9N47" localSheetId="1" hidden="1">#REF!</definedName>
    <definedName name="BEx1H6KIT7BHUH6MDDWC935V9N47" hidden="1">#REF!</definedName>
    <definedName name="BEx1HDGOOJ3SKHYMWUZJ1P0RQZ9N" localSheetId="4" hidden="1">#REF!</definedName>
    <definedName name="BEx1HDGOOJ3SKHYMWUZJ1P0RQZ9N" localSheetId="3" hidden="1">#REF!</definedName>
    <definedName name="BEx1HDGOOJ3SKHYMWUZJ1P0RQZ9N" localSheetId="0" hidden="1">#REF!</definedName>
    <definedName name="BEx1HDGOOJ3SKHYMWUZJ1P0RQZ9N" localSheetId="1" hidden="1">#REF!</definedName>
    <definedName name="BEx1HDGOOJ3SKHYMWUZJ1P0RQZ9N" hidden="1">#REF!</definedName>
    <definedName name="BEx1HDM5ZXSJG6JQEMSFV52PZ10V" localSheetId="4" hidden="1">#REF!</definedName>
    <definedName name="BEx1HDM5ZXSJG6JQEMSFV52PZ10V" localSheetId="3" hidden="1">#REF!</definedName>
    <definedName name="BEx1HDM5ZXSJG6JQEMSFV52PZ10V" localSheetId="0" hidden="1">#REF!</definedName>
    <definedName name="BEx1HDM5ZXSJG6JQEMSFV52PZ10V" localSheetId="1" hidden="1">#REF!</definedName>
    <definedName name="BEx1HDM5ZXSJG6JQEMSFV52PZ10V" hidden="1">#REF!</definedName>
    <definedName name="BEx1HETBBZVN5F43LKOFMC4QB0CR" localSheetId="4" hidden="1">#REF!</definedName>
    <definedName name="BEx1HETBBZVN5F43LKOFMC4QB0CR" localSheetId="3" hidden="1">#REF!</definedName>
    <definedName name="BEx1HETBBZVN5F43LKOFMC4QB0CR" localSheetId="0" hidden="1">#REF!</definedName>
    <definedName name="BEx1HETBBZVN5F43LKOFMC4QB0CR" localSheetId="1" hidden="1">#REF!</definedName>
    <definedName name="BEx1HETBBZVN5F43LKOFMC4QB0CR" hidden="1">#REF!</definedName>
    <definedName name="BEx1HGWNWPLNXICOTP90TKQVVE4E" localSheetId="4" hidden="1">#REF!</definedName>
    <definedName name="BEx1HGWNWPLNXICOTP90TKQVVE4E" localSheetId="3" hidden="1">#REF!</definedName>
    <definedName name="BEx1HGWNWPLNXICOTP90TKQVVE4E" localSheetId="0" hidden="1">#REF!</definedName>
    <definedName name="BEx1HGWNWPLNXICOTP90TKQVVE4E" localSheetId="1" hidden="1">#REF!</definedName>
    <definedName name="BEx1HGWNWPLNXICOTP90TKQVVE4E" hidden="1">#REF!</definedName>
    <definedName name="BEx1HIPLJZABY0EMUOTZN0EQMDPU" localSheetId="4" hidden="1">#REF!</definedName>
    <definedName name="BEx1HIPLJZABY0EMUOTZN0EQMDPU" localSheetId="3" hidden="1">#REF!</definedName>
    <definedName name="BEx1HIPLJZABY0EMUOTZN0EQMDPU" localSheetId="0" hidden="1">#REF!</definedName>
    <definedName name="BEx1HIPLJZABY0EMUOTZN0EQMDPU" localSheetId="1" hidden="1">#REF!</definedName>
    <definedName name="BEx1HIPLJZABY0EMUOTZN0EQMDPU" hidden="1">#REF!</definedName>
    <definedName name="BEx1HO94JIRX219MPWMB5E5XZ04X" localSheetId="4" hidden="1">#REF!</definedName>
    <definedName name="BEx1HO94JIRX219MPWMB5E5XZ04X" localSheetId="3" hidden="1">#REF!</definedName>
    <definedName name="BEx1HO94JIRX219MPWMB5E5XZ04X" localSheetId="0" hidden="1">#REF!</definedName>
    <definedName name="BEx1HO94JIRX219MPWMB5E5XZ04X" localSheetId="1" hidden="1">#REF!</definedName>
    <definedName name="BEx1HO94JIRX219MPWMB5E5XZ04X" hidden="1">#REF!</definedName>
    <definedName name="BEx1HQNF6KHM21E3XLW0NMSSEI9S" localSheetId="4" hidden="1">#REF!</definedName>
    <definedName name="BEx1HQNF6KHM21E3XLW0NMSSEI9S" localSheetId="3" hidden="1">#REF!</definedName>
    <definedName name="BEx1HQNF6KHM21E3XLW0NMSSEI9S" localSheetId="0" hidden="1">#REF!</definedName>
    <definedName name="BEx1HQNF6KHM21E3XLW0NMSSEI9S" localSheetId="1" hidden="1">#REF!</definedName>
    <definedName name="BEx1HQNF6KHM21E3XLW0NMSSEI9S" hidden="1">#REF!</definedName>
    <definedName name="BEx1HSLNWIW4S97ZBYY7I7M5YVH4" localSheetId="4" hidden="1">#REF!</definedName>
    <definedName name="BEx1HSLNWIW4S97ZBYY7I7M5YVH4" localSheetId="3" hidden="1">#REF!</definedName>
    <definedName name="BEx1HSLNWIW4S97ZBYY7I7M5YVH4" localSheetId="0" hidden="1">#REF!</definedName>
    <definedName name="BEx1HSLNWIW4S97ZBYY7I7M5YVH4" localSheetId="1" hidden="1">#REF!</definedName>
    <definedName name="BEx1HSLNWIW4S97ZBYY7I7M5YVH4" hidden="1">#REF!</definedName>
    <definedName name="BEx1I4QKTILCKZUSOJCVZN7SNHL5" localSheetId="4" hidden="1">#REF!</definedName>
    <definedName name="BEx1I4QKTILCKZUSOJCVZN7SNHL5" localSheetId="3" hidden="1">#REF!</definedName>
    <definedName name="BEx1I4QKTILCKZUSOJCVZN7SNHL5" localSheetId="0" hidden="1">#REF!</definedName>
    <definedName name="BEx1I4QKTILCKZUSOJCVZN7SNHL5" localSheetId="1" hidden="1">#REF!</definedName>
    <definedName name="BEx1I4QKTILCKZUSOJCVZN7SNHL5" hidden="1">#REF!</definedName>
    <definedName name="BEx1IE0ZP7RIFM9FI24S9I6AAJ14" localSheetId="4" hidden="1">#REF!</definedName>
    <definedName name="BEx1IE0ZP7RIFM9FI24S9I6AAJ14" localSheetId="3" hidden="1">#REF!</definedName>
    <definedName name="BEx1IE0ZP7RIFM9FI24S9I6AAJ14" localSheetId="0" hidden="1">#REF!</definedName>
    <definedName name="BEx1IE0ZP7RIFM9FI24S9I6AAJ14" localSheetId="1" hidden="1">#REF!</definedName>
    <definedName name="BEx1IE0ZP7RIFM9FI24S9I6AAJ14" hidden="1">#REF!</definedName>
    <definedName name="BEx1IGQ5B697MNDOE06MVSR0H58E" localSheetId="4" hidden="1">#REF!</definedName>
    <definedName name="BEx1IGQ5B697MNDOE06MVSR0H58E" localSheetId="3" hidden="1">#REF!</definedName>
    <definedName name="BEx1IGQ5B697MNDOE06MVSR0H58E" localSheetId="0" hidden="1">#REF!</definedName>
    <definedName name="BEx1IGQ5B697MNDOE06MVSR0H58E" localSheetId="1" hidden="1">#REF!</definedName>
    <definedName name="BEx1IGQ5B697MNDOE06MVSR0H58E" hidden="1">#REF!</definedName>
    <definedName name="BEx1IKRPW8MLB9Y485M1TL2IT9SH" localSheetId="4" hidden="1">#REF!</definedName>
    <definedName name="BEx1IKRPW8MLB9Y485M1TL2IT9SH" localSheetId="3" hidden="1">#REF!</definedName>
    <definedName name="BEx1IKRPW8MLB9Y485M1TL2IT9SH" localSheetId="0" hidden="1">#REF!</definedName>
    <definedName name="BEx1IKRPW8MLB9Y485M1TL2IT9SH" localSheetId="1" hidden="1">#REF!</definedName>
    <definedName name="BEx1IKRPW8MLB9Y485M1TL2IT9SH" hidden="1">#REF!</definedName>
    <definedName name="BEx1J0CSSHDJGBJUHVOEMCF2P4DL" localSheetId="4" hidden="1">#REF!</definedName>
    <definedName name="BEx1J0CSSHDJGBJUHVOEMCF2P4DL" localSheetId="3" hidden="1">#REF!</definedName>
    <definedName name="BEx1J0CSSHDJGBJUHVOEMCF2P4DL" localSheetId="0" hidden="1">#REF!</definedName>
    <definedName name="BEx1J0CSSHDJGBJUHVOEMCF2P4DL" localSheetId="1" hidden="1">#REF!</definedName>
    <definedName name="BEx1J0CSSHDJGBJUHVOEMCF2P4DL" hidden="1">#REF!</definedName>
    <definedName name="BEx1J61RRF9LJ3V3R5OY3WJ6VBWR" localSheetId="4" hidden="1">#REF!</definedName>
    <definedName name="BEx1J61RRF9LJ3V3R5OY3WJ6VBWR" localSheetId="3" hidden="1">#REF!</definedName>
    <definedName name="BEx1J61RRF9LJ3V3R5OY3WJ6VBWR" localSheetId="0" hidden="1">#REF!</definedName>
    <definedName name="BEx1J61RRF9LJ3V3R5OY3WJ6VBWR" localSheetId="1" hidden="1">#REF!</definedName>
    <definedName name="BEx1J61RRF9LJ3V3R5OY3WJ6VBWR" hidden="1">#REF!</definedName>
    <definedName name="BEx1J7E8VCGLPYU82QXVUG5N3ZAI" localSheetId="4" hidden="1">#REF!</definedName>
    <definedName name="BEx1J7E8VCGLPYU82QXVUG5N3ZAI" localSheetId="3" hidden="1">#REF!</definedName>
    <definedName name="BEx1J7E8VCGLPYU82QXVUG5N3ZAI" localSheetId="0" hidden="1">#REF!</definedName>
    <definedName name="BEx1J7E8VCGLPYU82QXVUG5N3ZAI" localSheetId="1" hidden="1">#REF!</definedName>
    <definedName name="BEx1J7E8VCGLPYU82QXVUG5N3ZAI" hidden="1">#REF!</definedName>
    <definedName name="BEx1JGE2YQWH8S25USOY08XVGO0D" localSheetId="4" hidden="1">#REF!</definedName>
    <definedName name="BEx1JGE2YQWH8S25USOY08XVGO0D" localSheetId="3" hidden="1">#REF!</definedName>
    <definedName name="BEx1JGE2YQWH8S25USOY08XVGO0D" localSheetId="0" hidden="1">#REF!</definedName>
    <definedName name="BEx1JGE2YQWH8S25USOY08XVGO0D" localSheetId="1" hidden="1">#REF!</definedName>
    <definedName name="BEx1JGE2YQWH8S25USOY08XVGO0D" hidden="1">#REF!</definedName>
    <definedName name="BEx1JJJC9T1W7HY4V7HP1S1W4JO1" localSheetId="4" hidden="1">#REF!</definedName>
    <definedName name="BEx1JJJC9T1W7HY4V7HP1S1W4JO1" localSheetId="3" hidden="1">#REF!</definedName>
    <definedName name="BEx1JJJC9T1W7HY4V7HP1S1W4JO1" localSheetId="0" hidden="1">#REF!</definedName>
    <definedName name="BEx1JJJC9T1W7HY4V7HP1S1W4JO1" localSheetId="1" hidden="1">#REF!</definedName>
    <definedName name="BEx1JJJC9T1W7HY4V7HP1S1W4JO1" hidden="1">#REF!</definedName>
    <definedName name="BEx1JKKZSJ7DI4PTFVI9VVFMB1X2" localSheetId="4" hidden="1">#REF!</definedName>
    <definedName name="BEx1JKKZSJ7DI4PTFVI9VVFMB1X2" localSheetId="3" hidden="1">#REF!</definedName>
    <definedName name="BEx1JKKZSJ7DI4PTFVI9VVFMB1X2" localSheetId="0" hidden="1">#REF!</definedName>
    <definedName name="BEx1JKKZSJ7DI4PTFVI9VVFMB1X2" localSheetId="1" hidden="1">#REF!</definedName>
    <definedName name="BEx1JKKZSJ7DI4PTFVI9VVFMB1X2" hidden="1">#REF!</definedName>
    <definedName name="BEx1JUBQFRVMASSFK4B3V0AD7YP9" localSheetId="4" hidden="1">#REF!</definedName>
    <definedName name="BEx1JUBQFRVMASSFK4B3V0AD7YP9" localSheetId="3" hidden="1">#REF!</definedName>
    <definedName name="BEx1JUBQFRVMASSFK4B3V0AD7YP9" localSheetId="0" hidden="1">#REF!</definedName>
    <definedName name="BEx1JUBQFRVMASSFK4B3V0AD7YP9" localSheetId="1" hidden="1">#REF!</definedName>
    <definedName name="BEx1JUBQFRVMASSFK4B3V0AD7YP9" hidden="1">#REF!</definedName>
    <definedName name="BEx1JXBM5W4YRWNQ0P95QQS6JWD6" localSheetId="4" hidden="1">#REF!</definedName>
    <definedName name="BEx1JXBM5W4YRWNQ0P95QQS6JWD6" localSheetId="3" hidden="1">#REF!</definedName>
    <definedName name="BEx1JXBM5W4YRWNQ0P95QQS6JWD6" localSheetId="0" hidden="1">#REF!</definedName>
    <definedName name="BEx1JXBM5W4YRWNQ0P95QQS6JWD6" localSheetId="1" hidden="1">#REF!</definedName>
    <definedName name="BEx1JXBM5W4YRWNQ0P95QQS6JWD6" hidden="1">#REF!</definedName>
    <definedName name="BEx1KGY9QEHZ9QSARMQUTQKRK4UX" localSheetId="4" hidden="1">#REF!</definedName>
    <definedName name="BEx1KGY9QEHZ9QSARMQUTQKRK4UX" localSheetId="3" hidden="1">#REF!</definedName>
    <definedName name="BEx1KGY9QEHZ9QSARMQUTQKRK4UX" localSheetId="0" hidden="1">#REF!</definedName>
    <definedName name="BEx1KGY9QEHZ9QSARMQUTQKRK4UX" localSheetId="1" hidden="1">#REF!</definedName>
    <definedName name="BEx1KGY9QEHZ9QSARMQUTQKRK4UX" hidden="1">#REF!</definedName>
    <definedName name="BEx1KKP1ELIF2UII2FWVGL7M1X7J" localSheetId="4" hidden="1">#REF!</definedName>
    <definedName name="BEx1KKP1ELIF2UII2FWVGL7M1X7J" localSheetId="3" hidden="1">#REF!</definedName>
    <definedName name="BEx1KKP1ELIF2UII2FWVGL7M1X7J" localSheetId="0" hidden="1">#REF!</definedName>
    <definedName name="BEx1KKP1ELIF2UII2FWVGL7M1X7J" localSheetId="1" hidden="1">#REF!</definedName>
    <definedName name="BEx1KKP1ELIF2UII2FWVGL7M1X7J" hidden="1">#REF!</definedName>
    <definedName name="BEx1KUVWMB0QCWA3RBE4CADFVRIS" localSheetId="4" hidden="1">#REF!</definedName>
    <definedName name="BEx1KUVWMB0QCWA3RBE4CADFVRIS" localSheetId="3" hidden="1">#REF!</definedName>
    <definedName name="BEx1KUVWMB0QCWA3RBE4CADFVRIS" localSheetId="0" hidden="1">#REF!</definedName>
    <definedName name="BEx1KUVWMB0QCWA3RBE4CADFVRIS" localSheetId="1" hidden="1">#REF!</definedName>
    <definedName name="BEx1KUVWMB0QCWA3RBE4CADFVRIS" hidden="1">#REF!</definedName>
    <definedName name="BEx1L2OG1SDFK2TPXELJ77YP4NI2" localSheetId="4" hidden="1">#REF!</definedName>
    <definedName name="BEx1L2OG1SDFK2TPXELJ77YP4NI2" localSheetId="3" hidden="1">#REF!</definedName>
    <definedName name="BEx1L2OG1SDFK2TPXELJ77YP4NI2" localSheetId="0" hidden="1">#REF!</definedName>
    <definedName name="BEx1L2OG1SDFK2TPXELJ77YP4NI2" localSheetId="1" hidden="1">#REF!</definedName>
    <definedName name="BEx1L2OG1SDFK2TPXELJ77YP4NI2" hidden="1">#REF!</definedName>
    <definedName name="BEx1L6Q60MWRDJB4L20LK0XPA0Z2" localSheetId="4" hidden="1">#REF!</definedName>
    <definedName name="BEx1L6Q60MWRDJB4L20LK0XPA0Z2" localSheetId="3" hidden="1">#REF!</definedName>
    <definedName name="BEx1L6Q60MWRDJB4L20LK0XPA0Z2" localSheetId="0" hidden="1">#REF!</definedName>
    <definedName name="BEx1L6Q60MWRDJB4L20LK0XPA0Z2" localSheetId="1" hidden="1">#REF!</definedName>
    <definedName name="BEx1L6Q60MWRDJB4L20LK0XPA0Z2" hidden="1">#REF!</definedName>
    <definedName name="BEx1LD63FP2Z4BR9TKSHOZW9KKZ5" localSheetId="4" hidden="1">#REF!</definedName>
    <definedName name="BEx1LD63FP2Z4BR9TKSHOZW9KKZ5" localSheetId="3" hidden="1">#REF!</definedName>
    <definedName name="BEx1LD63FP2Z4BR9TKSHOZW9KKZ5" localSheetId="0" hidden="1">#REF!</definedName>
    <definedName name="BEx1LD63FP2Z4BR9TKSHOZW9KKZ5" localSheetId="1" hidden="1">#REF!</definedName>
    <definedName name="BEx1LD63FP2Z4BR9TKSHOZW9KKZ5" hidden="1">#REF!</definedName>
    <definedName name="BEx1LDMB9RW982DUILM2WPT5VWQ3" localSheetId="4" hidden="1">#REF!</definedName>
    <definedName name="BEx1LDMB9RW982DUILM2WPT5VWQ3" localSheetId="3" hidden="1">#REF!</definedName>
    <definedName name="BEx1LDMB9RW982DUILM2WPT5VWQ3" localSheetId="0" hidden="1">#REF!</definedName>
    <definedName name="BEx1LDMB9RW982DUILM2WPT5VWQ3" localSheetId="1" hidden="1">#REF!</definedName>
    <definedName name="BEx1LDMB9RW982DUILM2WPT5VWQ3" hidden="1">#REF!</definedName>
    <definedName name="BEx1LRPGDQCOEMW8YT80J1XCDCIV" localSheetId="4" hidden="1">#REF!</definedName>
    <definedName name="BEx1LRPGDQCOEMW8YT80J1XCDCIV" localSheetId="3" hidden="1">#REF!</definedName>
    <definedName name="BEx1LRPGDQCOEMW8YT80J1XCDCIV" localSheetId="0" hidden="1">#REF!</definedName>
    <definedName name="BEx1LRPGDQCOEMW8YT80J1XCDCIV" localSheetId="1" hidden="1">#REF!</definedName>
    <definedName name="BEx1LRPGDQCOEMW8YT80J1XCDCIV" hidden="1">#REF!</definedName>
    <definedName name="BEx1LRUSJW4JG54X07QWD9R27WV9" localSheetId="4" hidden="1">#REF!</definedName>
    <definedName name="BEx1LRUSJW4JG54X07QWD9R27WV9" localSheetId="3" hidden="1">#REF!</definedName>
    <definedName name="BEx1LRUSJW4JG54X07QWD9R27WV9" localSheetId="0" hidden="1">#REF!</definedName>
    <definedName name="BEx1LRUSJW4JG54X07QWD9R27WV9" localSheetId="1" hidden="1">#REF!</definedName>
    <definedName name="BEx1LRUSJW4JG54X07QWD9R27WV9" hidden="1">#REF!</definedName>
    <definedName name="BEx1M1WBK5T0LP1AK2JYV6W87ID6" localSheetId="4" hidden="1">#REF!</definedName>
    <definedName name="BEx1M1WBK5T0LP1AK2JYV6W87ID6" localSheetId="3" hidden="1">#REF!</definedName>
    <definedName name="BEx1M1WBK5T0LP1AK2JYV6W87ID6" localSheetId="0" hidden="1">#REF!</definedName>
    <definedName name="BEx1M1WBK5T0LP1AK2JYV6W87ID6" localSheetId="1" hidden="1">#REF!</definedName>
    <definedName name="BEx1M1WBK5T0LP1AK2JYV6W87ID6" hidden="1">#REF!</definedName>
    <definedName name="BEx1M51HHDYGIT8PON7U8ICL2S95" localSheetId="4" hidden="1">#REF!</definedName>
    <definedName name="BEx1M51HHDYGIT8PON7U8ICL2S95" localSheetId="3" hidden="1">#REF!</definedName>
    <definedName name="BEx1M51HHDYGIT8PON7U8ICL2S95" localSheetId="0" hidden="1">#REF!</definedName>
    <definedName name="BEx1M51HHDYGIT8PON7U8ICL2S95" localSheetId="1" hidden="1">#REF!</definedName>
    <definedName name="BEx1M51HHDYGIT8PON7U8ICL2S95" hidden="1">#REF!</definedName>
    <definedName name="BEx1MTRKKVCHOZ0YGID6HZ49LJTO" localSheetId="4" hidden="1">#REF!</definedName>
    <definedName name="BEx1MTRKKVCHOZ0YGID6HZ49LJTO" localSheetId="3" hidden="1">#REF!</definedName>
    <definedName name="BEx1MTRKKVCHOZ0YGID6HZ49LJTO" localSheetId="0" hidden="1">#REF!</definedName>
    <definedName name="BEx1MTRKKVCHOZ0YGID6HZ49LJTO" localSheetId="1" hidden="1">#REF!</definedName>
    <definedName name="BEx1MTRKKVCHOZ0YGID6HZ49LJTO" hidden="1">#REF!</definedName>
    <definedName name="BEx1N3CUJ3UX61X38ZAJVPEN4KMC" localSheetId="4" hidden="1">#REF!</definedName>
    <definedName name="BEx1N3CUJ3UX61X38ZAJVPEN4KMC" localSheetId="3" hidden="1">#REF!</definedName>
    <definedName name="BEx1N3CUJ3UX61X38ZAJVPEN4KMC" localSheetId="0" hidden="1">#REF!</definedName>
    <definedName name="BEx1N3CUJ3UX61X38ZAJVPEN4KMC" localSheetId="1" hidden="1">#REF!</definedName>
    <definedName name="BEx1N3CUJ3UX61X38ZAJVPEN4KMC" hidden="1">#REF!</definedName>
    <definedName name="BEx1NAEHWVVI40ROTNWROZLJD81M" localSheetId="4" hidden="1">#REF!</definedName>
    <definedName name="BEx1NAEHWVVI40ROTNWROZLJD81M" localSheetId="3" hidden="1">#REF!</definedName>
    <definedName name="BEx1NAEHWVVI40ROTNWROZLJD81M" localSheetId="0" hidden="1">#REF!</definedName>
    <definedName name="BEx1NAEHWVVI40ROTNWROZLJD81M" localSheetId="1" hidden="1">#REF!</definedName>
    <definedName name="BEx1NAEHWVVI40ROTNWROZLJD81M" hidden="1">#REF!</definedName>
    <definedName name="BEx1NM34KQTO1LDNSAFD1L82UZFG" localSheetId="4" hidden="1">#REF!</definedName>
    <definedName name="BEx1NM34KQTO1LDNSAFD1L82UZFG" localSheetId="3" hidden="1">#REF!</definedName>
    <definedName name="BEx1NM34KQTO1LDNSAFD1L82UZFG" localSheetId="0" hidden="1">#REF!</definedName>
    <definedName name="BEx1NM34KQTO1LDNSAFD1L82UZFG" localSheetId="1" hidden="1">#REF!</definedName>
    <definedName name="BEx1NM34KQTO1LDNSAFD1L82UZFG" hidden="1">#REF!</definedName>
    <definedName name="BEx1NO6TXZVOGCUWCCRTXRXWW0XL" localSheetId="4" hidden="1">#REF!</definedName>
    <definedName name="BEx1NO6TXZVOGCUWCCRTXRXWW0XL" localSheetId="3" hidden="1">#REF!</definedName>
    <definedName name="BEx1NO6TXZVOGCUWCCRTXRXWW0XL" localSheetId="0" hidden="1">#REF!</definedName>
    <definedName name="BEx1NO6TXZVOGCUWCCRTXRXWW0XL" localSheetId="1" hidden="1">#REF!</definedName>
    <definedName name="BEx1NO6TXZVOGCUWCCRTXRXWW0XL" hidden="1">#REF!</definedName>
    <definedName name="BEx1NS8EU5P9FQV3S0WRTXI5L361" localSheetId="4" hidden="1">#REF!</definedName>
    <definedName name="BEx1NS8EU5P9FQV3S0WRTXI5L361" localSheetId="3" hidden="1">#REF!</definedName>
    <definedName name="BEx1NS8EU5P9FQV3S0WRTXI5L361" localSheetId="0" hidden="1">#REF!</definedName>
    <definedName name="BEx1NS8EU5P9FQV3S0WRTXI5L361" localSheetId="1" hidden="1">#REF!</definedName>
    <definedName name="BEx1NS8EU5P9FQV3S0WRTXI5L361" hidden="1">#REF!</definedName>
    <definedName name="BEx1NUBX5VUYZFKQH69FN6BTLWCR" localSheetId="4" hidden="1">#REF!</definedName>
    <definedName name="BEx1NUBX5VUYZFKQH69FN6BTLWCR" localSheetId="3" hidden="1">#REF!</definedName>
    <definedName name="BEx1NUBX5VUYZFKQH69FN6BTLWCR" localSheetId="0" hidden="1">#REF!</definedName>
    <definedName name="BEx1NUBX5VUYZFKQH69FN6BTLWCR" localSheetId="1" hidden="1">#REF!</definedName>
    <definedName name="BEx1NUBX5VUYZFKQH69FN6BTLWCR" hidden="1">#REF!</definedName>
    <definedName name="BEx1NZ4K1L8UON80Y2A4RASKWGNP" localSheetId="4" hidden="1">#REF!</definedName>
    <definedName name="BEx1NZ4K1L8UON80Y2A4RASKWGNP" localSheetId="3" hidden="1">#REF!</definedName>
    <definedName name="BEx1NZ4K1L8UON80Y2A4RASKWGNP" localSheetId="0" hidden="1">#REF!</definedName>
    <definedName name="BEx1NZ4K1L8UON80Y2A4RASKWGNP" localSheetId="1" hidden="1">#REF!</definedName>
    <definedName name="BEx1NZ4K1L8UON80Y2A4RASKWGNP" hidden="1">#REF!</definedName>
    <definedName name="BEx1OLAZ915OGYWP0QP1QQWDLCRX" localSheetId="4" hidden="1">#REF!</definedName>
    <definedName name="BEx1OLAZ915OGYWP0QP1QQWDLCRX" localSheetId="3" hidden="1">#REF!</definedName>
    <definedName name="BEx1OLAZ915OGYWP0QP1QQWDLCRX" localSheetId="0" hidden="1">#REF!</definedName>
    <definedName name="BEx1OLAZ915OGYWP0QP1QQWDLCRX" localSheetId="1" hidden="1">#REF!</definedName>
    <definedName name="BEx1OLAZ915OGYWP0QP1QQWDLCRX" hidden="1">#REF!</definedName>
    <definedName name="BEx1OO5ER042IS6IC4TLDI75JNVH" localSheetId="4" hidden="1">#REF!</definedName>
    <definedName name="BEx1OO5ER042IS6IC4TLDI75JNVH" localSheetId="3" hidden="1">#REF!</definedName>
    <definedName name="BEx1OO5ER042IS6IC4TLDI75JNVH" localSheetId="0" hidden="1">#REF!</definedName>
    <definedName name="BEx1OO5ER042IS6IC4TLDI75JNVH" localSheetId="1" hidden="1">#REF!</definedName>
    <definedName name="BEx1OO5ER042IS6IC4TLDI75JNVH" hidden="1">#REF!</definedName>
    <definedName name="BEx1OTE54CBSUT8FWKRALEDCUWN4" localSheetId="4" hidden="1">#REF!</definedName>
    <definedName name="BEx1OTE54CBSUT8FWKRALEDCUWN4" localSheetId="3" hidden="1">#REF!</definedName>
    <definedName name="BEx1OTE54CBSUT8FWKRALEDCUWN4" localSheetId="0" hidden="1">#REF!</definedName>
    <definedName name="BEx1OTE54CBSUT8FWKRALEDCUWN4" localSheetId="1" hidden="1">#REF!</definedName>
    <definedName name="BEx1OTE54CBSUT8FWKRALEDCUWN4" hidden="1">#REF!</definedName>
    <definedName name="BEx1OVSMPADTX95QUOX34KZQ8EDY" localSheetId="4" hidden="1">#REF!</definedName>
    <definedName name="BEx1OVSMPADTX95QUOX34KZQ8EDY" localSheetId="3" hidden="1">#REF!</definedName>
    <definedName name="BEx1OVSMPADTX95QUOX34KZQ8EDY" localSheetId="0" hidden="1">#REF!</definedName>
    <definedName name="BEx1OVSMPADTX95QUOX34KZQ8EDY" localSheetId="1" hidden="1">#REF!</definedName>
    <definedName name="BEx1OVSMPADTX95QUOX34KZQ8EDY" hidden="1">#REF!</definedName>
    <definedName name="BEx1OX544IO9FQJI7YYQGZCEHB3O" localSheetId="4" hidden="1">#REF!</definedName>
    <definedName name="BEx1OX544IO9FQJI7YYQGZCEHB3O" localSheetId="3" hidden="1">#REF!</definedName>
    <definedName name="BEx1OX544IO9FQJI7YYQGZCEHB3O" localSheetId="0" hidden="1">#REF!</definedName>
    <definedName name="BEx1OX544IO9FQJI7YYQGZCEHB3O" localSheetId="1" hidden="1">#REF!</definedName>
    <definedName name="BEx1OX544IO9FQJI7YYQGZCEHB3O" hidden="1">#REF!</definedName>
    <definedName name="BEx1OY6SVEUT2EQ26P7EKEND342G" localSheetId="4" hidden="1">#REF!</definedName>
    <definedName name="BEx1OY6SVEUT2EQ26P7EKEND342G" localSheetId="3" hidden="1">#REF!</definedName>
    <definedName name="BEx1OY6SVEUT2EQ26P7EKEND342G" localSheetId="0" hidden="1">#REF!</definedName>
    <definedName name="BEx1OY6SVEUT2EQ26P7EKEND342G" localSheetId="1" hidden="1">#REF!</definedName>
    <definedName name="BEx1OY6SVEUT2EQ26P7EKEND342G" hidden="1">#REF!</definedName>
    <definedName name="BEx1OYN1LPIPI12O9G6F7QAOS9T4" localSheetId="4" hidden="1">#REF!</definedName>
    <definedName name="BEx1OYN1LPIPI12O9G6F7QAOS9T4" localSheetId="3" hidden="1">#REF!</definedName>
    <definedName name="BEx1OYN1LPIPI12O9G6F7QAOS9T4" localSheetId="0" hidden="1">#REF!</definedName>
    <definedName name="BEx1OYN1LPIPI12O9G6F7QAOS9T4" localSheetId="1" hidden="1">#REF!</definedName>
    <definedName name="BEx1OYN1LPIPI12O9G6F7QAOS9T4" hidden="1">#REF!</definedName>
    <definedName name="BEx1P1HHKJA799O3YZXQAX6KFH58" localSheetId="4" hidden="1">#REF!</definedName>
    <definedName name="BEx1P1HHKJA799O3YZXQAX6KFH58" localSheetId="3" hidden="1">#REF!</definedName>
    <definedName name="BEx1P1HHKJA799O3YZXQAX6KFH58" localSheetId="0" hidden="1">#REF!</definedName>
    <definedName name="BEx1P1HHKJA799O3YZXQAX6KFH58" localSheetId="1" hidden="1">#REF!</definedName>
    <definedName name="BEx1P1HHKJA799O3YZXQAX6KFH58" hidden="1">#REF!</definedName>
    <definedName name="BEx1P34W467WGPOXPK292QFJIPHJ" localSheetId="4" hidden="1">#REF!</definedName>
    <definedName name="BEx1P34W467WGPOXPK292QFJIPHJ" localSheetId="3" hidden="1">#REF!</definedName>
    <definedName name="BEx1P34W467WGPOXPK292QFJIPHJ" localSheetId="0" hidden="1">#REF!</definedName>
    <definedName name="BEx1P34W467WGPOXPK292QFJIPHJ" localSheetId="1" hidden="1">#REF!</definedName>
    <definedName name="BEx1P34W467WGPOXPK292QFJIPHJ" hidden="1">#REF!</definedName>
    <definedName name="BEx1P7S1J4TKGVJ43C2Q2R3M9WRB" localSheetId="4" hidden="1">#REF!</definedName>
    <definedName name="BEx1P7S1J4TKGVJ43C2Q2R3M9WRB" localSheetId="3" hidden="1">#REF!</definedName>
    <definedName name="BEx1P7S1J4TKGVJ43C2Q2R3M9WRB" localSheetId="0" hidden="1">#REF!</definedName>
    <definedName name="BEx1P7S1J4TKGVJ43C2Q2R3M9WRB" localSheetId="1" hidden="1">#REF!</definedName>
    <definedName name="BEx1P7S1J4TKGVJ43C2Q2R3M9WRB" hidden="1">#REF!</definedName>
    <definedName name="BEx1PA11BLPVZM8RC5BL46WX8YB5" localSheetId="4" hidden="1">#REF!</definedName>
    <definedName name="BEx1PA11BLPVZM8RC5BL46WX8YB5" localSheetId="3" hidden="1">#REF!</definedName>
    <definedName name="BEx1PA11BLPVZM8RC5BL46WX8YB5" localSheetId="0" hidden="1">#REF!</definedName>
    <definedName name="BEx1PA11BLPVZM8RC5BL46WX8YB5" localSheetId="1" hidden="1">#REF!</definedName>
    <definedName name="BEx1PA11BLPVZM8RC5BL46WX8YB5" hidden="1">#REF!</definedName>
    <definedName name="BEx1PBZ4BEFIPGMQXT9T8S4PZ2IM" localSheetId="4" hidden="1">#REF!</definedName>
    <definedName name="BEx1PBZ4BEFIPGMQXT9T8S4PZ2IM" localSheetId="3" hidden="1">#REF!</definedName>
    <definedName name="BEx1PBZ4BEFIPGMQXT9T8S4PZ2IM" localSheetId="0" hidden="1">#REF!</definedName>
    <definedName name="BEx1PBZ4BEFIPGMQXT9T8S4PZ2IM" localSheetId="1" hidden="1">#REF!</definedName>
    <definedName name="BEx1PBZ4BEFIPGMQXT9T8S4PZ2IM" hidden="1">#REF!</definedName>
    <definedName name="BEx1PLF2CFSXBZPVI6CJ534EIJDN" localSheetId="4" hidden="1">#REF!</definedName>
    <definedName name="BEx1PLF2CFSXBZPVI6CJ534EIJDN" localSheetId="3" hidden="1">#REF!</definedName>
    <definedName name="BEx1PLF2CFSXBZPVI6CJ534EIJDN" localSheetId="0" hidden="1">#REF!</definedName>
    <definedName name="BEx1PLF2CFSXBZPVI6CJ534EIJDN" localSheetId="1" hidden="1">#REF!</definedName>
    <definedName name="BEx1PLF2CFSXBZPVI6CJ534EIJDN" hidden="1">#REF!</definedName>
    <definedName name="BEx1PMWZB2DO6EM9BKLUICZJ65HD" localSheetId="4" hidden="1">#REF!</definedName>
    <definedName name="BEx1PMWZB2DO6EM9BKLUICZJ65HD" localSheetId="3" hidden="1">#REF!</definedName>
    <definedName name="BEx1PMWZB2DO6EM9BKLUICZJ65HD" localSheetId="0" hidden="1">#REF!</definedName>
    <definedName name="BEx1PMWZB2DO6EM9BKLUICZJ65HD" localSheetId="1" hidden="1">#REF!</definedName>
    <definedName name="BEx1PMWZB2DO6EM9BKLUICZJ65HD" hidden="1">#REF!</definedName>
    <definedName name="BEx1PZCOY3MT63U01AGM91LSUDK6" localSheetId="4" hidden="1">#REF!</definedName>
    <definedName name="BEx1PZCOY3MT63U01AGM91LSUDK6" localSheetId="3" hidden="1">#REF!</definedName>
    <definedName name="BEx1PZCOY3MT63U01AGM91LSUDK6" localSheetId="0" hidden="1">#REF!</definedName>
    <definedName name="BEx1PZCOY3MT63U01AGM91LSUDK6" localSheetId="1" hidden="1">#REF!</definedName>
    <definedName name="BEx1PZCOY3MT63U01AGM91LSUDK6" hidden="1">#REF!</definedName>
    <definedName name="BEx1QA54J2A4I7IBQR19BTY28ZMR" localSheetId="4" hidden="1">#REF!</definedName>
    <definedName name="BEx1QA54J2A4I7IBQR19BTY28ZMR" localSheetId="3" hidden="1">#REF!</definedName>
    <definedName name="BEx1QA54J2A4I7IBQR19BTY28ZMR" localSheetId="0" hidden="1">#REF!</definedName>
    <definedName name="BEx1QA54J2A4I7IBQR19BTY28ZMR" localSheetId="1" hidden="1">#REF!</definedName>
    <definedName name="BEx1QA54J2A4I7IBQR19BTY28ZMR" hidden="1">#REF!</definedName>
    <definedName name="BEx1QMQAHG3KQUK59DVM68SWKZIZ" localSheetId="4" hidden="1">#REF!</definedName>
    <definedName name="BEx1QMQAHG3KQUK59DVM68SWKZIZ" localSheetId="3" hidden="1">#REF!</definedName>
    <definedName name="BEx1QMQAHG3KQUK59DVM68SWKZIZ" localSheetId="0" hidden="1">#REF!</definedName>
    <definedName name="BEx1QMQAHG3KQUK59DVM68SWKZIZ" localSheetId="1" hidden="1">#REF!</definedName>
    <definedName name="BEx1QMQAHG3KQUK59DVM68SWKZIZ" hidden="1">#REF!</definedName>
    <definedName name="BEx1QS4I6EOZNLQE54RT7EXOE8YP" localSheetId="4" hidden="1">#REF!</definedName>
    <definedName name="BEx1QS4I6EOZNLQE54RT7EXOE8YP" localSheetId="3" hidden="1">#REF!</definedName>
    <definedName name="BEx1QS4I6EOZNLQE54RT7EXOE8YP" localSheetId="0" hidden="1">#REF!</definedName>
    <definedName name="BEx1QS4I6EOZNLQE54RT7EXOE8YP" localSheetId="1" hidden="1">#REF!</definedName>
    <definedName name="BEx1QS4I6EOZNLQE54RT7EXOE8YP" hidden="1">#REF!</definedName>
    <definedName name="BEx1R9YFKJCMSEST8OVCAO5E47FO" localSheetId="4" hidden="1">#REF!</definedName>
    <definedName name="BEx1R9YFKJCMSEST8OVCAO5E47FO" localSheetId="3" hidden="1">#REF!</definedName>
    <definedName name="BEx1R9YFKJCMSEST8OVCAO5E47FO" localSheetId="0" hidden="1">#REF!</definedName>
    <definedName name="BEx1R9YFKJCMSEST8OVCAO5E47FO" localSheetId="1" hidden="1">#REF!</definedName>
    <definedName name="BEx1R9YFKJCMSEST8OVCAO5E47FO" hidden="1">#REF!</definedName>
    <definedName name="BEx1RBGC06B3T52OIC0EQ1KGVP1I" localSheetId="4" hidden="1">#REF!</definedName>
    <definedName name="BEx1RBGC06B3T52OIC0EQ1KGVP1I" localSheetId="3" hidden="1">#REF!</definedName>
    <definedName name="BEx1RBGC06B3T52OIC0EQ1KGVP1I" localSheetId="0" hidden="1">#REF!</definedName>
    <definedName name="BEx1RBGC06B3T52OIC0EQ1KGVP1I" localSheetId="1" hidden="1">#REF!</definedName>
    <definedName name="BEx1RBGC06B3T52OIC0EQ1KGVP1I" hidden="1">#REF!</definedName>
    <definedName name="BEx1RRC7X4NI1CU4EO5XYE2GVARJ" localSheetId="4" hidden="1">#REF!</definedName>
    <definedName name="BEx1RRC7X4NI1CU4EO5XYE2GVARJ" localSheetId="3" hidden="1">#REF!</definedName>
    <definedName name="BEx1RRC7X4NI1CU4EO5XYE2GVARJ" localSheetId="0" hidden="1">#REF!</definedName>
    <definedName name="BEx1RRC7X4NI1CU4EO5XYE2GVARJ" localSheetId="1" hidden="1">#REF!</definedName>
    <definedName name="BEx1RRC7X4NI1CU4EO5XYE2GVARJ" hidden="1">#REF!</definedName>
    <definedName name="BEx1RZA1NCGT832L7EMR7GMF588W" localSheetId="4" hidden="1">#REF!</definedName>
    <definedName name="BEx1RZA1NCGT832L7EMR7GMF588W" localSheetId="3" hidden="1">#REF!</definedName>
    <definedName name="BEx1RZA1NCGT832L7EMR7GMF588W" localSheetId="0" hidden="1">#REF!</definedName>
    <definedName name="BEx1RZA1NCGT832L7EMR7GMF588W" localSheetId="1" hidden="1">#REF!</definedName>
    <definedName name="BEx1RZA1NCGT832L7EMR7GMF588W" hidden="1">#REF!</definedName>
    <definedName name="BEx1S0XGIPUSZQUCSGWSK10GKW7Y" localSheetId="4" hidden="1">#REF!</definedName>
    <definedName name="BEx1S0XGIPUSZQUCSGWSK10GKW7Y" localSheetId="3" hidden="1">#REF!</definedName>
    <definedName name="BEx1S0XGIPUSZQUCSGWSK10GKW7Y" localSheetId="0" hidden="1">#REF!</definedName>
    <definedName name="BEx1S0XGIPUSZQUCSGWSK10GKW7Y" localSheetId="1" hidden="1">#REF!</definedName>
    <definedName name="BEx1S0XGIPUSZQUCSGWSK10GKW7Y" hidden="1">#REF!</definedName>
    <definedName name="BEx1S5VFNKIXHTTCWSV60UC50EZ8" localSheetId="4" hidden="1">#REF!</definedName>
    <definedName name="BEx1S5VFNKIXHTTCWSV60UC50EZ8" localSheetId="3" hidden="1">#REF!</definedName>
    <definedName name="BEx1S5VFNKIXHTTCWSV60UC50EZ8" localSheetId="0" hidden="1">#REF!</definedName>
    <definedName name="BEx1S5VFNKIXHTTCWSV60UC50EZ8" localSheetId="1" hidden="1">#REF!</definedName>
    <definedName name="BEx1S5VFNKIXHTTCWSV60UC50EZ8" hidden="1">#REF!</definedName>
    <definedName name="BEx1SK3U02H0RGKEYXW7ZMCEOF3V" localSheetId="4" hidden="1">#REF!</definedName>
    <definedName name="BEx1SK3U02H0RGKEYXW7ZMCEOF3V" localSheetId="3" hidden="1">#REF!</definedName>
    <definedName name="BEx1SK3U02H0RGKEYXW7ZMCEOF3V" localSheetId="0" hidden="1">#REF!</definedName>
    <definedName name="BEx1SK3U02H0RGKEYXW7ZMCEOF3V" localSheetId="1" hidden="1">#REF!</definedName>
    <definedName name="BEx1SK3U02H0RGKEYXW7ZMCEOF3V" hidden="1">#REF!</definedName>
    <definedName name="BEx1SSNEZINBJT29QVS62VS1THT4" localSheetId="4" hidden="1">#REF!</definedName>
    <definedName name="BEx1SSNEZINBJT29QVS62VS1THT4" localSheetId="3" hidden="1">#REF!</definedName>
    <definedName name="BEx1SSNEZINBJT29QVS62VS1THT4" localSheetId="0" hidden="1">#REF!</definedName>
    <definedName name="BEx1SSNEZINBJT29QVS62VS1THT4" localSheetId="1" hidden="1">#REF!</definedName>
    <definedName name="BEx1SSNEZINBJT29QVS62VS1THT4" hidden="1">#REF!</definedName>
    <definedName name="BEx1SVNCHNANBJIDIQVB8AFK4HAN" localSheetId="4" hidden="1">#REF!</definedName>
    <definedName name="BEx1SVNCHNANBJIDIQVB8AFK4HAN" localSheetId="3" hidden="1">#REF!</definedName>
    <definedName name="BEx1SVNCHNANBJIDIQVB8AFK4HAN" localSheetId="0" hidden="1">#REF!</definedName>
    <definedName name="BEx1SVNCHNANBJIDIQVB8AFK4HAN" localSheetId="1" hidden="1">#REF!</definedName>
    <definedName name="BEx1SVNCHNANBJIDIQVB8AFK4HAN" hidden="1">#REF!</definedName>
    <definedName name="BEx1TJ0WLS9O7KNSGIPWTYHDYI1D" localSheetId="4" hidden="1">#REF!</definedName>
    <definedName name="BEx1TJ0WLS9O7KNSGIPWTYHDYI1D" localSheetId="3" hidden="1">#REF!</definedName>
    <definedName name="BEx1TJ0WLS9O7KNSGIPWTYHDYI1D" localSheetId="0" hidden="1">#REF!</definedName>
    <definedName name="BEx1TJ0WLS9O7KNSGIPWTYHDYI1D" localSheetId="1" hidden="1">#REF!</definedName>
    <definedName name="BEx1TJ0WLS9O7KNSGIPWTYHDYI1D" hidden="1">#REF!</definedName>
    <definedName name="BEx1U15M7LVVFZENH830B2BGWC04" localSheetId="4" hidden="1">#REF!</definedName>
    <definedName name="BEx1U15M7LVVFZENH830B2BGWC04" localSheetId="3" hidden="1">#REF!</definedName>
    <definedName name="BEx1U15M7LVVFZENH830B2BGWC04" localSheetId="0" hidden="1">#REF!</definedName>
    <definedName name="BEx1U15M7LVVFZENH830B2BGWC04" localSheetId="1" hidden="1">#REF!</definedName>
    <definedName name="BEx1U15M7LVVFZENH830B2BGWC04" hidden="1">#REF!</definedName>
    <definedName name="BEx1U7WFO8OZKB1EBF4H386JW91L" localSheetId="4" hidden="1">#REF!</definedName>
    <definedName name="BEx1U7WFO8OZKB1EBF4H386JW91L" localSheetId="3" hidden="1">#REF!</definedName>
    <definedName name="BEx1U7WFO8OZKB1EBF4H386JW91L" localSheetId="0" hidden="1">#REF!</definedName>
    <definedName name="BEx1U7WFO8OZKB1EBF4H386JW91L" localSheetId="1" hidden="1">#REF!</definedName>
    <definedName name="BEx1U7WFO8OZKB1EBF4H386JW91L" hidden="1">#REF!</definedName>
    <definedName name="BEx1U87938YR9N6HYI24KVBKLOS3" localSheetId="4" hidden="1">#REF!</definedName>
    <definedName name="BEx1U87938YR9N6HYI24KVBKLOS3" localSheetId="3" hidden="1">#REF!</definedName>
    <definedName name="BEx1U87938YR9N6HYI24KVBKLOS3" localSheetId="0" hidden="1">#REF!</definedName>
    <definedName name="BEx1U87938YR9N6HYI24KVBKLOS3" localSheetId="1" hidden="1">#REF!</definedName>
    <definedName name="BEx1U87938YR9N6HYI24KVBKLOS3" hidden="1">#REF!</definedName>
    <definedName name="BEx1UESH4KDWHYESQU2IE55RS3LI" localSheetId="4" hidden="1">#REF!</definedName>
    <definedName name="BEx1UESH4KDWHYESQU2IE55RS3LI" localSheetId="3" hidden="1">#REF!</definedName>
    <definedName name="BEx1UESH4KDWHYESQU2IE55RS3LI" localSheetId="0" hidden="1">#REF!</definedName>
    <definedName name="BEx1UESH4KDWHYESQU2IE55RS3LI" localSheetId="1" hidden="1">#REF!</definedName>
    <definedName name="BEx1UESH4KDWHYESQU2IE55RS3LI" hidden="1">#REF!</definedName>
    <definedName name="BEx1UI8N9KTCPSOJ7RDW0T8UEBNP" localSheetId="4" hidden="1">#REF!</definedName>
    <definedName name="BEx1UI8N9KTCPSOJ7RDW0T8UEBNP" localSheetId="3" hidden="1">#REF!</definedName>
    <definedName name="BEx1UI8N9KTCPSOJ7RDW0T8UEBNP" localSheetId="0" hidden="1">#REF!</definedName>
    <definedName name="BEx1UI8N9KTCPSOJ7RDW0T8UEBNP" localSheetId="1" hidden="1">#REF!</definedName>
    <definedName name="BEx1UI8N9KTCPSOJ7RDW0T8UEBNP" hidden="1">#REF!</definedName>
    <definedName name="BEx1UML0HHJFHA5TBOYQ24I3RV1W" localSheetId="4" hidden="1">#REF!</definedName>
    <definedName name="BEx1UML0HHJFHA5TBOYQ24I3RV1W" localSheetId="3" hidden="1">#REF!</definedName>
    <definedName name="BEx1UML0HHJFHA5TBOYQ24I3RV1W" localSheetId="0" hidden="1">#REF!</definedName>
    <definedName name="BEx1UML0HHJFHA5TBOYQ24I3RV1W" localSheetId="1" hidden="1">#REF!</definedName>
    <definedName name="BEx1UML0HHJFHA5TBOYQ24I3RV1W" hidden="1">#REF!</definedName>
    <definedName name="BEx1UUDIQPZ23XQ79GUL0RAWRSCK" localSheetId="4" hidden="1">#REF!</definedName>
    <definedName name="BEx1UUDIQPZ23XQ79GUL0RAWRSCK" localSheetId="3" hidden="1">#REF!</definedName>
    <definedName name="BEx1UUDIQPZ23XQ79GUL0RAWRSCK" localSheetId="0" hidden="1">#REF!</definedName>
    <definedName name="BEx1UUDIQPZ23XQ79GUL0RAWRSCK" localSheetId="1" hidden="1">#REF!</definedName>
    <definedName name="BEx1UUDIQPZ23XQ79GUL0RAWRSCK" hidden="1">#REF!</definedName>
    <definedName name="BEx1V67SEV778NVW68J8W5SND1J7" localSheetId="4" hidden="1">#REF!</definedName>
    <definedName name="BEx1V67SEV778NVW68J8W5SND1J7" localSheetId="3" hidden="1">#REF!</definedName>
    <definedName name="BEx1V67SEV778NVW68J8W5SND1J7" localSheetId="0" hidden="1">#REF!</definedName>
    <definedName name="BEx1V67SEV778NVW68J8W5SND1J7" localSheetId="1" hidden="1">#REF!</definedName>
    <definedName name="BEx1V67SEV778NVW68J8W5SND1J7" hidden="1">#REF!</definedName>
    <definedName name="BEx1VIY9SQLRESD11CC4PHYT0XSG" localSheetId="4" hidden="1">#REF!</definedName>
    <definedName name="BEx1VIY9SQLRESD11CC4PHYT0XSG" localSheetId="3" hidden="1">#REF!</definedName>
    <definedName name="BEx1VIY9SQLRESD11CC4PHYT0XSG" localSheetId="0" hidden="1">#REF!</definedName>
    <definedName name="BEx1VIY9SQLRESD11CC4PHYT0XSG" localSheetId="1" hidden="1">#REF!</definedName>
    <definedName name="BEx1VIY9SQLRESD11CC4PHYT0XSG" hidden="1">#REF!</definedName>
    <definedName name="BEx1WC67EH10SC38QWX3WEA5KH3A" localSheetId="4" hidden="1">#REF!</definedName>
    <definedName name="BEx1WC67EH10SC38QWX3WEA5KH3A" localSheetId="3" hidden="1">#REF!</definedName>
    <definedName name="BEx1WC67EH10SC38QWX3WEA5KH3A" localSheetId="0" hidden="1">#REF!</definedName>
    <definedName name="BEx1WC67EH10SC38QWX3WEA5KH3A" localSheetId="1" hidden="1">#REF!</definedName>
    <definedName name="BEx1WC67EH10SC38QWX3WEA5KH3A" hidden="1">#REF!</definedName>
    <definedName name="BEx1WGYTKZZIPM1577W5FEYKFH3V" localSheetId="4" hidden="1">#REF!</definedName>
    <definedName name="BEx1WGYTKZZIPM1577W5FEYKFH3V" localSheetId="3" hidden="1">#REF!</definedName>
    <definedName name="BEx1WGYTKZZIPM1577W5FEYKFH3V" localSheetId="0" hidden="1">#REF!</definedName>
    <definedName name="BEx1WGYTKZZIPM1577W5FEYKFH3V" localSheetId="1" hidden="1">#REF!</definedName>
    <definedName name="BEx1WGYTKZZIPM1577W5FEYKFH3V" hidden="1">#REF!</definedName>
    <definedName name="BEx1WHPURIV3D3PTJJ359H1OP7ZV" localSheetId="4" hidden="1">#REF!</definedName>
    <definedName name="BEx1WHPURIV3D3PTJJ359H1OP7ZV" localSheetId="3" hidden="1">#REF!</definedName>
    <definedName name="BEx1WHPURIV3D3PTJJ359H1OP7ZV" localSheetId="0" hidden="1">#REF!</definedName>
    <definedName name="BEx1WHPURIV3D3PTJJ359H1OP7ZV" localSheetId="1" hidden="1">#REF!</definedName>
    <definedName name="BEx1WHPURIV3D3PTJJ359H1OP7ZV" hidden="1">#REF!</definedName>
    <definedName name="BEx1WLGP2O2VDVRJRFGH2I62VAI5" localSheetId="4" hidden="1">#REF!</definedName>
    <definedName name="BEx1WLGP2O2VDVRJRFGH2I62VAI5" localSheetId="3" hidden="1">#REF!</definedName>
    <definedName name="BEx1WLGP2O2VDVRJRFGH2I62VAI5" localSheetId="0" hidden="1">#REF!</definedName>
    <definedName name="BEx1WLGP2O2VDVRJRFGH2I62VAI5" localSheetId="1" hidden="1">#REF!</definedName>
    <definedName name="BEx1WLGP2O2VDVRJRFGH2I62VAI5" hidden="1">#REF!</definedName>
    <definedName name="BEx1WLWY2CR1WRD694JJSWSDFAIR" localSheetId="4" hidden="1">#REF!</definedName>
    <definedName name="BEx1WLWY2CR1WRD694JJSWSDFAIR" localSheetId="3" hidden="1">#REF!</definedName>
    <definedName name="BEx1WLWY2CR1WRD694JJSWSDFAIR" localSheetId="0" hidden="1">#REF!</definedName>
    <definedName name="BEx1WLWY2CR1WRD694JJSWSDFAIR" localSheetId="1" hidden="1">#REF!</definedName>
    <definedName name="BEx1WLWY2CR1WRD694JJSWSDFAIR" hidden="1">#REF!</definedName>
    <definedName name="BEx1WMD1LWPWRIK6GGAJRJAHJM8I" localSheetId="4" hidden="1">#REF!</definedName>
    <definedName name="BEx1WMD1LWPWRIK6GGAJRJAHJM8I" localSheetId="3" hidden="1">#REF!</definedName>
    <definedName name="BEx1WMD1LWPWRIK6GGAJRJAHJM8I" localSheetId="0" hidden="1">#REF!</definedName>
    <definedName name="BEx1WMD1LWPWRIK6GGAJRJAHJM8I" localSheetId="1" hidden="1">#REF!</definedName>
    <definedName name="BEx1WMD1LWPWRIK6GGAJRJAHJM8I" hidden="1">#REF!</definedName>
    <definedName name="BEx1WR0D41MR174LBF3P9E3K0J51" localSheetId="4" hidden="1">#REF!</definedName>
    <definedName name="BEx1WR0D41MR174LBF3P9E3K0J51" localSheetId="3" hidden="1">#REF!</definedName>
    <definedName name="BEx1WR0D41MR174LBF3P9E3K0J51" localSheetId="0" hidden="1">#REF!</definedName>
    <definedName name="BEx1WR0D41MR174LBF3P9E3K0J51" localSheetId="1" hidden="1">#REF!</definedName>
    <definedName name="BEx1WR0D41MR174LBF3P9E3K0J51" hidden="1">#REF!</definedName>
    <definedName name="BEx1WUB1FAS5PHU33TJ60SUHR618" localSheetId="4" hidden="1">#REF!</definedName>
    <definedName name="BEx1WUB1FAS5PHU33TJ60SUHR618" localSheetId="3" hidden="1">#REF!</definedName>
    <definedName name="BEx1WUB1FAS5PHU33TJ60SUHR618" localSheetId="0" hidden="1">#REF!</definedName>
    <definedName name="BEx1WUB1FAS5PHU33TJ60SUHR618" localSheetId="1" hidden="1">#REF!</definedName>
    <definedName name="BEx1WUB1FAS5PHU33TJ60SUHR618" hidden="1">#REF!</definedName>
    <definedName name="BEx1WX04G0INSPPG9NTNR3DYR6PZ" localSheetId="4" hidden="1">#REF!</definedName>
    <definedName name="BEx1WX04G0INSPPG9NTNR3DYR6PZ" localSheetId="3" hidden="1">#REF!</definedName>
    <definedName name="BEx1WX04G0INSPPG9NTNR3DYR6PZ" localSheetId="0" hidden="1">#REF!</definedName>
    <definedName name="BEx1WX04G0INSPPG9NTNR3DYR6PZ" localSheetId="1" hidden="1">#REF!</definedName>
    <definedName name="BEx1WX04G0INSPPG9NTNR3DYR6PZ" hidden="1">#REF!</definedName>
    <definedName name="BEx1X3LHU9DPG01VWX2IF65TRATF" localSheetId="4" hidden="1">#REF!</definedName>
    <definedName name="BEx1X3LHU9DPG01VWX2IF65TRATF" localSheetId="3" hidden="1">#REF!</definedName>
    <definedName name="BEx1X3LHU9DPG01VWX2IF65TRATF" localSheetId="0" hidden="1">#REF!</definedName>
    <definedName name="BEx1X3LHU9DPG01VWX2IF65TRATF" localSheetId="1" hidden="1">#REF!</definedName>
    <definedName name="BEx1X3LHU9DPG01VWX2IF65TRATF" hidden="1">#REF!</definedName>
    <definedName name="BEx1XK8AAMO0AH0Z1OUKW30CA7EQ" localSheetId="4" hidden="1">#REF!</definedName>
    <definedName name="BEx1XK8AAMO0AH0Z1OUKW30CA7EQ" localSheetId="3" hidden="1">#REF!</definedName>
    <definedName name="BEx1XK8AAMO0AH0Z1OUKW30CA7EQ" localSheetId="0" hidden="1">#REF!</definedName>
    <definedName name="BEx1XK8AAMO0AH0Z1OUKW30CA7EQ" localSheetId="1" hidden="1">#REF!</definedName>
    <definedName name="BEx1XK8AAMO0AH0Z1OUKW30CA7EQ" hidden="1">#REF!</definedName>
    <definedName name="BEx1XL4MZ7C80495GHQRWOBS16PQ" localSheetId="4" hidden="1">#REF!</definedName>
    <definedName name="BEx1XL4MZ7C80495GHQRWOBS16PQ" localSheetId="3" hidden="1">#REF!</definedName>
    <definedName name="BEx1XL4MZ7C80495GHQRWOBS16PQ" localSheetId="0" hidden="1">#REF!</definedName>
    <definedName name="BEx1XL4MZ7C80495GHQRWOBS16PQ" localSheetId="1" hidden="1">#REF!</definedName>
    <definedName name="BEx1XL4MZ7C80495GHQRWOBS16PQ" hidden="1">#REF!</definedName>
    <definedName name="BEx1Y2IGS2K95E1M51PEF9KJZ0KB" localSheetId="4" hidden="1">#REF!</definedName>
    <definedName name="BEx1Y2IGS2K95E1M51PEF9KJZ0KB" localSheetId="3" hidden="1">#REF!</definedName>
    <definedName name="BEx1Y2IGS2K95E1M51PEF9KJZ0KB" localSheetId="0" hidden="1">#REF!</definedName>
    <definedName name="BEx1Y2IGS2K95E1M51PEF9KJZ0KB" localSheetId="1" hidden="1">#REF!</definedName>
    <definedName name="BEx1Y2IGS2K95E1M51PEF9KJZ0KB" hidden="1">#REF!</definedName>
    <definedName name="BEx1Y3PKK83X2FN9SAALFHOWKMRQ" localSheetId="4" hidden="1">#REF!</definedName>
    <definedName name="BEx1Y3PKK83X2FN9SAALFHOWKMRQ" localSheetId="3" hidden="1">#REF!</definedName>
    <definedName name="BEx1Y3PKK83X2FN9SAALFHOWKMRQ" localSheetId="0" hidden="1">#REF!</definedName>
    <definedName name="BEx1Y3PKK83X2FN9SAALFHOWKMRQ" localSheetId="1" hidden="1">#REF!</definedName>
    <definedName name="BEx1Y3PKK83X2FN9SAALFHOWKMRQ" hidden="1">#REF!</definedName>
    <definedName name="BEx1YL3DJ7Y4AZ01ERCOGW0FJ26T" localSheetId="4" hidden="1">#REF!</definedName>
    <definedName name="BEx1YL3DJ7Y4AZ01ERCOGW0FJ26T" localSheetId="3" hidden="1">#REF!</definedName>
    <definedName name="BEx1YL3DJ7Y4AZ01ERCOGW0FJ26T" localSheetId="0" hidden="1">#REF!</definedName>
    <definedName name="BEx1YL3DJ7Y4AZ01ERCOGW0FJ26T" localSheetId="1" hidden="1">#REF!</definedName>
    <definedName name="BEx1YL3DJ7Y4AZ01ERCOGW0FJ26T" hidden="1">#REF!</definedName>
    <definedName name="BEx1Z2RYHSVD1H37817SN93VMURZ" localSheetId="4" hidden="1">#REF!</definedName>
    <definedName name="BEx1Z2RYHSVD1H37817SN93VMURZ" localSheetId="3" hidden="1">#REF!</definedName>
    <definedName name="BEx1Z2RYHSVD1H37817SN93VMURZ" localSheetId="0" hidden="1">#REF!</definedName>
    <definedName name="BEx1Z2RYHSVD1H37817SN93VMURZ" localSheetId="1" hidden="1">#REF!</definedName>
    <definedName name="BEx1Z2RYHSVD1H37817SN93VMURZ" hidden="1">#REF!</definedName>
    <definedName name="BEx3AMAKWI6458B67VKZO56MCNJW" localSheetId="4" hidden="1">#REF!</definedName>
    <definedName name="BEx3AMAKWI6458B67VKZO56MCNJW" localSheetId="3" hidden="1">#REF!</definedName>
    <definedName name="BEx3AMAKWI6458B67VKZO56MCNJW" localSheetId="0" hidden="1">#REF!</definedName>
    <definedName name="BEx3AMAKWI6458B67VKZO56MCNJW" localSheetId="1" hidden="1">#REF!</definedName>
    <definedName name="BEx3AMAKWI6458B67VKZO56MCNJW" hidden="1">#REF!</definedName>
    <definedName name="BEx3AOOVM42G82TNF53W0EKXLUSI" localSheetId="4" hidden="1">#REF!</definedName>
    <definedName name="BEx3AOOVM42G82TNF53W0EKXLUSI" localSheetId="3" hidden="1">#REF!</definedName>
    <definedName name="BEx3AOOVM42G82TNF53W0EKXLUSI" localSheetId="0" hidden="1">#REF!</definedName>
    <definedName name="BEx3AOOVM42G82TNF53W0EKXLUSI" localSheetId="1" hidden="1">#REF!</definedName>
    <definedName name="BEx3AOOVM42G82TNF53W0EKXLUSI" hidden="1">#REF!</definedName>
    <definedName name="BEx3AZH9W4SUFCAHNDOQ728R9V4L" localSheetId="4" hidden="1">#REF!</definedName>
    <definedName name="BEx3AZH9W4SUFCAHNDOQ728R9V4L" localSheetId="3" hidden="1">#REF!</definedName>
    <definedName name="BEx3AZH9W4SUFCAHNDOQ728R9V4L" localSheetId="0" hidden="1">#REF!</definedName>
    <definedName name="BEx3AZH9W4SUFCAHNDOQ728R9V4L" localSheetId="1" hidden="1">#REF!</definedName>
    <definedName name="BEx3AZH9W4SUFCAHNDOQ728R9V4L" hidden="1">#REF!</definedName>
    <definedName name="BEx3BNR9ES4KY7Q1DK83KC5NDGL8" localSheetId="4" hidden="1">#REF!</definedName>
    <definedName name="BEx3BNR9ES4KY7Q1DK83KC5NDGL8" localSheetId="3" hidden="1">#REF!</definedName>
    <definedName name="BEx3BNR9ES4KY7Q1DK83KC5NDGL8" localSheetId="0" hidden="1">#REF!</definedName>
    <definedName name="BEx3BNR9ES4KY7Q1DK83KC5NDGL8" localSheetId="1" hidden="1">#REF!</definedName>
    <definedName name="BEx3BNR9ES4KY7Q1DK83KC5NDGL8" hidden="1">#REF!</definedName>
    <definedName name="BEx3BQR5VZXNQ4H949ORM8ESU3B3" localSheetId="4" hidden="1">#REF!</definedName>
    <definedName name="BEx3BQR5VZXNQ4H949ORM8ESU3B3" localSheetId="3" hidden="1">#REF!</definedName>
    <definedName name="BEx3BQR5VZXNQ4H949ORM8ESU3B3" localSheetId="0" hidden="1">#REF!</definedName>
    <definedName name="BEx3BQR5VZXNQ4H949ORM8ESU3B3" localSheetId="1" hidden="1">#REF!</definedName>
    <definedName name="BEx3BQR5VZXNQ4H949ORM8ESU3B3" hidden="1">#REF!</definedName>
    <definedName name="BEx3BTLL3ASJN134DLEQTQM70VZM" localSheetId="4" hidden="1">#REF!</definedName>
    <definedName name="BEx3BTLL3ASJN134DLEQTQM70VZM" localSheetId="3" hidden="1">#REF!</definedName>
    <definedName name="BEx3BTLL3ASJN134DLEQTQM70VZM" localSheetId="0" hidden="1">#REF!</definedName>
    <definedName name="BEx3BTLL3ASJN134DLEQTQM70VZM" localSheetId="1" hidden="1">#REF!</definedName>
    <definedName name="BEx3BTLL3ASJN134DLEQTQM70VZM" hidden="1">#REF!</definedName>
    <definedName name="BEx3BW5CTV0DJU5AQS3ZQFK2VLF3" localSheetId="4" hidden="1">#REF!</definedName>
    <definedName name="BEx3BW5CTV0DJU5AQS3ZQFK2VLF3" localSheetId="3" hidden="1">#REF!</definedName>
    <definedName name="BEx3BW5CTV0DJU5AQS3ZQFK2VLF3" localSheetId="0" hidden="1">#REF!</definedName>
    <definedName name="BEx3BW5CTV0DJU5AQS3ZQFK2VLF3" localSheetId="1" hidden="1">#REF!</definedName>
    <definedName name="BEx3BW5CTV0DJU5AQS3ZQFK2VLF3" hidden="1">#REF!</definedName>
    <definedName name="BEx3BYP0FG369M7G3JEFLMMXAKTS" localSheetId="4" hidden="1">#REF!</definedName>
    <definedName name="BEx3BYP0FG369M7G3JEFLMMXAKTS" localSheetId="3" hidden="1">#REF!</definedName>
    <definedName name="BEx3BYP0FG369M7G3JEFLMMXAKTS" localSheetId="0" hidden="1">#REF!</definedName>
    <definedName name="BEx3BYP0FG369M7G3JEFLMMXAKTS" localSheetId="1" hidden="1">#REF!</definedName>
    <definedName name="BEx3BYP0FG369M7G3JEFLMMXAKTS" hidden="1">#REF!</definedName>
    <definedName name="BEx3C2QR0WUD19QSVO8EMIPNQJKH" localSheetId="4" hidden="1">#REF!</definedName>
    <definedName name="BEx3C2QR0WUD19QSVO8EMIPNQJKH" localSheetId="3" hidden="1">#REF!</definedName>
    <definedName name="BEx3C2QR0WUD19QSVO8EMIPNQJKH" localSheetId="0" hidden="1">#REF!</definedName>
    <definedName name="BEx3C2QR0WUD19QSVO8EMIPNQJKH" localSheetId="1" hidden="1">#REF!</definedName>
    <definedName name="BEx3C2QR0WUD19QSVO8EMIPNQJKH" hidden="1">#REF!</definedName>
    <definedName name="BEx3CCS3VNR1KW2R7DKSQFZ17QW0" localSheetId="4" hidden="1">#REF!</definedName>
    <definedName name="BEx3CCS3VNR1KW2R7DKSQFZ17QW0" localSheetId="3" hidden="1">#REF!</definedName>
    <definedName name="BEx3CCS3VNR1KW2R7DKSQFZ17QW0" localSheetId="0" hidden="1">#REF!</definedName>
    <definedName name="BEx3CCS3VNR1KW2R7DKSQFZ17QW0" localSheetId="1" hidden="1">#REF!</definedName>
    <definedName name="BEx3CCS3VNR1KW2R7DKSQFZ17QW0" hidden="1">#REF!</definedName>
    <definedName name="BEx3CKFCCPZZ6ROLAT5C1DZNIC1U" localSheetId="4" hidden="1">#REF!</definedName>
    <definedName name="BEx3CKFCCPZZ6ROLAT5C1DZNIC1U" localSheetId="3" hidden="1">#REF!</definedName>
    <definedName name="BEx3CKFCCPZZ6ROLAT5C1DZNIC1U" localSheetId="0" hidden="1">#REF!</definedName>
    <definedName name="BEx3CKFCCPZZ6ROLAT5C1DZNIC1U" localSheetId="1" hidden="1">#REF!</definedName>
    <definedName name="BEx3CKFCCPZZ6ROLAT5C1DZNIC1U" hidden="1">#REF!</definedName>
    <definedName name="BEx3CO0SVO4WLH0DO43DCHYDTH1P" localSheetId="4" hidden="1">#REF!</definedName>
    <definedName name="BEx3CO0SVO4WLH0DO43DCHYDTH1P" localSheetId="3" hidden="1">#REF!</definedName>
    <definedName name="BEx3CO0SVO4WLH0DO43DCHYDTH1P" localSheetId="0" hidden="1">#REF!</definedName>
    <definedName name="BEx3CO0SVO4WLH0DO43DCHYDTH1P" localSheetId="1" hidden="1">#REF!</definedName>
    <definedName name="BEx3CO0SVO4WLH0DO43DCHYDTH1P" hidden="1">#REF!</definedName>
    <definedName name="BEx3D9G6QTSPF9UYI4X0XY0VE896" localSheetId="4" hidden="1">#REF!</definedName>
    <definedName name="BEx3D9G6QTSPF9UYI4X0XY0VE896" localSheetId="3" hidden="1">#REF!</definedName>
    <definedName name="BEx3D9G6QTSPF9UYI4X0XY0VE896" localSheetId="0" hidden="1">#REF!</definedName>
    <definedName name="BEx3D9G6QTSPF9UYI4X0XY0VE896" localSheetId="1" hidden="1">#REF!</definedName>
    <definedName name="BEx3D9G6QTSPF9UYI4X0XY0VE896" hidden="1">#REF!</definedName>
    <definedName name="BEx3DCQU9PBRXIMLO62KS5RLH447" localSheetId="4" hidden="1">#REF!</definedName>
    <definedName name="BEx3DCQU9PBRXIMLO62KS5RLH447" localSheetId="3" hidden="1">#REF!</definedName>
    <definedName name="BEx3DCQU9PBRXIMLO62KS5RLH447" localSheetId="0" hidden="1">#REF!</definedName>
    <definedName name="BEx3DCQU9PBRXIMLO62KS5RLH447" localSheetId="1" hidden="1">#REF!</definedName>
    <definedName name="BEx3DCQU9PBRXIMLO62KS5RLH447" hidden="1">#REF!</definedName>
    <definedName name="BEx3EF99FD6QNNCNOKDEE67JHTUJ" localSheetId="4" hidden="1">#REF!</definedName>
    <definedName name="BEx3EF99FD6QNNCNOKDEE67JHTUJ" localSheetId="3" hidden="1">#REF!</definedName>
    <definedName name="BEx3EF99FD6QNNCNOKDEE67JHTUJ" localSheetId="0" hidden="1">#REF!</definedName>
    <definedName name="BEx3EF99FD6QNNCNOKDEE67JHTUJ" localSheetId="1" hidden="1">#REF!</definedName>
    <definedName name="BEx3EF99FD6QNNCNOKDEE67JHTUJ" hidden="1">#REF!</definedName>
    <definedName name="BEx3EHCSERZ2O2OAG8Y95UPG2IY9" localSheetId="4" hidden="1">#REF!</definedName>
    <definedName name="BEx3EHCSERZ2O2OAG8Y95UPG2IY9" localSheetId="3" hidden="1">#REF!</definedName>
    <definedName name="BEx3EHCSERZ2O2OAG8Y95UPG2IY9" localSheetId="0" hidden="1">#REF!</definedName>
    <definedName name="BEx3EHCSERZ2O2OAG8Y95UPG2IY9" localSheetId="1" hidden="1">#REF!</definedName>
    <definedName name="BEx3EHCSERZ2O2OAG8Y95UPG2IY9" hidden="1">#REF!</definedName>
    <definedName name="BEx3EJR3TCJDYS7ZXNDS5N9KTGIK" localSheetId="4" hidden="1">#REF!</definedName>
    <definedName name="BEx3EJR3TCJDYS7ZXNDS5N9KTGIK" localSheetId="3" hidden="1">#REF!</definedName>
    <definedName name="BEx3EJR3TCJDYS7ZXNDS5N9KTGIK" localSheetId="0" hidden="1">#REF!</definedName>
    <definedName name="BEx3EJR3TCJDYS7ZXNDS5N9KTGIK" localSheetId="1" hidden="1">#REF!</definedName>
    <definedName name="BEx3EJR3TCJDYS7ZXNDS5N9KTGIK" hidden="1">#REF!</definedName>
    <definedName name="BEx3ELJTTBS6P05CNISMGOJOA60V" localSheetId="4" hidden="1">#REF!</definedName>
    <definedName name="BEx3ELJTTBS6P05CNISMGOJOA60V" localSheetId="3" hidden="1">#REF!</definedName>
    <definedName name="BEx3ELJTTBS6P05CNISMGOJOA60V" localSheetId="0" hidden="1">#REF!</definedName>
    <definedName name="BEx3ELJTTBS6P05CNISMGOJOA60V" localSheetId="1" hidden="1">#REF!</definedName>
    <definedName name="BEx3ELJTTBS6P05CNISMGOJOA60V" hidden="1">#REF!</definedName>
    <definedName name="BEx3EQSLJBDDJRHNX19PBFCKNY2I" localSheetId="4" hidden="1">#REF!</definedName>
    <definedName name="BEx3EQSLJBDDJRHNX19PBFCKNY2I" localSheetId="3" hidden="1">#REF!</definedName>
    <definedName name="BEx3EQSLJBDDJRHNX19PBFCKNY2I" localSheetId="0" hidden="1">#REF!</definedName>
    <definedName name="BEx3EQSLJBDDJRHNX19PBFCKNY2I" localSheetId="1" hidden="1">#REF!</definedName>
    <definedName name="BEx3EQSLJBDDJRHNX19PBFCKNY2I" hidden="1">#REF!</definedName>
    <definedName name="BEx3EUUAX947Q5N6MY6W0KSNY78Y" localSheetId="4" hidden="1">#REF!</definedName>
    <definedName name="BEx3EUUAX947Q5N6MY6W0KSNY78Y" localSheetId="3" hidden="1">#REF!</definedName>
    <definedName name="BEx3EUUAX947Q5N6MY6W0KSNY78Y" localSheetId="0" hidden="1">#REF!</definedName>
    <definedName name="BEx3EUUAX947Q5N6MY6W0KSNY78Y" localSheetId="1" hidden="1">#REF!</definedName>
    <definedName name="BEx3EUUAX947Q5N6MY6W0KSNY78Y" hidden="1">#REF!</definedName>
    <definedName name="BEx3FHMD1P5XBCH23ZKIFO6ZTCNB" localSheetId="4" hidden="1">#REF!</definedName>
    <definedName name="BEx3FHMD1P5XBCH23ZKIFO6ZTCNB" localSheetId="3" hidden="1">#REF!</definedName>
    <definedName name="BEx3FHMD1P5XBCH23ZKIFO6ZTCNB" localSheetId="0" hidden="1">#REF!</definedName>
    <definedName name="BEx3FHMD1P5XBCH23ZKIFO6ZTCNB" localSheetId="1" hidden="1">#REF!</definedName>
    <definedName name="BEx3FHMD1P5XBCH23ZKIFO6ZTCNB" hidden="1">#REF!</definedName>
    <definedName name="BEx3FI2G3YYIACQHXNXEA15M8ZK5" localSheetId="4" hidden="1">#REF!</definedName>
    <definedName name="BEx3FI2G3YYIACQHXNXEA15M8ZK5" localSheetId="3" hidden="1">#REF!</definedName>
    <definedName name="BEx3FI2G3YYIACQHXNXEA15M8ZK5" localSheetId="0" hidden="1">#REF!</definedName>
    <definedName name="BEx3FI2G3YYIACQHXNXEA15M8ZK5" localSheetId="1" hidden="1">#REF!</definedName>
    <definedName name="BEx3FI2G3YYIACQHXNXEA15M8ZK5" hidden="1">#REF!</definedName>
    <definedName name="BEx3FJ9MHSLDK8W91GO85FX1GX57" localSheetId="4" hidden="1">#REF!</definedName>
    <definedName name="BEx3FJ9MHSLDK8W91GO85FX1GX57" localSheetId="3" hidden="1">#REF!</definedName>
    <definedName name="BEx3FJ9MHSLDK8W91GO85FX1GX57" localSheetId="0" hidden="1">#REF!</definedName>
    <definedName name="BEx3FJ9MHSLDK8W91GO85FX1GX57" localSheetId="1" hidden="1">#REF!</definedName>
    <definedName name="BEx3FJ9MHSLDK8W91GO85FX1GX57" hidden="1">#REF!</definedName>
    <definedName name="BEx3FR251HFU7A33PU01SJUENL2B" localSheetId="4" hidden="1">#REF!</definedName>
    <definedName name="BEx3FR251HFU7A33PU01SJUENL2B" localSheetId="3" hidden="1">#REF!</definedName>
    <definedName name="BEx3FR251HFU7A33PU01SJUENL2B" localSheetId="0" hidden="1">#REF!</definedName>
    <definedName name="BEx3FR251HFU7A33PU01SJUENL2B" localSheetId="1" hidden="1">#REF!</definedName>
    <definedName name="BEx3FR251HFU7A33PU01SJUENL2B" hidden="1">#REF!</definedName>
    <definedName name="BEx3FX7EJL47JSLSWP3EOC265WAE" localSheetId="4" hidden="1">#REF!</definedName>
    <definedName name="BEx3FX7EJL47JSLSWP3EOC265WAE" localSheetId="3" hidden="1">#REF!</definedName>
    <definedName name="BEx3FX7EJL47JSLSWP3EOC265WAE" localSheetId="0" hidden="1">#REF!</definedName>
    <definedName name="BEx3FX7EJL47JSLSWP3EOC265WAE" localSheetId="1" hidden="1">#REF!</definedName>
    <definedName name="BEx3FX7EJL47JSLSWP3EOC265WAE" hidden="1">#REF!</definedName>
    <definedName name="BEx3G201R8NLJ6FIHO2QS0SW9QVV" localSheetId="4" hidden="1">#REF!</definedName>
    <definedName name="BEx3G201R8NLJ6FIHO2QS0SW9QVV" localSheetId="3" hidden="1">#REF!</definedName>
    <definedName name="BEx3G201R8NLJ6FIHO2QS0SW9QVV" localSheetId="0" hidden="1">#REF!</definedName>
    <definedName name="BEx3G201R8NLJ6FIHO2QS0SW9QVV" localSheetId="1" hidden="1">#REF!</definedName>
    <definedName name="BEx3G201R8NLJ6FIHO2QS0SW9QVV" hidden="1">#REF!</definedName>
    <definedName name="BEx3G2LL2II66XY5YCDPG4JE13A3" localSheetId="4" hidden="1">#REF!</definedName>
    <definedName name="BEx3G2LL2II66XY5YCDPG4JE13A3" localSheetId="3" hidden="1">#REF!</definedName>
    <definedName name="BEx3G2LL2II66XY5YCDPG4JE13A3" localSheetId="0" hidden="1">#REF!</definedName>
    <definedName name="BEx3G2LL2II66XY5YCDPG4JE13A3" localSheetId="1" hidden="1">#REF!</definedName>
    <definedName name="BEx3G2LL2II66XY5YCDPG4JE13A3" hidden="1">#REF!</definedName>
    <definedName name="BEx3G2WA0DTYY9D8AGHHOBTPE2B2" localSheetId="4" hidden="1">#REF!</definedName>
    <definedName name="BEx3G2WA0DTYY9D8AGHHOBTPE2B2" localSheetId="3" hidden="1">#REF!</definedName>
    <definedName name="BEx3G2WA0DTYY9D8AGHHOBTPE2B2" localSheetId="0" hidden="1">#REF!</definedName>
    <definedName name="BEx3G2WA0DTYY9D8AGHHOBTPE2B2" localSheetId="1" hidden="1">#REF!</definedName>
    <definedName name="BEx3G2WA0DTYY9D8AGHHOBTPE2B2" hidden="1">#REF!</definedName>
    <definedName name="BEx3GCXR6IAS0B6WJ03GJVH7CO52" localSheetId="4" hidden="1">#REF!</definedName>
    <definedName name="BEx3GCXR6IAS0B6WJ03GJVH7CO52" localSheetId="3" hidden="1">#REF!</definedName>
    <definedName name="BEx3GCXR6IAS0B6WJ03GJVH7CO52" localSheetId="0" hidden="1">#REF!</definedName>
    <definedName name="BEx3GCXR6IAS0B6WJ03GJVH7CO52" localSheetId="1" hidden="1">#REF!</definedName>
    <definedName name="BEx3GCXR6IAS0B6WJ03GJVH7CO52" hidden="1">#REF!</definedName>
    <definedName name="BEx3GEVV18SEQDI1JGY7EN6D1GT1" localSheetId="4" hidden="1">#REF!</definedName>
    <definedName name="BEx3GEVV18SEQDI1JGY7EN6D1GT1" localSheetId="3" hidden="1">#REF!</definedName>
    <definedName name="BEx3GEVV18SEQDI1JGY7EN6D1GT1" localSheetId="0" hidden="1">#REF!</definedName>
    <definedName name="BEx3GEVV18SEQDI1JGY7EN6D1GT1" localSheetId="1" hidden="1">#REF!</definedName>
    <definedName name="BEx3GEVV18SEQDI1JGY7EN6D1GT1" hidden="1">#REF!</definedName>
    <definedName name="BEx3GKFH64MKQX61S7DYTZ15JCPY" localSheetId="4" hidden="1">#REF!</definedName>
    <definedName name="BEx3GKFH64MKQX61S7DYTZ15JCPY" localSheetId="3" hidden="1">#REF!</definedName>
    <definedName name="BEx3GKFH64MKQX61S7DYTZ15JCPY" localSheetId="0" hidden="1">#REF!</definedName>
    <definedName name="BEx3GKFH64MKQX61S7DYTZ15JCPY" localSheetId="1" hidden="1">#REF!</definedName>
    <definedName name="BEx3GKFH64MKQX61S7DYTZ15JCPY" hidden="1">#REF!</definedName>
    <definedName name="BEx3GMJ1Y6UU02DLRL0QXCEKDA6C" localSheetId="4" hidden="1">#REF!</definedName>
    <definedName name="BEx3GMJ1Y6UU02DLRL0QXCEKDA6C" localSheetId="3" hidden="1">#REF!</definedName>
    <definedName name="BEx3GMJ1Y6UU02DLRL0QXCEKDA6C" localSheetId="0" hidden="1">#REF!</definedName>
    <definedName name="BEx3GMJ1Y6UU02DLRL0QXCEKDA6C" localSheetId="1" hidden="1">#REF!</definedName>
    <definedName name="BEx3GMJ1Y6UU02DLRL0QXCEKDA6C" hidden="1">#REF!</definedName>
    <definedName name="BEx3GN4LY0135CBDIN1TU2UEODGF" localSheetId="4" hidden="1">#REF!</definedName>
    <definedName name="BEx3GN4LY0135CBDIN1TU2UEODGF" localSheetId="3" hidden="1">#REF!</definedName>
    <definedName name="BEx3GN4LY0135CBDIN1TU2UEODGF" localSheetId="0" hidden="1">#REF!</definedName>
    <definedName name="BEx3GN4LY0135CBDIN1TU2UEODGF" localSheetId="1" hidden="1">#REF!</definedName>
    <definedName name="BEx3GN4LY0135CBDIN1TU2UEODGF" hidden="1">#REF!</definedName>
    <definedName name="BEx3GPDH2AH4QKT4OOSN563XUHBD" localSheetId="4" hidden="1">#REF!</definedName>
    <definedName name="BEx3GPDH2AH4QKT4OOSN563XUHBD" localSheetId="3" hidden="1">#REF!</definedName>
    <definedName name="BEx3GPDH2AH4QKT4OOSN563XUHBD" localSheetId="0" hidden="1">#REF!</definedName>
    <definedName name="BEx3GPDH2AH4QKT4OOSN563XUHBD" localSheetId="1" hidden="1">#REF!</definedName>
    <definedName name="BEx3GPDH2AH4QKT4OOSN563XUHBD" hidden="1">#REF!</definedName>
    <definedName name="BEx3H5UX2GZFZZT657YR76RHW5I6" localSheetId="4" hidden="1">#REF!</definedName>
    <definedName name="BEx3H5UX2GZFZZT657YR76RHW5I6" localSheetId="3" hidden="1">#REF!</definedName>
    <definedName name="BEx3H5UX2GZFZZT657YR76RHW5I6" localSheetId="0" hidden="1">#REF!</definedName>
    <definedName name="BEx3H5UX2GZFZZT657YR76RHW5I6" localSheetId="1" hidden="1">#REF!</definedName>
    <definedName name="BEx3H5UX2GZFZZT657YR76RHW5I6" hidden="1">#REF!</definedName>
    <definedName name="BEx3HMSEFOP6DBM4R97XA6B7NFG6" localSheetId="4" hidden="1">#REF!</definedName>
    <definedName name="BEx3HMSEFOP6DBM4R97XA6B7NFG6" localSheetId="3" hidden="1">#REF!</definedName>
    <definedName name="BEx3HMSEFOP6DBM4R97XA6B7NFG6" localSheetId="0" hidden="1">#REF!</definedName>
    <definedName name="BEx3HMSEFOP6DBM4R97XA6B7NFG6" localSheetId="1" hidden="1">#REF!</definedName>
    <definedName name="BEx3HMSEFOP6DBM4R97XA6B7NFG6" hidden="1">#REF!</definedName>
    <definedName name="BEx3HWJ5SQSD2CVCQNR183X44FR8" localSheetId="4" hidden="1">#REF!</definedName>
    <definedName name="BEx3HWJ5SQSD2CVCQNR183X44FR8" localSheetId="3" hidden="1">#REF!</definedName>
    <definedName name="BEx3HWJ5SQSD2CVCQNR183X44FR8" localSheetId="0" hidden="1">#REF!</definedName>
    <definedName name="BEx3HWJ5SQSD2CVCQNR183X44FR8" localSheetId="1" hidden="1">#REF!</definedName>
    <definedName name="BEx3HWJ5SQSD2CVCQNR183X44FR8" hidden="1">#REF!</definedName>
    <definedName name="BEx3I09YVXO0G4X7KGSA4WGORM35" localSheetId="4" hidden="1">#REF!</definedName>
    <definedName name="BEx3I09YVXO0G4X7KGSA4WGORM35" localSheetId="3" hidden="1">#REF!</definedName>
    <definedName name="BEx3I09YVXO0G4X7KGSA4WGORM35" localSheetId="0" hidden="1">#REF!</definedName>
    <definedName name="BEx3I09YVXO0G4X7KGSA4WGORM35" localSheetId="1" hidden="1">#REF!</definedName>
    <definedName name="BEx3I09YVXO0G4X7KGSA4WGORM35" hidden="1">#REF!</definedName>
    <definedName name="BEx3ICF1GY8HQEBIU9S43PDJ90BX" localSheetId="4" hidden="1">#REF!</definedName>
    <definedName name="BEx3ICF1GY8HQEBIU9S43PDJ90BX" localSheetId="3" hidden="1">#REF!</definedName>
    <definedName name="BEx3ICF1GY8HQEBIU9S43PDJ90BX" localSheetId="0" hidden="1">#REF!</definedName>
    <definedName name="BEx3ICF1GY8HQEBIU9S43PDJ90BX" localSheetId="1" hidden="1">#REF!</definedName>
    <definedName name="BEx3ICF1GY8HQEBIU9S43PDJ90BX" hidden="1">#REF!</definedName>
    <definedName name="BEx3IYAH2DEBFWO8F94H4MXE3RLY" localSheetId="4" hidden="1">#REF!</definedName>
    <definedName name="BEx3IYAH2DEBFWO8F94H4MXE3RLY" localSheetId="3" hidden="1">#REF!</definedName>
    <definedName name="BEx3IYAH2DEBFWO8F94H4MXE3RLY" localSheetId="0" hidden="1">#REF!</definedName>
    <definedName name="BEx3IYAH2DEBFWO8F94H4MXE3RLY" localSheetId="1" hidden="1">#REF!</definedName>
    <definedName name="BEx3IYAH2DEBFWO8F94H4MXE3RLY" hidden="1">#REF!</definedName>
    <definedName name="BEx3IZXXSYEW50379N2EAFWO8DZV" localSheetId="4" hidden="1">#REF!</definedName>
    <definedName name="BEx3IZXXSYEW50379N2EAFWO8DZV" localSheetId="3" hidden="1">#REF!</definedName>
    <definedName name="BEx3IZXXSYEW50379N2EAFWO8DZV" localSheetId="0" hidden="1">#REF!</definedName>
    <definedName name="BEx3IZXXSYEW50379N2EAFWO8DZV" localSheetId="1" hidden="1">#REF!</definedName>
    <definedName name="BEx3IZXXSYEW50379N2EAFWO8DZV" hidden="1">#REF!</definedName>
    <definedName name="BEx3J1VZVGTKT4ATPO9O5JCSFTTR" localSheetId="4" hidden="1">#REF!</definedName>
    <definedName name="BEx3J1VZVGTKT4ATPO9O5JCSFTTR" localSheetId="3" hidden="1">#REF!</definedName>
    <definedName name="BEx3J1VZVGTKT4ATPO9O5JCSFTTR" localSheetId="0" hidden="1">#REF!</definedName>
    <definedName name="BEx3J1VZVGTKT4ATPO9O5JCSFTTR" localSheetId="1" hidden="1">#REF!</definedName>
    <definedName name="BEx3J1VZVGTKT4ATPO9O5JCSFTTR" hidden="1">#REF!</definedName>
    <definedName name="BEx3JC2TY7JNAAC3L7QHVPQXLGQ8" localSheetId="4" hidden="1">#REF!</definedName>
    <definedName name="BEx3JC2TY7JNAAC3L7QHVPQXLGQ8" localSheetId="3" hidden="1">#REF!</definedName>
    <definedName name="BEx3JC2TY7JNAAC3L7QHVPQXLGQ8" localSheetId="0" hidden="1">#REF!</definedName>
    <definedName name="BEx3JC2TY7JNAAC3L7QHVPQXLGQ8" localSheetId="1" hidden="1">#REF!</definedName>
    <definedName name="BEx3JC2TY7JNAAC3L7QHVPQXLGQ8" hidden="1">#REF!</definedName>
    <definedName name="BEx3JX23SYDIGOGM4Y0CQFBW8ZBV" localSheetId="4" hidden="1">#REF!</definedName>
    <definedName name="BEx3JX23SYDIGOGM4Y0CQFBW8ZBV" localSheetId="3" hidden="1">#REF!</definedName>
    <definedName name="BEx3JX23SYDIGOGM4Y0CQFBW8ZBV" localSheetId="0" hidden="1">#REF!</definedName>
    <definedName name="BEx3JX23SYDIGOGM4Y0CQFBW8ZBV" localSheetId="1" hidden="1">#REF!</definedName>
    <definedName name="BEx3JX23SYDIGOGM4Y0CQFBW8ZBV" hidden="1">#REF!</definedName>
    <definedName name="BEx3JXCXCVBZJGV5VEG9MJEI01AL" localSheetId="4" hidden="1">#REF!</definedName>
    <definedName name="BEx3JXCXCVBZJGV5VEG9MJEI01AL" localSheetId="3" hidden="1">#REF!</definedName>
    <definedName name="BEx3JXCXCVBZJGV5VEG9MJEI01AL" localSheetId="0" hidden="1">#REF!</definedName>
    <definedName name="BEx3JXCXCVBZJGV5VEG9MJEI01AL" localSheetId="1" hidden="1">#REF!</definedName>
    <definedName name="BEx3JXCXCVBZJGV5VEG9MJEI01AL" hidden="1">#REF!</definedName>
    <definedName name="BEx3JYK2N7X59TPJSKYZ77ENY8SS" localSheetId="4" hidden="1">#REF!</definedName>
    <definedName name="BEx3JYK2N7X59TPJSKYZ77ENY8SS" localSheetId="3" hidden="1">#REF!</definedName>
    <definedName name="BEx3JYK2N7X59TPJSKYZ77ENY8SS" localSheetId="0" hidden="1">#REF!</definedName>
    <definedName name="BEx3JYK2N7X59TPJSKYZ77ENY8SS" localSheetId="1" hidden="1">#REF!</definedName>
    <definedName name="BEx3JYK2N7X59TPJSKYZ77ENY8SS" hidden="1">#REF!</definedName>
    <definedName name="BEx3K4EII7GU1CG0BN7UL15M6J8Z" localSheetId="4" hidden="1">#REF!</definedName>
    <definedName name="BEx3K4EII7GU1CG0BN7UL15M6J8Z" localSheetId="3" hidden="1">#REF!</definedName>
    <definedName name="BEx3K4EII7GU1CG0BN7UL15M6J8Z" localSheetId="0" hidden="1">#REF!</definedName>
    <definedName name="BEx3K4EII7GU1CG0BN7UL15M6J8Z" localSheetId="1" hidden="1">#REF!</definedName>
    <definedName name="BEx3K4EII7GU1CG0BN7UL15M6J8Z" hidden="1">#REF!</definedName>
    <definedName name="BEx3K4ZXQUQ2KYZF74B84SO48XMW" localSheetId="4" hidden="1">#REF!</definedName>
    <definedName name="BEx3K4ZXQUQ2KYZF74B84SO48XMW" localSheetId="3" hidden="1">#REF!</definedName>
    <definedName name="BEx3K4ZXQUQ2KYZF74B84SO48XMW" localSheetId="0" hidden="1">#REF!</definedName>
    <definedName name="BEx3K4ZXQUQ2KYZF74B84SO48XMW" localSheetId="1" hidden="1">#REF!</definedName>
    <definedName name="BEx3K4ZXQUQ2KYZF74B84SO48XMW" hidden="1">#REF!</definedName>
    <definedName name="BEx3KEFXUCVNVPH7KSEGAZYX13B5" localSheetId="4" hidden="1">#REF!</definedName>
    <definedName name="BEx3KEFXUCVNVPH7KSEGAZYX13B5" localSheetId="3" hidden="1">#REF!</definedName>
    <definedName name="BEx3KEFXUCVNVPH7KSEGAZYX13B5" localSheetId="0" hidden="1">#REF!</definedName>
    <definedName name="BEx3KEFXUCVNVPH7KSEGAZYX13B5" localSheetId="1" hidden="1">#REF!</definedName>
    <definedName name="BEx3KEFXUCVNVPH7KSEGAZYX13B5" hidden="1">#REF!</definedName>
    <definedName name="BEx3KFXUAF6YXAA47B7Q6X9B3VGB" localSheetId="4" hidden="1">#REF!</definedName>
    <definedName name="BEx3KFXUAF6YXAA47B7Q6X9B3VGB" localSheetId="3" hidden="1">#REF!</definedName>
    <definedName name="BEx3KFXUAF6YXAA47B7Q6X9B3VGB" localSheetId="0" hidden="1">#REF!</definedName>
    <definedName name="BEx3KFXUAF6YXAA47B7Q6X9B3VGB" localSheetId="1" hidden="1">#REF!</definedName>
    <definedName name="BEx3KFXUAF6YXAA47B7Q6X9B3VGB" hidden="1">#REF!</definedName>
    <definedName name="BEx3KIXQYOGMPK4WJJAVBRX4NR28" localSheetId="4" hidden="1">#REF!</definedName>
    <definedName name="BEx3KIXQYOGMPK4WJJAVBRX4NR28" localSheetId="3" hidden="1">#REF!</definedName>
    <definedName name="BEx3KIXQYOGMPK4WJJAVBRX4NR28" localSheetId="0" hidden="1">#REF!</definedName>
    <definedName name="BEx3KIXQYOGMPK4WJJAVBRX4NR28" localSheetId="1" hidden="1">#REF!</definedName>
    <definedName name="BEx3KIXQYOGMPK4WJJAVBRX4NR28" hidden="1">#REF!</definedName>
    <definedName name="BEx3KJOMVOSFZVJUL3GKCNP6DQDS" localSheetId="4" hidden="1">#REF!</definedName>
    <definedName name="BEx3KJOMVOSFZVJUL3GKCNP6DQDS" localSheetId="3" hidden="1">#REF!</definedName>
    <definedName name="BEx3KJOMVOSFZVJUL3GKCNP6DQDS" localSheetId="0" hidden="1">#REF!</definedName>
    <definedName name="BEx3KJOMVOSFZVJUL3GKCNP6DQDS" localSheetId="1" hidden="1">#REF!</definedName>
    <definedName name="BEx3KJOMVOSFZVJUL3GKCNP6DQDS" hidden="1">#REF!</definedName>
    <definedName name="BEx3KP2VRBMORK0QEAZUYCXL3DHJ" localSheetId="4" hidden="1">#REF!</definedName>
    <definedName name="BEx3KP2VRBMORK0QEAZUYCXL3DHJ" localSheetId="3" hidden="1">#REF!</definedName>
    <definedName name="BEx3KP2VRBMORK0QEAZUYCXL3DHJ" localSheetId="0" hidden="1">#REF!</definedName>
    <definedName name="BEx3KP2VRBMORK0QEAZUYCXL3DHJ" localSheetId="1" hidden="1">#REF!</definedName>
    <definedName name="BEx3KP2VRBMORK0QEAZUYCXL3DHJ" hidden="1">#REF!</definedName>
    <definedName name="BEx3L4IN3LI4C26SITKTGAH27CDU" localSheetId="4" hidden="1">#REF!</definedName>
    <definedName name="BEx3L4IN3LI4C26SITKTGAH27CDU" localSheetId="3" hidden="1">#REF!</definedName>
    <definedName name="BEx3L4IN3LI4C26SITKTGAH27CDU" localSheetId="0" hidden="1">#REF!</definedName>
    <definedName name="BEx3L4IN3LI4C26SITKTGAH27CDU" localSheetId="1" hidden="1">#REF!</definedName>
    <definedName name="BEx3L4IN3LI4C26SITKTGAH27CDU" hidden="1">#REF!</definedName>
    <definedName name="BEx3L4YQ0J7ZU0M5QM6YIPCEYC9K" localSheetId="4" hidden="1">#REF!</definedName>
    <definedName name="BEx3L4YQ0J7ZU0M5QM6YIPCEYC9K" localSheetId="3" hidden="1">#REF!</definedName>
    <definedName name="BEx3L4YQ0J7ZU0M5QM6YIPCEYC9K" localSheetId="0" hidden="1">#REF!</definedName>
    <definedName name="BEx3L4YQ0J7ZU0M5QM6YIPCEYC9K" localSheetId="1" hidden="1">#REF!</definedName>
    <definedName name="BEx3L4YQ0J7ZU0M5QM6YIPCEYC9K" hidden="1">#REF!</definedName>
    <definedName name="BEx3L60DJOR7NQN42G7YSAODP1EX" localSheetId="4" hidden="1">#REF!</definedName>
    <definedName name="BEx3L60DJOR7NQN42G7YSAODP1EX" localSheetId="3" hidden="1">#REF!</definedName>
    <definedName name="BEx3L60DJOR7NQN42G7YSAODP1EX" localSheetId="0" hidden="1">#REF!</definedName>
    <definedName name="BEx3L60DJOR7NQN42G7YSAODP1EX" localSheetId="1" hidden="1">#REF!</definedName>
    <definedName name="BEx3L60DJOR7NQN42G7YSAODP1EX" hidden="1">#REF!</definedName>
    <definedName name="BEx3L7D0PI38HWZ7VADU16C9E33D" localSheetId="4" hidden="1">#REF!</definedName>
    <definedName name="BEx3L7D0PI38HWZ7VADU16C9E33D" localSheetId="3" hidden="1">#REF!</definedName>
    <definedName name="BEx3L7D0PI38HWZ7VADU16C9E33D" localSheetId="0" hidden="1">#REF!</definedName>
    <definedName name="BEx3L7D0PI38HWZ7VADU16C9E33D" localSheetId="1" hidden="1">#REF!</definedName>
    <definedName name="BEx3L7D0PI38HWZ7VADU16C9E33D" hidden="1">#REF!</definedName>
    <definedName name="BEx3LM1PR4Y7KINKMTMKR984GX8Q" localSheetId="4" hidden="1">#REF!</definedName>
    <definedName name="BEx3LM1PR4Y7KINKMTMKR984GX8Q" localSheetId="3" hidden="1">#REF!</definedName>
    <definedName name="BEx3LM1PR4Y7KINKMTMKR984GX8Q" localSheetId="0" hidden="1">#REF!</definedName>
    <definedName name="BEx3LM1PR4Y7KINKMTMKR984GX8Q" localSheetId="1" hidden="1">#REF!</definedName>
    <definedName name="BEx3LM1PR4Y7KINKMTMKR984GX8Q" hidden="1">#REF!</definedName>
    <definedName name="BEx3LPCEZ1C0XEKNCM3YT09JWCUO" localSheetId="4" hidden="1">#REF!</definedName>
    <definedName name="BEx3LPCEZ1C0XEKNCM3YT09JWCUO" localSheetId="3" hidden="1">#REF!</definedName>
    <definedName name="BEx3LPCEZ1C0XEKNCM3YT09JWCUO" localSheetId="0" hidden="1">#REF!</definedName>
    <definedName name="BEx3LPCEZ1C0XEKNCM3YT09JWCUO" localSheetId="1" hidden="1">#REF!</definedName>
    <definedName name="BEx3LPCEZ1C0XEKNCM3YT09JWCUO" hidden="1">#REF!</definedName>
    <definedName name="BEx3M1MR1K1NQD03H74BFWOK4MWQ" localSheetId="4" hidden="1">#REF!</definedName>
    <definedName name="BEx3M1MR1K1NQD03H74BFWOK4MWQ" localSheetId="3" hidden="1">#REF!</definedName>
    <definedName name="BEx3M1MR1K1NQD03H74BFWOK4MWQ" localSheetId="0" hidden="1">#REF!</definedName>
    <definedName name="BEx3M1MR1K1NQD03H74BFWOK4MWQ" localSheetId="1" hidden="1">#REF!</definedName>
    <definedName name="BEx3M1MR1K1NQD03H74BFWOK4MWQ" hidden="1">#REF!</definedName>
    <definedName name="BEx3M4H77MYUKOOD31H9F80NMVK8" localSheetId="4" hidden="1">#REF!</definedName>
    <definedName name="BEx3M4H77MYUKOOD31H9F80NMVK8" localSheetId="3" hidden="1">#REF!</definedName>
    <definedName name="BEx3M4H77MYUKOOD31H9F80NMVK8" localSheetId="0" hidden="1">#REF!</definedName>
    <definedName name="BEx3M4H77MYUKOOD31H9F80NMVK8" localSheetId="1" hidden="1">#REF!</definedName>
    <definedName name="BEx3M4H77MYUKOOD31H9F80NMVK8" hidden="1">#REF!</definedName>
    <definedName name="BEx3M9VFX329PZWYC4DMZ6P3W9R2" localSheetId="4" hidden="1">#REF!</definedName>
    <definedName name="BEx3M9VFX329PZWYC4DMZ6P3W9R2" localSheetId="3" hidden="1">#REF!</definedName>
    <definedName name="BEx3M9VFX329PZWYC4DMZ6P3W9R2" localSheetId="0" hidden="1">#REF!</definedName>
    <definedName name="BEx3M9VFX329PZWYC4DMZ6P3W9R2" localSheetId="1" hidden="1">#REF!</definedName>
    <definedName name="BEx3M9VFX329PZWYC4DMZ6P3W9R2" hidden="1">#REF!</definedName>
    <definedName name="BEx3MCQ0VEBV0CZXDS505L38EQ8N" localSheetId="4" hidden="1">#REF!</definedName>
    <definedName name="BEx3MCQ0VEBV0CZXDS505L38EQ8N" localSheetId="3" hidden="1">#REF!</definedName>
    <definedName name="BEx3MCQ0VEBV0CZXDS505L38EQ8N" localSheetId="0" hidden="1">#REF!</definedName>
    <definedName name="BEx3MCQ0VEBV0CZXDS505L38EQ8N" localSheetId="1" hidden="1">#REF!</definedName>
    <definedName name="BEx3MCQ0VEBV0CZXDS505L38EQ8N" hidden="1">#REF!</definedName>
    <definedName name="BEx3MEYV5LQY0BAL7V3CFAFVOM3T" localSheetId="4" hidden="1">#REF!</definedName>
    <definedName name="BEx3MEYV5LQY0BAL7V3CFAFVOM3T" localSheetId="3" hidden="1">#REF!</definedName>
    <definedName name="BEx3MEYV5LQY0BAL7V3CFAFVOM3T" localSheetId="0" hidden="1">#REF!</definedName>
    <definedName name="BEx3MEYV5LQY0BAL7V3CFAFVOM3T" localSheetId="1" hidden="1">#REF!</definedName>
    <definedName name="BEx3MEYV5LQY0BAL7V3CFAFVOM3T" hidden="1">#REF!</definedName>
    <definedName name="BEx3ML44EJ5QLVJMAFPN6J1V4GPU" localSheetId="4" hidden="1">#REF!</definedName>
    <definedName name="BEx3ML44EJ5QLVJMAFPN6J1V4GPU" localSheetId="3" hidden="1">#REF!</definedName>
    <definedName name="BEx3ML44EJ5QLVJMAFPN6J1V4GPU" localSheetId="0" hidden="1">#REF!</definedName>
    <definedName name="BEx3ML44EJ5QLVJMAFPN6J1V4GPU" localSheetId="1" hidden="1">#REF!</definedName>
    <definedName name="BEx3ML44EJ5QLVJMAFPN6J1V4GPU" hidden="1">#REF!</definedName>
    <definedName name="BEx3MREOFWJQEYMCMBL7ZE06NBN6" localSheetId="4" hidden="1">#REF!</definedName>
    <definedName name="BEx3MREOFWJQEYMCMBL7ZE06NBN6" localSheetId="3" hidden="1">#REF!</definedName>
    <definedName name="BEx3MREOFWJQEYMCMBL7ZE06NBN6" localSheetId="0" hidden="1">#REF!</definedName>
    <definedName name="BEx3MREOFWJQEYMCMBL7ZE06NBN6" localSheetId="1" hidden="1">#REF!</definedName>
    <definedName name="BEx3MREOFWJQEYMCMBL7ZE06NBN6" hidden="1">#REF!</definedName>
    <definedName name="BEx3NKXF7GYXHBK75UI6MDRUSU0J" localSheetId="4" hidden="1">#REF!</definedName>
    <definedName name="BEx3NKXF7GYXHBK75UI6MDRUSU0J" localSheetId="3" hidden="1">#REF!</definedName>
    <definedName name="BEx3NKXF7GYXHBK75UI6MDRUSU0J" localSheetId="0" hidden="1">#REF!</definedName>
    <definedName name="BEx3NKXF7GYXHBK75UI6MDRUSU0J" localSheetId="1" hidden="1">#REF!</definedName>
    <definedName name="BEx3NKXF7GYXHBK75UI6MDRUSU0J" hidden="1">#REF!</definedName>
    <definedName name="BEx3NLIZ7PHF2XE59ECZ3MD04ZG1" localSheetId="4" hidden="1">#REF!</definedName>
    <definedName name="BEx3NLIZ7PHF2XE59ECZ3MD04ZG1" localSheetId="3" hidden="1">#REF!</definedName>
    <definedName name="BEx3NLIZ7PHF2XE59ECZ3MD04ZG1" localSheetId="0" hidden="1">#REF!</definedName>
    <definedName name="BEx3NLIZ7PHF2XE59ECZ3MD04ZG1" localSheetId="1" hidden="1">#REF!</definedName>
    <definedName name="BEx3NLIZ7PHF2XE59ECZ3MD04ZG1" hidden="1">#REF!</definedName>
    <definedName name="BEx3NMQ4BVC94728AUM7CCX7UHTU" localSheetId="4" hidden="1">#REF!</definedName>
    <definedName name="BEx3NMQ4BVC94728AUM7CCX7UHTU" localSheetId="3" hidden="1">#REF!</definedName>
    <definedName name="BEx3NMQ4BVC94728AUM7CCX7UHTU" localSheetId="0" hidden="1">#REF!</definedName>
    <definedName name="BEx3NMQ4BVC94728AUM7CCX7UHTU" localSheetId="1" hidden="1">#REF!</definedName>
    <definedName name="BEx3NMQ4BVC94728AUM7CCX7UHTU" hidden="1">#REF!</definedName>
    <definedName name="BEx3NR2I4OUFP3Z2QZEDU2PIFIDI" localSheetId="4" hidden="1">#REF!</definedName>
    <definedName name="BEx3NR2I4OUFP3Z2QZEDU2PIFIDI" localSheetId="3" hidden="1">#REF!</definedName>
    <definedName name="BEx3NR2I4OUFP3Z2QZEDU2PIFIDI" localSheetId="0" hidden="1">#REF!</definedName>
    <definedName name="BEx3NR2I4OUFP3Z2QZEDU2PIFIDI" localSheetId="1" hidden="1">#REF!</definedName>
    <definedName name="BEx3NR2I4OUFP3Z2QZEDU2PIFIDI" hidden="1">#REF!</definedName>
    <definedName name="BEx3O19B8FTTAPVT5DZXQGQXWFR8" localSheetId="4" hidden="1">#REF!</definedName>
    <definedName name="BEx3O19B8FTTAPVT5DZXQGQXWFR8" localSheetId="3" hidden="1">#REF!</definedName>
    <definedName name="BEx3O19B8FTTAPVT5DZXQGQXWFR8" localSheetId="0" hidden="1">#REF!</definedName>
    <definedName name="BEx3O19B8FTTAPVT5DZXQGQXWFR8" localSheetId="1" hidden="1">#REF!</definedName>
    <definedName name="BEx3O19B8FTTAPVT5DZXQGQXWFR8" hidden="1">#REF!</definedName>
    <definedName name="BEx3O85IKWARA6NCJOLRBRJFMEWW" localSheetId="4" hidden="1">#REF!</definedName>
    <definedName name="BEx3O85IKWARA6NCJOLRBRJFMEWW" localSheetId="3" hidden="1">#REF!</definedName>
    <definedName name="BEx3O85IKWARA6NCJOLRBRJFMEWW" localSheetId="0" hidden="1">#REF!</definedName>
    <definedName name="BEx3O85IKWARA6NCJOLRBRJFMEWW" localSheetId="1" hidden="1">#REF!</definedName>
    <definedName name="BEx3O85IKWARA6NCJOLRBRJFMEWW" hidden="1">#REF!</definedName>
    <definedName name="BEx3OJZSCGFRW7SVGBFI0X9DNVMM" localSheetId="4" hidden="1">#REF!</definedName>
    <definedName name="BEx3OJZSCGFRW7SVGBFI0X9DNVMM" localSheetId="3" hidden="1">#REF!</definedName>
    <definedName name="BEx3OJZSCGFRW7SVGBFI0X9DNVMM" localSheetId="0" hidden="1">#REF!</definedName>
    <definedName name="BEx3OJZSCGFRW7SVGBFI0X9DNVMM" localSheetId="1" hidden="1">#REF!</definedName>
    <definedName name="BEx3OJZSCGFRW7SVGBFI0X9DNVMM" hidden="1">#REF!</definedName>
    <definedName name="BEx3ORSBUXAF21MKEY90YJV9AY9A" localSheetId="4" hidden="1">#REF!</definedName>
    <definedName name="BEx3ORSBUXAF21MKEY90YJV9AY9A" localSheetId="3" hidden="1">#REF!</definedName>
    <definedName name="BEx3ORSBUXAF21MKEY90YJV9AY9A" localSheetId="0" hidden="1">#REF!</definedName>
    <definedName name="BEx3ORSBUXAF21MKEY90YJV9AY9A" localSheetId="1" hidden="1">#REF!</definedName>
    <definedName name="BEx3ORSBUXAF21MKEY90YJV9AY9A" hidden="1">#REF!</definedName>
    <definedName name="BEx3OV8BH6PYNZT7C246LOAU9SVX" localSheetId="4" hidden="1">#REF!</definedName>
    <definedName name="BEx3OV8BH6PYNZT7C246LOAU9SVX" localSheetId="3" hidden="1">#REF!</definedName>
    <definedName name="BEx3OV8BH6PYNZT7C246LOAU9SVX" localSheetId="0" hidden="1">#REF!</definedName>
    <definedName name="BEx3OV8BH6PYNZT7C246LOAU9SVX" localSheetId="1" hidden="1">#REF!</definedName>
    <definedName name="BEx3OV8BH6PYNZT7C246LOAU9SVX" hidden="1">#REF!</definedName>
    <definedName name="BEx3OXRYJZUEY6E72UJU0PHLMYAR" localSheetId="4" hidden="1">#REF!</definedName>
    <definedName name="BEx3OXRYJZUEY6E72UJU0PHLMYAR" localSheetId="3" hidden="1">#REF!</definedName>
    <definedName name="BEx3OXRYJZUEY6E72UJU0PHLMYAR" localSheetId="0" hidden="1">#REF!</definedName>
    <definedName name="BEx3OXRYJZUEY6E72UJU0PHLMYAR" localSheetId="1" hidden="1">#REF!</definedName>
    <definedName name="BEx3OXRYJZUEY6E72UJU0PHLMYAR" hidden="1">#REF!</definedName>
    <definedName name="BEx3P59TTRSGQY888P5C1O7M2PQT" localSheetId="4" hidden="1">#REF!</definedName>
    <definedName name="BEx3P59TTRSGQY888P5C1O7M2PQT" localSheetId="3" hidden="1">#REF!</definedName>
    <definedName name="BEx3P59TTRSGQY888P5C1O7M2PQT" localSheetId="0" hidden="1">#REF!</definedName>
    <definedName name="BEx3P59TTRSGQY888P5C1O7M2PQT" localSheetId="1" hidden="1">#REF!</definedName>
    <definedName name="BEx3P59TTRSGQY888P5C1O7M2PQT" hidden="1">#REF!</definedName>
    <definedName name="BEx3PDNRRNKD5GOUBUQFXAHIXLD9" localSheetId="4" hidden="1">#REF!</definedName>
    <definedName name="BEx3PDNRRNKD5GOUBUQFXAHIXLD9" localSheetId="3" hidden="1">#REF!</definedName>
    <definedName name="BEx3PDNRRNKD5GOUBUQFXAHIXLD9" localSheetId="0" hidden="1">#REF!</definedName>
    <definedName name="BEx3PDNRRNKD5GOUBUQFXAHIXLD9" localSheetId="1" hidden="1">#REF!</definedName>
    <definedName name="BEx3PDNRRNKD5GOUBUQFXAHIXLD9" hidden="1">#REF!</definedName>
    <definedName name="BEx3PDT8GNPWLLN02IH1XPV90XYK" localSheetId="4" hidden="1">#REF!</definedName>
    <definedName name="BEx3PDT8GNPWLLN02IH1XPV90XYK" localSheetId="3" hidden="1">#REF!</definedName>
    <definedName name="BEx3PDT8GNPWLLN02IH1XPV90XYK" localSheetId="0" hidden="1">#REF!</definedName>
    <definedName name="BEx3PDT8GNPWLLN02IH1XPV90XYK" localSheetId="1" hidden="1">#REF!</definedName>
    <definedName name="BEx3PDT8GNPWLLN02IH1XPV90XYK" hidden="1">#REF!</definedName>
    <definedName name="BEx3PKEMDW8KZEP11IL927C5O7I2" localSheetId="4" hidden="1">#REF!</definedName>
    <definedName name="BEx3PKEMDW8KZEP11IL927C5O7I2" localSheetId="3" hidden="1">#REF!</definedName>
    <definedName name="BEx3PKEMDW8KZEP11IL927C5O7I2" localSheetId="0" hidden="1">#REF!</definedName>
    <definedName name="BEx3PKEMDW8KZEP11IL927C5O7I2" localSheetId="1" hidden="1">#REF!</definedName>
    <definedName name="BEx3PKEMDW8KZEP11IL927C5O7I2" hidden="1">#REF!</definedName>
    <definedName name="BEx3PKJZ1Z7L9S6KV8KXVS6B2FX4" localSheetId="4" hidden="1">#REF!</definedName>
    <definedName name="BEx3PKJZ1Z7L9S6KV8KXVS6B2FX4" localSheetId="3" hidden="1">#REF!</definedName>
    <definedName name="BEx3PKJZ1Z7L9S6KV8KXVS6B2FX4" localSheetId="0" hidden="1">#REF!</definedName>
    <definedName name="BEx3PKJZ1Z7L9S6KV8KXVS6B2FX4" localSheetId="1" hidden="1">#REF!</definedName>
    <definedName name="BEx3PKJZ1Z7L9S6KV8KXVS6B2FX4" hidden="1">#REF!</definedName>
    <definedName name="BEx3PMNG53Z5HY138H99QOMTX8W3" localSheetId="4" hidden="1">#REF!</definedName>
    <definedName name="BEx3PMNG53Z5HY138H99QOMTX8W3" localSheetId="3" hidden="1">#REF!</definedName>
    <definedName name="BEx3PMNG53Z5HY138H99QOMTX8W3" localSheetId="0" hidden="1">#REF!</definedName>
    <definedName name="BEx3PMNG53Z5HY138H99QOMTX8W3" localSheetId="1" hidden="1">#REF!</definedName>
    <definedName name="BEx3PMNG53Z5HY138H99QOMTX8W3" hidden="1">#REF!</definedName>
    <definedName name="BEx3PP1RRSFZ8UC0JC9R91W6LNKW" localSheetId="4" hidden="1">#REF!</definedName>
    <definedName name="BEx3PP1RRSFZ8UC0JC9R91W6LNKW" localSheetId="3" hidden="1">#REF!</definedName>
    <definedName name="BEx3PP1RRSFZ8UC0JC9R91W6LNKW" localSheetId="0" hidden="1">#REF!</definedName>
    <definedName name="BEx3PP1RRSFZ8UC0JC9R91W6LNKW" localSheetId="1" hidden="1">#REF!</definedName>
    <definedName name="BEx3PP1RRSFZ8UC0JC9R91W6LNKW" hidden="1">#REF!</definedName>
    <definedName name="BEx3PVXYZC8WB9ZJE7OCKUXZ46EA" localSheetId="4" hidden="1">#REF!</definedName>
    <definedName name="BEx3PVXYZC8WB9ZJE7OCKUXZ46EA" localSheetId="3" hidden="1">#REF!</definedName>
    <definedName name="BEx3PVXYZC8WB9ZJE7OCKUXZ46EA" localSheetId="0" hidden="1">#REF!</definedName>
    <definedName name="BEx3PVXYZC8WB9ZJE7OCKUXZ46EA" localSheetId="1" hidden="1">#REF!</definedName>
    <definedName name="BEx3PVXYZC8WB9ZJE7OCKUXZ46EA" hidden="1">#REF!</definedName>
    <definedName name="BEx3Q0VWPU5EQECK7MQ47TYJ3SWW" localSheetId="4" hidden="1">#REF!</definedName>
    <definedName name="BEx3Q0VWPU5EQECK7MQ47TYJ3SWW" localSheetId="3" hidden="1">#REF!</definedName>
    <definedName name="BEx3Q0VWPU5EQECK7MQ47TYJ3SWW" localSheetId="0" hidden="1">#REF!</definedName>
    <definedName name="BEx3Q0VWPU5EQECK7MQ47TYJ3SWW" localSheetId="1" hidden="1">#REF!</definedName>
    <definedName name="BEx3Q0VWPU5EQECK7MQ47TYJ3SWW" hidden="1">#REF!</definedName>
    <definedName name="BEx3Q7BZ9PUXK2RLIOFSIS9AHU1B" localSheetId="4" hidden="1">#REF!</definedName>
    <definedName name="BEx3Q7BZ9PUXK2RLIOFSIS9AHU1B" localSheetId="3" hidden="1">#REF!</definedName>
    <definedName name="BEx3Q7BZ9PUXK2RLIOFSIS9AHU1B" localSheetId="0" hidden="1">#REF!</definedName>
    <definedName name="BEx3Q7BZ9PUXK2RLIOFSIS9AHU1B" localSheetId="1" hidden="1">#REF!</definedName>
    <definedName name="BEx3Q7BZ9PUXK2RLIOFSIS9AHU1B" hidden="1">#REF!</definedName>
    <definedName name="BEx3Q8J42S9VU6EAN2Y28MR6DF88" localSheetId="4" hidden="1">#REF!</definedName>
    <definedName name="BEx3Q8J42S9VU6EAN2Y28MR6DF88" localSheetId="3" hidden="1">#REF!</definedName>
    <definedName name="BEx3Q8J42S9VU6EAN2Y28MR6DF88" localSheetId="0" hidden="1">#REF!</definedName>
    <definedName name="BEx3Q8J42S9VU6EAN2Y28MR6DF88" localSheetId="1" hidden="1">#REF!</definedName>
    <definedName name="BEx3Q8J42S9VU6EAN2Y28MR6DF88" hidden="1">#REF!</definedName>
    <definedName name="BEx3QEDFOYFY5NBTININ5W4RLD4Q" localSheetId="4" hidden="1">#REF!</definedName>
    <definedName name="BEx3QEDFOYFY5NBTININ5W4RLD4Q" localSheetId="3" hidden="1">#REF!</definedName>
    <definedName name="BEx3QEDFOYFY5NBTININ5W4RLD4Q" localSheetId="0" hidden="1">#REF!</definedName>
    <definedName name="BEx3QEDFOYFY5NBTININ5W4RLD4Q" localSheetId="1" hidden="1">#REF!</definedName>
    <definedName name="BEx3QEDFOYFY5NBTININ5W4RLD4Q" hidden="1">#REF!</definedName>
    <definedName name="BEx3QIKJ3U962US1Q564NZDLU8LD" localSheetId="4" hidden="1">#REF!</definedName>
    <definedName name="BEx3QIKJ3U962US1Q564NZDLU8LD" localSheetId="3" hidden="1">#REF!</definedName>
    <definedName name="BEx3QIKJ3U962US1Q564NZDLU8LD" localSheetId="0" hidden="1">#REF!</definedName>
    <definedName name="BEx3QIKJ3U962US1Q564NZDLU8LD" localSheetId="1" hidden="1">#REF!</definedName>
    <definedName name="BEx3QIKJ3U962US1Q564NZDLU8LD" hidden="1">#REF!</definedName>
    <definedName name="BEx3QR9D45DHW50VQ7Y3Q1AXPOB9" localSheetId="4" hidden="1">#REF!</definedName>
    <definedName name="BEx3QR9D45DHW50VQ7Y3Q1AXPOB9" localSheetId="3" hidden="1">#REF!</definedName>
    <definedName name="BEx3QR9D45DHW50VQ7Y3Q1AXPOB9" localSheetId="0" hidden="1">#REF!</definedName>
    <definedName name="BEx3QR9D45DHW50VQ7Y3Q1AXPOB9" localSheetId="1" hidden="1">#REF!</definedName>
    <definedName name="BEx3QR9D45DHW50VQ7Y3Q1AXPOB9" hidden="1">#REF!</definedName>
    <definedName name="BEx3QSWT2S5KWG6U2V9711IYDQBM" localSheetId="4" hidden="1">#REF!</definedName>
    <definedName name="BEx3QSWT2S5KWG6U2V9711IYDQBM" localSheetId="3" hidden="1">#REF!</definedName>
    <definedName name="BEx3QSWT2S5KWG6U2V9711IYDQBM" localSheetId="0" hidden="1">#REF!</definedName>
    <definedName name="BEx3QSWT2S5KWG6U2V9711IYDQBM" localSheetId="1" hidden="1">#REF!</definedName>
    <definedName name="BEx3QSWT2S5KWG6U2V9711IYDQBM" hidden="1">#REF!</definedName>
    <definedName name="BEx3QVGG7Q2X4HZHJAM35A8T3VR7" localSheetId="4" hidden="1">#REF!</definedName>
    <definedName name="BEx3QVGG7Q2X4HZHJAM35A8T3VR7" localSheetId="3" hidden="1">#REF!</definedName>
    <definedName name="BEx3QVGG7Q2X4HZHJAM35A8T3VR7" localSheetId="0" hidden="1">#REF!</definedName>
    <definedName name="BEx3QVGG7Q2X4HZHJAM35A8T3VR7" localSheetId="1" hidden="1">#REF!</definedName>
    <definedName name="BEx3QVGG7Q2X4HZHJAM35A8T3VR7" hidden="1">#REF!</definedName>
    <definedName name="BEx3R0JUB9YN8PHPPQTAMIT1IHWK" localSheetId="4" hidden="1">#REF!</definedName>
    <definedName name="BEx3R0JUB9YN8PHPPQTAMIT1IHWK" localSheetId="3" hidden="1">#REF!</definedName>
    <definedName name="BEx3R0JUB9YN8PHPPQTAMIT1IHWK" localSheetId="0" hidden="1">#REF!</definedName>
    <definedName name="BEx3R0JUB9YN8PHPPQTAMIT1IHWK" localSheetId="1" hidden="1">#REF!</definedName>
    <definedName name="BEx3R0JUB9YN8PHPPQTAMIT1IHWK" hidden="1">#REF!</definedName>
    <definedName name="BEx3R81NFRO7M81VHVKOBFT0QBIL" localSheetId="4" hidden="1">#REF!</definedName>
    <definedName name="BEx3R81NFRO7M81VHVKOBFT0QBIL" localSheetId="3" hidden="1">#REF!</definedName>
    <definedName name="BEx3R81NFRO7M81VHVKOBFT0QBIL" localSheetId="0" hidden="1">#REF!</definedName>
    <definedName name="BEx3R81NFRO7M81VHVKOBFT0QBIL" localSheetId="1" hidden="1">#REF!</definedName>
    <definedName name="BEx3R81NFRO7M81VHVKOBFT0QBIL" hidden="1">#REF!</definedName>
    <definedName name="BEx3RHC2ZD5UFS6QD4OPFCNNMWH1" localSheetId="4" hidden="1">#REF!</definedName>
    <definedName name="BEx3RHC2ZD5UFS6QD4OPFCNNMWH1" localSheetId="3" hidden="1">#REF!</definedName>
    <definedName name="BEx3RHC2ZD5UFS6QD4OPFCNNMWH1" localSheetId="0" hidden="1">#REF!</definedName>
    <definedName name="BEx3RHC2ZD5UFS6QD4OPFCNNMWH1" localSheetId="1" hidden="1">#REF!</definedName>
    <definedName name="BEx3RHC2ZD5UFS6QD4OPFCNNMWH1" hidden="1">#REF!</definedName>
    <definedName name="BEx3RQ10QIWBAPHALAA91BUUCM2X" localSheetId="4" hidden="1">#REF!</definedName>
    <definedName name="BEx3RQ10QIWBAPHALAA91BUUCM2X" localSheetId="3" hidden="1">#REF!</definedName>
    <definedName name="BEx3RQ10QIWBAPHALAA91BUUCM2X" localSheetId="0" hidden="1">#REF!</definedName>
    <definedName name="BEx3RQ10QIWBAPHALAA91BUUCM2X" localSheetId="1" hidden="1">#REF!</definedName>
    <definedName name="BEx3RQ10QIWBAPHALAA91BUUCM2X" hidden="1">#REF!</definedName>
    <definedName name="BEx3RV4E1WT43SZBUN09RTB8EK1O" localSheetId="4" hidden="1">#REF!</definedName>
    <definedName name="BEx3RV4E1WT43SZBUN09RTB8EK1O" localSheetId="3" hidden="1">#REF!</definedName>
    <definedName name="BEx3RV4E1WT43SZBUN09RTB8EK1O" localSheetId="0" hidden="1">#REF!</definedName>
    <definedName name="BEx3RV4E1WT43SZBUN09RTB8EK1O" localSheetId="1" hidden="1">#REF!</definedName>
    <definedName name="BEx3RV4E1WT43SZBUN09RTB8EK1O" hidden="1">#REF!</definedName>
    <definedName name="BEx3RXYU0QLFXSFTM5EB20GD03W5" localSheetId="4" hidden="1">#REF!</definedName>
    <definedName name="BEx3RXYU0QLFXSFTM5EB20GD03W5" localSheetId="3" hidden="1">#REF!</definedName>
    <definedName name="BEx3RXYU0QLFXSFTM5EB20GD03W5" localSheetId="0" hidden="1">#REF!</definedName>
    <definedName name="BEx3RXYU0QLFXSFTM5EB20GD03W5" localSheetId="1" hidden="1">#REF!</definedName>
    <definedName name="BEx3RXYU0QLFXSFTM5EB20GD03W5" hidden="1">#REF!</definedName>
    <definedName name="BEx3RYKLC3QQO3XTUN7BEW2AQL98" localSheetId="4" hidden="1">#REF!</definedName>
    <definedName name="BEx3RYKLC3QQO3XTUN7BEW2AQL98" localSheetId="3" hidden="1">#REF!</definedName>
    <definedName name="BEx3RYKLC3QQO3XTUN7BEW2AQL98" localSheetId="0" hidden="1">#REF!</definedName>
    <definedName name="BEx3RYKLC3QQO3XTUN7BEW2AQL98" localSheetId="1" hidden="1">#REF!</definedName>
    <definedName name="BEx3RYKLC3QQO3XTUN7BEW2AQL98" hidden="1">#REF!</definedName>
    <definedName name="BEx3SICJ45BYT6FHBER86PJT25FC" localSheetId="4" hidden="1">#REF!</definedName>
    <definedName name="BEx3SICJ45BYT6FHBER86PJT25FC" localSheetId="3" hidden="1">#REF!</definedName>
    <definedName name="BEx3SICJ45BYT6FHBER86PJT25FC" localSheetId="0" hidden="1">#REF!</definedName>
    <definedName name="BEx3SICJ45BYT6FHBER86PJT25FC" localSheetId="1" hidden="1">#REF!</definedName>
    <definedName name="BEx3SICJ45BYT6FHBER86PJT25FC" hidden="1">#REF!</definedName>
    <definedName name="BEx3SMUCMJVGQ2H4EHQI5ZFHEF0P" localSheetId="4" hidden="1">#REF!</definedName>
    <definedName name="BEx3SMUCMJVGQ2H4EHQI5ZFHEF0P" localSheetId="3" hidden="1">#REF!</definedName>
    <definedName name="BEx3SMUCMJVGQ2H4EHQI5ZFHEF0P" localSheetId="0" hidden="1">#REF!</definedName>
    <definedName name="BEx3SMUCMJVGQ2H4EHQI5ZFHEF0P" localSheetId="1" hidden="1">#REF!</definedName>
    <definedName name="BEx3SMUCMJVGQ2H4EHQI5ZFHEF0P" hidden="1">#REF!</definedName>
    <definedName name="BEx3SN56F03CPDRDA7LZ763V0N4I" localSheetId="4" hidden="1">#REF!</definedName>
    <definedName name="BEx3SN56F03CPDRDA7LZ763V0N4I" localSheetId="3" hidden="1">#REF!</definedName>
    <definedName name="BEx3SN56F03CPDRDA7LZ763V0N4I" localSheetId="0" hidden="1">#REF!</definedName>
    <definedName name="BEx3SN56F03CPDRDA7LZ763V0N4I" localSheetId="1" hidden="1">#REF!</definedName>
    <definedName name="BEx3SN56F03CPDRDA7LZ763V0N4I" hidden="1">#REF!</definedName>
    <definedName name="BEx3SPE6N1ORXPRCDL3JPZD73Z9F" localSheetId="4" hidden="1">#REF!</definedName>
    <definedName name="BEx3SPE6N1ORXPRCDL3JPZD73Z9F" localSheetId="3" hidden="1">#REF!</definedName>
    <definedName name="BEx3SPE6N1ORXPRCDL3JPZD73Z9F" localSheetId="0" hidden="1">#REF!</definedName>
    <definedName name="BEx3SPE6N1ORXPRCDL3JPZD73Z9F" localSheetId="1" hidden="1">#REF!</definedName>
    <definedName name="BEx3SPE6N1ORXPRCDL3JPZD73Z9F" hidden="1">#REF!</definedName>
    <definedName name="BEx3T29ZTULQE0OMSMWUMZDU9ZZ0" localSheetId="4" hidden="1">#REF!</definedName>
    <definedName name="BEx3T29ZTULQE0OMSMWUMZDU9ZZ0" localSheetId="3" hidden="1">#REF!</definedName>
    <definedName name="BEx3T29ZTULQE0OMSMWUMZDU9ZZ0" localSheetId="0" hidden="1">#REF!</definedName>
    <definedName name="BEx3T29ZTULQE0OMSMWUMZDU9ZZ0" localSheetId="1" hidden="1">#REF!</definedName>
    <definedName name="BEx3T29ZTULQE0OMSMWUMZDU9ZZ0" hidden="1">#REF!</definedName>
    <definedName name="BEx3T6MJ1QDJ929WMUDVZ0O3UW0Y" localSheetId="4" hidden="1">#REF!</definedName>
    <definedName name="BEx3T6MJ1QDJ929WMUDVZ0O3UW0Y" localSheetId="3" hidden="1">#REF!</definedName>
    <definedName name="BEx3T6MJ1QDJ929WMUDVZ0O3UW0Y" localSheetId="0" hidden="1">#REF!</definedName>
    <definedName name="BEx3T6MJ1QDJ929WMUDVZ0O3UW0Y" localSheetId="1" hidden="1">#REF!</definedName>
    <definedName name="BEx3T6MJ1QDJ929WMUDVZ0O3UW0Y" hidden="1">#REF!</definedName>
    <definedName name="BEx3TPCSI16OAB2L9M9IULQMQ9J9" localSheetId="4" hidden="1">#REF!</definedName>
    <definedName name="BEx3TPCSI16OAB2L9M9IULQMQ9J9" localSheetId="3" hidden="1">#REF!</definedName>
    <definedName name="BEx3TPCSI16OAB2L9M9IULQMQ9J9" localSheetId="0" hidden="1">#REF!</definedName>
    <definedName name="BEx3TPCSI16OAB2L9M9IULQMQ9J9" localSheetId="1" hidden="1">#REF!</definedName>
    <definedName name="BEx3TPCSI16OAB2L9M9IULQMQ9J9" hidden="1">#REF!</definedName>
    <definedName name="BEx3U64YUOZ419BAJS2W78UMATAW" localSheetId="4" hidden="1">#REF!</definedName>
    <definedName name="BEx3U64YUOZ419BAJS2W78UMATAW" localSheetId="3" hidden="1">#REF!</definedName>
    <definedName name="BEx3U64YUOZ419BAJS2W78UMATAW" localSheetId="0" hidden="1">#REF!</definedName>
    <definedName name="BEx3U64YUOZ419BAJS2W78UMATAW" localSheetId="1" hidden="1">#REF!</definedName>
    <definedName name="BEx3U64YUOZ419BAJS2W78UMATAW" hidden="1">#REF!</definedName>
    <definedName name="BEx3U94WCEA5DKMWBEX1GU0LKYG2" localSheetId="4" hidden="1">#REF!</definedName>
    <definedName name="BEx3U94WCEA5DKMWBEX1GU0LKYG2" localSheetId="3" hidden="1">#REF!</definedName>
    <definedName name="BEx3U94WCEA5DKMWBEX1GU0LKYG2" localSheetId="0" hidden="1">#REF!</definedName>
    <definedName name="BEx3U94WCEA5DKMWBEX1GU0LKYG2" localSheetId="1" hidden="1">#REF!</definedName>
    <definedName name="BEx3U94WCEA5DKMWBEX1GU0LKYG2" hidden="1">#REF!</definedName>
    <definedName name="BEx3U9VZ8SQVYS6ZA038J7AP7ZGW" localSheetId="4" hidden="1">#REF!</definedName>
    <definedName name="BEx3U9VZ8SQVYS6ZA038J7AP7ZGW" localSheetId="3" hidden="1">#REF!</definedName>
    <definedName name="BEx3U9VZ8SQVYS6ZA038J7AP7ZGW" localSheetId="0" hidden="1">#REF!</definedName>
    <definedName name="BEx3U9VZ8SQVYS6ZA038J7AP7ZGW" localSheetId="1" hidden="1">#REF!</definedName>
    <definedName name="BEx3U9VZ8SQVYS6ZA038J7AP7ZGW" hidden="1">#REF!</definedName>
    <definedName name="BEx3UIQ5WRJBGNTFCCLOR4N7B1OQ" localSheetId="4" hidden="1">#REF!</definedName>
    <definedName name="BEx3UIQ5WRJBGNTFCCLOR4N7B1OQ" localSheetId="3" hidden="1">#REF!</definedName>
    <definedName name="BEx3UIQ5WRJBGNTFCCLOR4N7B1OQ" localSheetId="0" hidden="1">#REF!</definedName>
    <definedName name="BEx3UIQ5WRJBGNTFCCLOR4N7B1OQ" localSheetId="1" hidden="1">#REF!</definedName>
    <definedName name="BEx3UIQ5WRJBGNTFCCLOR4N7B1OQ" hidden="1">#REF!</definedName>
    <definedName name="BEx3UJMIX2NUSSWGMSI25A5DM4CH" localSheetId="4" hidden="1">#REF!</definedName>
    <definedName name="BEx3UJMIX2NUSSWGMSI25A5DM4CH" localSheetId="3" hidden="1">#REF!</definedName>
    <definedName name="BEx3UJMIX2NUSSWGMSI25A5DM4CH" localSheetId="0" hidden="1">#REF!</definedName>
    <definedName name="BEx3UJMIX2NUSSWGMSI25A5DM4CH" localSheetId="1" hidden="1">#REF!</definedName>
    <definedName name="BEx3UJMIX2NUSSWGMSI25A5DM4CH" hidden="1">#REF!</definedName>
    <definedName name="BEx3UKOCOQG7S1YQ436S997K1KWV" localSheetId="4" hidden="1">#REF!</definedName>
    <definedName name="BEx3UKOCOQG7S1YQ436S997K1KWV" localSheetId="3" hidden="1">#REF!</definedName>
    <definedName name="BEx3UKOCOQG7S1YQ436S997K1KWV" localSheetId="0" hidden="1">#REF!</definedName>
    <definedName name="BEx3UKOCOQG7S1YQ436S997K1KWV" localSheetId="1" hidden="1">#REF!</definedName>
    <definedName name="BEx3UKOCOQG7S1YQ436S997K1KWV" hidden="1">#REF!</definedName>
    <definedName name="BEx3UYM19VIXLA0EU7LB9NHA77PB" localSheetId="4" hidden="1">#REF!</definedName>
    <definedName name="BEx3UYM19VIXLA0EU7LB9NHA77PB" localSheetId="3" hidden="1">#REF!</definedName>
    <definedName name="BEx3UYM19VIXLA0EU7LB9NHA77PB" localSheetId="0" hidden="1">#REF!</definedName>
    <definedName name="BEx3UYM19VIXLA0EU7LB9NHA77PB" localSheetId="1" hidden="1">#REF!</definedName>
    <definedName name="BEx3UYM19VIXLA0EU7LB9NHA77PB" hidden="1">#REF!</definedName>
    <definedName name="BEx3VML7CG70HPISMVYIUEN3711Q" localSheetId="4" hidden="1">#REF!</definedName>
    <definedName name="BEx3VML7CG70HPISMVYIUEN3711Q" localSheetId="3" hidden="1">#REF!</definedName>
    <definedName name="BEx3VML7CG70HPISMVYIUEN3711Q" localSheetId="0" hidden="1">#REF!</definedName>
    <definedName name="BEx3VML7CG70HPISMVYIUEN3711Q" localSheetId="1" hidden="1">#REF!</definedName>
    <definedName name="BEx3VML7CG70HPISMVYIUEN3711Q" hidden="1">#REF!</definedName>
    <definedName name="BEx56ZID5H04P9AIYLP1OASFGV56" localSheetId="4" hidden="1">#REF!</definedName>
    <definedName name="BEx56ZID5H04P9AIYLP1OASFGV56" localSheetId="3" hidden="1">#REF!</definedName>
    <definedName name="BEx56ZID5H04P9AIYLP1OASFGV56" localSheetId="0" hidden="1">#REF!</definedName>
    <definedName name="BEx56ZID5H04P9AIYLP1OASFGV56" localSheetId="1" hidden="1">#REF!</definedName>
    <definedName name="BEx56ZID5H04P9AIYLP1OASFGV56" hidden="1">#REF!</definedName>
    <definedName name="BEx587EYSS57E3PI8DT973HLJM9E" localSheetId="4" hidden="1">#REF!</definedName>
    <definedName name="BEx587EYSS57E3PI8DT973HLJM9E" localSheetId="3" hidden="1">#REF!</definedName>
    <definedName name="BEx587EYSS57E3PI8DT973HLJM9E" localSheetId="0" hidden="1">#REF!</definedName>
    <definedName name="BEx587EYSS57E3PI8DT973HLJM9E" localSheetId="1" hidden="1">#REF!</definedName>
    <definedName name="BEx587EYSS57E3PI8DT973HLJM9E" hidden="1">#REF!</definedName>
    <definedName name="BEx587KFQ3VKCOCY1SA5F24PQGUI" localSheetId="4" hidden="1">#REF!</definedName>
    <definedName name="BEx587KFQ3VKCOCY1SA5F24PQGUI" localSheetId="3" hidden="1">#REF!</definedName>
    <definedName name="BEx587KFQ3VKCOCY1SA5F24PQGUI" localSheetId="0" hidden="1">#REF!</definedName>
    <definedName name="BEx587KFQ3VKCOCY1SA5F24PQGUI" localSheetId="1" hidden="1">#REF!</definedName>
    <definedName name="BEx587KFQ3VKCOCY1SA5F24PQGUI" hidden="1">#REF!</definedName>
    <definedName name="BEx58O780PQ05NF0Z1SKKRB3N099" localSheetId="4" hidden="1">#REF!</definedName>
    <definedName name="BEx58O780PQ05NF0Z1SKKRB3N099" localSheetId="3" hidden="1">#REF!</definedName>
    <definedName name="BEx58O780PQ05NF0Z1SKKRB3N099" localSheetId="0" hidden="1">#REF!</definedName>
    <definedName name="BEx58O780PQ05NF0Z1SKKRB3N099" localSheetId="1" hidden="1">#REF!</definedName>
    <definedName name="BEx58O780PQ05NF0Z1SKKRB3N099" hidden="1">#REF!</definedName>
    <definedName name="BEx58XHO7ZULLF2EUD7YIS0MGQJ5" localSheetId="4" hidden="1">#REF!</definedName>
    <definedName name="BEx58XHO7ZULLF2EUD7YIS0MGQJ5" localSheetId="3" hidden="1">#REF!</definedName>
    <definedName name="BEx58XHO7ZULLF2EUD7YIS0MGQJ5" localSheetId="0" hidden="1">#REF!</definedName>
    <definedName name="BEx58XHO7ZULLF2EUD7YIS0MGQJ5" localSheetId="1" hidden="1">#REF!</definedName>
    <definedName name="BEx58XHO7ZULLF2EUD7YIS0MGQJ5" hidden="1">#REF!</definedName>
    <definedName name="BEx58ZW0HAIGIPEX9CVA1PQQTR6X" localSheetId="4" hidden="1">#REF!</definedName>
    <definedName name="BEx58ZW0HAIGIPEX9CVA1PQQTR6X" localSheetId="3" hidden="1">#REF!</definedName>
    <definedName name="BEx58ZW0HAIGIPEX9CVA1PQQTR6X" localSheetId="0" hidden="1">#REF!</definedName>
    <definedName name="BEx58ZW0HAIGIPEX9CVA1PQQTR6X" localSheetId="1" hidden="1">#REF!</definedName>
    <definedName name="BEx58ZW0HAIGIPEX9CVA1PQQTR6X" hidden="1">#REF!</definedName>
    <definedName name="BEx59BA1KH3RG6K1LHL7YS2VB79N" localSheetId="4" hidden="1">#REF!</definedName>
    <definedName name="BEx59BA1KH3RG6K1LHL7YS2VB79N" localSheetId="3" hidden="1">#REF!</definedName>
    <definedName name="BEx59BA1KH3RG6K1LHL7YS2VB79N" localSheetId="0" hidden="1">#REF!</definedName>
    <definedName name="BEx59BA1KH3RG6K1LHL7YS2VB79N" localSheetId="1" hidden="1">#REF!</definedName>
    <definedName name="BEx59BA1KH3RG6K1LHL7YS2VB79N" hidden="1">#REF!</definedName>
    <definedName name="BEx59E9WABJP2TN71QAIKK79HPK9" localSheetId="4" hidden="1">#REF!</definedName>
    <definedName name="BEx59E9WABJP2TN71QAIKK79HPK9" localSheetId="3" hidden="1">#REF!</definedName>
    <definedName name="BEx59E9WABJP2TN71QAIKK79HPK9" localSheetId="0" hidden="1">#REF!</definedName>
    <definedName name="BEx59E9WABJP2TN71QAIKK79HPK9" localSheetId="1" hidden="1">#REF!</definedName>
    <definedName name="BEx59E9WABJP2TN71QAIKK79HPK9" hidden="1">#REF!</definedName>
    <definedName name="BEx59P7MAPNU129ZTC5H3EH892G1" localSheetId="4" hidden="1">#REF!</definedName>
    <definedName name="BEx59P7MAPNU129ZTC5H3EH892G1" localSheetId="3" hidden="1">#REF!</definedName>
    <definedName name="BEx59P7MAPNU129ZTC5H3EH892G1" localSheetId="0" hidden="1">#REF!</definedName>
    <definedName name="BEx59P7MAPNU129ZTC5H3EH892G1" localSheetId="1" hidden="1">#REF!</definedName>
    <definedName name="BEx59P7MAPNU129ZTC5H3EH892G1" hidden="1">#REF!</definedName>
    <definedName name="BEx5A11WZRQSIE089QE119AOX9ZG" localSheetId="4" hidden="1">#REF!</definedName>
    <definedName name="BEx5A11WZRQSIE089QE119AOX9ZG" localSheetId="3" hidden="1">#REF!</definedName>
    <definedName name="BEx5A11WZRQSIE089QE119AOX9ZG" localSheetId="0" hidden="1">#REF!</definedName>
    <definedName name="BEx5A11WZRQSIE089QE119AOX9ZG" localSheetId="1" hidden="1">#REF!</definedName>
    <definedName name="BEx5A11WZRQSIE089QE119AOX9ZG" hidden="1">#REF!</definedName>
    <definedName name="BEx5A7CIGCOTHJKHGUBDZG91JGPZ" localSheetId="4" hidden="1">#REF!</definedName>
    <definedName name="BEx5A7CIGCOTHJKHGUBDZG91JGPZ" localSheetId="3" hidden="1">#REF!</definedName>
    <definedName name="BEx5A7CIGCOTHJKHGUBDZG91JGPZ" localSheetId="0" hidden="1">#REF!</definedName>
    <definedName name="BEx5A7CIGCOTHJKHGUBDZG91JGPZ" localSheetId="1" hidden="1">#REF!</definedName>
    <definedName name="BEx5A7CIGCOTHJKHGUBDZG91JGPZ" hidden="1">#REF!</definedName>
    <definedName name="BEx5A8UFLT2SWVSG5COFA9B8P376" localSheetId="4" hidden="1">#REF!</definedName>
    <definedName name="BEx5A8UFLT2SWVSG5COFA9B8P376" localSheetId="3" hidden="1">#REF!</definedName>
    <definedName name="BEx5A8UFLT2SWVSG5COFA9B8P376" localSheetId="0" hidden="1">#REF!</definedName>
    <definedName name="BEx5A8UFLT2SWVSG5COFA9B8P376" localSheetId="1" hidden="1">#REF!</definedName>
    <definedName name="BEx5A8UFLT2SWVSG5COFA9B8P376" hidden="1">#REF!</definedName>
    <definedName name="BEx5AFFTN3IXIBHDKM0FYC4OFL1S" localSheetId="4" hidden="1">#REF!</definedName>
    <definedName name="BEx5AFFTN3IXIBHDKM0FYC4OFL1S" localSheetId="3" hidden="1">#REF!</definedName>
    <definedName name="BEx5AFFTN3IXIBHDKM0FYC4OFL1S" localSheetId="0" hidden="1">#REF!</definedName>
    <definedName name="BEx5AFFTN3IXIBHDKM0FYC4OFL1S" localSheetId="1" hidden="1">#REF!</definedName>
    <definedName name="BEx5AFFTN3IXIBHDKM0FYC4OFL1S" hidden="1">#REF!</definedName>
    <definedName name="BEx5AOFIO8KVRHIZ1RII337AA8ML" localSheetId="4" hidden="1">#REF!</definedName>
    <definedName name="BEx5AOFIO8KVRHIZ1RII337AA8ML" localSheetId="3" hidden="1">#REF!</definedName>
    <definedName name="BEx5AOFIO8KVRHIZ1RII337AA8ML" localSheetId="0" hidden="1">#REF!</definedName>
    <definedName name="BEx5AOFIO8KVRHIZ1RII337AA8ML" localSheetId="1" hidden="1">#REF!</definedName>
    <definedName name="BEx5AOFIO8KVRHIZ1RII337AA8ML" hidden="1">#REF!</definedName>
    <definedName name="BEx5APRZ66L5BWHFE8E4YYNEDTI4" localSheetId="4" hidden="1">#REF!</definedName>
    <definedName name="BEx5APRZ66L5BWHFE8E4YYNEDTI4" localSheetId="3" hidden="1">#REF!</definedName>
    <definedName name="BEx5APRZ66L5BWHFE8E4YYNEDTI4" localSheetId="0" hidden="1">#REF!</definedName>
    <definedName name="BEx5APRZ66L5BWHFE8E4YYNEDTI4" localSheetId="1" hidden="1">#REF!</definedName>
    <definedName name="BEx5APRZ66L5BWHFE8E4YYNEDTI4" hidden="1">#REF!</definedName>
    <definedName name="BEx5AUVDSQ35VO4BD9AKKGBM5S7D" localSheetId="4" hidden="1">#REF!</definedName>
    <definedName name="BEx5AUVDSQ35VO4BD9AKKGBM5S7D" localSheetId="3" hidden="1">#REF!</definedName>
    <definedName name="BEx5AUVDSQ35VO4BD9AKKGBM5S7D" localSheetId="0" hidden="1">#REF!</definedName>
    <definedName name="BEx5AUVDSQ35VO4BD9AKKGBM5S7D" localSheetId="1" hidden="1">#REF!</definedName>
    <definedName name="BEx5AUVDSQ35VO4BD9AKKGBM5S7D" hidden="1">#REF!</definedName>
    <definedName name="BEx5B4RHHX0J1BF2FZKEA0SPP29O" localSheetId="4" hidden="1">#REF!</definedName>
    <definedName name="BEx5B4RHHX0J1BF2FZKEA0SPP29O" localSheetId="3" hidden="1">#REF!</definedName>
    <definedName name="BEx5B4RHHX0J1BF2FZKEA0SPP29O" localSheetId="0" hidden="1">#REF!</definedName>
    <definedName name="BEx5B4RHHX0J1BF2FZKEA0SPP29O" localSheetId="1" hidden="1">#REF!</definedName>
    <definedName name="BEx5B4RHHX0J1BF2FZKEA0SPP29O" hidden="1">#REF!</definedName>
    <definedName name="BEx5B5YMSWP0OVI5CIQRP5V18D0C" localSheetId="4" hidden="1">#REF!</definedName>
    <definedName name="BEx5B5YMSWP0OVI5CIQRP5V18D0C" localSheetId="3" hidden="1">#REF!</definedName>
    <definedName name="BEx5B5YMSWP0OVI5CIQRP5V18D0C" localSheetId="0" hidden="1">#REF!</definedName>
    <definedName name="BEx5B5YMSWP0OVI5CIQRP5V18D0C" localSheetId="1" hidden="1">#REF!</definedName>
    <definedName name="BEx5B5YMSWP0OVI5CIQRP5V18D0C" hidden="1">#REF!</definedName>
    <definedName name="BEx5B825RW35M5H0UB2IZGGRS4ER" localSheetId="4" hidden="1">#REF!</definedName>
    <definedName name="BEx5B825RW35M5H0UB2IZGGRS4ER" localSheetId="3" hidden="1">#REF!</definedName>
    <definedName name="BEx5B825RW35M5H0UB2IZGGRS4ER" localSheetId="0" hidden="1">#REF!</definedName>
    <definedName name="BEx5B825RW35M5H0UB2IZGGRS4ER" localSheetId="1" hidden="1">#REF!</definedName>
    <definedName name="BEx5B825RW35M5H0UB2IZGGRS4ER" hidden="1">#REF!</definedName>
    <definedName name="BEx5BAWPMY0TL684WDXX6KKJLRCN" localSheetId="4" hidden="1">#REF!</definedName>
    <definedName name="BEx5BAWPMY0TL684WDXX6KKJLRCN" localSheetId="3" hidden="1">#REF!</definedName>
    <definedName name="BEx5BAWPMY0TL684WDXX6KKJLRCN" localSheetId="0" hidden="1">#REF!</definedName>
    <definedName name="BEx5BAWPMY0TL684WDXX6KKJLRCN" localSheetId="1" hidden="1">#REF!</definedName>
    <definedName name="BEx5BAWPMY0TL684WDXX6KKJLRCN" hidden="1">#REF!</definedName>
    <definedName name="BEx5BBI61U4Y65GD0ARMTALPP7SJ" localSheetId="4" hidden="1">#REF!</definedName>
    <definedName name="BEx5BBI61U4Y65GD0ARMTALPP7SJ" localSheetId="3" hidden="1">#REF!</definedName>
    <definedName name="BEx5BBI61U4Y65GD0ARMTALPP7SJ" localSheetId="0" hidden="1">#REF!</definedName>
    <definedName name="BEx5BBI61U4Y65GD0ARMTALPP7SJ" localSheetId="1" hidden="1">#REF!</definedName>
    <definedName name="BEx5BBI61U4Y65GD0ARMTALPP7SJ" hidden="1">#REF!</definedName>
    <definedName name="BEx5BDR56MEV4IHY6CIH2SVNG1UB" localSheetId="4" hidden="1">#REF!</definedName>
    <definedName name="BEx5BDR56MEV4IHY6CIH2SVNG1UB" localSheetId="3" hidden="1">#REF!</definedName>
    <definedName name="BEx5BDR56MEV4IHY6CIH2SVNG1UB" localSheetId="0" hidden="1">#REF!</definedName>
    <definedName name="BEx5BDR56MEV4IHY6CIH2SVNG1UB" localSheetId="1" hidden="1">#REF!</definedName>
    <definedName name="BEx5BDR56MEV4IHY6CIH2SVNG1UB" hidden="1">#REF!</definedName>
    <definedName name="BEx5BESZC5H329SKHGJOHZFILYJJ" localSheetId="4" hidden="1">#REF!</definedName>
    <definedName name="BEx5BESZC5H329SKHGJOHZFILYJJ" localSheetId="3" hidden="1">#REF!</definedName>
    <definedName name="BEx5BESZC5H329SKHGJOHZFILYJJ" localSheetId="0" hidden="1">#REF!</definedName>
    <definedName name="BEx5BESZC5H329SKHGJOHZFILYJJ" localSheetId="1" hidden="1">#REF!</definedName>
    <definedName name="BEx5BESZC5H329SKHGJOHZFILYJJ" hidden="1">#REF!</definedName>
    <definedName name="BEx5BHSQ42B50IU1TEQFUXFX9XQD" localSheetId="4" hidden="1">#REF!</definedName>
    <definedName name="BEx5BHSQ42B50IU1TEQFUXFX9XQD" localSheetId="3" hidden="1">#REF!</definedName>
    <definedName name="BEx5BHSQ42B50IU1TEQFUXFX9XQD" localSheetId="0" hidden="1">#REF!</definedName>
    <definedName name="BEx5BHSQ42B50IU1TEQFUXFX9XQD" localSheetId="1" hidden="1">#REF!</definedName>
    <definedName name="BEx5BHSQ42B50IU1TEQFUXFX9XQD" hidden="1">#REF!</definedName>
    <definedName name="BEx5BKSM4UN4C1DM3EYKM79MRC5K" localSheetId="4" hidden="1">#REF!</definedName>
    <definedName name="BEx5BKSM4UN4C1DM3EYKM79MRC5K" localSheetId="3" hidden="1">#REF!</definedName>
    <definedName name="BEx5BKSM4UN4C1DM3EYKM79MRC5K" localSheetId="0" hidden="1">#REF!</definedName>
    <definedName name="BEx5BKSM4UN4C1DM3EYKM79MRC5K" localSheetId="1" hidden="1">#REF!</definedName>
    <definedName name="BEx5BKSM4UN4C1DM3EYKM79MRC5K" hidden="1">#REF!</definedName>
    <definedName name="BEx5BNN8NPH9KVOBARB9CDD9WLB6" localSheetId="4" hidden="1">#REF!</definedName>
    <definedName name="BEx5BNN8NPH9KVOBARB9CDD9WLB6" localSheetId="3" hidden="1">#REF!</definedName>
    <definedName name="BEx5BNN8NPH9KVOBARB9CDD9WLB6" localSheetId="0" hidden="1">#REF!</definedName>
    <definedName name="BEx5BNN8NPH9KVOBARB9CDD9WLB6" localSheetId="1" hidden="1">#REF!</definedName>
    <definedName name="BEx5BNN8NPH9KVOBARB9CDD9WLB6" hidden="1">#REF!</definedName>
    <definedName name="BEx5BYFMZ80TDDN2EZO8CF39AIAC" localSheetId="4" hidden="1">#REF!</definedName>
    <definedName name="BEx5BYFMZ80TDDN2EZO8CF39AIAC" localSheetId="3" hidden="1">#REF!</definedName>
    <definedName name="BEx5BYFMZ80TDDN2EZO8CF39AIAC" localSheetId="0" hidden="1">#REF!</definedName>
    <definedName name="BEx5BYFMZ80TDDN2EZO8CF39AIAC" localSheetId="1" hidden="1">#REF!</definedName>
    <definedName name="BEx5BYFMZ80TDDN2EZO8CF39AIAC" hidden="1">#REF!</definedName>
    <definedName name="BEx5C2BWFW6SHZBFDEISKGXHZCQW" localSheetId="4" hidden="1">#REF!</definedName>
    <definedName name="BEx5C2BWFW6SHZBFDEISKGXHZCQW" localSheetId="3" hidden="1">#REF!</definedName>
    <definedName name="BEx5C2BWFW6SHZBFDEISKGXHZCQW" localSheetId="0" hidden="1">#REF!</definedName>
    <definedName name="BEx5C2BWFW6SHZBFDEISKGXHZCQW" localSheetId="1" hidden="1">#REF!</definedName>
    <definedName name="BEx5C2BWFW6SHZBFDEISKGXHZCQW" hidden="1">#REF!</definedName>
    <definedName name="BEx5C49ZFH8TO9ZU55729C3F7XG7" localSheetId="4" hidden="1">#REF!</definedName>
    <definedName name="BEx5C49ZFH8TO9ZU55729C3F7XG7" localSheetId="3" hidden="1">#REF!</definedName>
    <definedName name="BEx5C49ZFH8TO9ZU55729C3F7XG7" localSheetId="0" hidden="1">#REF!</definedName>
    <definedName name="BEx5C49ZFH8TO9ZU55729C3F7XG7" localSheetId="1" hidden="1">#REF!</definedName>
    <definedName name="BEx5C49ZFH8TO9ZU55729C3F7XG7" hidden="1">#REF!</definedName>
    <definedName name="BEx5C8GZQK13G60ZM70P63I5OS0L" localSheetId="4" hidden="1">#REF!</definedName>
    <definedName name="BEx5C8GZQK13G60ZM70P63I5OS0L" localSheetId="3" hidden="1">#REF!</definedName>
    <definedName name="BEx5C8GZQK13G60ZM70P63I5OS0L" localSheetId="0" hidden="1">#REF!</definedName>
    <definedName name="BEx5C8GZQK13G60ZM70P63I5OS0L" localSheetId="1" hidden="1">#REF!</definedName>
    <definedName name="BEx5C8GZQK13G60ZM70P63I5OS0L" hidden="1">#REF!</definedName>
    <definedName name="BEx5CAPTVN2NBT3UOMA1UFAL1C2R" localSheetId="4" hidden="1">#REF!</definedName>
    <definedName name="BEx5CAPTVN2NBT3UOMA1UFAL1C2R" localSheetId="3" hidden="1">#REF!</definedName>
    <definedName name="BEx5CAPTVN2NBT3UOMA1UFAL1C2R" localSheetId="0" hidden="1">#REF!</definedName>
    <definedName name="BEx5CAPTVN2NBT3UOMA1UFAL1C2R" localSheetId="1" hidden="1">#REF!</definedName>
    <definedName name="BEx5CAPTVN2NBT3UOMA1UFAL1C2R" hidden="1">#REF!</definedName>
    <definedName name="BEx5CEM3SYF9XP0ZZVE0GEPCLV3F" localSheetId="4" hidden="1">#REF!</definedName>
    <definedName name="BEx5CEM3SYF9XP0ZZVE0GEPCLV3F" localSheetId="3" hidden="1">#REF!</definedName>
    <definedName name="BEx5CEM3SYF9XP0ZZVE0GEPCLV3F" localSheetId="0" hidden="1">#REF!</definedName>
    <definedName name="BEx5CEM3SYF9XP0ZZVE0GEPCLV3F" localSheetId="1" hidden="1">#REF!</definedName>
    <definedName name="BEx5CEM3SYF9XP0ZZVE0GEPCLV3F" hidden="1">#REF!</definedName>
    <definedName name="BEx5CFYQ0F1Z6P8SCVJ0I3UPVFE4" localSheetId="4" hidden="1">#REF!</definedName>
    <definedName name="BEx5CFYQ0F1Z6P8SCVJ0I3UPVFE4" localSheetId="3" hidden="1">#REF!</definedName>
    <definedName name="BEx5CFYQ0F1Z6P8SCVJ0I3UPVFE4" localSheetId="0" hidden="1">#REF!</definedName>
    <definedName name="BEx5CFYQ0F1Z6P8SCVJ0I3UPVFE4" localSheetId="1" hidden="1">#REF!</definedName>
    <definedName name="BEx5CFYQ0F1Z6P8SCVJ0I3UPVFE4" hidden="1">#REF!</definedName>
    <definedName name="BEx5CINUDCSDCAJSNNV7XVNU8Q79" localSheetId="4" hidden="1">#REF!</definedName>
    <definedName name="BEx5CINUDCSDCAJSNNV7XVNU8Q79" localSheetId="3" hidden="1">#REF!</definedName>
    <definedName name="BEx5CINUDCSDCAJSNNV7XVNU8Q79" localSheetId="0" hidden="1">#REF!</definedName>
    <definedName name="BEx5CINUDCSDCAJSNNV7XVNU8Q79" localSheetId="1" hidden="1">#REF!</definedName>
    <definedName name="BEx5CINUDCSDCAJSNNV7XVNU8Q79" hidden="1">#REF!</definedName>
    <definedName name="BEx5CNLUIOYU8EODGA03Z3547I9T" localSheetId="4" hidden="1">#REF!</definedName>
    <definedName name="BEx5CNLUIOYU8EODGA03Z3547I9T" localSheetId="3" hidden="1">#REF!</definedName>
    <definedName name="BEx5CNLUIOYU8EODGA03Z3547I9T" localSheetId="0" hidden="1">#REF!</definedName>
    <definedName name="BEx5CNLUIOYU8EODGA03Z3547I9T" localSheetId="1" hidden="1">#REF!</definedName>
    <definedName name="BEx5CNLUIOYU8EODGA03Z3547I9T" hidden="1">#REF!</definedName>
    <definedName name="BEx5CPEKNSJORIPFQC2E1LTRYY8L" localSheetId="4" hidden="1">#REF!</definedName>
    <definedName name="BEx5CPEKNSJORIPFQC2E1LTRYY8L" localSheetId="3" hidden="1">#REF!</definedName>
    <definedName name="BEx5CPEKNSJORIPFQC2E1LTRYY8L" localSheetId="0" hidden="1">#REF!</definedName>
    <definedName name="BEx5CPEKNSJORIPFQC2E1LTRYY8L" localSheetId="1" hidden="1">#REF!</definedName>
    <definedName name="BEx5CPEKNSJORIPFQC2E1LTRYY8L" hidden="1">#REF!</definedName>
    <definedName name="BEx5CQ5LCE82CJ1E3XQ4JBMAA37C" localSheetId="4" hidden="1">#REF!</definedName>
    <definedName name="BEx5CQ5LCE82CJ1E3XQ4JBMAA37C" localSheetId="3" hidden="1">#REF!</definedName>
    <definedName name="BEx5CQ5LCE82CJ1E3XQ4JBMAA37C" localSheetId="0" hidden="1">#REF!</definedName>
    <definedName name="BEx5CQ5LCE82CJ1E3XQ4JBMAA37C" localSheetId="1" hidden="1">#REF!</definedName>
    <definedName name="BEx5CQ5LCE82CJ1E3XQ4JBMAA37C" hidden="1">#REF!</definedName>
    <definedName name="BEx5CSUOL05D8PAM2TRDA9VRJT1O" localSheetId="4" hidden="1">#REF!</definedName>
    <definedName name="BEx5CSUOL05D8PAM2TRDA9VRJT1O" localSheetId="3" hidden="1">#REF!</definedName>
    <definedName name="BEx5CSUOL05D8PAM2TRDA9VRJT1O" localSheetId="0" hidden="1">#REF!</definedName>
    <definedName name="BEx5CSUOL05D8PAM2TRDA9VRJT1O" localSheetId="1" hidden="1">#REF!</definedName>
    <definedName name="BEx5CSUOL05D8PAM2TRDA9VRJT1O" hidden="1">#REF!</definedName>
    <definedName name="BEx5CUNFOO4YDFJ22HCMI2QKIGKM" localSheetId="4" hidden="1">#REF!</definedName>
    <definedName name="BEx5CUNFOO4YDFJ22HCMI2QKIGKM" localSheetId="3" hidden="1">#REF!</definedName>
    <definedName name="BEx5CUNFOO4YDFJ22HCMI2QKIGKM" localSheetId="0" hidden="1">#REF!</definedName>
    <definedName name="BEx5CUNFOO4YDFJ22HCMI2QKIGKM" localSheetId="1" hidden="1">#REF!</definedName>
    <definedName name="BEx5CUNFOO4YDFJ22HCMI2QKIGKM" hidden="1">#REF!</definedName>
    <definedName name="BEx5D8L47OF0WHBPFWXGZINZWUBZ" localSheetId="4" hidden="1">#REF!</definedName>
    <definedName name="BEx5D8L47OF0WHBPFWXGZINZWUBZ" localSheetId="3" hidden="1">#REF!</definedName>
    <definedName name="BEx5D8L47OF0WHBPFWXGZINZWUBZ" localSheetId="0" hidden="1">#REF!</definedName>
    <definedName name="BEx5D8L47OF0WHBPFWXGZINZWUBZ" localSheetId="1" hidden="1">#REF!</definedName>
    <definedName name="BEx5D8L47OF0WHBPFWXGZINZWUBZ" hidden="1">#REF!</definedName>
    <definedName name="BEx5DAJAHQ2SKUPCKSCR3PYML67L" localSheetId="4" hidden="1">#REF!</definedName>
    <definedName name="BEx5DAJAHQ2SKUPCKSCR3PYML67L" localSheetId="3" hidden="1">#REF!</definedName>
    <definedName name="BEx5DAJAHQ2SKUPCKSCR3PYML67L" localSheetId="0" hidden="1">#REF!</definedName>
    <definedName name="BEx5DAJAHQ2SKUPCKSCR3PYML67L" localSheetId="1" hidden="1">#REF!</definedName>
    <definedName name="BEx5DAJAHQ2SKUPCKSCR3PYML67L" hidden="1">#REF!</definedName>
    <definedName name="BEx5DC18JM1KJCV44PF18E0LNRKA" localSheetId="4" hidden="1">#REF!</definedName>
    <definedName name="BEx5DC18JM1KJCV44PF18E0LNRKA" localSheetId="3" hidden="1">#REF!</definedName>
    <definedName name="BEx5DC18JM1KJCV44PF18E0LNRKA" localSheetId="0" hidden="1">#REF!</definedName>
    <definedName name="BEx5DC18JM1KJCV44PF18E0LNRKA" localSheetId="1" hidden="1">#REF!</definedName>
    <definedName name="BEx5DC18JM1KJCV44PF18E0LNRKA" hidden="1">#REF!</definedName>
    <definedName name="BEx5DJIZBTNS011R9IIG2OQ2L6ZX" localSheetId="4" hidden="1">#REF!</definedName>
    <definedName name="BEx5DJIZBTNS011R9IIG2OQ2L6ZX" localSheetId="3" hidden="1">#REF!</definedName>
    <definedName name="BEx5DJIZBTNS011R9IIG2OQ2L6ZX" localSheetId="0" hidden="1">#REF!</definedName>
    <definedName name="BEx5DJIZBTNS011R9IIG2OQ2L6ZX" localSheetId="1" hidden="1">#REF!</definedName>
    <definedName name="BEx5DJIZBTNS011R9IIG2OQ2L6ZX" hidden="1">#REF!</definedName>
    <definedName name="BEx5E123OLO9WQUOIRIDJ967KAGK" localSheetId="4" hidden="1">#REF!</definedName>
    <definedName name="BEx5E123OLO9WQUOIRIDJ967KAGK" localSheetId="3" hidden="1">#REF!</definedName>
    <definedName name="BEx5E123OLO9WQUOIRIDJ967KAGK" localSheetId="0" hidden="1">#REF!</definedName>
    <definedName name="BEx5E123OLO9WQUOIRIDJ967KAGK" localSheetId="1" hidden="1">#REF!</definedName>
    <definedName name="BEx5E123OLO9WQUOIRIDJ967KAGK" hidden="1">#REF!</definedName>
    <definedName name="BEx5E2UU5NES6W779W2OZTZOB4O7" localSheetId="4" hidden="1">#REF!</definedName>
    <definedName name="BEx5E2UU5NES6W779W2OZTZOB4O7" localSheetId="3" hidden="1">#REF!</definedName>
    <definedName name="BEx5E2UU5NES6W779W2OZTZOB4O7" localSheetId="0" hidden="1">#REF!</definedName>
    <definedName name="BEx5E2UU5NES6W779W2OZTZOB4O7" localSheetId="1" hidden="1">#REF!</definedName>
    <definedName name="BEx5E2UU5NES6W779W2OZTZOB4O7" hidden="1">#REF!</definedName>
    <definedName name="BEx5E4CSE5G83J5K32WENF7BXL82" localSheetId="4" hidden="1">#REF!</definedName>
    <definedName name="BEx5E4CSE5G83J5K32WENF7BXL82" localSheetId="3" hidden="1">#REF!</definedName>
    <definedName name="BEx5E4CSE5G83J5K32WENF7BXL82" localSheetId="0" hidden="1">#REF!</definedName>
    <definedName name="BEx5E4CSE5G83J5K32WENF7BXL82" localSheetId="1" hidden="1">#REF!</definedName>
    <definedName name="BEx5E4CSE5G83J5K32WENF7BXL82" hidden="1">#REF!</definedName>
    <definedName name="BEx5ELQL9B0VR6UT18KP11DHOTFX" localSheetId="4" hidden="1">#REF!</definedName>
    <definedName name="BEx5ELQL9B0VR6UT18KP11DHOTFX" localSheetId="3" hidden="1">#REF!</definedName>
    <definedName name="BEx5ELQL9B0VR6UT18KP11DHOTFX" localSheetId="0" hidden="1">#REF!</definedName>
    <definedName name="BEx5ELQL9B0VR6UT18KP11DHOTFX" localSheetId="1" hidden="1">#REF!</definedName>
    <definedName name="BEx5ELQL9B0VR6UT18KP11DHOTFX" hidden="1">#REF!</definedName>
    <definedName name="BEx5ER4TJTFPN7IB1MNEB1ZFR5M6" localSheetId="4" hidden="1">#REF!</definedName>
    <definedName name="BEx5ER4TJTFPN7IB1MNEB1ZFR5M6" localSheetId="3" hidden="1">#REF!</definedName>
    <definedName name="BEx5ER4TJTFPN7IB1MNEB1ZFR5M6" localSheetId="0" hidden="1">#REF!</definedName>
    <definedName name="BEx5ER4TJTFPN7IB1MNEB1ZFR5M6" localSheetId="1" hidden="1">#REF!</definedName>
    <definedName name="BEx5ER4TJTFPN7IB1MNEB1ZFR5M6" hidden="1">#REF!</definedName>
    <definedName name="BEx5F6V72QTCK7O39Y59R0EVM6CW" localSheetId="4" hidden="1">#REF!</definedName>
    <definedName name="BEx5F6V72QTCK7O39Y59R0EVM6CW" localSheetId="3" hidden="1">#REF!</definedName>
    <definedName name="BEx5F6V72QTCK7O39Y59R0EVM6CW" localSheetId="0" hidden="1">#REF!</definedName>
    <definedName name="BEx5F6V72QTCK7O39Y59R0EVM6CW" localSheetId="1" hidden="1">#REF!</definedName>
    <definedName name="BEx5F6V72QTCK7O39Y59R0EVM6CW" hidden="1">#REF!</definedName>
    <definedName name="BEx5FGLQVACD5F5YZG4DGSCHCGO2" localSheetId="4" hidden="1">#REF!</definedName>
    <definedName name="BEx5FGLQVACD5F5YZG4DGSCHCGO2" localSheetId="3" hidden="1">#REF!</definedName>
    <definedName name="BEx5FGLQVACD5F5YZG4DGSCHCGO2" localSheetId="0" hidden="1">#REF!</definedName>
    <definedName name="BEx5FGLQVACD5F5YZG4DGSCHCGO2" localSheetId="1" hidden="1">#REF!</definedName>
    <definedName name="BEx5FGLQVACD5F5YZG4DGSCHCGO2" hidden="1">#REF!</definedName>
    <definedName name="BEx5FLJWHLW3BTZILDPN5NMA449V" localSheetId="4" hidden="1">#REF!</definedName>
    <definedName name="BEx5FLJWHLW3BTZILDPN5NMA449V" localSheetId="3" hidden="1">#REF!</definedName>
    <definedName name="BEx5FLJWHLW3BTZILDPN5NMA449V" localSheetId="0" hidden="1">#REF!</definedName>
    <definedName name="BEx5FLJWHLW3BTZILDPN5NMA449V" localSheetId="1" hidden="1">#REF!</definedName>
    <definedName name="BEx5FLJWHLW3BTZILDPN5NMA449V" hidden="1">#REF!</definedName>
    <definedName name="BEx5FNI2O10YN2SI1NO4X5GP3GTF" localSheetId="4" hidden="1">#REF!</definedName>
    <definedName name="BEx5FNI2O10YN2SI1NO4X5GP3GTF" localSheetId="3" hidden="1">#REF!</definedName>
    <definedName name="BEx5FNI2O10YN2SI1NO4X5GP3GTF" localSheetId="0" hidden="1">#REF!</definedName>
    <definedName name="BEx5FNI2O10YN2SI1NO4X5GP3GTF" localSheetId="1" hidden="1">#REF!</definedName>
    <definedName name="BEx5FNI2O10YN2SI1NO4X5GP3GTF" hidden="1">#REF!</definedName>
    <definedName name="BEx5FO8YRFSZCG3L608EHIHIHFY4" localSheetId="4" hidden="1">#REF!</definedName>
    <definedName name="BEx5FO8YRFSZCG3L608EHIHIHFY4" localSheetId="3" hidden="1">#REF!</definedName>
    <definedName name="BEx5FO8YRFSZCG3L608EHIHIHFY4" localSheetId="0" hidden="1">#REF!</definedName>
    <definedName name="BEx5FO8YRFSZCG3L608EHIHIHFY4" localSheetId="1" hidden="1">#REF!</definedName>
    <definedName name="BEx5FO8YRFSZCG3L608EHIHIHFY4" hidden="1">#REF!</definedName>
    <definedName name="BEx5FQNA6V4CNYSH013K45RI4BCV" localSheetId="4" hidden="1">#REF!</definedName>
    <definedName name="BEx5FQNA6V4CNYSH013K45RI4BCV" localSheetId="3" hidden="1">#REF!</definedName>
    <definedName name="BEx5FQNA6V4CNYSH013K45RI4BCV" localSheetId="0" hidden="1">#REF!</definedName>
    <definedName name="BEx5FQNA6V4CNYSH013K45RI4BCV" localSheetId="1" hidden="1">#REF!</definedName>
    <definedName name="BEx5FQNA6V4CNYSH013K45RI4BCV" hidden="1">#REF!</definedName>
    <definedName name="BEx5FVQPPEU32CPNV9RRQ9MNLLVE" localSheetId="4" hidden="1">#REF!</definedName>
    <definedName name="BEx5FVQPPEU32CPNV9RRQ9MNLLVE" localSheetId="3" hidden="1">#REF!</definedName>
    <definedName name="BEx5FVQPPEU32CPNV9RRQ9MNLLVE" localSheetId="0" hidden="1">#REF!</definedName>
    <definedName name="BEx5FVQPPEU32CPNV9RRQ9MNLLVE" localSheetId="1" hidden="1">#REF!</definedName>
    <definedName name="BEx5FVQPPEU32CPNV9RRQ9MNLLVE" hidden="1">#REF!</definedName>
    <definedName name="BEx5G08KGMG5X2AQKDGPFYG5GH94" localSheetId="4" hidden="1">#REF!</definedName>
    <definedName name="BEx5G08KGMG5X2AQKDGPFYG5GH94" localSheetId="3" hidden="1">#REF!</definedName>
    <definedName name="BEx5G08KGMG5X2AQKDGPFYG5GH94" localSheetId="0" hidden="1">#REF!</definedName>
    <definedName name="BEx5G08KGMG5X2AQKDGPFYG5GH94" localSheetId="1" hidden="1">#REF!</definedName>
    <definedName name="BEx5G08KGMG5X2AQKDGPFYG5GH94" hidden="1">#REF!</definedName>
    <definedName name="BEx5G1A8TFN4C4QII35U9DKYNIS8" localSheetId="4" hidden="1">#REF!</definedName>
    <definedName name="BEx5G1A8TFN4C4QII35U9DKYNIS8" localSheetId="3" hidden="1">#REF!</definedName>
    <definedName name="BEx5G1A8TFN4C4QII35U9DKYNIS8" localSheetId="0" hidden="1">#REF!</definedName>
    <definedName name="BEx5G1A8TFN4C4QII35U9DKYNIS8" localSheetId="1" hidden="1">#REF!</definedName>
    <definedName name="BEx5G1A8TFN4C4QII35U9DKYNIS8" hidden="1">#REF!</definedName>
    <definedName name="BEx5G1L0QO91KEPDMV1D8OT4BT73" localSheetId="4" hidden="1">#REF!</definedName>
    <definedName name="BEx5G1L0QO91KEPDMV1D8OT4BT73" localSheetId="3" hidden="1">#REF!</definedName>
    <definedName name="BEx5G1L0QO91KEPDMV1D8OT4BT73" localSheetId="0" hidden="1">#REF!</definedName>
    <definedName name="BEx5G1L0QO91KEPDMV1D8OT4BT73" localSheetId="1" hidden="1">#REF!</definedName>
    <definedName name="BEx5G1L0QO91KEPDMV1D8OT4BT73" hidden="1">#REF!</definedName>
    <definedName name="BEx5G86DZL1VYUX6KWODAP3WFAWP" localSheetId="4" hidden="1">#REF!</definedName>
    <definedName name="BEx5G86DZL1VYUX6KWODAP3WFAWP" localSheetId="3" hidden="1">#REF!</definedName>
    <definedName name="BEx5G86DZL1VYUX6KWODAP3WFAWP" localSheetId="0" hidden="1">#REF!</definedName>
    <definedName name="BEx5G86DZL1VYUX6KWODAP3WFAWP" localSheetId="1" hidden="1">#REF!</definedName>
    <definedName name="BEx5G86DZL1VYUX6KWODAP3WFAWP" hidden="1">#REF!</definedName>
    <definedName name="BEx5G8BV2GIOCM3C7IUFK8L04A6M" localSheetId="4" hidden="1">#REF!</definedName>
    <definedName name="BEx5G8BV2GIOCM3C7IUFK8L04A6M" localSheetId="3" hidden="1">#REF!</definedName>
    <definedName name="BEx5G8BV2GIOCM3C7IUFK8L04A6M" localSheetId="0" hidden="1">#REF!</definedName>
    <definedName name="BEx5G8BV2GIOCM3C7IUFK8L04A6M" localSheetId="1" hidden="1">#REF!</definedName>
    <definedName name="BEx5G8BV2GIOCM3C7IUFK8L04A6M" hidden="1">#REF!</definedName>
    <definedName name="BEx5GID9MVBUPFFT9M8K8B5MO9NV" localSheetId="4" hidden="1">#REF!</definedName>
    <definedName name="BEx5GID9MVBUPFFT9M8K8B5MO9NV" localSheetId="3" hidden="1">#REF!</definedName>
    <definedName name="BEx5GID9MVBUPFFT9M8K8B5MO9NV" localSheetId="0" hidden="1">#REF!</definedName>
    <definedName name="BEx5GID9MVBUPFFT9M8K8B5MO9NV" localSheetId="1" hidden="1">#REF!</definedName>
    <definedName name="BEx5GID9MVBUPFFT9M8K8B5MO9NV" hidden="1">#REF!</definedName>
    <definedName name="BEx5GN0EWA9SCQDPQ7NTUQH82QVK" localSheetId="4" hidden="1">#REF!</definedName>
    <definedName name="BEx5GN0EWA9SCQDPQ7NTUQH82QVK" localSheetId="3" hidden="1">#REF!</definedName>
    <definedName name="BEx5GN0EWA9SCQDPQ7NTUQH82QVK" localSheetId="0" hidden="1">#REF!</definedName>
    <definedName name="BEx5GN0EWA9SCQDPQ7NTUQH82QVK" localSheetId="1" hidden="1">#REF!</definedName>
    <definedName name="BEx5GN0EWA9SCQDPQ7NTUQH82QVK" hidden="1">#REF!</definedName>
    <definedName name="BEx5GNBCU4WZ74I0UXFL9ZG2XSGJ" localSheetId="4" hidden="1">#REF!</definedName>
    <definedName name="BEx5GNBCU4WZ74I0UXFL9ZG2XSGJ" localSheetId="3" hidden="1">#REF!</definedName>
    <definedName name="BEx5GNBCU4WZ74I0UXFL9ZG2XSGJ" localSheetId="0" hidden="1">#REF!</definedName>
    <definedName name="BEx5GNBCU4WZ74I0UXFL9ZG2XSGJ" localSheetId="1" hidden="1">#REF!</definedName>
    <definedName name="BEx5GNBCU4WZ74I0UXFL9ZG2XSGJ" hidden="1">#REF!</definedName>
    <definedName name="BEx5GUCTYC7QCWGWU5BTO7Y7HDZX" localSheetId="4" hidden="1">#REF!</definedName>
    <definedName name="BEx5GUCTYC7QCWGWU5BTO7Y7HDZX" localSheetId="3" hidden="1">#REF!</definedName>
    <definedName name="BEx5GUCTYC7QCWGWU5BTO7Y7HDZX" localSheetId="0" hidden="1">#REF!</definedName>
    <definedName name="BEx5GUCTYC7QCWGWU5BTO7Y7HDZX" localSheetId="1" hidden="1">#REF!</definedName>
    <definedName name="BEx5GUCTYC7QCWGWU5BTO7Y7HDZX" hidden="1">#REF!</definedName>
    <definedName name="BEx5GYUPJULJQ624TEESYFG1NFOH" localSheetId="4" hidden="1">#REF!</definedName>
    <definedName name="BEx5GYUPJULJQ624TEESYFG1NFOH" localSheetId="3" hidden="1">#REF!</definedName>
    <definedName name="BEx5GYUPJULJQ624TEESYFG1NFOH" localSheetId="0" hidden="1">#REF!</definedName>
    <definedName name="BEx5GYUPJULJQ624TEESYFG1NFOH" localSheetId="1" hidden="1">#REF!</definedName>
    <definedName name="BEx5GYUPJULJQ624TEESYFG1NFOH" hidden="1">#REF!</definedName>
    <definedName name="BEx5H0NEE0AIN5E2UHJ9J9ISU9N1" localSheetId="4" hidden="1">#REF!</definedName>
    <definedName name="BEx5H0NEE0AIN5E2UHJ9J9ISU9N1" localSheetId="3" hidden="1">#REF!</definedName>
    <definedName name="BEx5H0NEE0AIN5E2UHJ9J9ISU9N1" localSheetId="0" hidden="1">#REF!</definedName>
    <definedName name="BEx5H0NEE0AIN5E2UHJ9J9ISU9N1" localSheetId="1" hidden="1">#REF!</definedName>
    <definedName name="BEx5H0NEE0AIN5E2UHJ9J9ISU9N1" hidden="1">#REF!</definedName>
    <definedName name="BEx5H1UJSEUQM2K8QHQXO5THVHSO" localSheetId="4" hidden="1">#REF!</definedName>
    <definedName name="BEx5H1UJSEUQM2K8QHQXO5THVHSO" localSheetId="3" hidden="1">#REF!</definedName>
    <definedName name="BEx5H1UJSEUQM2K8QHQXO5THVHSO" localSheetId="0" hidden="1">#REF!</definedName>
    <definedName name="BEx5H1UJSEUQM2K8QHQXO5THVHSO" localSheetId="1" hidden="1">#REF!</definedName>
    <definedName name="BEx5H1UJSEUQM2K8QHQXO5THVHSO" hidden="1">#REF!</definedName>
    <definedName name="BEx5HAOT9XWUF7XIFRZZS8B9F5TZ" localSheetId="4" hidden="1">#REF!</definedName>
    <definedName name="BEx5HAOT9XWUF7XIFRZZS8B9F5TZ" localSheetId="3" hidden="1">#REF!</definedName>
    <definedName name="BEx5HAOT9XWUF7XIFRZZS8B9F5TZ" localSheetId="0" hidden="1">#REF!</definedName>
    <definedName name="BEx5HAOT9XWUF7XIFRZZS8B9F5TZ" localSheetId="1" hidden="1">#REF!</definedName>
    <definedName name="BEx5HAOT9XWUF7XIFRZZS8B9F5TZ" hidden="1">#REF!</definedName>
    <definedName name="BEx5HE4XRF9BUY04MENWY9CHHN5H" localSheetId="4" hidden="1">#REF!</definedName>
    <definedName name="BEx5HE4XRF9BUY04MENWY9CHHN5H" localSheetId="3" hidden="1">#REF!</definedName>
    <definedName name="BEx5HE4XRF9BUY04MENWY9CHHN5H" localSheetId="0" hidden="1">#REF!</definedName>
    <definedName name="BEx5HE4XRF9BUY04MENWY9CHHN5H" localSheetId="1" hidden="1">#REF!</definedName>
    <definedName name="BEx5HE4XRF9BUY04MENWY9CHHN5H" hidden="1">#REF!</definedName>
    <definedName name="BEx5HFHMABAT0H9KKS754X4T304E" localSheetId="4" hidden="1">#REF!</definedName>
    <definedName name="BEx5HFHMABAT0H9KKS754X4T304E" localSheetId="3" hidden="1">#REF!</definedName>
    <definedName name="BEx5HFHMABAT0H9KKS754X4T304E" localSheetId="0" hidden="1">#REF!</definedName>
    <definedName name="BEx5HFHMABAT0H9KKS754X4T304E" localSheetId="1" hidden="1">#REF!</definedName>
    <definedName name="BEx5HFHMABAT0H9KKS754X4T304E" hidden="1">#REF!</definedName>
    <definedName name="BEx5HGDZ7MX1S3KNXLRL9WU565V4" localSheetId="4" hidden="1">#REF!</definedName>
    <definedName name="BEx5HGDZ7MX1S3KNXLRL9WU565V4" localSheetId="3" hidden="1">#REF!</definedName>
    <definedName name="BEx5HGDZ7MX1S3KNXLRL9WU565V4" localSheetId="0" hidden="1">#REF!</definedName>
    <definedName name="BEx5HGDZ7MX1S3KNXLRL9WU565V4" localSheetId="1" hidden="1">#REF!</definedName>
    <definedName name="BEx5HGDZ7MX1S3KNXLRL9WU565V4" hidden="1">#REF!</definedName>
    <definedName name="BEx5HJZ9FAVNZSSBTAYRPZDYM9NU" localSheetId="4" hidden="1">#REF!</definedName>
    <definedName name="BEx5HJZ9FAVNZSSBTAYRPZDYM9NU" localSheetId="3" hidden="1">#REF!</definedName>
    <definedName name="BEx5HJZ9FAVNZSSBTAYRPZDYM9NU" localSheetId="0" hidden="1">#REF!</definedName>
    <definedName name="BEx5HJZ9FAVNZSSBTAYRPZDYM9NU" localSheetId="1" hidden="1">#REF!</definedName>
    <definedName name="BEx5HJZ9FAVNZSSBTAYRPZDYM9NU" hidden="1">#REF!</definedName>
    <definedName name="BEx5HZ9JMKHNLFWLVUB1WP5B39BL" localSheetId="4" hidden="1">#REF!</definedName>
    <definedName name="BEx5HZ9JMKHNLFWLVUB1WP5B39BL" localSheetId="3" hidden="1">#REF!</definedName>
    <definedName name="BEx5HZ9JMKHNLFWLVUB1WP5B39BL" localSheetId="0" hidden="1">#REF!</definedName>
    <definedName name="BEx5HZ9JMKHNLFWLVUB1WP5B39BL" localSheetId="1" hidden="1">#REF!</definedName>
    <definedName name="BEx5HZ9JMKHNLFWLVUB1WP5B39BL" hidden="1">#REF!</definedName>
    <definedName name="BEx5I244LQHZTF3XI66J8705R9XX" localSheetId="4" hidden="1">#REF!</definedName>
    <definedName name="BEx5I244LQHZTF3XI66J8705R9XX" localSheetId="3" hidden="1">#REF!</definedName>
    <definedName name="BEx5I244LQHZTF3XI66J8705R9XX" localSheetId="0" hidden="1">#REF!</definedName>
    <definedName name="BEx5I244LQHZTF3XI66J8705R9XX" localSheetId="1" hidden="1">#REF!</definedName>
    <definedName name="BEx5I244LQHZTF3XI66J8705R9XX" hidden="1">#REF!</definedName>
    <definedName name="BEx5I8PBP4LIXDGID5BP0THLO0AQ" localSheetId="4" hidden="1">#REF!</definedName>
    <definedName name="BEx5I8PBP4LIXDGID5BP0THLO0AQ" localSheetId="3" hidden="1">#REF!</definedName>
    <definedName name="BEx5I8PBP4LIXDGID5BP0THLO0AQ" localSheetId="0" hidden="1">#REF!</definedName>
    <definedName name="BEx5I8PBP4LIXDGID5BP0THLO0AQ" localSheetId="1" hidden="1">#REF!</definedName>
    <definedName name="BEx5I8PBP4LIXDGID5BP0THLO0AQ" hidden="1">#REF!</definedName>
    <definedName name="BEx5I8USVUB3JP4S9OXGMZVMOQXR" localSheetId="4" hidden="1">#REF!</definedName>
    <definedName name="BEx5I8USVUB3JP4S9OXGMZVMOQXR" localSheetId="3" hidden="1">#REF!</definedName>
    <definedName name="BEx5I8USVUB3JP4S9OXGMZVMOQXR" localSheetId="0" hidden="1">#REF!</definedName>
    <definedName name="BEx5I8USVUB3JP4S9OXGMZVMOQXR" localSheetId="1" hidden="1">#REF!</definedName>
    <definedName name="BEx5I8USVUB3JP4S9OXGMZVMOQXR" hidden="1">#REF!</definedName>
    <definedName name="BEx5I9GDQSYIAL65UQNDMNFQCS9Y" localSheetId="4" hidden="1">#REF!</definedName>
    <definedName name="BEx5I9GDQSYIAL65UQNDMNFQCS9Y" localSheetId="3" hidden="1">#REF!</definedName>
    <definedName name="BEx5I9GDQSYIAL65UQNDMNFQCS9Y" localSheetId="0" hidden="1">#REF!</definedName>
    <definedName name="BEx5I9GDQSYIAL65UQNDMNFQCS9Y" localSheetId="1" hidden="1">#REF!</definedName>
    <definedName name="BEx5I9GDQSYIAL65UQNDMNFQCS9Y" hidden="1">#REF!</definedName>
    <definedName name="BEx5IBUPG9AWNW5PK7JGRGEJ4OLM" localSheetId="4" hidden="1">#REF!</definedName>
    <definedName name="BEx5IBUPG9AWNW5PK7JGRGEJ4OLM" localSheetId="3" hidden="1">#REF!</definedName>
    <definedName name="BEx5IBUPG9AWNW5PK7JGRGEJ4OLM" localSheetId="0" hidden="1">#REF!</definedName>
    <definedName name="BEx5IBUPG9AWNW5PK7JGRGEJ4OLM" localSheetId="1" hidden="1">#REF!</definedName>
    <definedName name="BEx5IBUPG9AWNW5PK7JGRGEJ4OLM" hidden="1">#REF!</definedName>
    <definedName name="BEx5IC06RVN8BSAEPREVKHKLCJ2L" localSheetId="4" hidden="1">#REF!</definedName>
    <definedName name="BEx5IC06RVN8BSAEPREVKHKLCJ2L" localSheetId="3" hidden="1">#REF!</definedName>
    <definedName name="BEx5IC06RVN8BSAEPREVKHKLCJ2L" localSheetId="0" hidden="1">#REF!</definedName>
    <definedName name="BEx5IC06RVN8BSAEPREVKHKLCJ2L" localSheetId="1" hidden="1">#REF!</definedName>
    <definedName name="BEx5IC06RVN8BSAEPREVKHKLCJ2L" hidden="1">#REF!</definedName>
    <definedName name="BEx5J0FFP1KS4NGY20AEJI8VREEA" localSheetId="4" hidden="1">#REF!</definedName>
    <definedName name="BEx5J0FFP1KS4NGY20AEJI8VREEA" localSheetId="3" hidden="1">#REF!</definedName>
    <definedName name="BEx5J0FFP1KS4NGY20AEJI8VREEA" localSheetId="0" hidden="1">#REF!</definedName>
    <definedName name="BEx5J0FFP1KS4NGY20AEJI8VREEA" localSheetId="1" hidden="1">#REF!</definedName>
    <definedName name="BEx5J0FFP1KS4NGY20AEJI8VREEA" hidden="1">#REF!</definedName>
    <definedName name="BEx5JF3ZXLDIS8VNKDCY7ZI7H1CI" localSheetId="4" hidden="1">#REF!</definedName>
    <definedName name="BEx5JF3ZXLDIS8VNKDCY7ZI7H1CI" localSheetId="3" hidden="1">#REF!</definedName>
    <definedName name="BEx5JF3ZXLDIS8VNKDCY7ZI7H1CI" localSheetId="0" hidden="1">#REF!</definedName>
    <definedName name="BEx5JF3ZXLDIS8VNKDCY7ZI7H1CI" localSheetId="1" hidden="1">#REF!</definedName>
    <definedName name="BEx5JF3ZXLDIS8VNKDCY7ZI7H1CI" hidden="1">#REF!</definedName>
    <definedName name="BEx5JHCZJ8G6OOOW6EF3GABXKH6F" localSheetId="4" hidden="1">#REF!</definedName>
    <definedName name="BEx5JHCZJ8G6OOOW6EF3GABXKH6F" localSheetId="3" hidden="1">#REF!</definedName>
    <definedName name="BEx5JHCZJ8G6OOOW6EF3GABXKH6F" localSheetId="0" hidden="1">#REF!</definedName>
    <definedName name="BEx5JHCZJ8G6OOOW6EF3GABXKH6F" localSheetId="1" hidden="1">#REF!</definedName>
    <definedName name="BEx5JHCZJ8G6OOOW6EF3GABXKH6F" hidden="1">#REF!</definedName>
    <definedName name="BEx5JJB6W446THXQCRUKD3I7RKLP" localSheetId="4" hidden="1">#REF!</definedName>
    <definedName name="BEx5JJB6W446THXQCRUKD3I7RKLP" localSheetId="3" hidden="1">#REF!</definedName>
    <definedName name="BEx5JJB6W446THXQCRUKD3I7RKLP" localSheetId="0" hidden="1">#REF!</definedName>
    <definedName name="BEx5JJB6W446THXQCRUKD3I7RKLP" localSheetId="1" hidden="1">#REF!</definedName>
    <definedName name="BEx5JJB6W446THXQCRUKD3I7RKLP" hidden="1">#REF!</definedName>
    <definedName name="BEx5JJWTMI37U3RDEJOYLO93RJ6Z" localSheetId="4" hidden="1">#REF!</definedName>
    <definedName name="BEx5JJWTMI37U3RDEJOYLO93RJ6Z" localSheetId="3" hidden="1">#REF!</definedName>
    <definedName name="BEx5JJWTMI37U3RDEJOYLO93RJ6Z" localSheetId="0" hidden="1">#REF!</definedName>
    <definedName name="BEx5JJWTMI37U3RDEJOYLO93RJ6Z" localSheetId="1" hidden="1">#REF!</definedName>
    <definedName name="BEx5JJWTMI37U3RDEJOYLO93RJ6Z" hidden="1">#REF!</definedName>
    <definedName name="BEx5JNCT8Z7XSSPD5EMNAJELCU2V" localSheetId="4" hidden="1">#REF!</definedName>
    <definedName name="BEx5JNCT8Z7XSSPD5EMNAJELCU2V" localSheetId="3" hidden="1">#REF!</definedName>
    <definedName name="BEx5JNCT8Z7XSSPD5EMNAJELCU2V" localSheetId="0" hidden="1">#REF!</definedName>
    <definedName name="BEx5JNCT8Z7XSSPD5EMNAJELCU2V" localSheetId="1" hidden="1">#REF!</definedName>
    <definedName name="BEx5JNCT8Z7XSSPD5EMNAJELCU2V" hidden="1">#REF!</definedName>
    <definedName name="BEx5JQCNT9Y4RM306CHC8IPY3HBZ" localSheetId="4" hidden="1">#REF!</definedName>
    <definedName name="BEx5JQCNT9Y4RM306CHC8IPY3HBZ" localSheetId="3" hidden="1">#REF!</definedName>
    <definedName name="BEx5JQCNT9Y4RM306CHC8IPY3HBZ" localSheetId="0" hidden="1">#REF!</definedName>
    <definedName name="BEx5JQCNT9Y4RM306CHC8IPY3HBZ" localSheetId="1" hidden="1">#REF!</definedName>
    <definedName name="BEx5JQCNT9Y4RM306CHC8IPY3HBZ" hidden="1">#REF!</definedName>
    <definedName name="BEx5K08PYKE6JOKBYIB006TX619P" localSheetId="4" hidden="1">#REF!</definedName>
    <definedName name="BEx5K08PYKE6JOKBYIB006TX619P" localSheetId="3" hidden="1">#REF!</definedName>
    <definedName name="BEx5K08PYKE6JOKBYIB006TX619P" localSheetId="0" hidden="1">#REF!</definedName>
    <definedName name="BEx5K08PYKE6JOKBYIB006TX619P" localSheetId="1" hidden="1">#REF!</definedName>
    <definedName name="BEx5K08PYKE6JOKBYIB006TX619P" hidden="1">#REF!</definedName>
    <definedName name="BEx5K51DSERT1TR7B4A29R41W4NX" localSheetId="4" hidden="1">#REF!</definedName>
    <definedName name="BEx5K51DSERT1TR7B4A29R41W4NX" localSheetId="3" hidden="1">#REF!</definedName>
    <definedName name="BEx5K51DSERT1TR7B4A29R41W4NX" localSheetId="0" hidden="1">#REF!</definedName>
    <definedName name="BEx5K51DSERT1TR7B4A29R41W4NX" localSheetId="1" hidden="1">#REF!</definedName>
    <definedName name="BEx5K51DSERT1TR7B4A29R41W4NX" hidden="1">#REF!</definedName>
    <definedName name="BEx5K934AVZON26XBV721V59GSB5" localSheetId="4" hidden="1">#REF!</definedName>
    <definedName name="BEx5K934AVZON26XBV721V59GSB5" localSheetId="3" hidden="1">#REF!</definedName>
    <definedName name="BEx5K934AVZON26XBV721V59GSB5" localSheetId="0" hidden="1">#REF!</definedName>
    <definedName name="BEx5K934AVZON26XBV721V59GSB5" localSheetId="1" hidden="1">#REF!</definedName>
    <definedName name="BEx5K934AVZON26XBV721V59GSB5" hidden="1">#REF!</definedName>
    <definedName name="BEx5KYER580I4T7WTLMUN7NLNP5K" localSheetId="4" hidden="1">#REF!</definedName>
    <definedName name="BEx5KYER580I4T7WTLMUN7NLNP5K" localSheetId="3" hidden="1">#REF!</definedName>
    <definedName name="BEx5KYER580I4T7WTLMUN7NLNP5K" localSheetId="0" hidden="1">#REF!</definedName>
    <definedName name="BEx5KYER580I4T7WTLMUN7NLNP5K" localSheetId="1" hidden="1">#REF!</definedName>
    <definedName name="BEx5KYER580I4T7WTLMUN7NLNP5K" hidden="1">#REF!</definedName>
    <definedName name="BEx5LHLB3M6K4ZKY2F42QBZT30ZH" localSheetId="4" hidden="1">#REF!</definedName>
    <definedName name="BEx5LHLB3M6K4ZKY2F42QBZT30ZH" localSheetId="3" hidden="1">#REF!</definedName>
    <definedName name="BEx5LHLB3M6K4ZKY2F42QBZT30ZH" localSheetId="0" hidden="1">#REF!</definedName>
    <definedName name="BEx5LHLB3M6K4ZKY2F42QBZT30ZH" localSheetId="1" hidden="1">#REF!</definedName>
    <definedName name="BEx5LHLB3M6K4ZKY2F42QBZT30ZH" hidden="1">#REF!</definedName>
    <definedName name="BEx5LRMNU3HXIE1BUMDHRU31F7JJ" localSheetId="4" hidden="1">#REF!</definedName>
    <definedName name="BEx5LRMNU3HXIE1BUMDHRU31F7JJ" localSheetId="3" hidden="1">#REF!</definedName>
    <definedName name="BEx5LRMNU3HXIE1BUMDHRU31F7JJ" localSheetId="0" hidden="1">#REF!</definedName>
    <definedName name="BEx5LRMNU3HXIE1BUMDHRU31F7JJ" localSheetId="1" hidden="1">#REF!</definedName>
    <definedName name="BEx5LRMNU3HXIE1BUMDHRU31F7JJ" hidden="1">#REF!</definedName>
    <definedName name="BEx5LSJ1LPUAX3ENSPECWPG4J7D1" localSheetId="4" hidden="1">#REF!</definedName>
    <definedName name="BEx5LSJ1LPUAX3ENSPECWPG4J7D1" localSheetId="3" hidden="1">#REF!</definedName>
    <definedName name="BEx5LSJ1LPUAX3ENSPECWPG4J7D1" localSheetId="0" hidden="1">#REF!</definedName>
    <definedName name="BEx5LSJ1LPUAX3ENSPECWPG4J7D1" localSheetId="1" hidden="1">#REF!</definedName>
    <definedName name="BEx5LSJ1LPUAX3ENSPECWPG4J7D1" hidden="1">#REF!</definedName>
    <definedName name="BEx5LTKQ8RQWJE4BC88OP928893U" localSheetId="4" hidden="1">#REF!</definedName>
    <definedName name="BEx5LTKQ8RQWJE4BC88OP928893U" localSheetId="3" hidden="1">#REF!</definedName>
    <definedName name="BEx5LTKQ8RQWJE4BC88OP928893U" localSheetId="0" hidden="1">#REF!</definedName>
    <definedName name="BEx5LTKQ8RQWJE4BC88OP928893U" localSheetId="1" hidden="1">#REF!</definedName>
    <definedName name="BEx5LTKQ8RQWJE4BC88OP928893U" hidden="1">#REF!</definedName>
    <definedName name="BEx5MB9BR71LZDG7XXQ2EO58JC5F" localSheetId="4" hidden="1">#REF!</definedName>
    <definedName name="BEx5MB9BR71LZDG7XXQ2EO58JC5F" localSheetId="3" hidden="1">#REF!</definedName>
    <definedName name="BEx5MB9BR71LZDG7XXQ2EO58JC5F" localSheetId="0" hidden="1">#REF!</definedName>
    <definedName name="BEx5MB9BR71LZDG7XXQ2EO58JC5F" localSheetId="1" hidden="1">#REF!</definedName>
    <definedName name="BEx5MB9BR71LZDG7XXQ2EO58JC5F" hidden="1">#REF!</definedName>
    <definedName name="BEx5MLQZM68YQSKARVWTTPINFQ2C" localSheetId="4" hidden="1">#REF!</definedName>
    <definedName name="BEx5MLQZM68YQSKARVWTTPINFQ2C" localSheetId="3" hidden="1">#REF!</definedName>
    <definedName name="BEx5MLQZM68YQSKARVWTTPINFQ2C" localSheetId="0" hidden="1">#REF!</definedName>
    <definedName name="BEx5MLQZM68YQSKARVWTTPINFQ2C" localSheetId="1" hidden="1">#REF!</definedName>
    <definedName name="BEx5MLQZM68YQSKARVWTTPINFQ2C" hidden="1">#REF!</definedName>
    <definedName name="BEx5MVXTKNBXHNWTL43C670E4KXC" localSheetId="4" hidden="1">#REF!</definedName>
    <definedName name="BEx5MVXTKNBXHNWTL43C670E4KXC" localSheetId="3" hidden="1">#REF!</definedName>
    <definedName name="BEx5MVXTKNBXHNWTL43C670E4KXC" localSheetId="0" hidden="1">#REF!</definedName>
    <definedName name="BEx5MVXTKNBXHNWTL43C670E4KXC" localSheetId="1" hidden="1">#REF!</definedName>
    <definedName name="BEx5MVXTKNBXHNWTL43C670E4KXC" hidden="1">#REF!</definedName>
    <definedName name="BEx5N4XI4PWB1W9PMZ4O5R0HWTYD" localSheetId="4" hidden="1">#REF!</definedName>
    <definedName name="BEx5N4XI4PWB1W9PMZ4O5R0HWTYD" localSheetId="3" hidden="1">#REF!</definedName>
    <definedName name="BEx5N4XI4PWB1W9PMZ4O5R0HWTYD" localSheetId="0" hidden="1">#REF!</definedName>
    <definedName name="BEx5N4XI4PWB1W9PMZ4O5R0HWTYD" localSheetId="1" hidden="1">#REF!</definedName>
    <definedName name="BEx5N4XI4PWB1W9PMZ4O5R0HWTYD" hidden="1">#REF!</definedName>
    <definedName name="BEx5NA68N6FJFX9UJXK4M14U487F" localSheetId="4" hidden="1">#REF!</definedName>
    <definedName name="BEx5NA68N6FJFX9UJXK4M14U487F" localSheetId="3" hidden="1">#REF!</definedName>
    <definedName name="BEx5NA68N6FJFX9UJXK4M14U487F" localSheetId="0" hidden="1">#REF!</definedName>
    <definedName name="BEx5NA68N6FJFX9UJXK4M14U487F" localSheetId="1" hidden="1">#REF!</definedName>
    <definedName name="BEx5NA68N6FJFX9UJXK4M14U487F" hidden="1">#REF!</definedName>
    <definedName name="BEx5NIKBG2GDJOYGE3WCXKU7YY51" localSheetId="4" hidden="1">#REF!</definedName>
    <definedName name="BEx5NIKBG2GDJOYGE3WCXKU7YY51" localSheetId="3" hidden="1">#REF!</definedName>
    <definedName name="BEx5NIKBG2GDJOYGE3WCXKU7YY51" localSheetId="0" hidden="1">#REF!</definedName>
    <definedName name="BEx5NIKBG2GDJOYGE3WCXKU7YY51" localSheetId="1" hidden="1">#REF!</definedName>
    <definedName name="BEx5NIKBG2GDJOYGE3WCXKU7YY51" hidden="1">#REF!</definedName>
    <definedName name="BEx5NV06L5J5IMKGOMGKGJ4PBZCD" localSheetId="4" hidden="1">#REF!</definedName>
    <definedName name="BEx5NV06L5J5IMKGOMGKGJ4PBZCD" localSheetId="3" hidden="1">#REF!</definedName>
    <definedName name="BEx5NV06L5J5IMKGOMGKGJ4PBZCD" localSheetId="0" hidden="1">#REF!</definedName>
    <definedName name="BEx5NV06L5J5IMKGOMGKGJ4PBZCD" localSheetId="1" hidden="1">#REF!</definedName>
    <definedName name="BEx5NV06L5J5IMKGOMGKGJ4PBZCD" hidden="1">#REF!</definedName>
    <definedName name="BEx5NZSSQ6PY99ZX2D7Q9IGOR34W" localSheetId="4" hidden="1">#REF!</definedName>
    <definedName name="BEx5NZSSQ6PY99ZX2D7Q9IGOR34W" localSheetId="3" hidden="1">#REF!</definedName>
    <definedName name="BEx5NZSSQ6PY99ZX2D7Q9IGOR34W" localSheetId="0" hidden="1">#REF!</definedName>
    <definedName name="BEx5NZSSQ6PY99ZX2D7Q9IGOR34W" localSheetId="1" hidden="1">#REF!</definedName>
    <definedName name="BEx5NZSSQ6PY99ZX2D7Q9IGOR34W" hidden="1">#REF!</definedName>
    <definedName name="BEx5O3ZUQ2OARA1CDOZ3NC4UE5AA" localSheetId="4" hidden="1">#REF!</definedName>
    <definedName name="BEx5O3ZUQ2OARA1CDOZ3NC4UE5AA" localSheetId="3" hidden="1">#REF!</definedName>
    <definedName name="BEx5O3ZUQ2OARA1CDOZ3NC4UE5AA" localSheetId="0" hidden="1">#REF!</definedName>
    <definedName name="BEx5O3ZUQ2OARA1CDOZ3NC4UE5AA" localSheetId="1" hidden="1">#REF!</definedName>
    <definedName name="BEx5O3ZUQ2OARA1CDOZ3NC4UE5AA" hidden="1">#REF!</definedName>
    <definedName name="BEx5OAFS0NJ2CB86A02E1JYHMLQ1" localSheetId="4" hidden="1">#REF!</definedName>
    <definedName name="BEx5OAFS0NJ2CB86A02E1JYHMLQ1" localSheetId="3" hidden="1">#REF!</definedName>
    <definedName name="BEx5OAFS0NJ2CB86A02E1JYHMLQ1" localSheetId="0" hidden="1">#REF!</definedName>
    <definedName name="BEx5OAFS0NJ2CB86A02E1JYHMLQ1" localSheetId="1" hidden="1">#REF!</definedName>
    <definedName name="BEx5OAFS0NJ2CB86A02E1JYHMLQ1" hidden="1">#REF!</definedName>
    <definedName name="BEx5OG4RPU8W1ETWDWM234NYYYEN" localSheetId="4" hidden="1">#REF!</definedName>
    <definedName name="BEx5OG4RPU8W1ETWDWM234NYYYEN" localSheetId="3" hidden="1">#REF!</definedName>
    <definedName name="BEx5OG4RPU8W1ETWDWM234NYYYEN" localSheetId="0" hidden="1">#REF!</definedName>
    <definedName name="BEx5OG4RPU8W1ETWDWM234NYYYEN" localSheetId="1" hidden="1">#REF!</definedName>
    <definedName name="BEx5OG4RPU8W1ETWDWM234NYYYEN" hidden="1">#REF!</definedName>
    <definedName name="BEx5OP9Y43F99O2IT69MKCCXGL61" localSheetId="4" hidden="1">#REF!</definedName>
    <definedName name="BEx5OP9Y43F99O2IT69MKCCXGL61" localSheetId="3" hidden="1">#REF!</definedName>
    <definedName name="BEx5OP9Y43F99O2IT69MKCCXGL61" localSheetId="0" hidden="1">#REF!</definedName>
    <definedName name="BEx5OP9Y43F99O2IT69MKCCXGL61" localSheetId="1" hidden="1">#REF!</definedName>
    <definedName name="BEx5OP9Y43F99O2IT69MKCCXGL61" hidden="1">#REF!</definedName>
    <definedName name="BEx5P9Y9RDXNUAJ6CZ2LHMM8IM7T" localSheetId="4" hidden="1">#REF!</definedName>
    <definedName name="BEx5P9Y9RDXNUAJ6CZ2LHMM8IM7T" localSheetId="3" hidden="1">#REF!</definedName>
    <definedName name="BEx5P9Y9RDXNUAJ6CZ2LHMM8IM7T" localSheetId="0" hidden="1">#REF!</definedName>
    <definedName name="BEx5P9Y9RDXNUAJ6CZ2LHMM8IM7T" localSheetId="1" hidden="1">#REF!</definedName>
    <definedName name="BEx5P9Y9RDXNUAJ6CZ2LHMM8IM7T" hidden="1">#REF!</definedName>
    <definedName name="BEx5PHWB2C0D5QLP3BZIP3UO7DIZ" localSheetId="4" hidden="1">#REF!</definedName>
    <definedName name="BEx5PHWB2C0D5QLP3BZIP3UO7DIZ" localSheetId="3" hidden="1">#REF!</definedName>
    <definedName name="BEx5PHWB2C0D5QLP3BZIP3UO7DIZ" localSheetId="0" hidden="1">#REF!</definedName>
    <definedName name="BEx5PHWB2C0D5QLP3BZIP3UO7DIZ" localSheetId="1" hidden="1">#REF!</definedName>
    <definedName name="BEx5PHWB2C0D5QLP3BZIP3UO7DIZ" hidden="1">#REF!</definedName>
    <definedName name="BEx5PJP02W68K2E46L5C5YBSNU6T" localSheetId="4" hidden="1">#REF!</definedName>
    <definedName name="BEx5PJP02W68K2E46L5C5YBSNU6T" localSheetId="3" hidden="1">#REF!</definedName>
    <definedName name="BEx5PJP02W68K2E46L5C5YBSNU6T" localSheetId="0" hidden="1">#REF!</definedName>
    <definedName name="BEx5PJP02W68K2E46L5C5YBSNU6T" localSheetId="1" hidden="1">#REF!</definedName>
    <definedName name="BEx5PJP02W68K2E46L5C5YBSNU6T" hidden="1">#REF!</definedName>
    <definedName name="BEx5PLCA8DOMAU315YCS5275L2HS" localSheetId="4" hidden="1">#REF!</definedName>
    <definedName name="BEx5PLCA8DOMAU315YCS5275L2HS" localSheetId="3" hidden="1">#REF!</definedName>
    <definedName name="BEx5PLCA8DOMAU315YCS5275L2HS" localSheetId="0" hidden="1">#REF!</definedName>
    <definedName name="BEx5PLCA8DOMAU315YCS5275L2HS" localSheetId="1" hidden="1">#REF!</definedName>
    <definedName name="BEx5PLCA8DOMAU315YCS5275L2HS" hidden="1">#REF!</definedName>
    <definedName name="BEx5PRXMZ5M65Z732WNNGV564C2J" localSheetId="4" hidden="1">#REF!</definedName>
    <definedName name="BEx5PRXMZ5M65Z732WNNGV564C2J" localSheetId="3" hidden="1">#REF!</definedName>
    <definedName name="BEx5PRXMZ5M65Z732WNNGV564C2J" localSheetId="0" hidden="1">#REF!</definedName>
    <definedName name="BEx5PRXMZ5M65Z732WNNGV564C2J" localSheetId="1" hidden="1">#REF!</definedName>
    <definedName name="BEx5PRXMZ5M65Z732WNNGV564C2J" hidden="1">#REF!</definedName>
    <definedName name="BEx5QPSW4IPLH50WSR87HRER05RF" localSheetId="4" hidden="1">#REF!</definedName>
    <definedName name="BEx5QPSW4IPLH50WSR87HRER05RF" localSheetId="3" hidden="1">#REF!</definedName>
    <definedName name="BEx5QPSW4IPLH50WSR87HRER05RF" localSheetId="0" hidden="1">#REF!</definedName>
    <definedName name="BEx5QPSW4IPLH50WSR87HRER05RF" localSheetId="1" hidden="1">#REF!</definedName>
    <definedName name="BEx5QPSW4IPLH50WSR87HRER05RF" hidden="1">#REF!</definedName>
    <definedName name="BEx73V0EP8EMNRC3EZJJKKVKWQVB" localSheetId="4" hidden="1">#REF!</definedName>
    <definedName name="BEx73V0EP8EMNRC3EZJJKKVKWQVB" localSheetId="3" hidden="1">#REF!</definedName>
    <definedName name="BEx73V0EP8EMNRC3EZJJKKVKWQVB" localSheetId="0" hidden="1">#REF!</definedName>
    <definedName name="BEx73V0EP8EMNRC3EZJJKKVKWQVB" localSheetId="1" hidden="1">#REF!</definedName>
    <definedName name="BEx73V0EP8EMNRC3EZJJKKVKWQVB" hidden="1">#REF!</definedName>
    <definedName name="BEx741WJHIJVXUX131SBXTVW8D71" localSheetId="4" hidden="1">#REF!</definedName>
    <definedName name="BEx741WJHIJVXUX131SBXTVW8D71" localSheetId="3" hidden="1">#REF!</definedName>
    <definedName name="BEx741WJHIJVXUX131SBXTVW8D71" localSheetId="0" hidden="1">#REF!</definedName>
    <definedName name="BEx741WJHIJVXUX131SBXTVW8D71" localSheetId="1" hidden="1">#REF!</definedName>
    <definedName name="BEx741WJHIJVXUX131SBXTVW8D71" hidden="1">#REF!</definedName>
    <definedName name="BEx74ESIB9Y8KGETIERMKU5PLCQR" localSheetId="4" hidden="1">#REF!</definedName>
    <definedName name="BEx74ESIB9Y8KGETIERMKU5PLCQR" localSheetId="3" hidden="1">#REF!</definedName>
    <definedName name="BEx74ESIB9Y8KGETIERMKU5PLCQR" localSheetId="0" hidden="1">#REF!</definedName>
    <definedName name="BEx74ESIB9Y8KGETIERMKU5PLCQR" localSheetId="1" hidden="1">#REF!</definedName>
    <definedName name="BEx74ESIB9Y8KGETIERMKU5PLCQR" hidden="1">#REF!</definedName>
    <definedName name="BEx74Q6H3O7133AWQXWC21MI2UFT" localSheetId="4" hidden="1">#REF!</definedName>
    <definedName name="BEx74Q6H3O7133AWQXWC21MI2UFT" localSheetId="3" hidden="1">#REF!</definedName>
    <definedName name="BEx74Q6H3O7133AWQXWC21MI2UFT" localSheetId="0" hidden="1">#REF!</definedName>
    <definedName name="BEx74Q6H3O7133AWQXWC21MI2UFT" localSheetId="1" hidden="1">#REF!</definedName>
    <definedName name="BEx74Q6H3O7133AWQXWC21MI2UFT" hidden="1">#REF!</definedName>
    <definedName name="BEx74W6BJ8ENO3J25WNM5H5APKA3" localSheetId="4" hidden="1">#REF!</definedName>
    <definedName name="BEx74W6BJ8ENO3J25WNM5H5APKA3" localSheetId="3" hidden="1">#REF!</definedName>
    <definedName name="BEx74W6BJ8ENO3J25WNM5H5APKA3" localSheetId="0" hidden="1">#REF!</definedName>
    <definedName name="BEx74W6BJ8ENO3J25WNM5H5APKA3" localSheetId="1" hidden="1">#REF!</definedName>
    <definedName name="BEx74W6BJ8ENO3J25WNM5H5APKA3" hidden="1">#REF!</definedName>
    <definedName name="BEx755GRRD9BL27YHLH5QWIYLWB7" localSheetId="4" hidden="1">#REF!</definedName>
    <definedName name="BEx755GRRD9BL27YHLH5QWIYLWB7" localSheetId="3" hidden="1">#REF!</definedName>
    <definedName name="BEx755GRRD9BL27YHLH5QWIYLWB7" localSheetId="0" hidden="1">#REF!</definedName>
    <definedName name="BEx755GRRD9BL27YHLH5QWIYLWB7" localSheetId="1" hidden="1">#REF!</definedName>
    <definedName name="BEx755GRRD9BL27YHLH5QWIYLWB7" hidden="1">#REF!</definedName>
    <definedName name="BEx759D1D5SXS5ELLZVBI0SXYUNF" localSheetId="4" hidden="1">#REF!</definedName>
    <definedName name="BEx759D1D5SXS5ELLZVBI0SXYUNF" localSheetId="3" hidden="1">#REF!</definedName>
    <definedName name="BEx759D1D5SXS5ELLZVBI0SXYUNF" localSheetId="0" hidden="1">#REF!</definedName>
    <definedName name="BEx759D1D5SXS5ELLZVBI0SXYUNF" localSheetId="1" hidden="1">#REF!</definedName>
    <definedName name="BEx759D1D5SXS5ELLZVBI0SXYUNF" hidden="1">#REF!</definedName>
    <definedName name="BEx75GJZSZHUDN6OOAGQYFUDA2LP" localSheetId="4" hidden="1">#REF!</definedName>
    <definedName name="BEx75GJZSZHUDN6OOAGQYFUDA2LP" localSheetId="3" hidden="1">#REF!</definedName>
    <definedName name="BEx75GJZSZHUDN6OOAGQYFUDA2LP" localSheetId="0" hidden="1">#REF!</definedName>
    <definedName name="BEx75GJZSZHUDN6OOAGQYFUDA2LP" localSheetId="1" hidden="1">#REF!</definedName>
    <definedName name="BEx75GJZSZHUDN6OOAGQYFUDA2LP" hidden="1">#REF!</definedName>
    <definedName name="BEx75HGCCV5K4UCJWYV8EV9AG5YT" localSheetId="4" hidden="1">#REF!</definedName>
    <definedName name="BEx75HGCCV5K4UCJWYV8EV9AG5YT" localSheetId="3" hidden="1">#REF!</definedName>
    <definedName name="BEx75HGCCV5K4UCJWYV8EV9AG5YT" localSheetId="0" hidden="1">#REF!</definedName>
    <definedName name="BEx75HGCCV5K4UCJWYV8EV9AG5YT" localSheetId="1" hidden="1">#REF!</definedName>
    <definedName name="BEx75HGCCV5K4UCJWYV8EV9AG5YT" hidden="1">#REF!</definedName>
    <definedName name="BEx75PZT8TY5P13U978NVBUXKHT4" localSheetId="4" hidden="1">#REF!</definedName>
    <definedName name="BEx75PZT8TY5P13U978NVBUXKHT4" localSheetId="3" hidden="1">#REF!</definedName>
    <definedName name="BEx75PZT8TY5P13U978NVBUXKHT4" localSheetId="0" hidden="1">#REF!</definedName>
    <definedName name="BEx75PZT8TY5P13U978NVBUXKHT4" localSheetId="1" hidden="1">#REF!</definedName>
    <definedName name="BEx75PZT8TY5P13U978NVBUXKHT4" hidden="1">#REF!</definedName>
    <definedName name="BEx75T55F7GML8V1DMWL26WRT006" localSheetId="4" hidden="1">#REF!</definedName>
    <definedName name="BEx75T55F7GML8V1DMWL26WRT006" localSheetId="3" hidden="1">#REF!</definedName>
    <definedName name="BEx75T55F7GML8V1DMWL26WRT006" localSheetId="0" hidden="1">#REF!</definedName>
    <definedName name="BEx75T55F7GML8V1DMWL26WRT006" localSheetId="1" hidden="1">#REF!</definedName>
    <definedName name="BEx75T55F7GML8V1DMWL26WRT006" hidden="1">#REF!</definedName>
    <definedName name="BEx75VJGR07JY6UUWURQ4PJ29UKC" localSheetId="4" hidden="1">#REF!</definedName>
    <definedName name="BEx75VJGR07JY6UUWURQ4PJ29UKC" localSheetId="3" hidden="1">#REF!</definedName>
    <definedName name="BEx75VJGR07JY6UUWURQ4PJ29UKC" localSheetId="0" hidden="1">#REF!</definedName>
    <definedName name="BEx75VJGR07JY6UUWURQ4PJ29UKC" localSheetId="1" hidden="1">#REF!</definedName>
    <definedName name="BEx75VJGR07JY6UUWURQ4PJ29UKC" hidden="1">#REF!</definedName>
    <definedName name="BEx7741OUGLA0WJQLQRUJSL4DE00" localSheetId="4" hidden="1">#REF!</definedName>
    <definedName name="BEx7741OUGLA0WJQLQRUJSL4DE00" localSheetId="3" hidden="1">#REF!</definedName>
    <definedName name="BEx7741OUGLA0WJQLQRUJSL4DE00" localSheetId="0" hidden="1">#REF!</definedName>
    <definedName name="BEx7741OUGLA0WJQLQRUJSL4DE00" localSheetId="1" hidden="1">#REF!</definedName>
    <definedName name="BEx7741OUGLA0WJQLQRUJSL4DE00" hidden="1">#REF!</definedName>
    <definedName name="BEx774N83DXLJZ54Q42PWIJZ2DN1" localSheetId="4" hidden="1">#REF!</definedName>
    <definedName name="BEx774N83DXLJZ54Q42PWIJZ2DN1" localSheetId="3" hidden="1">#REF!</definedName>
    <definedName name="BEx774N83DXLJZ54Q42PWIJZ2DN1" localSheetId="0" hidden="1">#REF!</definedName>
    <definedName name="BEx774N83DXLJZ54Q42PWIJZ2DN1" localSheetId="1" hidden="1">#REF!</definedName>
    <definedName name="BEx774N83DXLJZ54Q42PWIJZ2DN1" hidden="1">#REF!</definedName>
    <definedName name="BEx779QNIY3061ZV9BR462WKEGRW" localSheetId="4" hidden="1">#REF!</definedName>
    <definedName name="BEx779QNIY3061ZV9BR462WKEGRW" localSheetId="3" hidden="1">#REF!</definedName>
    <definedName name="BEx779QNIY3061ZV9BR462WKEGRW" localSheetId="0" hidden="1">#REF!</definedName>
    <definedName name="BEx779QNIY3061ZV9BR462WKEGRW" localSheetId="1" hidden="1">#REF!</definedName>
    <definedName name="BEx779QNIY3061ZV9BR462WKEGRW" hidden="1">#REF!</definedName>
    <definedName name="BEx77G19QU9A95CNHE6QMVSQR2T3" localSheetId="4" hidden="1">#REF!</definedName>
    <definedName name="BEx77G19QU9A95CNHE6QMVSQR2T3" localSheetId="3" hidden="1">#REF!</definedName>
    <definedName name="BEx77G19QU9A95CNHE6QMVSQR2T3" localSheetId="0" hidden="1">#REF!</definedName>
    <definedName name="BEx77G19QU9A95CNHE6QMVSQR2T3" localSheetId="1" hidden="1">#REF!</definedName>
    <definedName name="BEx77G19QU9A95CNHE6QMVSQR2T3" hidden="1">#REF!</definedName>
    <definedName name="BEx77P0S3GVMS7BJUL9OWUGJ1B02" localSheetId="4" hidden="1">#REF!</definedName>
    <definedName name="BEx77P0S3GVMS7BJUL9OWUGJ1B02" localSheetId="3" hidden="1">#REF!</definedName>
    <definedName name="BEx77P0S3GVMS7BJUL9OWUGJ1B02" localSheetId="0" hidden="1">#REF!</definedName>
    <definedName name="BEx77P0S3GVMS7BJUL9OWUGJ1B02" localSheetId="1" hidden="1">#REF!</definedName>
    <definedName name="BEx77P0S3GVMS7BJUL9OWUGJ1B02" hidden="1">#REF!</definedName>
    <definedName name="BEx77QDESURI6WW5582YXSK3A972" localSheetId="4" hidden="1">#REF!</definedName>
    <definedName name="BEx77QDESURI6WW5582YXSK3A972" localSheetId="3" hidden="1">#REF!</definedName>
    <definedName name="BEx77QDESURI6WW5582YXSK3A972" localSheetId="0" hidden="1">#REF!</definedName>
    <definedName name="BEx77QDESURI6WW5582YXSK3A972" localSheetId="1" hidden="1">#REF!</definedName>
    <definedName name="BEx77QDESURI6WW5582YXSK3A972" hidden="1">#REF!</definedName>
    <definedName name="BEx77VBI9XOPFHKEWU5EHQ9J675Y" localSheetId="4" hidden="1">#REF!</definedName>
    <definedName name="BEx77VBI9XOPFHKEWU5EHQ9J675Y" localSheetId="3" hidden="1">#REF!</definedName>
    <definedName name="BEx77VBI9XOPFHKEWU5EHQ9J675Y" localSheetId="0" hidden="1">#REF!</definedName>
    <definedName name="BEx77VBI9XOPFHKEWU5EHQ9J675Y" localSheetId="1" hidden="1">#REF!</definedName>
    <definedName name="BEx77VBI9XOPFHKEWU5EHQ9J675Y" hidden="1">#REF!</definedName>
    <definedName name="BEx7809GQOCLHSNH95VOYIX7P1TV" localSheetId="4" hidden="1">#REF!</definedName>
    <definedName name="BEx7809GQOCLHSNH95VOYIX7P1TV" localSheetId="3" hidden="1">#REF!</definedName>
    <definedName name="BEx7809GQOCLHSNH95VOYIX7P1TV" localSheetId="0" hidden="1">#REF!</definedName>
    <definedName name="BEx7809GQOCLHSNH95VOYIX7P1TV" localSheetId="1" hidden="1">#REF!</definedName>
    <definedName name="BEx7809GQOCLHSNH95VOYIX7P1TV" hidden="1">#REF!</definedName>
    <definedName name="BEx780K8XAXUHGVZGZWQ74DK4CI3" localSheetId="4" hidden="1">#REF!</definedName>
    <definedName name="BEx780K8XAXUHGVZGZWQ74DK4CI3" localSheetId="3" hidden="1">#REF!</definedName>
    <definedName name="BEx780K8XAXUHGVZGZWQ74DK4CI3" localSheetId="0" hidden="1">#REF!</definedName>
    <definedName name="BEx780K8XAXUHGVZGZWQ74DK4CI3" localSheetId="1" hidden="1">#REF!</definedName>
    <definedName name="BEx780K8XAXUHGVZGZWQ74DK4CI3" hidden="1">#REF!</definedName>
    <definedName name="BEx78226TN58UE0CTY98YEDU0LSL" localSheetId="4" hidden="1">#REF!</definedName>
    <definedName name="BEx78226TN58UE0CTY98YEDU0LSL" localSheetId="3" hidden="1">#REF!</definedName>
    <definedName name="BEx78226TN58UE0CTY98YEDU0LSL" localSheetId="0" hidden="1">#REF!</definedName>
    <definedName name="BEx78226TN58UE0CTY98YEDU0LSL" localSheetId="1" hidden="1">#REF!</definedName>
    <definedName name="BEx78226TN58UE0CTY98YEDU0LSL" hidden="1">#REF!</definedName>
    <definedName name="BEx7881ZZBWHRAX6W2GY19J8MGEQ" localSheetId="4" hidden="1">#REF!</definedName>
    <definedName name="BEx7881ZZBWHRAX6W2GY19J8MGEQ" localSheetId="3" hidden="1">#REF!</definedName>
    <definedName name="BEx7881ZZBWHRAX6W2GY19J8MGEQ" localSheetId="0" hidden="1">#REF!</definedName>
    <definedName name="BEx7881ZZBWHRAX6W2GY19J8MGEQ" localSheetId="1" hidden="1">#REF!</definedName>
    <definedName name="BEx7881ZZBWHRAX6W2GY19J8MGEQ" hidden="1">#REF!</definedName>
    <definedName name="BEx78HHRIWDLHQX2LG0HWFRYEL1T" localSheetId="4" hidden="1">#REF!</definedName>
    <definedName name="BEx78HHRIWDLHQX2LG0HWFRYEL1T" localSheetId="3" hidden="1">#REF!</definedName>
    <definedName name="BEx78HHRIWDLHQX2LG0HWFRYEL1T" localSheetId="0" hidden="1">#REF!</definedName>
    <definedName name="BEx78HHRIWDLHQX2LG0HWFRYEL1T" localSheetId="1" hidden="1">#REF!</definedName>
    <definedName name="BEx78HHRIWDLHQX2LG0HWFRYEL1T" hidden="1">#REF!</definedName>
    <definedName name="BEx78QMXZ2P1ZB3HJ9O50DWHCMXR" localSheetId="4" hidden="1">#REF!</definedName>
    <definedName name="BEx78QMXZ2P1ZB3HJ9O50DWHCMXR" localSheetId="3" hidden="1">#REF!</definedName>
    <definedName name="BEx78QMXZ2P1ZB3HJ9O50DWHCMXR" localSheetId="0" hidden="1">#REF!</definedName>
    <definedName name="BEx78QMXZ2P1ZB3HJ9O50DWHCMXR" localSheetId="1" hidden="1">#REF!</definedName>
    <definedName name="BEx78QMXZ2P1ZB3HJ9O50DWHCMXR" hidden="1">#REF!</definedName>
    <definedName name="BEx78SFO5VR28677DWZEMDN7G86X" localSheetId="4" hidden="1">#REF!</definedName>
    <definedName name="BEx78SFO5VR28677DWZEMDN7G86X" localSheetId="3" hidden="1">#REF!</definedName>
    <definedName name="BEx78SFO5VR28677DWZEMDN7G86X" localSheetId="0" hidden="1">#REF!</definedName>
    <definedName name="BEx78SFO5VR28677DWZEMDN7G86X" localSheetId="1" hidden="1">#REF!</definedName>
    <definedName name="BEx78SFO5VR28677DWZEMDN7G86X" hidden="1">#REF!</definedName>
    <definedName name="BEx78SFOYH1Z0ZDTO47W2M60TW6K" localSheetId="4" hidden="1">#REF!</definedName>
    <definedName name="BEx78SFOYH1Z0ZDTO47W2M60TW6K" localSheetId="3" hidden="1">#REF!</definedName>
    <definedName name="BEx78SFOYH1Z0ZDTO47W2M60TW6K" localSheetId="0" hidden="1">#REF!</definedName>
    <definedName name="BEx78SFOYH1Z0ZDTO47W2M60TW6K" localSheetId="1" hidden="1">#REF!</definedName>
    <definedName name="BEx78SFOYH1Z0ZDTO47W2M60TW6K" hidden="1">#REF!</definedName>
    <definedName name="BEx794VD4T0DTGUN66N0CH4AGZ9V" localSheetId="4" hidden="1">#REF!</definedName>
    <definedName name="BEx794VD4T0DTGUN66N0CH4AGZ9V" localSheetId="3" hidden="1">#REF!</definedName>
    <definedName name="BEx794VD4T0DTGUN66N0CH4AGZ9V" localSheetId="0" hidden="1">#REF!</definedName>
    <definedName name="BEx794VD4T0DTGUN66N0CH4AGZ9V" localSheetId="1" hidden="1">#REF!</definedName>
    <definedName name="BEx794VD4T0DTGUN66N0CH4AGZ9V" hidden="1">#REF!</definedName>
    <definedName name="BEx79JK3E6JO8MX4O35A5G8NZCC8" localSheetId="4" hidden="1">#REF!</definedName>
    <definedName name="BEx79JK3E6JO8MX4O35A5G8NZCC8" localSheetId="3" hidden="1">#REF!</definedName>
    <definedName name="BEx79JK3E6JO8MX4O35A5G8NZCC8" localSheetId="0" hidden="1">#REF!</definedName>
    <definedName name="BEx79JK3E6JO8MX4O35A5G8NZCC8" localSheetId="1" hidden="1">#REF!</definedName>
    <definedName name="BEx79JK3E6JO8MX4O35A5G8NZCC8" hidden="1">#REF!</definedName>
    <definedName name="BEx79OCP4HQ6XP8EWNGEUDLOZBBS" localSheetId="4" hidden="1">#REF!</definedName>
    <definedName name="BEx79OCP4HQ6XP8EWNGEUDLOZBBS" localSheetId="3" hidden="1">#REF!</definedName>
    <definedName name="BEx79OCP4HQ6XP8EWNGEUDLOZBBS" localSheetId="0" hidden="1">#REF!</definedName>
    <definedName name="BEx79OCP4HQ6XP8EWNGEUDLOZBBS" localSheetId="1" hidden="1">#REF!</definedName>
    <definedName name="BEx79OCP4HQ6XP8EWNGEUDLOZBBS" hidden="1">#REF!</definedName>
    <definedName name="BEx79SEAYKUZB0H4LYBCD6WWJBG2" localSheetId="4" hidden="1">#REF!</definedName>
    <definedName name="BEx79SEAYKUZB0H4LYBCD6WWJBG2" localSheetId="3" hidden="1">#REF!</definedName>
    <definedName name="BEx79SEAYKUZB0H4LYBCD6WWJBG2" localSheetId="0" hidden="1">#REF!</definedName>
    <definedName name="BEx79SEAYKUZB0H4LYBCD6WWJBG2" localSheetId="1" hidden="1">#REF!</definedName>
    <definedName name="BEx79SEAYKUZB0H4LYBCD6WWJBG2" hidden="1">#REF!</definedName>
    <definedName name="BEx79SJRHTLS9PYM69O9BWW1FMJK" localSheetId="4" hidden="1">#REF!</definedName>
    <definedName name="BEx79SJRHTLS9PYM69O9BWW1FMJK" localSheetId="3" hidden="1">#REF!</definedName>
    <definedName name="BEx79SJRHTLS9PYM69O9BWW1FMJK" localSheetId="0" hidden="1">#REF!</definedName>
    <definedName name="BEx79SJRHTLS9PYM69O9BWW1FMJK" localSheetId="1" hidden="1">#REF!</definedName>
    <definedName name="BEx79SJRHTLS9PYM69O9BWW1FMJK" hidden="1">#REF!</definedName>
    <definedName name="BEx79YJJLBELICW9F9FRYSCQ101L" localSheetId="4" hidden="1">#REF!</definedName>
    <definedName name="BEx79YJJLBELICW9F9FRYSCQ101L" localSheetId="3" hidden="1">#REF!</definedName>
    <definedName name="BEx79YJJLBELICW9F9FRYSCQ101L" localSheetId="0" hidden="1">#REF!</definedName>
    <definedName name="BEx79YJJLBELICW9F9FRYSCQ101L" localSheetId="1" hidden="1">#REF!</definedName>
    <definedName name="BEx79YJJLBELICW9F9FRYSCQ101L" hidden="1">#REF!</definedName>
    <definedName name="BEx79YUC7B0V77FSBGIRCY1BR4VK" localSheetId="4" hidden="1">#REF!</definedName>
    <definedName name="BEx79YUC7B0V77FSBGIRCY1BR4VK" localSheetId="3" hidden="1">#REF!</definedName>
    <definedName name="BEx79YUC7B0V77FSBGIRCY1BR4VK" localSheetId="0" hidden="1">#REF!</definedName>
    <definedName name="BEx79YUC7B0V77FSBGIRCY1BR4VK" localSheetId="1" hidden="1">#REF!</definedName>
    <definedName name="BEx79YUC7B0V77FSBGIRCY1BR4VK" hidden="1">#REF!</definedName>
    <definedName name="BEx7A06T3RC2891FUX05G3QPRAUE" localSheetId="4" hidden="1">#REF!</definedName>
    <definedName name="BEx7A06T3RC2891FUX05G3QPRAUE" localSheetId="3" hidden="1">#REF!</definedName>
    <definedName name="BEx7A06T3RC2891FUX05G3QPRAUE" localSheetId="0" hidden="1">#REF!</definedName>
    <definedName name="BEx7A06T3RC2891FUX05G3QPRAUE" localSheetId="1" hidden="1">#REF!</definedName>
    <definedName name="BEx7A06T3RC2891FUX05G3QPRAUE" hidden="1">#REF!</definedName>
    <definedName name="BEx7A9S3JA1X7FH4CFSQLTZC4691" localSheetId="4" hidden="1">#REF!</definedName>
    <definedName name="BEx7A9S3JA1X7FH4CFSQLTZC4691" localSheetId="3" hidden="1">#REF!</definedName>
    <definedName name="BEx7A9S3JA1X7FH4CFSQLTZC4691" localSheetId="0" hidden="1">#REF!</definedName>
    <definedName name="BEx7A9S3JA1X7FH4CFSQLTZC4691" localSheetId="1" hidden="1">#REF!</definedName>
    <definedName name="BEx7A9S3JA1X7FH4CFSQLTZC4691" hidden="1">#REF!</definedName>
    <definedName name="BEx7ABA2C9IWH5VSLVLLLCY62161" localSheetId="4" hidden="1">#REF!</definedName>
    <definedName name="BEx7ABA2C9IWH5VSLVLLLCY62161" localSheetId="3" hidden="1">#REF!</definedName>
    <definedName name="BEx7ABA2C9IWH5VSLVLLLCY62161" localSheetId="0" hidden="1">#REF!</definedName>
    <definedName name="BEx7ABA2C9IWH5VSLVLLLCY62161" localSheetId="1" hidden="1">#REF!</definedName>
    <definedName name="BEx7ABA2C9IWH5VSLVLLLCY62161" hidden="1">#REF!</definedName>
    <definedName name="BEx7AE4LPLX8N85BYB0WCO5S7ZPV" localSheetId="4" hidden="1">#REF!</definedName>
    <definedName name="BEx7AE4LPLX8N85BYB0WCO5S7ZPV" localSheetId="3" hidden="1">#REF!</definedName>
    <definedName name="BEx7AE4LPLX8N85BYB0WCO5S7ZPV" localSheetId="0" hidden="1">#REF!</definedName>
    <definedName name="BEx7AE4LPLX8N85BYB0WCO5S7ZPV" localSheetId="1" hidden="1">#REF!</definedName>
    <definedName name="BEx7AE4LPLX8N85BYB0WCO5S7ZPV" hidden="1">#REF!</definedName>
    <definedName name="BEx7ASD1I654MEDCO6GGWA95PXSC" localSheetId="4" hidden="1">#REF!</definedName>
    <definedName name="BEx7ASD1I654MEDCO6GGWA95PXSC" localSheetId="3" hidden="1">#REF!</definedName>
    <definedName name="BEx7ASD1I654MEDCO6GGWA95PXSC" localSheetId="0" hidden="1">#REF!</definedName>
    <definedName name="BEx7ASD1I654MEDCO6GGWA95PXSC" localSheetId="1" hidden="1">#REF!</definedName>
    <definedName name="BEx7ASD1I654MEDCO6GGWA95PXSC" hidden="1">#REF!</definedName>
    <definedName name="BEx7AVCX9S5RJP3NSZ4QM4E6ERDT" localSheetId="4" hidden="1">#REF!</definedName>
    <definedName name="BEx7AVCX9S5RJP3NSZ4QM4E6ERDT" localSheetId="3" hidden="1">#REF!</definedName>
    <definedName name="BEx7AVCX9S5RJP3NSZ4QM4E6ERDT" localSheetId="0" hidden="1">#REF!</definedName>
    <definedName name="BEx7AVCX9S5RJP3NSZ4QM4E6ERDT" localSheetId="1" hidden="1">#REF!</definedName>
    <definedName name="BEx7AVCX9S5RJP3NSZ4QM4E6ERDT" hidden="1">#REF!</definedName>
    <definedName name="BEx7AVYIGP0930MV5JEBWRYCJN68" localSheetId="4" hidden="1">#REF!</definedName>
    <definedName name="BEx7AVYIGP0930MV5JEBWRYCJN68" localSheetId="3" hidden="1">#REF!</definedName>
    <definedName name="BEx7AVYIGP0930MV5JEBWRYCJN68" localSheetId="0" hidden="1">#REF!</definedName>
    <definedName name="BEx7AVYIGP0930MV5JEBWRYCJN68" localSheetId="1" hidden="1">#REF!</definedName>
    <definedName name="BEx7AVYIGP0930MV5JEBWRYCJN68" hidden="1">#REF!</definedName>
    <definedName name="BEx7B1NJPS79AP7NTIJRES3YPWU7" localSheetId="4" hidden="1">#REF!</definedName>
    <definedName name="BEx7B1NJPS79AP7NTIJRES3YPWU7" localSheetId="3" hidden="1">#REF!</definedName>
    <definedName name="BEx7B1NJPS79AP7NTIJRES3YPWU7" localSheetId="0" hidden="1">#REF!</definedName>
    <definedName name="BEx7B1NJPS79AP7NTIJRES3YPWU7" localSheetId="1" hidden="1">#REF!</definedName>
    <definedName name="BEx7B1NJPS79AP7NTIJRES3YPWU7" hidden="1">#REF!</definedName>
    <definedName name="BEx7B6LH6917TXOSAAQ6U7HVF018" localSheetId="4" hidden="1">#REF!</definedName>
    <definedName name="BEx7B6LH6917TXOSAAQ6U7HVF018" localSheetId="3" hidden="1">#REF!</definedName>
    <definedName name="BEx7B6LH6917TXOSAAQ6U7HVF018" localSheetId="0" hidden="1">#REF!</definedName>
    <definedName name="BEx7B6LH6917TXOSAAQ6U7HVF018" localSheetId="1" hidden="1">#REF!</definedName>
    <definedName name="BEx7B6LH6917TXOSAAQ6U7HVF018" hidden="1">#REF!</definedName>
    <definedName name="BEx7BPXFZXJ79FQ0E8AQE21PGVHA" localSheetId="4" hidden="1">#REF!</definedName>
    <definedName name="BEx7BPXFZXJ79FQ0E8AQE21PGVHA" localSheetId="3" hidden="1">#REF!</definedName>
    <definedName name="BEx7BPXFZXJ79FQ0E8AQE21PGVHA" localSheetId="0" hidden="1">#REF!</definedName>
    <definedName name="BEx7BPXFZXJ79FQ0E8AQE21PGVHA" localSheetId="1" hidden="1">#REF!</definedName>
    <definedName name="BEx7BPXFZXJ79FQ0E8AQE21PGVHA" hidden="1">#REF!</definedName>
    <definedName name="BEx7C04AM39DQMC1TIX7CFZ2ADHX" localSheetId="4" hidden="1">#REF!</definedName>
    <definedName name="BEx7C04AM39DQMC1TIX7CFZ2ADHX" localSheetId="3" hidden="1">#REF!</definedName>
    <definedName name="BEx7C04AM39DQMC1TIX7CFZ2ADHX" localSheetId="0" hidden="1">#REF!</definedName>
    <definedName name="BEx7C04AM39DQMC1TIX7CFZ2ADHX" localSheetId="1" hidden="1">#REF!</definedName>
    <definedName name="BEx7C04AM39DQMC1TIX7CFZ2ADHX" hidden="1">#REF!</definedName>
    <definedName name="BEx7C40F0PQURHPI6YQ39NFIR86Z" localSheetId="4" hidden="1">#REF!</definedName>
    <definedName name="BEx7C40F0PQURHPI6YQ39NFIR86Z" localSheetId="3" hidden="1">#REF!</definedName>
    <definedName name="BEx7C40F0PQURHPI6YQ39NFIR86Z" localSheetId="0" hidden="1">#REF!</definedName>
    <definedName name="BEx7C40F0PQURHPI6YQ39NFIR86Z" localSheetId="1" hidden="1">#REF!</definedName>
    <definedName name="BEx7C40F0PQURHPI6YQ39NFIR86Z" hidden="1">#REF!</definedName>
    <definedName name="BEx7C93VR7SYRIJS1JO8YZKSFAW9" localSheetId="4" hidden="1">#REF!</definedName>
    <definedName name="BEx7C93VR7SYRIJS1JO8YZKSFAW9" localSheetId="3" hidden="1">#REF!</definedName>
    <definedName name="BEx7C93VR7SYRIJS1JO8YZKSFAW9" localSheetId="0" hidden="1">#REF!</definedName>
    <definedName name="BEx7C93VR7SYRIJS1JO8YZKSFAW9" localSheetId="1" hidden="1">#REF!</definedName>
    <definedName name="BEx7C93VR7SYRIJS1JO8YZKSFAW9" hidden="1">#REF!</definedName>
    <definedName name="BEx7CCPC6R1KQQZ2JQU6EFI1G0RM" localSheetId="4" hidden="1">#REF!</definedName>
    <definedName name="BEx7CCPC6R1KQQZ2JQU6EFI1G0RM" localSheetId="3" hidden="1">#REF!</definedName>
    <definedName name="BEx7CCPC6R1KQQZ2JQU6EFI1G0RM" localSheetId="0" hidden="1">#REF!</definedName>
    <definedName name="BEx7CCPC6R1KQQZ2JQU6EFI1G0RM" localSheetId="1" hidden="1">#REF!</definedName>
    <definedName name="BEx7CCPC6R1KQQZ2JQU6EFI1G0RM" hidden="1">#REF!</definedName>
    <definedName name="BEx7CIJST9GLS2QD383UK7VUDTGL" localSheetId="4" hidden="1">#REF!</definedName>
    <definedName name="BEx7CIJST9GLS2QD383UK7VUDTGL" localSheetId="3" hidden="1">#REF!</definedName>
    <definedName name="BEx7CIJST9GLS2QD383UK7VUDTGL" localSheetId="0" hidden="1">#REF!</definedName>
    <definedName name="BEx7CIJST9GLS2QD383UK7VUDTGL" localSheetId="1" hidden="1">#REF!</definedName>
    <definedName name="BEx7CIJST9GLS2QD383UK7VUDTGL" hidden="1">#REF!</definedName>
    <definedName name="BEx7CO8T2XKC7GHDSYNAWTZ9L7YR" localSheetId="4" hidden="1">#REF!</definedName>
    <definedName name="BEx7CO8T2XKC7GHDSYNAWTZ9L7YR" localSheetId="3" hidden="1">#REF!</definedName>
    <definedName name="BEx7CO8T2XKC7GHDSYNAWTZ9L7YR" localSheetId="0" hidden="1">#REF!</definedName>
    <definedName name="BEx7CO8T2XKC7GHDSYNAWTZ9L7YR" localSheetId="1" hidden="1">#REF!</definedName>
    <definedName name="BEx7CO8T2XKC7GHDSYNAWTZ9L7YR" hidden="1">#REF!</definedName>
    <definedName name="BEx7CW1CF00DO8A36UNC2X7K65C2" localSheetId="4" hidden="1">#REF!</definedName>
    <definedName name="BEx7CW1CF00DO8A36UNC2X7K65C2" localSheetId="3" hidden="1">#REF!</definedName>
    <definedName name="BEx7CW1CF00DO8A36UNC2X7K65C2" localSheetId="0" hidden="1">#REF!</definedName>
    <definedName name="BEx7CW1CF00DO8A36UNC2X7K65C2" localSheetId="1" hidden="1">#REF!</definedName>
    <definedName name="BEx7CW1CF00DO8A36UNC2X7K65C2" hidden="1">#REF!</definedName>
    <definedName name="BEx7CW6NFRL2P4XWP0MWHIYA97KF" localSheetId="4" hidden="1">#REF!</definedName>
    <definedName name="BEx7CW6NFRL2P4XWP0MWHIYA97KF" localSheetId="3" hidden="1">#REF!</definedName>
    <definedName name="BEx7CW6NFRL2P4XWP0MWHIYA97KF" localSheetId="0" hidden="1">#REF!</definedName>
    <definedName name="BEx7CW6NFRL2P4XWP0MWHIYA97KF" localSheetId="1" hidden="1">#REF!</definedName>
    <definedName name="BEx7CW6NFRL2P4XWP0MWHIYA97KF" hidden="1">#REF!</definedName>
    <definedName name="BEx7D5RWKRS4W71J4NZ6ZSFHPKFT" localSheetId="4" hidden="1">#REF!</definedName>
    <definedName name="BEx7D5RWKRS4W71J4NZ6ZSFHPKFT" localSheetId="3" hidden="1">#REF!</definedName>
    <definedName name="BEx7D5RWKRS4W71J4NZ6ZSFHPKFT" localSheetId="0" hidden="1">#REF!</definedName>
    <definedName name="BEx7D5RWKRS4W71J4NZ6ZSFHPKFT" localSheetId="1" hidden="1">#REF!</definedName>
    <definedName name="BEx7D5RWKRS4W71J4NZ6ZSFHPKFT" hidden="1">#REF!</definedName>
    <definedName name="BEx7D8H1TPOX1UN17QZYEV7Q58GA" localSheetId="4" hidden="1">#REF!</definedName>
    <definedName name="BEx7D8H1TPOX1UN17QZYEV7Q58GA" localSheetId="3" hidden="1">#REF!</definedName>
    <definedName name="BEx7D8H1TPOX1UN17QZYEV7Q58GA" localSheetId="0" hidden="1">#REF!</definedName>
    <definedName name="BEx7D8H1TPOX1UN17QZYEV7Q58GA" localSheetId="1" hidden="1">#REF!</definedName>
    <definedName name="BEx7D8H1TPOX1UN17QZYEV7Q58GA" hidden="1">#REF!</definedName>
    <definedName name="BEx7DGF13H2074LRWFZQ45PZ6JPX" localSheetId="4" hidden="1">#REF!</definedName>
    <definedName name="BEx7DGF13H2074LRWFZQ45PZ6JPX" localSheetId="3" hidden="1">#REF!</definedName>
    <definedName name="BEx7DGF13H2074LRWFZQ45PZ6JPX" localSheetId="0" hidden="1">#REF!</definedName>
    <definedName name="BEx7DGF13H2074LRWFZQ45PZ6JPX" localSheetId="1" hidden="1">#REF!</definedName>
    <definedName name="BEx7DGF13H2074LRWFZQ45PZ6JPX" hidden="1">#REF!</definedName>
    <definedName name="BEx7DKWUXEDIISSX4GDD4YYT887F" localSheetId="4" hidden="1">#REF!</definedName>
    <definedName name="BEx7DKWUXEDIISSX4GDD4YYT887F" localSheetId="3" hidden="1">#REF!</definedName>
    <definedName name="BEx7DKWUXEDIISSX4GDD4YYT887F" localSheetId="0" hidden="1">#REF!</definedName>
    <definedName name="BEx7DKWUXEDIISSX4GDD4YYT887F" localSheetId="1" hidden="1">#REF!</definedName>
    <definedName name="BEx7DKWUXEDIISSX4GDD4YYT887F" hidden="1">#REF!</definedName>
    <definedName name="BEx7DMUYR2HC26WW7AOB1TULERMB" localSheetId="4" hidden="1">#REF!</definedName>
    <definedName name="BEx7DMUYR2HC26WW7AOB1TULERMB" localSheetId="3" hidden="1">#REF!</definedName>
    <definedName name="BEx7DMUYR2HC26WW7AOB1TULERMB" localSheetId="0" hidden="1">#REF!</definedName>
    <definedName name="BEx7DMUYR2HC26WW7AOB1TULERMB" localSheetId="1" hidden="1">#REF!</definedName>
    <definedName name="BEx7DMUYR2HC26WW7AOB1TULERMB" hidden="1">#REF!</definedName>
    <definedName name="BEx7DVJTRV44IMJIBFXELE67SZ7S" localSheetId="4" hidden="1">#REF!</definedName>
    <definedName name="BEx7DVJTRV44IMJIBFXELE67SZ7S" localSheetId="3" hidden="1">#REF!</definedName>
    <definedName name="BEx7DVJTRV44IMJIBFXELE67SZ7S" localSheetId="0" hidden="1">#REF!</definedName>
    <definedName name="BEx7DVJTRV44IMJIBFXELE67SZ7S" localSheetId="1" hidden="1">#REF!</definedName>
    <definedName name="BEx7DVJTRV44IMJIBFXELE67SZ7S" hidden="1">#REF!</definedName>
    <definedName name="BEx7DVUMFCI5INHMVFIJ44RTTSTT" localSheetId="4" hidden="1">#REF!</definedName>
    <definedName name="BEx7DVUMFCI5INHMVFIJ44RTTSTT" localSheetId="3" hidden="1">#REF!</definedName>
    <definedName name="BEx7DVUMFCI5INHMVFIJ44RTTSTT" localSheetId="0" hidden="1">#REF!</definedName>
    <definedName name="BEx7DVUMFCI5INHMVFIJ44RTTSTT" localSheetId="1" hidden="1">#REF!</definedName>
    <definedName name="BEx7DVUMFCI5INHMVFIJ44RTTSTT" hidden="1">#REF!</definedName>
    <definedName name="BEx7E2QT2U8THYOKBPXONB1B47WH" localSheetId="4" hidden="1">#REF!</definedName>
    <definedName name="BEx7E2QT2U8THYOKBPXONB1B47WH" localSheetId="3" hidden="1">#REF!</definedName>
    <definedName name="BEx7E2QT2U8THYOKBPXONB1B47WH" localSheetId="0" hidden="1">#REF!</definedName>
    <definedName name="BEx7E2QT2U8THYOKBPXONB1B47WH" localSheetId="1" hidden="1">#REF!</definedName>
    <definedName name="BEx7E2QT2U8THYOKBPXONB1B47WH" hidden="1">#REF!</definedName>
    <definedName name="BEx7E5QP7W6UKO74F5Y0VJ741HS5" localSheetId="4" hidden="1">#REF!</definedName>
    <definedName name="BEx7E5QP7W6UKO74F5Y0VJ741HS5" localSheetId="3" hidden="1">#REF!</definedName>
    <definedName name="BEx7E5QP7W6UKO74F5Y0VJ741HS5" localSheetId="0" hidden="1">#REF!</definedName>
    <definedName name="BEx7E5QP7W6UKO74F5Y0VJ741HS5" localSheetId="1" hidden="1">#REF!</definedName>
    <definedName name="BEx7E5QP7W6UKO74F5Y0VJ741HS5" hidden="1">#REF!</definedName>
    <definedName name="BEx7E6N29HGH3I47AFB2DCS6MVS6" localSheetId="4" hidden="1">#REF!</definedName>
    <definedName name="BEx7E6N29HGH3I47AFB2DCS6MVS6" localSheetId="3" hidden="1">#REF!</definedName>
    <definedName name="BEx7E6N29HGH3I47AFB2DCS6MVS6" localSheetId="0" hidden="1">#REF!</definedName>
    <definedName name="BEx7E6N29HGH3I47AFB2DCS6MVS6" localSheetId="1" hidden="1">#REF!</definedName>
    <definedName name="BEx7E6N29HGH3I47AFB2DCS6MVS6" hidden="1">#REF!</definedName>
    <definedName name="BEx7EBA8IYHQKT7IQAOAML660SYA" localSheetId="4" hidden="1">#REF!</definedName>
    <definedName name="BEx7EBA8IYHQKT7IQAOAML660SYA" localSheetId="3" hidden="1">#REF!</definedName>
    <definedName name="BEx7EBA8IYHQKT7IQAOAML660SYA" localSheetId="0" hidden="1">#REF!</definedName>
    <definedName name="BEx7EBA8IYHQKT7IQAOAML660SYA" localSheetId="1" hidden="1">#REF!</definedName>
    <definedName name="BEx7EBA8IYHQKT7IQAOAML660SYA" hidden="1">#REF!</definedName>
    <definedName name="BEx7EI6C8MCRZFEQYUBE5FSUTIHK" localSheetId="4" hidden="1">#REF!</definedName>
    <definedName name="BEx7EI6C8MCRZFEQYUBE5FSUTIHK" localSheetId="3" hidden="1">#REF!</definedName>
    <definedName name="BEx7EI6C8MCRZFEQYUBE5FSUTIHK" localSheetId="0" hidden="1">#REF!</definedName>
    <definedName name="BEx7EI6C8MCRZFEQYUBE5FSUTIHK" localSheetId="1" hidden="1">#REF!</definedName>
    <definedName name="BEx7EI6C8MCRZFEQYUBE5FSUTIHK" hidden="1">#REF!</definedName>
    <definedName name="BEx7EI6DL1Z6UWLFBXAKVGZTKHWJ" localSheetId="4" hidden="1">#REF!</definedName>
    <definedName name="BEx7EI6DL1Z6UWLFBXAKVGZTKHWJ" localSheetId="3" hidden="1">#REF!</definedName>
    <definedName name="BEx7EI6DL1Z6UWLFBXAKVGZTKHWJ" localSheetId="0" hidden="1">#REF!</definedName>
    <definedName name="BEx7EI6DL1Z6UWLFBXAKVGZTKHWJ" localSheetId="1" hidden="1">#REF!</definedName>
    <definedName name="BEx7EI6DL1Z6UWLFBXAKVGZTKHWJ" hidden="1">#REF!</definedName>
    <definedName name="BEx7EQKHX7GZYOLXRDU534TT4H64" localSheetId="4" hidden="1">#REF!</definedName>
    <definedName name="BEx7EQKHX7GZYOLXRDU534TT4H64" localSheetId="3" hidden="1">#REF!</definedName>
    <definedName name="BEx7EQKHX7GZYOLXRDU534TT4H64" localSheetId="0" hidden="1">#REF!</definedName>
    <definedName name="BEx7EQKHX7GZYOLXRDU534TT4H64" localSheetId="1" hidden="1">#REF!</definedName>
    <definedName name="BEx7EQKHX7GZYOLXRDU534TT4H64" hidden="1">#REF!</definedName>
    <definedName name="BEx7ETV6L1TM7JSXJIGK3FC6RVZW" localSheetId="4" hidden="1">#REF!</definedName>
    <definedName name="BEx7ETV6L1TM7JSXJIGK3FC6RVZW" localSheetId="3" hidden="1">#REF!</definedName>
    <definedName name="BEx7ETV6L1TM7JSXJIGK3FC6RVZW" localSheetId="0" hidden="1">#REF!</definedName>
    <definedName name="BEx7ETV6L1TM7JSXJIGK3FC6RVZW" localSheetId="1" hidden="1">#REF!</definedName>
    <definedName name="BEx7ETV6L1TM7JSXJIGK3FC6RVZW" hidden="1">#REF!</definedName>
    <definedName name="BEx7EWK9GUVV6FXWYIGH0TAI4V2O" localSheetId="4" hidden="1">#REF!</definedName>
    <definedName name="BEx7EWK9GUVV6FXWYIGH0TAI4V2O" localSheetId="3" hidden="1">#REF!</definedName>
    <definedName name="BEx7EWK9GUVV6FXWYIGH0TAI4V2O" localSheetId="0" hidden="1">#REF!</definedName>
    <definedName name="BEx7EWK9GUVV6FXWYIGH0TAI4V2O" localSheetId="1" hidden="1">#REF!</definedName>
    <definedName name="BEx7EWK9GUVV6FXWYIGH0TAI4V2O" hidden="1">#REF!</definedName>
    <definedName name="BEx7EYYLHMBYQTH6I377FCQS7CSX" localSheetId="4" hidden="1">#REF!</definedName>
    <definedName name="BEx7EYYLHMBYQTH6I377FCQS7CSX" localSheetId="3" hidden="1">#REF!</definedName>
    <definedName name="BEx7EYYLHMBYQTH6I377FCQS7CSX" localSheetId="0" hidden="1">#REF!</definedName>
    <definedName name="BEx7EYYLHMBYQTH6I377FCQS7CSX" localSheetId="1" hidden="1">#REF!</definedName>
    <definedName name="BEx7EYYLHMBYQTH6I377FCQS7CSX" hidden="1">#REF!</definedName>
    <definedName name="BEx7FCLG1RYI2SNOU1Y2GQZNZSWA" localSheetId="4" hidden="1">#REF!</definedName>
    <definedName name="BEx7FCLG1RYI2SNOU1Y2GQZNZSWA" localSheetId="3" hidden="1">#REF!</definedName>
    <definedName name="BEx7FCLG1RYI2SNOU1Y2GQZNZSWA" localSheetId="0" hidden="1">#REF!</definedName>
    <definedName name="BEx7FCLG1RYI2SNOU1Y2GQZNZSWA" localSheetId="1" hidden="1">#REF!</definedName>
    <definedName name="BEx7FCLG1RYI2SNOU1Y2GQZNZSWA" hidden="1">#REF!</definedName>
    <definedName name="BEx7FN32ZGWOAA4TTH79KINTDWR9" localSheetId="4" hidden="1">#REF!</definedName>
    <definedName name="BEx7FN32ZGWOAA4TTH79KINTDWR9" localSheetId="3" hidden="1">#REF!</definedName>
    <definedName name="BEx7FN32ZGWOAA4TTH79KINTDWR9" localSheetId="0" hidden="1">#REF!</definedName>
    <definedName name="BEx7FN32ZGWOAA4TTH79KINTDWR9" localSheetId="1" hidden="1">#REF!</definedName>
    <definedName name="BEx7FN32ZGWOAA4TTH79KINTDWR9" hidden="1">#REF!</definedName>
    <definedName name="BEx7G82CKM3NIY1PHNFK28M09PCH" localSheetId="4" hidden="1">#REF!</definedName>
    <definedName name="BEx7G82CKM3NIY1PHNFK28M09PCH" localSheetId="3" hidden="1">#REF!</definedName>
    <definedName name="BEx7G82CKM3NIY1PHNFK28M09PCH" localSheetId="0" hidden="1">#REF!</definedName>
    <definedName name="BEx7G82CKM3NIY1PHNFK28M09PCH" localSheetId="1" hidden="1">#REF!</definedName>
    <definedName name="BEx7G82CKM3NIY1PHNFK28M09PCH" hidden="1">#REF!</definedName>
    <definedName name="BEx7GR3ENYWRXXS5IT0UMEGOLGUH" localSheetId="4" hidden="1">#REF!</definedName>
    <definedName name="BEx7GR3ENYWRXXS5IT0UMEGOLGUH" localSheetId="3" hidden="1">#REF!</definedName>
    <definedName name="BEx7GR3ENYWRXXS5IT0UMEGOLGUH" localSheetId="0" hidden="1">#REF!</definedName>
    <definedName name="BEx7GR3ENYWRXXS5IT0UMEGOLGUH" localSheetId="1" hidden="1">#REF!</definedName>
    <definedName name="BEx7GR3ENYWRXXS5IT0UMEGOLGUH" hidden="1">#REF!</definedName>
    <definedName name="BEx7GSAL6P7TASL8MB63RFST1LJL" localSheetId="4" hidden="1">#REF!</definedName>
    <definedName name="BEx7GSAL6P7TASL8MB63RFST1LJL" localSheetId="3" hidden="1">#REF!</definedName>
    <definedName name="BEx7GSAL6P7TASL8MB63RFST1LJL" localSheetId="0" hidden="1">#REF!</definedName>
    <definedName name="BEx7GSAL6P7TASL8MB63RFST1LJL" localSheetId="1" hidden="1">#REF!</definedName>
    <definedName name="BEx7GSAL6P7TASL8MB63RFST1LJL" hidden="1">#REF!</definedName>
    <definedName name="BEx7H0JD6I5I8WQLLWOYWY5YWPQE" localSheetId="4" hidden="1">#REF!</definedName>
    <definedName name="BEx7H0JD6I5I8WQLLWOYWY5YWPQE" localSheetId="3" hidden="1">#REF!</definedName>
    <definedName name="BEx7H0JD6I5I8WQLLWOYWY5YWPQE" localSheetId="0" hidden="1">#REF!</definedName>
    <definedName name="BEx7H0JD6I5I8WQLLWOYWY5YWPQE" localSheetId="1" hidden="1">#REF!</definedName>
    <definedName name="BEx7H0JD6I5I8WQLLWOYWY5YWPQE" hidden="1">#REF!</definedName>
    <definedName name="BEx7H14XCXH7WEXEY1HVO53A6AGH" localSheetId="4" hidden="1">#REF!</definedName>
    <definedName name="BEx7H14XCXH7WEXEY1HVO53A6AGH" localSheetId="3" hidden="1">#REF!</definedName>
    <definedName name="BEx7H14XCXH7WEXEY1HVO53A6AGH" localSheetId="0" hidden="1">#REF!</definedName>
    <definedName name="BEx7H14XCXH7WEXEY1HVO53A6AGH" localSheetId="1" hidden="1">#REF!</definedName>
    <definedName name="BEx7H14XCXH7WEXEY1HVO53A6AGH" hidden="1">#REF!</definedName>
    <definedName name="BEx7HFTIA8AC8BR8HKIN81VE1SGW" localSheetId="4" hidden="1">#REF!</definedName>
    <definedName name="BEx7HFTIA8AC8BR8HKIN81VE1SGW" localSheetId="3" hidden="1">#REF!</definedName>
    <definedName name="BEx7HFTIA8AC8BR8HKIN81VE1SGW" localSheetId="0" hidden="1">#REF!</definedName>
    <definedName name="BEx7HFTIA8AC8BR8HKIN81VE1SGW" localSheetId="1" hidden="1">#REF!</definedName>
    <definedName name="BEx7HFTIA8AC8BR8HKIN81VE1SGW" hidden="1">#REF!</definedName>
    <definedName name="BEx7HGVBEF4LEIF6RC14N3PSU461" localSheetId="4" hidden="1">#REF!</definedName>
    <definedName name="BEx7HGVBEF4LEIF6RC14N3PSU461" localSheetId="3" hidden="1">#REF!</definedName>
    <definedName name="BEx7HGVBEF4LEIF6RC14N3PSU461" localSheetId="0" hidden="1">#REF!</definedName>
    <definedName name="BEx7HGVBEF4LEIF6RC14N3PSU461" localSheetId="1" hidden="1">#REF!</definedName>
    <definedName name="BEx7HGVBEF4LEIF6RC14N3PSU461" hidden="1">#REF!</definedName>
    <definedName name="BEx7HQ5T9FZ42QWS09UO4DT42Y0R" localSheetId="4" hidden="1">#REF!</definedName>
    <definedName name="BEx7HQ5T9FZ42QWS09UO4DT42Y0R" localSheetId="3" hidden="1">#REF!</definedName>
    <definedName name="BEx7HQ5T9FZ42QWS09UO4DT42Y0R" localSheetId="0" hidden="1">#REF!</definedName>
    <definedName name="BEx7HQ5T9FZ42QWS09UO4DT42Y0R" localSheetId="1" hidden="1">#REF!</definedName>
    <definedName name="BEx7HQ5T9FZ42QWS09UO4DT42Y0R" hidden="1">#REF!</definedName>
    <definedName name="BEx7HRCZE3CVGON1HV07MT5MNDZ3" localSheetId="4" hidden="1">#REF!</definedName>
    <definedName name="BEx7HRCZE3CVGON1HV07MT5MNDZ3" localSheetId="3" hidden="1">#REF!</definedName>
    <definedName name="BEx7HRCZE3CVGON1HV07MT5MNDZ3" localSheetId="0" hidden="1">#REF!</definedName>
    <definedName name="BEx7HRCZE3CVGON1HV07MT5MNDZ3" localSheetId="1" hidden="1">#REF!</definedName>
    <definedName name="BEx7HRCZE3CVGON1HV07MT5MNDZ3" hidden="1">#REF!</definedName>
    <definedName name="BEx7HWGE2CANG5M17X4C8YNC3N8F" localSheetId="4" hidden="1">#REF!</definedName>
    <definedName name="BEx7HWGE2CANG5M17X4C8YNC3N8F" localSheetId="3" hidden="1">#REF!</definedName>
    <definedName name="BEx7HWGE2CANG5M17X4C8YNC3N8F" localSheetId="0" hidden="1">#REF!</definedName>
    <definedName name="BEx7HWGE2CANG5M17X4C8YNC3N8F" localSheetId="1" hidden="1">#REF!</definedName>
    <definedName name="BEx7HWGE2CANG5M17X4C8YNC3N8F" hidden="1">#REF!</definedName>
    <definedName name="BEx7I8FZ96C5JAHXS18ZV0912LZP" localSheetId="4" hidden="1">#REF!</definedName>
    <definedName name="BEx7I8FZ96C5JAHXS18ZV0912LZP" localSheetId="3" hidden="1">#REF!</definedName>
    <definedName name="BEx7I8FZ96C5JAHXS18ZV0912LZP" localSheetId="0" hidden="1">#REF!</definedName>
    <definedName name="BEx7I8FZ96C5JAHXS18ZV0912LZP" localSheetId="1" hidden="1">#REF!</definedName>
    <definedName name="BEx7I8FZ96C5JAHXS18ZV0912LZP" hidden="1">#REF!</definedName>
    <definedName name="BEx7IBVYN47SFZIA0K4MDKQZNN9V" localSheetId="4" hidden="1">#REF!</definedName>
    <definedName name="BEx7IBVYN47SFZIA0K4MDKQZNN9V" localSheetId="3" hidden="1">#REF!</definedName>
    <definedName name="BEx7IBVYN47SFZIA0K4MDKQZNN9V" localSheetId="0" hidden="1">#REF!</definedName>
    <definedName name="BEx7IBVYN47SFZIA0K4MDKQZNN9V" localSheetId="1" hidden="1">#REF!</definedName>
    <definedName name="BEx7IBVYN47SFZIA0K4MDKQZNN9V" hidden="1">#REF!</definedName>
    <definedName name="BEx7IV2IJ5WT7UC0UG7WP0WF2JZI" localSheetId="4" hidden="1">#REF!</definedName>
    <definedName name="BEx7IV2IJ5WT7UC0UG7WP0WF2JZI" localSheetId="3" hidden="1">#REF!</definedName>
    <definedName name="BEx7IV2IJ5WT7UC0UG7WP0WF2JZI" localSheetId="0" hidden="1">#REF!</definedName>
    <definedName name="BEx7IV2IJ5WT7UC0UG7WP0WF2JZI" localSheetId="1" hidden="1">#REF!</definedName>
    <definedName name="BEx7IV2IJ5WT7UC0UG7WP0WF2JZI" hidden="1">#REF!</definedName>
    <definedName name="BEx7IXGU74GE5E4S6W4Z13AR092Y" localSheetId="4" hidden="1">#REF!</definedName>
    <definedName name="BEx7IXGU74GE5E4S6W4Z13AR092Y" localSheetId="3" hidden="1">#REF!</definedName>
    <definedName name="BEx7IXGU74GE5E4S6W4Z13AR092Y" localSheetId="0" hidden="1">#REF!</definedName>
    <definedName name="BEx7IXGU74GE5E4S6W4Z13AR092Y" localSheetId="1" hidden="1">#REF!</definedName>
    <definedName name="BEx7IXGU74GE5E4S6W4Z13AR092Y" hidden="1">#REF!</definedName>
    <definedName name="BEx7J4YL8Q3BI1MLH16YYQ18IJRD" localSheetId="4" hidden="1">#REF!</definedName>
    <definedName name="BEx7J4YL8Q3BI1MLH16YYQ18IJRD" localSheetId="3" hidden="1">#REF!</definedName>
    <definedName name="BEx7J4YL8Q3BI1MLH16YYQ18IJRD" localSheetId="0" hidden="1">#REF!</definedName>
    <definedName name="BEx7J4YL8Q3BI1MLH16YYQ18IJRD" localSheetId="1" hidden="1">#REF!</definedName>
    <definedName name="BEx7J4YL8Q3BI1MLH16YYQ18IJRD" hidden="1">#REF!</definedName>
    <definedName name="BEx7JH3HGBPI07OHZ5LFYK0UFZQR" localSheetId="4" hidden="1">#REF!</definedName>
    <definedName name="BEx7JH3HGBPI07OHZ5LFYK0UFZQR" localSheetId="3" hidden="1">#REF!</definedName>
    <definedName name="BEx7JH3HGBPI07OHZ5LFYK0UFZQR" localSheetId="0" hidden="1">#REF!</definedName>
    <definedName name="BEx7JH3HGBPI07OHZ5LFYK0UFZQR" localSheetId="1" hidden="1">#REF!</definedName>
    <definedName name="BEx7JH3HGBPI07OHZ5LFYK0UFZQR" hidden="1">#REF!</definedName>
    <definedName name="BEx7JV194190CNM6WWGQ3UBJ3CHH" localSheetId="4" hidden="1">#REF!</definedName>
    <definedName name="BEx7JV194190CNM6WWGQ3UBJ3CHH" localSheetId="3" hidden="1">#REF!</definedName>
    <definedName name="BEx7JV194190CNM6WWGQ3UBJ3CHH" localSheetId="0" hidden="1">#REF!</definedName>
    <definedName name="BEx7JV194190CNM6WWGQ3UBJ3CHH" localSheetId="1" hidden="1">#REF!</definedName>
    <definedName name="BEx7JV194190CNM6WWGQ3UBJ3CHH" hidden="1">#REF!</definedName>
    <definedName name="BEx7K7GZ607XQOGB81A1HINBTGOZ" localSheetId="4" hidden="1">#REF!</definedName>
    <definedName name="BEx7K7GZ607XQOGB81A1HINBTGOZ" localSheetId="3" hidden="1">#REF!</definedName>
    <definedName name="BEx7K7GZ607XQOGB81A1HINBTGOZ" localSheetId="0" hidden="1">#REF!</definedName>
    <definedName name="BEx7K7GZ607XQOGB81A1HINBTGOZ" localSheetId="1" hidden="1">#REF!</definedName>
    <definedName name="BEx7K7GZ607XQOGB81A1HINBTGOZ" hidden="1">#REF!</definedName>
    <definedName name="BEx7KEYPBDXSNROH8M6CDCBN6B50" localSheetId="4" hidden="1">#REF!</definedName>
    <definedName name="BEx7KEYPBDXSNROH8M6CDCBN6B50" localSheetId="3" hidden="1">#REF!</definedName>
    <definedName name="BEx7KEYPBDXSNROH8M6CDCBN6B50" localSheetId="0" hidden="1">#REF!</definedName>
    <definedName name="BEx7KEYPBDXSNROH8M6CDCBN6B50" localSheetId="1" hidden="1">#REF!</definedName>
    <definedName name="BEx7KEYPBDXSNROH8M6CDCBN6B50" hidden="1">#REF!</definedName>
    <definedName name="BEx7KSAS8BZT6H8OQCZ5DNSTMO07" localSheetId="4" hidden="1">#REF!</definedName>
    <definedName name="BEx7KSAS8BZT6H8OQCZ5DNSTMO07" localSheetId="3" hidden="1">#REF!</definedName>
    <definedName name="BEx7KSAS8BZT6H8OQCZ5DNSTMO07" localSheetId="0" hidden="1">#REF!</definedName>
    <definedName name="BEx7KSAS8BZT6H8OQCZ5DNSTMO07" localSheetId="1" hidden="1">#REF!</definedName>
    <definedName name="BEx7KSAS8BZT6H8OQCZ5DNSTMO07" hidden="1">#REF!</definedName>
    <definedName name="BEx7KWHTBD21COXVI4HNEQH0Z3L8" localSheetId="4" hidden="1">#REF!</definedName>
    <definedName name="BEx7KWHTBD21COXVI4HNEQH0Z3L8" localSheetId="3" hidden="1">#REF!</definedName>
    <definedName name="BEx7KWHTBD21COXVI4HNEQH0Z3L8" localSheetId="0" hidden="1">#REF!</definedName>
    <definedName name="BEx7KWHTBD21COXVI4HNEQH0Z3L8" localSheetId="1" hidden="1">#REF!</definedName>
    <definedName name="BEx7KWHTBD21COXVI4HNEQH0Z3L8" hidden="1">#REF!</definedName>
    <definedName name="BEx7KXUGRMRSUXCM97Z7VRZQ9JH2" localSheetId="4" hidden="1">#REF!</definedName>
    <definedName name="BEx7KXUGRMRSUXCM97Z7VRZQ9JH2" localSheetId="3" hidden="1">#REF!</definedName>
    <definedName name="BEx7KXUGRMRSUXCM97Z7VRZQ9JH2" localSheetId="0" hidden="1">#REF!</definedName>
    <definedName name="BEx7KXUGRMRSUXCM97Z7VRZQ9JH2" localSheetId="1" hidden="1">#REF!</definedName>
    <definedName name="BEx7KXUGRMRSUXCM97Z7VRZQ9JH2" hidden="1">#REF!</definedName>
    <definedName name="BEx7L21IQVP1N1TTQLRMANSSLSLE" localSheetId="4" hidden="1">#REF!</definedName>
    <definedName name="BEx7L21IQVP1N1TTQLRMANSSLSLE" localSheetId="3" hidden="1">#REF!</definedName>
    <definedName name="BEx7L21IQVP1N1TTQLRMANSSLSLE" localSheetId="0" hidden="1">#REF!</definedName>
    <definedName name="BEx7L21IQVP1N1TTQLRMANSSLSLE" localSheetId="1" hidden="1">#REF!</definedName>
    <definedName name="BEx7L21IQVP1N1TTQLRMANSSLSLE" hidden="1">#REF!</definedName>
    <definedName name="BEx7L5C6U8MP6IZ67BD649WQYJEK" localSheetId="4" hidden="1">#REF!</definedName>
    <definedName name="BEx7L5C6U8MP6IZ67BD649WQYJEK" localSheetId="3" hidden="1">#REF!</definedName>
    <definedName name="BEx7L5C6U8MP6IZ67BD649WQYJEK" localSheetId="0" hidden="1">#REF!</definedName>
    <definedName name="BEx7L5C6U8MP6IZ67BD649WQYJEK" localSheetId="1" hidden="1">#REF!</definedName>
    <definedName name="BEx7L5C6U8MP6IZ67BD649WQYJEK" hidden="1">#REF!</definedName>
    <definedName name="BEx7L8HEYEVTATR0OG5JJO647KNI" localSheetId="4" hidden="1">#REF!</definedName>
    <definedName name="BEx7L8HEYEVTATR0OG5JJO647KNI" localSheetId="3" hidden="1">#REF!</definedName>
    <definedName name="BEx7L8HEYEVTATR0OG5JJO647KNI" localSheetId="0" hidden="1">#REF!</definedName>
    <definedName name="BEx7L8HEYEVTATR0OG5JJO647KNI" localSheetId="1" hidden="1">#REF!</definedName>
    <definedName name="BEx7L8HEYEVTATR0OG5JJO647KNI" hidden="1">#REF!</definedName>
    <definedName name="BEx7L8XOV64OMS15ZFURFEUXLMWF" localSheetId="4" hidden="1">#REF!</definedName>
    <definedName name="BEx7L8XOV64OMS15ZFURFEUXLMWF" localSheetId="3" hidden="1">#REF!</definedName>
    <definedName name="BEx7L8XOV64OMS15ZFURFEUXLMWF" localSheetId="0" hidden="1">#REF!</definedName>
    <definedName name="BEx7L8XOV64OMS15ZFURFEUXLMWF" localSheetId="1" hidden="1">#REF!</definedName>
    <definedName name="BEx7L8XOV64OMS15ZFURFEUXLMWF" hidden="1">#REF!</definedName>
    <definedName name="BEx7LJVFQACL9F4DRS9YZQ9R2N30" localSheetId="4" hidden="1">#REF!</definedName>
    <definedName name="BEx7LJVFQACL9F4DRS9YZQ9R2N30" localSheetId="3" hidden="1">#REF!</definedName>
    <definedName name="BEx7LJVFQACL9F4DRS9YZQ9R2N30" localSheetId="0" hidden="1">#REF!</definedName>
    <definedName name="BEx7LJVFQACL9F4DRS9YZQ9R2N30" localSheetId="1" hidden="1">#REF!</definedName>
    <definedName name="BEx7LJVFQACL9F4DRS9YZQ9R2N30" hidden="1">#REF!</definedName>
    <definedName name="BEx7MAUI1JJFDIJGDW4RWY5384LY" localSheetId="4" hidden="1">#REF!</definedName>
    <definedName name="BEx7MAUI1JJFDIJGDW4RWY5384LY" localSheetId="3" hidden="1">#REF!</definedName>
    <definedName name="BEx7MAUI1JJFDIJGDW4RWY5384LY" localSheetId="0" hidden="1">#REF!</definedName>
    <definedName name="BEx7MAUI1JJFDIJGDW4RWY5384LY" localSheetId="1" hidden="1">#REF!</definedName>
    <definedName name="BEx7MAUI1JJFDIJGDW4RWY5384LY" hidden="1">#REF!</definedName>
    <definedName name="BEx7MJZO3UKAMJ53UWOJ5ZD4GGMQ" localSheetId="4" hidden="1">#REF!</definedName>
    <definedName name="BEx7MJZO3UKAMJ53UWOJ5ZD4GGMQ" localSheetId="3" hidden="1">#REF!</definedName>
    <definedName name="BEx7MJZO3UKAMJ53UWOJ5ZD4GGMQ" localSheetId="0" hidden="1">#REF!</definedName>
    <definedName name="BEx7MJZO3UKAMJ53UWOJ5ZD4GGMQ" localSheetId="1" hidden="1">#REF!</definedName>
    <definedName name="BEx7MJZO3UKAMJ53UWOJ5ZD4GGMQ" hidden="1">#REF!</definedName>
    <definedName name="BEx7MT4MFNXIVQGAT6D971GZW7CA" localSheetId="4" hidden="1">#REF!</definedName>
    <definedName name="BEx7MT4MFNXIVQGAT6D971GZW7CA" localSheetId="3" hidden="1">#REF!</definedName>
    <definedName name="BEx7MT4MFNXIVQGAT6D971GZW7CA" localSheetId="0" hidden="1">#REF!</definedName>
    <definedName name="BEx7MT4MFNXIVQGAT6D971GZW7CA" localSheetId="1" hidden="1">#REF!</definedName>
    <definedName name="BEx7MT4MFNXIVQGAT6D971GZW7CA" hidden="1">#REF!</definedName>
    <definedName name="BEx7NI062THZAM6I8AJWTFJL91CS" localSheetId="4" hidden="1">#REF!</definedName>
    <definedName name="BEx7NI062THZAM6I8AJWTFJL91CS" localSheetId="3" hidden="1">#REF!</definedName>
    <definedName name="BEx7NI062THZAM6I8AJWTFJL91CS" localSheetId="0" hidden="1">#REF!</definedName>
    <definedName name="BEx7NI062THZAM6I8AJWTFJL91CS" localSheetId="1" hidden="1">#REF!</definedName>
    <definedName name="BEx7NI062THZAM6I8AJWTFJL91CS" hidden="1">#REF!</definedName>
    <definedName name="BEx904S75BPRYMHF0083JF7ES4NG" localSheetId="4" hidden="1">#REF!</definedName>
    <definedName name="BEx904S75BPRYMHF0083JF7ES4NG" localSheetId="3" hidden="1">#REF!</definedName>
    <definedName name="BEx904S75BPRYMHF0083JF7ES4NG" localSheetId="0" hidden="1">#REF!</definedName>
    <definedName name="BEx904S75BPRYMHF0083JF7ES4NG" localSheetId="1" hidden="1">#REF!</definedName>
    <definedName name="BEx904S75BPRYMHF0083JF7ES4NG" hidden="1">#REF!</definedName>
    <definedName name="BEx90HDD4RWF7JZGA8GCGG7D63MG" localSheetId="4" hidden="1">#REF!</definedName>
    <definedName name="BEx90HDD4RWF7JZGA8GCGG7D63MG" localSheetId="3" hidden="1">#REF!</definedName>
    <definedName name="BEx90HDD4RWF7JZGA8GCGG7D63MG" localSheetId="0" hidden="1">#REF!</definedName>
    <definedName name="BEx90HDD4RWF7JZGA8GCGG7D63MG" localSheetId="1" hidden="1">#REF!</definedName>
    <definedName name="BEx90HDD4RWF7JZGA8GCGG7D63MG" hidden="1">#REF!</definedName>
    <definedName name="BEx90VGH5H09ON2QXYC9WIIEU98T" localSheetId="4" hidden="1">#REF!</definedName>
    <definedName name="BEx90VGH5H09ON2QXYC9WIIEU98T" localSheetId="3" hidden="1">#REF!</definedName>
    <definedName name="BEx90VGH5H09ON2QXYC9WIIEU98T" localSheetId="0" hidden="1">#REF!</definedName>
    <definedName name="BEx90VGH5H09ON2QXYC9WIIEU98T" localSheetId="1" hidden="1">#REF!</definedName>
    <definedName name="BEx90VGH5H09ON2QXYC9WIIEU98T" hidden="1">#REF!</definedName>
    <definedName name="BEx9175B70QXYAU5A8DJPGZQ46L9" localSheetId="4" hidden="1">#REF!</definedName>
    <definedName name="BEx9175B70QXYAU5A8DJPGZQ46L9" localSheetId="3" hidden="1">#REF!</definedName>
    <definedName name="BEx9175B70QXYAU5A8DJPGZQ46L9" localSheetId="0" hidden="1">#REF!</definedName>
    <definedName name="BEx9175B70QXYAU5A8DJPGZQ46L9" localSheetId="1" hidden="1">#REF!</definedName>
    <definedName name="BEx9175B70QXYAU5A8DJPGZQ46L9" hidden="1">#REF!</definedName>
    <definedName name="BEx91AQQRTV87AO27VWHSFZAD4ZR" localSheetId="4" hidden="1">#REF!</definedName>
    <definedName name="BEx91AQQRTV87AO27VWHSFZAD4ZR" localSheetId="3" hidden="1">#REF!</definedName>
    <definedName name="BEx91AQQRTV87AO27VWHSFZAD4ZR" localSheetId="0" hidden="1">#REF!</definedName>
    <definedName name="BEx91AQQRTV87AO27VWHSFZAD4ZR" localSheetId="1" hidden="1">#REF!</definedName>
    <definedName name="BEx91AQQRTV87AO27VWHSFZAD4ZR" hidden="1">#REF!</definedName>
    <definedName name="BEx91L8FLL5CWLA2CDHKCOMGVDZN" localSheetId="4" hidden="1">#REF!</definedName>
    <definedName name="BEx91L8FLL5CWLA2CDHKCOMGVDZN" localSheetId="3" hidden="1">#REF!</definedName>
    <definedName name="BEx91L8FLL5CWLA2CDHKCOMGVDZN" localSheetId="0" hidden="1">#REF!</definedName>
    <definedName name="BEx91L8FLL5CWLA2CDHKCOMGVDZN" localSheetId="1" hidden="1">#REF!</definedName>
    <definedName name="BEx91L8FLL5CWLA2CDHKCOMGVDZN" hidden="1">#REF!</definedName>
    <definedName name="BEx91OTVH9ZDBC3QTORU8RZX4EOC" localSheetId="4" hidden="1">#REF!</definedName>
    <definedName name="BEx91OTVH9ZDBC3QTORU8RZX4EOC" localSheetId="3" hidden="1">#REF!</definedName>
    <definedName name="BEx91OTVH9ZDBC3QTORU8RZX4EOC" localSheetId="0" hidden="1">#REF!</definedName>
    <definedName name="BEx91OTVH9ZDBC3QTORU8RZX4EOC" localSheetId="1" hidden="1">#REF!</definedName>
    <definedName name="BEx91OTVH9ZDBC3QTORU8RZX4EOC" hidden="1">#REF!</definedName>
    <definedName name="BEx91QH5JRZKQP1GPN2SQMR3CKAG" localSheetId="4" hidden="1">#REF!</definedName>
    <definedName name="BEx91QH5JRZKQP1GPN2SQMR3CKAG" localSheetId="3" hidden="1">#REF!</definedName>
    <definedName name="BEx91QH5JRZKQP1GPN2SQMR3CKAG" localSheetId="0" hidden="1">#REF!</definedName>
    <definedName name="BEx91QH5JRZKQP1GPN2SQMR3CKAG" localSheetId="1" hidden="1">#REF!</definedName>
    <definedName name="BEx91QH5JRZKQP1GPN2SQMR3CKAG" hidden="1">#REF!</definedName>
    <definedName name="BEx91ROALDNHO7FI4X8L61RH4UJE" localSheetId="4" hidden="1">#REF!</definedName>
    <definedName name="BEx91ROALDNHO7FI4X8L61RH4UJE" localSheetId="3" hidden="1">#REF!</definedName>
    <definedName name="BEx91ROALDNHO7FI4X8L61RH4UJE" localSheetId="0" hidden="1">#REF!</definedName>
    <definedName name="BEx91ROALDNHO7FI4X8L61RH4UJE" localSheetId="1" hidden="1">#REF!</definedName>
    <definedName name="BEx91ROALDNHO7FI4X8L61RH4UJE" hidden="1">#REF!</definedName>
    <definedName name="BEx91TMID71GVYH0U16QM1RV3PX0" localSheetId="4" hidden="1">#REF!</definedName>
    <definedName name="BEx91TMID71GVYH0U16QM1RV3PX0" localSheetId="3" hidden="1">#REF!</definedName>
    <definedName name="BEx91TMID71GVYH0U16QM1RV3PX0" localSheetId="0" hidden="1">#REF!</definedName>
    <definedName name="BEx91TMID71GVYH0U16QM1RV3PX0" localSheetId="1" hidden="1">#REF!</definedName>
    <definedName name="BEx91TMID71GVYH0U16QM1RV3PX0" hidden="1">#REF!</definedName>
    <definedName name="BEx91VF2D78PAF337E3L2L81K9W2" localSheetId="4" hidden="1">#REF!</definedName>
    <definedName name="BEx91VF2D78PAF337E3L2L81K9W2" localSheetId="3" hidden="1">#REF!</definedName>
    <definedName name="BEx91VF2D78PAF337E3L2L81K9W2" localSheetId="0" hidden="1">#REF!</definedName>
    <definedName name="BEx91VF2D78PAF337E3L2L81K9W2" localSheetId="1" hidden="1">#REF!</definedName>
    <definedName name="BEx91VF2D78PAF337E3L2L81K9W2" hidden="1">#REF!</definedName>
    <definedName name="BEx921PNZ46VORG2VRMWREWIC0SE" localSheetId="4" hidden="1">#REF!</definedName>
    <definedName name="BEx921PNZ46VORG2VRMWREWIC0SE" localSheetId="3" hidden="1">#REF!</definedName>
    <definedName name="BEx921PNZ46VORG2VRMWREWIC0SE" localSheetId="0" hidden="1">#REF!</definedName>
    <definedName name="BEx921PNZ46VORG2VRMWREWIC0SE" localSheetId="1" hidden="1">#REF!</definedName>
    <definedName name="BEx921PNZ46VORG2VRMWREWIC0SE" hidden="1">#REF!</definedName>
    <definedName name="BEx92DPEKL5WM5A3CN8674JI0PR3" localSheetId="4" hidden="1">#REF!</definedName>
    <definedName name="BEx92DPEKL5WM5A3CN8674JI0PR3" localSheetId="3" hidden="1">#REF!</definedName>
    <definedName name="BEx92DPEKL5WM5A3CN8674JI0PR3" localSheetId="0" hidden="1">#REF!</definedName>
    <definedName name="BEx92DPEKL5WM5A3CN8674JI0PR3" localSheetId="1" hidden="1">#REF!</definedName>
    <definedName name="BEx92DPEKL5WM5A3CN8674JI0PR3" hidden="1">#REF!</definedName>
    <definedName name="BEx92ER2RMY93TZK0D9L9T3H0GI5" localSheetId="4" hidden="1">#REF!</definedName>
    <definedName name="BEx92ER2RMY93TZK0D9L9T3H0GI5" localSheetId="3" hidden="1">#REF!</definedName>
    <definedName name="BEx92ER2RMY93TZK0D9L9T3H0GI5" localSheetId="0" hidden="1">#REF!</definedName>
    <definedName name="BEx92ER2RMY93TZK0D9L9T3H0GI5" localSheetId="1" hidden="1">#REF!</definedName>
    <definedName name="BEx92ER2RMY93TZK0D9L9T3H0GI5" hidden="1">#REF!</definedName>
    <definedName name="BEx92FI04PJT4LI23KKIHRXWJDTT" localSheetId="4" hidden="1">#REF!</definedName>
    <definedName name="BEx92FI04PJT4LI23KKIHRXWJDTT" localSheetId="3" hidden="1">#REF!</definedName>
    <definedName name="BEx92FI04PJT4LI23KKIHRXWJDTT" localSheetId="0" hidden="1">#REF!</definedName>
    <definedName name="BEx92FI04PJT4LI23KKIHRXWJDTT" localSheetId="1" hidden="1">#REF!</definedName>
    <definedName name="BEx92FI04PJT4LI23KKIHRXWJDTT" hidden="1">#REF!</definedName>
    <definedName name="BEx92HR14HQ9D5JXCSPA4SS4RT62" localSheetId="4" hidden="1">#REF!</definedName>
    <definedName name="BEx92HR14HQ9D5JXCSPA4SS4RT62" localSheetId="3" hidden="1">#REF!</definedName>
    <definedName name="BEx92HR14HQ9D5JXCSPA4SS4RT62" localSheetId="0" hidden="1">#REF!</definedName>
    <definedName name="BEx92HR14HQ9D5JXCSPA4SS4RT62" localSheetId="1" hidden="1">#REF!</definedName>
    <definedName name="BEx92HR14HQ9D5JXCSPA4SS4RT62" hidden="1">#REF!</definedName>
    <definedName name="BEx92HWA2D6A5EX9MFG68G0NOMSN" localSheetId="4" hidden="1">#REF!</definedName>
    <definedName name="BEx92HWA2D6A5EX9MFG68G0NOMSN" localSheetId="3" hidden="1">#REF!</definedName>
    <definedName name="BEx92HWA2D6A5EX9MFG68G0NOMSN" localSheetId="0" hidden="1">#REF!</definedName>
    <definedName name="BEx92HWA2D6A5EX9MFG68G0NOMSN" localSheetId="1" hidden="1">#REF!</definedName>
    <definedName name="BEx92HWA2D6A5EX9MFG68G0NOMSN" hidden="1">#REF!</definedName>
    <definedName name="BEx92PUBDIXAU1FW5ZAXECMAU0LN" localSheetId="4" hidden="1">#REF!</definedName>
    <definedName name="BEx92PUBDIXAU1FW5ZAXECMAU0LN" localSheetId="3" hidden="1">#REF!</definedName>
    <definedName name="BEx92PUBDIXAU1FW5ZAXECMAU0LN" localSheetId="0" hidden="1">#REF!</definedName>
    <definedName name="BEx92PUBDIXAU1FW5ZAXECMAU0LN" localSheetId="1" hidden="1">#REF!</definedName>
    <definedName name="BEx92PUBDIXAU1FW5ZAXECMAU0LN" hidden="1">#REF!</definedName>
    <definedName name="BEx92S8MHFFIVRQ2YSHZNQGOFUHD" localSheetId="4" hidden="1">#REF!</definedName>
    <definedName name="BEx92S8MHFFIVRQ2YSHZNQGOFUHD" localSheetId="3" hidden="1">#REF!</definedName>
    <definedName name="BEx92S8MHFFIVRQ2YSHZNQGOFUHD" localSheetId="0" hidden="1">#REF!</definedName>
    <definedName name="BEx92S8MHFFIVRQ2YSHZNQGOFUHD" localSheetId="1" hidden="1">#REF!</definedName>
    <definedName name="BEx92S8MHFFIVRQ2YSHZNQGOFUHD" hidden="1">#REF!</definedName>
    <definedName name="BEx93B9OULL2YGC896XXYAAJSTRK" localSheetId="4" hidden="1">#REF!</definedName>
    <definedName name="BEx93B9OULL2YGC896XXYAAJSTRK" localSheetId="3" hidden="1">#REF!</definedName>
    <definedName name="BEx93B9OULL2YGC896XXYAAJSTRK" localSheetId="0" hidden="1">#REF!</definedName>
    <definedName name="BEx93B9OULL2YGC896XXYAAJSTRK" localSheetId="1" hidden="1">#REF!</definedName>
    <definedName name="BEx93B9OULL2YGC896XXYAAJSTRK" hidden="1">#REF!</definedName>
    <definedName name="BEx93FRKF99NRT3LH99UTIH7AAYF" localSheetId="4" hidden="1">#REF!</definedName>
    <definedName name="BEx93FRKF99NRT3LH99UTIH7AAYF" localSheetId="3" hidden="1">#REF!</definedName>
    <definedName name="BEx93FRKF99NRT3LH99UTIH7AAYF" localSheetId="0" hidden="1">#REF!</definedName>
    <definedName name="BEx93FRKF99NRT3LH99UTIH7AAYF" localSheetId="1" hidden="1">#REF!</definedName>
    <definedName name="BEx93FRKF99NRT3LH99UTIH7AAYF" hidden="1">#REF!</definedName>
    <definedName name="BEx93M7FSHP50OG34A4W8W8DF12U" localSheetId="4" hidden="1">#REF!</definedName>
    <definedName name="BEx93M7FSHP50OG34A4W8W8DF12U" localSheetId="3" hidden="1">#REF!</definedName>
    <definedName name="BEx93M7FSHP50OG34A4W8W8DF12U" localSheetId="0" hidden="1">#REF!</definedName>
    <definedName name="BEx93M7FSHP50OG34A4W8W8DF12U" localSheetId="1" hidden="1">#REF!</definedName>
    <definedName name="BEx93M7FSHP50OG34A4W8W8DF12U" hidden="1">#REF!</definedName>
    <definedName name="BEx93OLWY2O3PRA74U41VG5RXT4Q" localSheetId="4" hidden="1">#REF!</definedName>
    <definedName name="BEx93OLWY2O3PRA74U41VG5RXT4Q" localSheetId="3" hidden="1">#REF!</definedName>
    <definedName name="BEx93OLWY2O3PRA74U41VG5RXT4Q" localSheetId="0" hidden="1">#REF!</definedName>
    <definedName name="BEx93OLWY2O3PRA74U41VG5RXT4Q" localSheetId="1" hidden="1">#REF!</definedName>
    <definedName name="BEx93OLWY2O3PRA74U41VG5RXT4Q" hidden="1">#REF!</definedName>
    <definedName name="BEx93RWFAF6YJGYUTITVM445C02U" localSheetId="4" hidden="1">#REF!</definedName>
    <definedName name="BEx93RWFAF6YJGYUTITVM445C02U" localSheetId="3" hidden="1">#REF!</definedName>
    <definedName name="BEx93RWFAF6YJGYUTITVM445C02U" localSheetId="0" hidden="1">#REF!</definedName>
    <definedName name="BEx93RWFAF6YJGYUTITVM445C02U" localSheetId="1" hidden="1">#REF!</definedName>
    <definedName name="BEx93RWFAF6YJGYUTITVM445C02U" hidden="1">#REF!</definedName>
    <definedName name="BEx93SY9RWG3HUV4YXQKXJH9FH14" localSheetId="4" hidden="1">#REF!</definedName>
    <definedName name="BEx93SY9RWG3HUV4YXQKXJH9FH14" localSheetId="3" hidden="1">#REF!</definedName>
    <definedName name="BEx93SY9RWG3HUV4YXQKXJH9FH14" localSheetId="0" hidden="1">#REF!</definedName>
    <definedName name="BEx93SY9RWG3HUV4YXQKXJH9FH14" localSheetId="1" hidden="1">#REF!</definedName>
    <definedName name="BEx93SY9RWG3HUV4YXQKXJH9FH14" hidden="1">#REF!</definedName>
    <definedName name="BEx93TJUX3U0FJDBG6DDSNQ91R5J" localSheetId="4" hidden="1">#REF!</definedName>
    <definedName name="BEx93TJUX3U0FJDBG6DDSNQ91R5J" localSheetId="3" hidden="1">#REF!</definedName>
    <definedName name="BEx93TJUX3U0FJDBG6DDSNQ91R5J" localSheetId="0" hidden="1">#REF!</definedName>
    <definedName name="BEx93TJUX3U0FJDBG6DDSNQ91R5J" localSheetId="1" hidden="1">#REF!</definedName>
    <definedName name="BEx93TJUX3U0FJDBG6DDSNQ91R5J" hidden="1">#REF!</definedName>
    <definedName name="BEx942UCRHMI4B0US31HO95GSC2X" localSheetId="4" hidden="1">#REF!</definedName>
    <definedName name="BEx942UCRHMI4B0US31HO95GSC2X" localSheetId="3" hidden="1">#REF!</definedName>
    <definedName name="BEx942UCRHMI4B0US31HO95GSC2X" localSheetId="0" hidden="1">#REF!</definedName>
    <definedName name="BEx942UCRHMI4B0US31HO95GSC2X" localSheetId="1" hidden="1">#REF!</definedName>
    <definedName name="BEx942UCRHMI4B0US31HO95GSC2X" hidden="1">#REF!</definedName>
    <definedName name="BEx948ZFFQWVIDNG4AZAUGGGEB5U" localSheetId="4" hidden="1">#REF!</definedName>
    <definedName name="BEx948ZFFQWVIDNG4AZAUGGGEB5U" localSheetId="3" hidden="1">#REF!</definedName>
    <definedName name="BEx948ZFFQWVIDNG4AZAUGGGEB5U" localSheetId="0" hidden="1">#REF!</definedName>
    <definedName name="BEx948ZFFQWVIDNG4AZAUGGGEB5U" localSheetId="1" hidden="1">#REF!</definedName>
    <definedName name="BEx948ZFFQWVIDNG4AZAUGGGEB5U" hidden="1">#REF!</definedName>
    <definedName name="BEx94CKXG92OMURH41SNU6IOHK4J" localSheetId="4" hidden="1">#REF!</definedName>
    <definedName name="BEx94CKXG92OMURH41SNU6IOHK4J" localSheetId="3" hidden="1">#REF!</definedName>
    <definedName name="BEx94CKXG92OMURH41SNU6IOHK4J" localSheetId="0" hidden="1">#REF!</definedName>
    <definedName name="BEx94CKXG92OMURH41SNU6IOHK4J" localSheetId="1" hidden="1">#REF!</definedName>
    <definedName name="BEx94CKXG92OMURH41SNU6IOHK4J" hidden="1">#REF!</definedName>
    <definedName name="BEx94GXG30CIVB6ZQN3X3IK6BZXQ" localSheetId="4" hidden="1">#REF!</definedName>
    <definedName name="BEx94GXG30CIVB6ZQN3X3IK6BZXQ" localSheetId="3" hidden="1">#REF!</definedName>
    <definedName name="BEx94GXG30CIVB6ZQN3X3IK6BZXQ" localSheetId="0" hidden="1">#REF!</definedName>
    <definedName name="BEx94GXG30CIVB6ZQN3X3IK6BZXQ" localSheetId="1" hidden="1">#REF!</definedName>
    <definedName name="BEx94GXG30CIVB6ZQN3X3IK6BZXQ" hidden="1">#REF!</definedName>
    <definedName name="BEx94HZ5LURYM9ST744ALV6ZCKYP" localSheetId="4" hidden="1">#REF!</definedName>
    <definedName name="BEx94HZ5LURYM9ST744ALV6ZCKYP" localSheetId="3" hidden="1">#REF!</definedName>
    <definedName name="BEx94HZ5LURYM9ST744ALV6ZCKYP" localSheetId="0" hidden="1">#REF!</definedName>
    <definedName name="BEx94HZ5LURYM9ST744ALV6ZCKYP" localSheetId="1" hidden="1">#REF!</definedName>
    <definedName name="BEx94HZ5LURYM9ST744ALV6ZCKYP" hidden="1">#REF!</definedName>
    <definedName name="BEx94IQ75E90YUMWJ9N591LR7DQQ" localSheetId="4" hidden="1">#REF!</definedName>
    <definedName name="BEx94IQ75E90YUMWJ9N591LR7DQQ" localSheetId="3" hidden="1">#REF!</definedName>
    <definedName name="BEx94IQ75E90YUMWJ9N591LR7DQQ" localSheetId="0" hidden="1">#REF!</definedName>
    <definedName name="BEx94IQ75E90YUMWJ9N591LR7DQQ" localSheetId="1" hidden="1">#REF!</definedName>
    <definedName name="BEx94IQ75E90YUMWJ9N591LR7DQQ" hidden="1">#REF!</definedName>
    <definedName name="BEx94L9TBK45AUQSX1IUZ86U1GPQ" localSheetId="4" hidden="1">#REF!</definedName>
    <definedName name="BEx94L9TBK45AUQSX1IUZ86U1GPQ" localSheetId="3" hidden="1">#REF!</definedName>
    <definedName name="BEx94L9TBK45AUQSX1IUZ86U1GPQ" localSheetId="0" hidden="1">#REF!</definedName>
    <definedName name="BEx94L9TBK45AUQSX1IUZ86U1GPQ" localSheetId="1" hidden="1">#REF!</definedName>
    <definedName name="BEx94L9TBK45AUQSX1IUZ86U1GPQ" hidden="1">#REF!</definedName>
    <definedName name="BEx94N7W5T3U7UOE97D6OVIBUCXS" localSheetId="4" hidden="1">#REF!</definedName>
    <definedName name="BEx94N7W5T3U7UOE97D6OVIBUCXS" localSheetId="3" hidden="1">#REF!</definedName>
    <definedName name="BEx94N7W5T3U7UOE97D6OVIBUCXS" localSheetId="0" hidden="1">#REF!</definedName>
    <definedName name="BEx94N7W5T3U7UOE97D6OVIBUCXS" localSheetId="1" hidden="1">#REF!</definedName>
    <definedName name="BEx94N7W5T3U7UOE97D6OVIBUCXS" hidden="1">#REF!</definedName>
    <definedName name="BEx953PB6S6ECMD8N0JSW0CBG0DA" localSheetId="4" hidden="1">#REF!</definedName>
    <definedName name="BEx953PB6S6ECMD8N0JSW0CBG0DA" localSheetId="3" hidden="1">#REF!</definedName>
    <definedName name="BEx953PB6S6ECMD8N0JSW0CBG0DA" localSheetId="0" hidden="1">#REF!</definedName>
    <definedName name="BEx953PB6S6ECMD8N0JSW0CBG0DA" localSheetId="1" hidden="1">#REF!</definedName>
    <definedName name="BEx953PB6S6ECMD8N0JSW0CBG0DA" hidden="1">#REF!</definedName>
    <definedName name="BEx955NIAWX5OLAHMTV6QFUZPR30" localSheetId="4" hidden="1">#REF!</definedName>
    <definedName name="BEx955NIAWX5OLAHMTV6QFUZPR30" localSheetId="3" hidden="1">#REF!</definedName>
    <definedName name="BEx955NIAWX5OLAHMTV6QFUZPR30" localSheetId="0" hidden="1">#REF!</definedName>
    <definedName name="BEx955NIAWX5OLAHMTV6QFUZPR30" localSheetId="1" hidden="1">#REF!</definedName>
    <definedName name="BEx955NIAWX5OLAHMTV6QFUZPR30" hidden="1">#REF!</definedName>
    <definedName name="BEx9581TYVI2M5TT4ISDAJV4W7Z6" localSheetId="4" hidden="1">#REF!</definedName>
    <definedName name="BEx9581TYVI2M5TT4ISDAJV4W7Z6" localSheetId="3" hidden="1">#REF!</definedName>
    <definedName name="BEx9581TYVI2M5TT4ISDAJV4W7Z6" localSheetId="0" hidden="1">#REF!</definedName>
    <definedName name="BEx9581TYVI2M5TT4ISDAJV4W7Z6" localSheetId="1" hidden="1">#REF!</definedName>
    <definedName name="BEx9581TYVI2M5TT4ISDAJV4W7Z6" hidden="1">#REF!</definedName>
    <definedName name="BEx95NHF4RVUE0YDOAFZEIVBYJXD" localSheetId="4" hidden="1">#REF!</definedName>
    <definedName name="BEx95NHF4RVUE0YDOAFZEIVBYJXD" localSheetId="3" hidden="1">#REF!</definedName>
    <definedName name="BEx95NHF4RVUE0YDOAFZEIVBYJXD" localSheetId="0" hidden="1">#REF!</definedName>
    <definedName name="BEx95NHF4RVUE0YDOAFZEIVBYJXD" localSheetId="1" hidden="1">#REF!</definedName>
    <definedName name="BEx95NHF4RVUE0YDOAFZEIVBYJXD" hidden="1">#REF!</definedName>
    <definedName name="BEx95QBZMG0E2KQ9BERJ861QLYN3" localSheetId="4" hidden="1">#REF!</definedName>
    <definedName name="BEx95QBZMG0E2KQ9BERJ861QLYN3" localSheetId="3" hidden="1">#REF!</definedName>
    <definedName name="BEx95QBZMG0E2KQ9BERJ861QLYN3" localSheetId="0" hidden="1">#REF!</definedName>
    <definedName name="BEx95QBZMG0E2KQ9BERJ861QLYN3" localSheetId="1" hidden="1">#REF!</definedName>
    <definedName name="BEx95QBZMG0E2KQ9BERJ861QLYN3" hidden="1">#REF!</definedName>
    <definedName name="BEx95QHBVDN795UNQJLRXG3RDU49" localSheetId="4" hidden="1">#REF!</definedName>
    <definedName name="BEx95QHBVDN795UNQJLRXG3RDU49" localSheetId="3" hidden="1">#REF!</definedName>
    <definedName name="BEx95QHBVDN795UNQJLRXG3RDU49" localSheetId="0" hidden="1">#REF!</definedName>
    <definedName name="BEx95QHBVDN795UNQJLRXG3RDU49" localSheetId="1" hidden="1">#REF!</definedName>
    <definedName name="BEx95QHBVDN795UNQJLRXG3RDU49" hidden="1">#REF!</definedName>
    <definedName name="BEx95TBVUWV7L7OMFMZDQEXGVHU6" localSheetId="4" hidden="1">#REF!</definedName>
    <definedName name="BEx95TBVUWV7L7OMFMZDQEXGVHU6" localSheetId="3" hidden="1">#REF!</definedName>
    <definedName name="BEx95TBVUWV7L7OMFMZDQEXGVHU6" localSheetId="0" hidden="1">#REF!</definedName>
    <definedName name="BEx95TBVUWV7L7OMFMZDQEXGVHU6" localSheetId="1" hidden="1">#REF!</definedName>
    <definedName name="BEx95TBVUWV7L7OMFMZDQEXGVHU6" hidden="1">#REF!</definedName>
    <definedName name="BEx95U89DZZSVO39TGS62CX8G9N4" localSheetId="4" hidden="1">#REF!</definedName>
    <definedName name="BEx95U89DZZSVO39TGS62CX8G9N4" localSheetId="3" hidden="1">#REF!</definedName>
    <definedName name="BEx95U89DZZSVO39TGS62CX8G9N4" localSheetId="0" hidden="1">#REF!</definedName>
    <definedName name="BEx95U89DZZSVO39TGS62CX8G9N4" localSheetId="1" hidden="1">#REF!</definedName>
    <definedName name="BEx95U89DZZSVO39TGS62CX8G9N4" hidden="1">#REF!</definedName>
    <definedName name="BEx9602K2GHNBUEUVT9ONRQU1GMD" localSheetId="4" hidden="1">#REF!</definedName>
    <definedName name="BEx9602K2GHNBUEUVT9ONRQU1GMD" localSheetId="3" hidden="1">#REF!</definedName>
    <definedName name="BEx9602K2GHNBUEUVT9ONRQU1GMD" localSheetId="0" hidden="1">#REF!</definedName>
    <definedName name="BEx9602K2GHNBUEUVT9ONRQU1GMD" localSheetId="1" hidden="1">#REF!</definedName>
    <definedName name="BEx9602K2GHNBUEUVT9ONRQU1GMD" hidden="1">#REF!</definedName>
    <definedName name="BEx962BL3Y4LA53EBYI64ZYMZE8U" localSheetId="4" hidden="1">#REF!</definedName>
    <definedName name="BEx962BL3Y4LA53EBYI64ZYMZE8U" localSheetId="3" hidden="1">#REF!</definedName>
    <definedName name="BEx962BL3Y4LA53EBYI64ZYMZE8U" localSheetId="0" hidden="1">#REF!</definedName>
    <definedName name="BEx962BL3Y4LA53EBYI64ZYMZE8U" localSheetId="1" hidden="1">#REF!</definedName>
    <definedName name="BEx962BL3Y4LA53EBYI64ZYMZE8U" hidden="1">#REF!</definedName>
    <definedName name="BEx96KR21O7H9R29TN0S45Y3QPUK" localSheetId="4" hidden="1">#REF!</definedName>
    <definedName name="BEx96KR21O7H9R29TN0S45Y3QPUK" localSheetId="3" hidden="1">#REF!</definedName>
    <definedName name="BEx96KR21O7H9R29TN0S45Y3QPUK" localSheetId="0" hidden="1">#REF!</definedName>
    <definedName name="BEx96KR21O7H9R29TN0S45Y3QPUK" localSheetId="1" hidden="1">#REF!</definedName>
    <definedName name="BEx96KR21O7H9R29TN0S45Y3QPUK" hidden="1">#REF!</definedName>
    <definedName name="BEx96SUFKHHFE8XQ6UUO6ILDOXHO" localSheetId="4" hidden="1">#REF!</definedName>
    <definedName name="BEx96SUFKHHFE8XQ6UUO6ILDOXHO" localSheetId="3" hidden="1">#REF!</definedName>
    <definedName name="BEx96SUFKHHFE8XQ6UUO6ILDOXHO" localSheetId="0" hidden="1">#REF!</definedName>
    <definedName name="BEx96SUFKHHFE8XQ6UUO6ILDOXHO" localSheetId="1" hidden="1">#REF!</definedName>
    <definedName name="BEx96SUFKHHFE8XQ6UUO6ILDOXHO" hidden="1">#REF!</definedName>
    <definedName name="BEx96UN4YWXBDEZ1U1ZUIPP41Z7I" localSheetId="4" hidden="1">#REF!</definedName>
    <definedName name="BEx96UN4YWXBDEZ1U1ZUIPP41Z7I" localSheetId="3" hidden="1">#REF!</definedName>
    <definedName name="BEx96UN4YWXBDEZ1U1ZUIPP41Z7I" localSheetId="0" hidden="1">#REF!</definedName>
    <definedName name="BEx96UN4YWXBDEZ1U1ZUIPP41Z7I" localSheetId="1" hidden="1">#REF!</definedName>
    <definedName name="BEx96UN4YWXBDEZ1U1ZUIPP41Z7I" hidden="1">#REF!</definedName>
    <definedName name="BEx970MYCPJ6DQ44TKLOIGZO5LHH" localSheetId="4" hidden="1">#REF!</definedName>
    <definedName name="BEx970MYCPJ6DQ44TKLOIGZO5LHH" localSheetId="3" hidden="1">#REF!</definedName>
    <definedName name="BEx970MYCPJ6DQ44TKLOIGZO5LHH" localSheetId="0" hidden="1">#REF!</definedName>
    <definedName name="BEx970MYCPJ6DQ44TKLOIGZO5LHH" localSheetId="1" hidden="1">#REF!</definedName>
    <definedName name="BEx970MYCPJ6DQ44TKLOIGZO5LHH" hidden="1">#REF!</definedName>
    <definedName name="BEx978KSD61YJH3S9DGO050R2EHA" localSheetId="4" hidden="1">#REF!</definedName>
    <definedName name="BEx978KSD61YJH3S9DGO050R2EHA" localSheetId="3" hidden="1">#REF!</definedName>
    <definedName name="BEx978KSD61YJH3S9DGO050R2EHA" localSheetId="0" hidden="1">#REF!</definedName>
    <definedName name="BEx978KSD61YJH3S9DGO050R2EHA" localSheetId="1" hidden="1">#REF!</definedName>
    <definedName name="BEx978KSD61YJH3S9DGO050R2EHA" hidden="1">#REF!</definedName>
    <definedName name="BEx97H9O1NAKAPK4MX4PKO34ICL5" localSheetId="4" hidden="1">#REF!</definedName>
    <definedName name="BEx97H9O1NAKAPK4MX4PKO34ICL5" localSheetId="3" hidden="1">#REF!</definedName>
    <definedName name="BEx97H9O1NAKAPK4MX4PKO34ICL5" localSheetId="0" hidden="1">#REF!</definedName>
    <definedName name="BEx97H9O1NAKAPK4MX4PKO34ICL5" localSheetId="1" hidden="1">#REF!</definedName>
    <definedName name="BEx97H9O1NAKAPK4MX4PKO34ICL5" hidden="1">#REF!</definedName>
    <definedName name="BEx97HVA5F2I0D6ID81KCUDEQOIH" localSheetId="4" hidden="1">#REF!</definedName>
    <definedName name="BEx97HVA5F2I0D6ID81KCUDEQOIH" localSheetId="3" hidden="1">#REF!</definedName>
    <definedName name="BEx97HVA5F2I0D6ID81KCUDEQOIH" localSheetId="0" hidden="1">#REF!</definedName>
    <definedName name="BEx97HVA5F2I0D6ID81KCUDEQOIH" localSheetId="1" hidden="1">#REF!</definedName>
    <definedName name="BEx97HVA5F2I0D6ID81KCUDEQOIH" hidden="1">#REF!</definedName>
    <definedName name="BEx97MNUZQ1Z0AO2FL7XQYVNCPR7" localSheetId="4" hidden="1">#REF!</definedName>
    <definedName name="BEx97MNUZQ1Z0AO2FL7XQYVNCPR7" localSheetId="3" hidden="1">#REF!</definedName>
    <definedName name="BEx97MNUZQ1Z0AO2FL7XQYVNCPR7" localSheetId="0" hidden="1">#REF!</definedName>
    <definedName name="BEx97MNUZQ1Z0AO2FL7XQYVNCPR7" localSheetId="1" hidden="1">#REF!</definedName>
    <definedName name="BEx97MNUZQ1Z0AO2FL7XQYVNCPR7" hidden="1">#REF!</definedName>
    <definedName name="BEx97NPQBACJVD9K1YXI08RTW9E2" localSheetId="4" hidden="1">#REF!</definedName>
    <definedName name="BEx97NPQBACJVD9K1YXI08RTW9E2" localSheetId="3" hidden="1">#REF!</definedName>
    <definedName name="BEx97NPQBACJVD9K1YXI08RTW9E2" localSheetId="0" hidden="1">#REF!</definedName>
    <definedName name="BEx97NPQBACJVD9K1YXI08RTW9E2" localSheetId="1" hidden="1">#REF!</definedName>
    <definedName name="BEx97NPQBACJVD9K1YXI08RTW9E2" hidden="1">#REF!</definedName>
    <definedName name="BEx97RWQLXS0OORDCN69IGA58CWU" localSheetId="4" hidden="1">#REF!</definedName>
    <definedName name="BEx97RWQLXS0OORDCN69IGA58CWU" localSheetId="3" hidden="1">#REF!</definedName>
    <definedName name="BEx97RWQLXS0OORDCN69IGA58CWU" localSheetId="0" hidden="1">#REF!</definedName>
    <definedName name="BEx97RWQLXS0OORDCN69IGA58CWU" localSheetId="1" hidden="1">#REF!</definedName>
    <definedName name="BEx97RWQLXS0OORDCN69IGA58CWU" hidden="1">#REF!</definedName>
    <definedName name="BEx97YNGGDFIXHTMGFL2IHAQX9MI" localSheetId="4" hidden="1">#REF!</definedName>
    <definedName name="BEx97YNGGDFIXHTMGFL2IHAQX9MI" localSheetId="3" hidden="1">#REF!</definedName>
    <definedName name="BEx97YNGGDFIXHTMGFL2IHAQX9MI" localSheetId="0" hidden="1">#REF!</definedName>
    <definedName name="BEx97YNGGDFIXHTMGFL2IHAQX9MI" localSheetId="1" hidden="1">#REF!</definedName>
    <definedName name="BEx97YNGGDFIXHTMGFL2IHAQX9MI" hidden="1">#REF!</definedName>
    <definedName name="BEx981HW73BUZWT14TBTZHC0ZTJ4" localSheetId="4" hidden="1">#REF!</definedName>
    <definedName name="BEx981HW73BUZWT14TBTZHC0ZTJ4" localSheetId="3" hidden="1">#REF!</definedName>
    <definedName name="BEx981HW73BUZWT14TBTZHC0ZTJ4" localSheetId="0" hidden="1">#REF!</definedName>
    <definedName name="BEx981HW73BUZWT14TBTZHC0ZTJ4" localSheetId="1" hidden="1">#REF!</definedName>
    <definedName name="BEx981HW73BUZWT14TBTZHC0ZTJ4" hidden="1">#REF!</definedName>
    <definedName name="BEx9871KU0N99P0900EAK69VFYT2" localSheetId="4" hidden="1">#REF!</definedName>
    <definedName name="BEx9871KU0N99P0900EAK69VFYT2" localSheetId="3" hidden="1">#REF!</definedName>
    <definedName name="BEx9871KU0N99P0900EAK69VFYT2" localSheetId="0" hidden="1">#REF!</definedName>
    <definedName name="BEx9871KU0N99P0900EAK69VFYT2" localSheetId="1" hidden="1">#REF!</definedName>
    <definedName name="BEx9871KU0N99P0900EAK69VFYT2" hidden="1">#REF!</definedName>
    <definedName name="BEx98IFKNJFGZFLID1YTRFEG1SXY" localSheetId="4" hidden="1">#REF!</definedName>
    <definedName name="BEx98IFKNJFGZFLID1YTRFEG1SXY" localSheetId="3" hidden="1">#REF!</definedName>
    <definedName name="BEx98IFKNJFGZFLID1YTRFEG1SXY" localSheetId="0" hidden="1">#REF!</definedName>
    <definedName name="BEx98IFKNJFGZFLID1YTRFEG1SXY" localSheetId="1" hidden="1">#REF!</definedName>
    <definedName name="BEx98IFKNJFGZFLID1YTRFEG1SXY" hidden="1">#REF!</definedName>
    <definedName name="BEx9915UVD4G7RA3IMLFZ0LG3UA2" localSheetId="4" hidden="1">#REF!</definedName>
    <definedName name="BEx9915UVD4G7RA3IMLFZ0LG3UA2" localSheetId="3" hidden="1">#REF!</definedName>
    <definedName name="BEx9915UVD4G7RA3IMLFZ0LG3UA2" localSheetId="0" hidden="1">#REF!</definedName>
    <definedName name="BEx9915UVD4G7RA3IMLFZ0LG3UA2" localSheetId="1" hidden="1">#REF!</definedName>
    <definedName name="BEx9915UVD4G7RA3IMLFZ0LG3UA2" hidden="1">#REF!</definedName>
    <definedName name="BEx992CZON8AO7U7V88VN1JBO0MG" localSheetId="4" hidden="1">#REF!</definedName>
    <definedName name="BEx992CZON8AO7U7V88VN1JBO0MG" localSheetId="3" hidden="1">#REF!</definedName>
    <definedName name="BEx992CZON8AO7U7V88VN1JBO0MG" localSheetId="0" hidden="1">#REF!</definedName>
    <definedName name="BEx992CZON8AO7U7V88VN1JBO0MG" localSheetId="1" hidden="1">#REF!</definedName>
    <definedName name="BEx992CZON8AO7U7V88VN1JBO0MG" hidden="1">#REF!</definedName>
    <definedName name="BEx9952469XMFGSPXL7CMXHPJF90" localSheetId="4" hidden="1">#REF!</definedName>
    <definedName name="BEx9952469XMFGSPXL7CMXHPJF90" localSheetId="3" hidden="1">#REF!</definedName>
    <definedName name="BEx9952469XMFGSPXL7CMXHPJF90" localSheetId="0" hidden="1">#REF!</definedName>
    <definedName name="BEx9952469XMFGSPXL7CMXHPJF90" localSheetId="1" hidden="1">#REF!</definedName>
    <definedName name="BEx9952469XMFGSPXL7CMXHPJF90" hidden="1">#REF!</definedName>
    <definedName name="BEx99B77I7TUSHRR4HIZ9FU2EIUT" localSheetId="4" hidden="1">#REF!</definedName>
    <definedName name="BEx99B77I7TUSHRR4HIZ9FU2EIUT" localSheetId="3" hidden="1">#REF!</definedName>
    <definedName name="BEx99B77I7TUSHRR4HIZ9FU2EIUT" localSheetId="0" hidden="1">#REF!</definedName>
    <definedName name="BEx99B77I7TUSHRR4HIZ9FU2EIUT" localSheetId="1" hidden="1">#REF!</definedName>
    <definedName name="BEx99B77I7TUSHRR4HIZ9FU2EIUT" hidden="1">#REF!</definedName>
    <definedName name="BEx99Q6PH5F3OQKCCAAO75PYDEFN" localSheetId="4" hidden="1">#REF!</definedName>
    <definedName name="BEx99Q6PH5F3OQKCCAAO75PYDEFN" localSheetId="3" hidden="1">#REF!</definedName>
    <definedName name="BEx99Q6PH5F3OQKCCAAO75PYDEFN" localSheetId="0" hidden="1">#REF!</definedName>
    <definedName name="BEx99Q6PH5F3OQKCCAAO75PYDEFN" localSheetId="1" hidden="1">#REF!</definedName>
    <definedName name="BEx99Q6PH5F3OQKCCAAO75PYDEFN" hidden="1">#REF!</definedName>
    <definedName name="BEx99WBYT2D6UUC1PT7A40ENYID4" localSheetId="4" hidden="1">#REF!</definedName>
    <definedName name="BEx99WBYT2D6UUC1PT7A40ENYID4" localSheetId="3" hidden="1">#REF!</definedName>
    <definedName name="BEx99WBYT2D6UUC1PT7A40ENYID4" localSheetId="0" hidden="1">#REF!</definedName>
    <definedName name="BEx99WBYT2D6UUC1PT7A40ENYID4" localSheetId="1" hidden="1">#REF!</definedName>
    <definedName name="BEx99WBYT2D6UUC1PT7A40ENYID4" hidden="1">#REF!</definedName>
    <definedName name="BEx99XOGHOM28CNCYKQWYGL56W2S" localSheetId="4" hidden="1">#REF!</definedName>
    <definedName name="BEx99XOGHOM28CNCYKQWYGL56W2S" localSheetId="3" hidden="1">#REF!</definedName>
    <definedName name="BEx99XOGHOM28CNCYKQWYGL56W2S" localSheetId="0" hidden="1">#REF!</definedName>
    <definedName name="BEx99XOGHOM28CNCYKQWYGL56W2S" localSheetId="1" hidden="1">#REF!</definedName>
    <definedName name="BEx99XOGHOM28CNCYKQWYGL56W2S" hidden="1">#REF!</definedName>
    <definedName name="BEx99ZRZ4I7FHDPGRAT5VW7NVBPU" localSheetId="4" hidden="1">#REF!</definedName>
    <definedName name="BEx99ZRZ4I7FHDPGRAT5VW7NVBPU" localSheetId="3" hidden="1">#REF!</definedName>
    <definedName name="BEx99ZRZ4I7FHDPGRAT5VW7NVBPU" localSheetId="0" hidden="1">#REF!</definedName>
    <definedName name="BEx99ZRZ4I7FHDPGRAT5VW7NVBPU" localSheetId="1" hidden="1">#REF!</definedName>
    <definedName name="BEx99ZRZ4I7FHDPGRAT5VW7NVBPU" hidden="1">#REF!</definedName>
    <definedName name="BEx9AT5E3ZSHKSOL35O38L8HF9TH" localSheetId="4" hidden="1">#REF!</definedName>
    <definedName name="BEx9AT5E3ZSHKSOL35O38L8HF9TH" localSheetId="3" hidden="1">#REF!</definedName>
    <definedName name="BEx9AT5E3ZSHKSOL35O38L8HF9TH" localSheetId="0" hidden="1">#REF!</definedName>
    <definedName name="BEx9AT5E3ZSHKSOL35O38L8HF9TH" localSheetId="1" hidden="1">#REF!</definedName>
    <definedName name="BEx9AT5E3ZSHKSOL35O38L8HF9TH" hidden="1">#REF!</definedName>
    <definedName name="BEx9AV8W1FAWF5BHATYEN47X12JN" localSheetId="4" hidden="1">#REF!</definedName>
    <definedName name="BEx9AV8W1FAWF5BHATYEN47X12JN" localSheetId="3" hidden="1">#REF!</definedName>
    <definedName name="BEx9AV8W1FAWF5BHATYEN47X12JN" localSheetId="0" hidden="1">#REF!</definedName>
    <definedName name="BEx9AV8W1FAWF5BHATYEN47X12JN" localSheetId="1" hidden="1">#REF!</definedName>
    <definedName name="BEx9AV8W1FAWF5BHATYEN47X12JN" hidden="1">#REF!</definedName>
    <definedName name="BEx9B8A5186FNTQQNLIO5LK02ABI" localSheetId="4" hidden="1">#REF!</definedName>
    <definedName name="BEx9B8A5186FNTQQNLIO5LK02ABI" localSheetId="3" hidden="1">#REF!</definedName>
    <definedName name="BEx9B8A5186FNTQQNLIO5LK02ABI" localSheetId="0" hidden="1">#REF!</definedName>
    <definedName name="BEx9B8A5186FNTQQNLIO5LK02ABI" localSheetId="1" hidden="1">#REF!</definedName>
    <definedName name="BEx9B8A5186FNTQQNLIO5LK02ABI" hidden="1">#REF!</definedName>
    <definedName name="BEx9B8VR20E2CILU4CDQUQQ9ONXK" localSheetId="4" hidden="1">#REF!</definedName>
    <definedName name="BEx9B8VR20E2CILU4CDQUQQ9ONXK" localSheetId="3" hidden="1">#REF!</definedName>
    <definedName name="BEx9B8VR20E2CILU4CDQUQQ9ONXK" localSheetId="0" hidden="1">#REF!</definedName>
    <definedName name="BEx9B8VR20E2CILU4CDQUQQ9ONXK" localSheetId="1" hidden="1">#REF!</definedName>
    <definedName name="BEx9B8VR20E2CILU4CDQUQQ9ONXK" hidden="1">#REF!</definedName>
    <definedName name="BEx9B917EUP13X6FQ3NPQL76XM5V" localSheetId="4" hidden="1">#REF!</definedName>
    <definedName name="BEx9B917EUP13X6FQ3NPQL76XM5V" localSheetId="3" hidden="1">#REF!</definedName>
    <definedName name="BEx9B917EUP13X6FQ3NPQL76XM5V" localSheetId="0" hidden="1">#REF!</definedName>
    <definedName name="BEx9B917EUP13X6FQ3NPQL76XM5V" localSheetId="1" hidden="1">#REF!</definedName>
    <definedName name="BEx9B917EUP13X6FQ3NPQL76XM5V" hidden="1">#REF!</definedName>
    <definedName name="BEx9BAJ5WYEQ623HUT9NNCMP3RUG" localSheetId="4" hidden="1">#REF!</definedName>
    <definedName name="BEx9BAJ5WYEQ623HUT9NNCMP3RUG" localSheetId="3" hidden="1">#REF!</definedName>
    <definedName name="BEx9BAJ5WYEQ623HUT9NNCMP3RUG" localSheetId="0" hidden="1">#REF!</definedName>
    <definedName name="BEx9BAJ5WYEQ623HUT9NNCMP3RUG" localSheetId="1" hidden="1">#REF!</definedName>
    <definedName name="BEx9BAJ5WYEQ623HUT9NNCMP3RUG" hidden="1">#REF!</definedName>
    <definedName name="BEx9BYSYW7QCPXS2NAVLFAU5Y2Z2" localSheetId="4" hidden="1">#REF!</definedName>
    <definedName name="BEx9BYSYW7QCPXS2NAVLFAU5Y2Z2" localSheetId="3" hidden="1">#REF!</definedName>
    <definedName name="BEx9BYSYW7QCPXS2NAVLFAU5Y2Z2" localSheetId="0" hidden="1">#REF!</definedName>
    <definedName name="BEx9BYSYW7QCPXS2NAVLFAU5Y2Z2" localSheetId="1" hidden="1">#REF!</definedName>
    <definedName name="BEx9BYSYW7QCPXS2NAVLFAU5Y2Z2" hidden="1">#REF!</definedName>
    <definedName name="BEx9C590HJ2O31IWJB73C1HR74AI" localSheetId="4" hidden="1">#REF!</definedName>
    <definedName name="BEx9C590HJ2O31IWJB73C1HR74AI" localSheetId="3" hidden="1">#REF!</definedName>
    <definedName name="BEx9C590HJ2O31IWJB73C1HR74AI" localSheetId="0" hidden="1">#REF!</definedName>
    <definedName name="BEx9C590HJ2O31IWJB73C1HR74AI" localSheetId="1" hidden="1">#REF!</definedName>
    <definedName name="BEx9C590HJ2O31IWJB73C1HR74AI" hidden="1">#REF!</definedName>
    <definedName name="BEx9CBE4S9184TPG4N4F1YFK0M56" localSheetId="4" hidden="1">#REF!</definedName>
    <definedName name="BEx9CBE4S9184TPG4N4F1YFK0M56" localSheetId="3" hidden="1">#REF!</definedName>
    <definedName name="BEx9CBE4S9184TPG4N4F1YFK0M56" localSheetId="0" hidden="1">#REF!</definedName>
    <definedName name="BEx9CBE4S9184TPG4N4F1YFK0M56" localSheetId="1" hidden="1">#REF!</definedName>
    <definedName name="BEx9CBE4S9184TPG4N4F1YFK0M56" hidden="1">#REF!</definedName>
    <definedName name="BEx9CCQRMYYOGIOYTOM73VKDIPS1" localSheetId="4" hidden="1">#REF!</definedName>
    <definedName name="BEx9CCQRMYYOGIOYTOM73VKDIPS1" localSheetId="3" hidden="1">#REF!</definedName>
    <definedName name="BEx9CCQRMYYOGIOYTOM73VKDIPS1" localSheetId="0" hidden="1">#REF!</definedName>
    <definedName name="BEx9CCQRMYYOGIOYTOM73VKDIPS1" localSheetId="1" hidden="1">#REF!</definedName>
    <definedName name="BEx9CCQRMYYOGIOYTOM73VKDIPS1" hidden="1">#REF!</definedName>
    <definedName name="BEx9D1BC9FT19KY0INAABNDBAMR1" localSheetId="4" hidden="1">#REF!</definedName>
    <definedName name="BEx9D1BC9FT19KY0INAABNDBAMR1" localSheetId="3" hidden="1">#REF!</definedName>
    <definedName name="BEx9D1BC9FT19KY0INAABNDBAMR1" localSheetId="0" hidden="1">#REF!</definedName>
    <definedName name="BEx9D1BC9FT19KY0INAABNDBAMR1" localSheetId="1" hidden="1">#REF!</definedName>
    <definedName name="BEx9D1BC9FT19KY0INAABNDBAMR1" hidden="1">#REF!</definedName>
    <definedName name="BEx9D9UXR8K0DXME2N75CB045C5C" localSheetId="4" hidden="1">#REF!</definedName>
    <definedName name="BEx9D9UXR8K0DXME2N75CB045C5C" localSheetId="3" hidden="1">#REF!</definedName>
    <definedName name="BEx9D9UXR8K0DXME2N75CB045C5C" localSheetId="0" hidden="1">#REF!</definedName>
    <definedName name="BEx9D9UXR8K0DXME2N75CB045C5C" localSheetId="1" hidden="1">#REF!</definedName>
    <definedName name="BEx9D9UXR8K0DXME2N75CB045C5C" hidden="1">#REF!</definedName>
    <definedName name="BEx9DN6ZMF18Q39MPMXSDJTZQNJ3" localSheetId="4" hidden="1">#REF!</definedName>
    <definedName name="BEx9DN6ZMF18Q39MPMXSDJTZQNJ3" localSheetId="3" hidden="1">#REF!</definedName>
    <definedName name="BEx9DN6ZMF18Q39MPMXSDJTZQNJ3" localSheetId="0" hidden="1">#REF!</definedName>
    <definedName name="BEx9DN6ZMF18Q39MPMXSDJTZQNJ3" localSheetId="1" hidden="1">#REF!</definedName>
    <definedName name="BEx9DN6ZMF18Q39MPMXSDJTZQNJ3" hidden="1">#REF!</definedName>
    <definedName name="BEx9DUU8DALPSCW66GTMQRPXZ6GL" localSheetId="4" hidden="1">#REF!</definedName>
    <definedName name="BEx9DUU8DALPSCW66GTMQRPXZ6GL" localSheetId="3" hidden="1">#REF!</definedName>
    <definedName name="BEx9DUU8DALPSCW66GTMQRPXZ6GL" localSheetId="0" hidden="1">#REF!</definedName>
    <definedName name="BEx9DUU8DALPSCW66GTMQRPXZ6GL" localSheetId="1" hidden="1">#REF!</definedName>
    <definedName name="BEx9DUU8DALPSCW66GTMQRPXZ6GL" hidden="1">#REF!</definedName>
    <definedName name="BEx9E14TDNSEMI784W0OTIEQMWN6" localSheetId="4" hidden="1">#REF!</definedName>
    <definedName name="BEx9E14TDNSEMI784W0OTIEQMWN6" localSheetId="3" hidden="1">#REF!</definedName>
    <definedName name="BEx9E14TDNSEMI784W0OTIEQMWN6" localSheetId="0" hidden="1">#REF!</definedName>
    <definedName name="BEx9E14TDNSEMI784W0OTIEQMWN6" localSheetId="1" hidden="1">#REF!</definedName>
    <definedName name="BEx9E14TDNSEMI784W0OTIEQMWN6" hidden="1">#REF!</definedName>
    <definedName name="BEx9E2BZ2B1R41FMGJCJ7JLGLUAJ" localSheetId="4" hidden="1">#REF!</definedName>
    <definedName name="BEx9E2BZ2B1R41FMGJCJ7JLGLUAJ" localSheetId="3" hidden="1">#REF!</definedName>
    <definedName name="BEx9E2BZ2B1R41FMGJCJ7JLGLUAJ" localSheetId="0" hidden="1">#REF!</definedName>
    <definedName name="BEx9E2BZ2B1R41FMGJCJ7JLGLUAJ" localSheetId="1" hidden="1">#REF!</definedName>
    <definedName name="BEx9E2BZ2B1R41FMGJCJ7JLGLUAJ" hidden="1">#REF!</definedName>
    <definedName name="BEx9EG9KBJ77M8LEOR9ITOKN5KXY" localSheetId="4" hidden="1">#REF!</definedName>
    <definedName name="BEx9EG9KBJ77M8LEOR9ITOKN5KXY" localSheetId="3" hidden="1">#REF!</definedName>
    <definedName name="BEx9EG9KBJ77M8LEOR9ITOKN5KXY" localSheetId="0" hidden="1">#REF!</definedName>
    <definedName name="BEx9EG9KBJ77M8LEOR9ITOKN5KXY" localSheetId="1" hidden="1">#REF!</definedName>
    <definedName name="BEx9EG9KBJ77M8LEOR9ITOKN5KXY" hidden="1">#REF!</definedName>
    <definedName name="BEx9EMK6HAJJMVYZTN5AUIV7O1E6" localSheetId="4" hidden="1">#REF!</definedName>
    <definedName name="BEx9EMK6HAJJMVYZTN5AUIV7O1E6" localSheetId="3" hidden="1">#REF!</definedName>
    <definedName name="BEx9EMK6HAJJMVYZTN5AUIV7O1E6" localSheetId="0" hidden="1">#REF!</definedName>
    <definedName name="BEx9EMK6HAJJMVYZTN5AUIV7O1E6" localSheetId="1" hidden="1">#REF!</definedName>
    <definedName name="BEx9EMK6HAJJMVYZTN5AUIV7O1E6" hidden="1">#REF!</definedName>
    <definedName name="BEx9EQLVZHYQ1TPX7WH3SOWXCZLE" localSheetId="4" hidden="1">#REF!</definedName>
    <definedName name="BEx9EQLVZHYQ1TPX7WH3SOWXCZLE" localSheetId="3" hidden="1">#REF!</definedName>
    <definedName name="BEx9EQLVZHYQ1TPX7WH3SOWXCZLE" localSheetId="0" hidden="1">#REF!</definedName>
    <definedName name="BEx9EQLVZHYQ1TPX7WH3SOWXCZLE" localSheetId="1" hidden="1">#REF!</definedName>
    <definedName name="BEx9EQLVZHYQ1TPX7WH3SOWXCZLE" hidden="1">#REF!</definedName>
    <definedName name="BEx9ETLU0EK5LGEM1QCNYN2S8O5F" localSheetId="4" hidden="1">#REF!</definedName>
    <definedName name="BEx9ETLU0EK5LGEM1QCNYN2S8O5F" localSheetId="3" hidden="1">#REF!</definedName>
    <definedName name="BEx9ETLU0EK5LGEM1QCNYN2S8O5F" localSheetId="0" hidden="1">#REF!</definedName>
    <definedName name="BEx9ETLU0EK5LGEM1QCNYN2S8O5F" localSheetId="1" hidden="1">#REF!</definedName>
    <definedName name="BEx9ETLU0EK5LGEM1QCNYN2S8O5F" hidden="1">#REF!</definedName>
    <definedName name="BEx9F0Y2ESUNE3U7TQDLMPE9BO67" localSheetId="4" hidden="1">#REF!</definedName>
    <definedName name="BEx9F0Y2ESUNE3U7TQDLMPE9BO67" localSheetId="3" hidden="1">#REF!</definedName>
    <definedName name="BEx9F0Y2ESUNE3U7TQDLMPE9BO67" localSheetId="0" hidden="1">#REF!</definedName>
    <definedName name="BEx9F0Y2ESUNE3U7TQDLMPE9BO67" localSheetId="1" hidden="1">#REF!</definedName>
    <definedName name="BEx9F0Y2ESUNE3U7TQDLMPE9BO67" hidden="1">#REF!</definedName>
    <definedName name="BEx9F5W18ZGFOKGRE8PR6T1MO6GT" localSheetId="4" hidden="1">#REF!</definedName>
    <definedName name="BEx9F5W18ZGFOKGRE8PR6T1MO6GT" localSheetId="3" hidden="1">#REF!</definedName>
    <definedName name="BEx9F5W18ZGFOKGRE8PR6T1MO6GT" localSheetId="0" hidden="1">#REF!</definedName>
    <definedName name="BEx9F5W18ZGFOKGRE8PR6T1MO6GT" localSheetId="1" hidden="1">#REF!</definedName>
    <definedName name="BEx9F5W18ZGFOKGRE8PR6T1MO6GT" hidden="1">#REF!</definedName>
    <definedName name="BEx9F78N4HY0XFGBQ4UJRD52L1EI" localSheetId="4" hidden="1">#REF!</definedName>
    <definedName name="BEx9F78N4HY0XFGBQ4UJRD52L1EI" localSheetId="3" hidden="1">#REF!</definedName>
    <definedName name="BEx9F78N4HY0XFGBQ4UJRD52L1EI" localSheetId="0" hidden="1">#REF!</definedName>
    <definedName name="BEx9F78N4HY0XFGBQ4UJRD52L1EI" localSheetId="1" hidden="1">#REF!</definedName>
    <definedName name="BEx9F78N4HY0XFGBQ4UJRD52L1EI" hidden="1">#REF!</definedName>
    <definedName name="BEx9FF16LOQP5QIR4UHW5EIFGQB8" localSheetId="4" hidden="1">#REF!</definedName>
    <definedName name="BEx9FF16LOQP5QIR4UHW5EIFGQB8" localSheetId="3" hidden="1">#REF!</definedName>
    <definedName name="BEx9FF16LOQP5QIR4UHW5EIFGQB8" localSheetId="0" hidden="1">#REF!</definedName>
    <definedName name="BEx9FF16LOQP5QIR4UHW5EIFGQB8" localSheetId="1" hidden="1">#REF!</definedName>
    <definedName name="BEx9FF16LOQP5QIR4UHW5EIFGQB8" hidden="1">#REF!</definedName>
    <definedName name="BEx9FJTSRCZ3ZXT3QVBJT5NF8T7V" localSheetId="4" hidden="1">#REF!</definedName>
    <definedName name="BEx9FJTSRCZ3ZXT3QVBJT5NF8T7V" localSheetId="3" hidden="1">#REF!</definedName>
    <definedName name="BEx9FJTSRCZ3ZXT3QVBJT5NF8T7V" localSheetId="0" hidden="1">#REF!</definedName>
    <definedName name="BEx9FJTSRCZ3ZXT3QVBJT5NF8T7V" localSheetId="1" hidden="1">#REF!</definedName>
    <definedName name="BEx9FJTSRCZ3ZXT3QVBJT5NF8T7V" hidden="1">#REF!</definedName>
    <definedName name="BEx9FRBEEYPS5HLS3XT34AKZN94G" localSheetId="4" hidden="1">#REF!</definedName>
    <definedName name="BEx9FRBEEYPS5HLS3XT34AKZN94G" localSheetId="3" hidden="1">#REF!</definedName>
    <definedName name="BEx9FRBEEYPS5HLS3XT34AKZN94G" localSheetId="0" hidden="1">#REF!</definedName>
    <definedName name="BEx9FRBEEYPS5HLS3XT34AKZN94G" localSheetId="1" hidden="1">#REF!</definedName>
    <definedName name="BEx9FRBEEYPS5HLS3XT34AKZN94G" hidden="1">#REF!</definedName>
    <definedName name="BEx9GDY4D8ZPQJCYFIMYM0V0C51Y" localSheetId="4" hidden="1">#REF!</definedName>
    <definedName name="BEx9GDY4D8ZPQJCYFIMYM0V0C51Y" localSheetId="3" hidden="1">#REF!</definedName>
    <definedName name="BEx9GDY4D8ZPQJCYFIMYM0V0C51Y" localSheetId="0" hidden="1">#REF!</definedName>
    <definedName name="BEx9GDY4D8ZPQJCYFIMYM0V0C51Y" localSheetId="1" hidden="1">#REF!</definedName>
    <definedName name="BEx9GDY4D8ZPQJCYFIMYM0V0C51Y" hidden="1">#REF!</definedName>
    <definedName name="BEx9GGY04V0ZWI6O9KZH4KSBB389" localSheetId="4" hidden="1">#REF!</definedName>
    <definedName name="BEx9GGY04V0ZWI6O9KZH4KSBB389" localSheetId="3" hidden="1">#REF!</definedName>
    <definedName name="BEx9GGY04V0ZWI6O9KZH4KSBB389" localSheetId="0" hidden="1">#REF!</definedName>
    <definedName name="BEx9GGY04V0ZWI6O9KZH4KSBB389" localSheetId="1" hidden="1">#REF!</definedName>
    <definedName name="BEx9GGY04V0ZWI6O9KZH4KSBB389" hidden="1">#REF!</definedName>
    <definedName name="BEx9GNOPB6OZ2RH3FCDNJR38RJOS" localSheetId="4" hidden="1">#REF!</definedName>
    <definedName name="BEx9GNOPB6OZ2RH3FCDNJR38RJOS" localSheetId="3" hidden="1">#REF!</definedName>
    <definedName name="BEx9GNOPB6OZ2RH3FCDNJR38RJOS" localSheetId="0" hidden="1">#REF!</definedName>
    <definedName name="BEx9GNOPB6OZ2RH3FCDNJR38RJOS" localSheetId="1" hidden="1">#REF!</definedName>
    <definedName name="BEx9GNOPB6OZ2RH3FCDNJR38RJOS" hidden="1">#REF!</definedName>
    <definedName name="BEx9GUQALUWCD30UKUQGSWW8KBQ7" localSheetId="4" hidden="1">#REF!</definedName>
    <definedName name="BEx9GUQALUWCD30UKUQGSWW8KBQ7" localSheetId="3" hidden="1">#REF!</definedName>
    <definedName name="BEx9GUQALUWCD30UKUQGSWW8KBQ7" localSheetId="0" hidden="1">#REF!</definedName>
    <definedName name="BEx9GUQALUWCD30UKUQGSWW8KBQ7" localSheetId="1" hidden="1">#REF!</definedName>
    <definedName name="BEx9GUQALUWCD30UKUQGSWW8KBQ7" hidden="1">#REF!</definedName>
    <definedName name="BEx9GY6BVFQGCLMOWVT6PIC9WP5X" localSheetId="4" hidden="1">#REF!</definedName>
    <definedName name="BEx9GY6BVFQGCLMOWVT6PIC9WP5X" localSheetId="3" hidden="1">#REF!</definedName>
    <definedName name="BEx9GY6BVFQGCLMOWVT6PIC9WP5X" localSheetId="0" hidden="1">#REF!</definedName>
    <definedName name="BEx9GY6BVFQGCLMOWVT6PIC9WP5X" localSheetId="1" hidden="1">#REF!</definedName>
    <definedName name="BEx9GY6BVFQGCLMOWVT6PIC9WP5X" hidden="1">#REF!</definedName>
    <definedName name="BEx9GZ2P3FDHKXEBXX2VS0BG2NP2" localSheetId="4" hidden="1">#REF!</definedName>
    <definedName name="BEx9GZ2P3FDHKXEBXX2VS0BG2NP2" localSheetId="3" hidden="1">#REF!</definedName>
    <definedName name="BEx9GZ2P3FDHKXEBXX2VS0BG2NP2" localSheetId="0" hidden="1">#REF!</definedName>
    <definedName name="BEx9GZ2P3FDHKXEBXX2VS0BG2NP2" localSheetId="1" hidden="1">#REF!</definedName>
    <definedName name="BEx9GZ2P3FDHKXEBXX2VS0BG2NP2" hidden="1">#REF!</definedName>
    <definedName name="BEx9H04IB14E1437FF2OIRRWBSD7" localSheetId="4" hidden="1">#REF!</definedName>
    <definedName name="BEx9H04IB14E1437FF2OIRRWBSD7" localSheetId="3" hidden="1">#REF!</definedName>
    <definedName name="BEx9H04IB14E1437FF2OIRRWBSD7" localSheetId="0" hidden="1">#REF!</definedName>
    <definedName name="BEx9H04IB14E1437FF2OIRRWBSD7" localSheetId="1" hidden="1">#REF!</definedName>
    <definedName name="BEx9H04IB14E1437FF2OIRRWBSD7" hidden="1">#REF!</definedName>
    <definedName name="BEx9H5O1KDZJCW91Q29VRPY5YS6P" localSheetId="4" hidden="1">#REF!</definedName>
    <definedName name="BEx9H5O1KDZJCW91Q29VRPY5YS6P" localSheetId="3" hidden="1">#REF!</definedName>
    <definedName name="BEx9H5O1KDZJCW91Q29VRPY5YS6P" localSheetId="0" hidden="1">#REF!</definedName>
    <definedName name="BEx9H5O1KDZJCW91Q29VRPY5YS6P" localSheetId="1" hidden="1">#REF!</definedName>
    <definedName name="BEx9H5O1KDZJCW91Q29VRPY5YS6P" hidden="1">#REF!</definedName>
    <definedName name="BEx9H8YR0E906F1JXZMBX3LNT004" localSheetId="4" hidden="1">#REF!</definedName>
    <definedName name="BEx9H8YR0E906F1JXZMBX3LNT004" localSheetId="3" hidden="1">#REF!</definedName>
    <definedName name="BEx9H8YR0E906F1JXZMBX3LNT004" localSheetId="0" hidden="1">#REF!</definedName>
    <definedName name="BEx9H8YR0E906F1JXZMBX3LNT004" localSheetId="1" hidden="1">#REF!</definedName>
    <definedName name="BEx9H8YR0E906F1JXZMBX3LNT004" hidden="1">#REF!</definedName>
    <definedName name="BEx9I8XIG7E5NB48QQHXP23FIN60" localSheetId="4" hidden="1">#REF!</definedName>
    <definedName name="BEx9I8XIG7E5NB48QQHXP23FIN60" localSheetId="3" hidden="1">#REF!</definedName>
    <definedName name="BEx9I8XIG7E5NB48QQHXP23FIN60" localSheetId="0" hidden="1">#REF!</definedName>
    <definedName name="BEx9I8XIG7E5NB48QQHXP23FIN60" localSheetId="1" hidden="1">#REF!</definedName>
    <definedName name="BEx9I8XIG7E5NB48QQHXP23FIN60" hidden="1">#REF!</definedName>
    <definedName name="BEx9IQRF01ATLVK0YE60ARKQJ68L" localSheetId="4" hidden="1">#REF!</definedName>
    <definedName name="BEx9IQRF01ATLVK0YE60ARKQJ68L" localSheetId="3" hidden="1">#REF!</definedName>
    <definedName name="BEx9IQRF01ATLVK0YE60ARKQJ68L" localSheetId="0" hidden="1">#REF!</definedName>
    <definedName name="BEx9IQRF01ATLVK0YE60ARKQJ68L" localSheetId="1" hidden="1">#REF!</definedName>
    <definedName name="BEx9IQRF01ATLVK0YE60ARKQJ68L" hidden="1">#REF!</definedName>
    <definedName name="BEx9IT5QNZWKM6YQ5WER0DC2PMMU" localSheetId="4" hidden="1">#REF!</definedName>
    <definedName name="BEx9IT5QNZWKM6YQ5WER0DC2PMMU" localSheetId="3" hidden="1">#REF!</definedName>
    <definedName name="BEx9IT5QNZWKM6YQ5WER0DC2PMMU" localSheetId="0" hidden="1">#REF!</definedName>
    <definedName name="BEx9IT5QNZWKM6YQ5WER0DC2PMMU" localSheetId="1" hidden="1">#REF!</definedName>
    <definedName name="BEx9IT5QNZWKM6YQ5WER0DC2PMMU" hidden="1">#REF!</definedName>
    <definedName name="BEx9IW5MFLXTVCJHVUZTUH93AXOS" localSheetId="4" hidden="1">#REF!</definedName>
    <definedName name="BEx9IW5MFLXTVCJHVUZTUH93AXOS" localSheetId="3" hidden="1">#REF!</definedName>
    <definedName name="BEx9IW5MFLXTVCJHVUZTUH93AXOS" localSheetId="0" hidden="1">#REF!</definedName>
    <definedName name="BEx9IW5MFLXTVCJHVUZTUH93AXOS" localSheetId="1" hidden="1">#REF!</definedName>
    <definedName name="BEx9IW5MFLXTVCJHVUZTUH93AXOS" hidden="1">#REF!</definedName>
    <definedName name="BEx9IXCSPSZC80YZUPRCYTG326KV" localSheetId="4" hidden="1">#REF!</definedName>
    <definedName name="BEx9IXCSPSZC80YZUPRCYTG326KV" localSheetId="3" hidden="1">#REF!</definedName>
    <definedName name="BEx9IXCSPSZC80YZUPRCYTG326KV" localSheetId="0" hidden="1">#REF!</definedName>
    <definedName name="BEx9IXCSPSZC80YZUPRCYTG326KV" localSheetId="1" hidden="1">#REF!</definedName>
    <definedName name="BEx9IXCSPSZC80YZUPRCYTG326KV" hidden="1">#REF!</definedName>
    <definedName name="BEx9IZR39NHDGOM97H4E6F81RTQW" localSheetId="4" hidden="1">#REF!</definedName>
    <definedName name="BEx9IZR39NHDGOM97H4E6F81RTQW" localSheetId="3" hidden="1">#REF!</definedName>
    <definedName name="BEx9IZR39NHDGOM97H4E6F81RTQW" localSheetId="0" hidden="1">#REF!</definedName>
    <definedName name="BEx9IZR39NHDGOM97H4E6F81RTQW" localSheetId="1" hidden="1">#REF!</definedName>
    <definedName name="BEx9IZR39NHDGOM97H4E6F81RTQW" hidden="1">#REF!</definedName>
    <definedName name="BEx9J6CH5E7YZPER7HXEIOIKGPCA" localSheetId="4" hidden="1">#REF!</definedName>
    <definedName name="BEx9J6CH5E7YZPER7HXEIOIKGPCA" localSheetId="3" hidden="1">#REF!</definedName>
    <definedName name="BEx9J6CH5E7YZPER7HXEIOIKGPCA" localSheetId="0" hidden="1">#REF!</definedName>
    <definedName name="BEx9J6CH5E7YZPER7HXEIOIKGPCA" localSheetId="1" hidden="1">#REF!</definedName>
    <definedName name="BEx9J6CH5E7YZPER7HXEIOIKGPCA" hidden="1">#REF!</definedName>
    <definedName name="BEx9JJTZKVUJAVPTRE0RAVTEH41G" localSheetId="4" hidden="1">#REF!</definedName>
    <definedName name="BEx9JJTZKVUJAVPTRE0RAVTEH41G" localSheetId="3" hidden="1">#REF!</definedName>
    <definedName name="BEx9JJTZKVUJAVPTRE0RAVTEH41G" localSheetId="0" hidden="1">#REF!</definedName>
    <definedName name="BEx9JJTZKVUJAVPTRE0RAVTEH41G" localSheetId="1" hidden="1">#REF!</definedName>
    <definedName name="BEx9JJTZKVUJAVPTRE0RAVTEH41G" hidden="1">#REF!</definedName>
    <definedName name="BEx9JLBYK239B3F841C7YG1GT7ST" localSheetId="4" hidden="1">#REF!</definedName>
    <definedName name="BEx9JLBYK239B3F841C7YG1GT7ST" localSheetId="3" hidden="1">#REF!</definedName>
    <definedName name="BEx9JLBYK239B3F841C7YG1GT7ST" localSheetId="0" hidden="1">#REF!</definedName>
    <definedName name="BEx9JLBYK239B3F841C7YG1GT7ST" localSheetId="1" hidden="1">#REF!</definedName>
    <definedName name="BEx9JLBYK239B3F841C7YG1GT7ST" hidden="1">#REF!</definedName>
    <definedName name="BExAW4IIW5D0MDY6TJ3G4FOLPYIR" localSheetId="4" hidden="1">#REF!</definedName>
    <definedName name="BExAW4IIW5D0MDY6TJ3G4FOLPYIR" localSheetId="3" hidden="1">#REF!</definedName>
    <definedName name="BExAW4IIW5D0MDY6TJ3G4FOLPYIR" localSheetId="0" hidden="1">#REF!</definedName>
    <definedName name="BExAW4IIW5D0MDY6TJ3G4FOLPYIR" localSheetId="1" hidden="1">#REF!</definedName>
    <definedName name="BExAW4IIW5D0MDY6TJ3G4FOLPYIR" hidden="1">#REF!</definedName>
    <definedName name="BExAX410NB4F2XOB84OR2197H8M5" localSheetId="4" hidden="1">#REF!</definedName>
    <definedName name="BExAX410NB4F2XOB84OR2197H8M5" localSheetId="3" hidden="1">#REF!</definedName>
    <definedName name="BExAX410NB4F2XOB84OR2197H8M5" localSheetId="0" hidden="1">#REF!</definedName>
    <definedName name="BExAX410NB4F2XOB84OR2197H8M5" localSheetId="1" hidden="1">#REF!</definedName>
    <definedName name="BExAX410NB4F2XOB84OR2197H8M5" hidden="1">#REF!</definedName>
    <definedName name="BExAX46H76XGXGTD2FB7ORTZHVJF" localSheetId="4" hidden="1">#REF!</definedName>
    <definedName name="BExAX46H76XGXGTD2FB7ORTZHVJF" localSheetId="3" hidden="1">#REF!</definedName>
    <definedName name="BExAX46H76XGXGTD2FB7ORTZHVJF" localSheetId="0" hidden="1">#REF!</definedName>
    <definedName name="BExAX46H76XGXGTD2FB7ORTZHVJF" localSheetId="1" hidden="1">#REF!</definedName>
    <definedName name="BExAX46H76XGXGTD2FB7ORTZHVJF" hidden="1">#REF!</definedName>
    <definedName name="BExAX8TNG8LQ5Q4904SAYQIPGBSV" localSheetId="4" hidden="1">#REF!</definedName>
    <definedName name="BExAX8TNG8LQ5Q4904SAYQIPGBSV" localSheetId="3" hidden="1">#REF!</definedName>
    <definedName name="BExAX8TNG8LQ5Q4904SAYQIPGBSV" localSheetId="0" hidden="1">#REF!</definedName>
    <definedName name="BExAX8TNG8LQ5Q4904SAYQIPGBSV" localSheetId="1" hidden="1">#REF!</definedName>
    <definedName name="BExAX8TNG8LQ5Q4904SAYQIPGBSV" hidden="1">#REF!</definedName>
    <definedName name="BExAY0EAT2LXR5MFGM0DLIB45PLO" localSheetId="4" hidden="1">#REF!</definedName>
    <definedName name="BExAY0EAT2LXR5MFGM0DLIB45PLO" localSheetId="3" hidden="1">#REF!</definedName>
    <definedName name="BExAY0EAT2LXR5MFGM0DLIB45PLO" localSheetId="0" hidden="1">#REF!</definedName>
    <definedName name="BExAY0EAT2LXR5MFGM0DLIB45PLO" localSheetId="1" hidden="1">#REF!</definedName>
    <definedName name="BExAY0EAT2LXR5MFGM0DLIB45PLO" hidden="1">#REF!</definedName>
    <definedName name="BExAYE6LNIEBR9DSNI5JGNITGKIT" localSheetId="4" hidden="1">#REF!</definedName>
    <definedName name="BExAYE6LNIEBR9DSNI5JGNITGKIT" localSheetId="3" hidden="1">#REF!</definedName>
    <definedName name="BExAYE6LNIEBR9DSNI5JGNITGKIT" localSheetId="0" hidden="1">#REF!</definedName>
    <definedName name="BExAYE6LNIEBR9DSNI5JGNITGKIT" localSheetId="1" hidden="1">#REF!</definedName>
    <definedName name="BExAYE6LNIEBR9DSNI5JGNITGKIT" hidden="1">#REF!</definedName>
    <definedName name="BExAYHMLXGGO25P8HYB2S75DEB4F" localSheetId="4" hidden="1">#REF!</definedName>
    <definedName name="BExAYHMLXGGO25P8HYB2S75DEB4F" localSheetId="3" hidden="1">#REF!</definedName>
    <definedName name="BExAYHMLXGGO25P8HYB2S75DEB4F" localSheetId="0" hidden="1">#REF!</definedName>
    <definedName name="BExAYHMLXGGO25P8HYB2S75DEB4F" localSheetId="1" hidden="1">#REF!</definedName>
    <definedName name="BExAYHMLXGGO25P8HYB2S75DEB4F" hidden="1">#REF!</definedName>
    <definedName name="BExAYKXAUWGDOPG952TEJ2UKZKWN" localSheetId="4" hidden="1">#REF!</definedName>
    <definedName name="BExAYKXAUWGDOPG952TEJ2UKZKWN" localSheetId="3" hidden="1">#REF!</definedName>
    <definedName name="BExAYKXAUWGDOPG952TEJ2UKZKWN" localSheetId="0" hidden="1">#REF!</definedName>
    <definedName name="BExAYKXAUWGDOPG952TEJ2UKZKWN" localSheetId="1" hidden="1">#REF!</definedName>
    <definedName name="BExAYKXAUWGDOPG952TEJ2UKZKWN" hidden="1">#REF!</definedName>
    <definedName name="BExAYP9TDTI2MBP6EYE0H39CPMXN" localSheetId="4" hidden="1">#REF!</definedName>
    <definedName name="BExAYP9TDTI2MBP6EYE0H39CPMXN" localSheetId="3" hidden="1">#REF!</definedName>
    <definedName name="BExAYP9TDTI2MBP6EYE0H39CPMXN" localSheetId="0" hidden="1">#REF!</definedName>
    <definedName name="BExAYP9TDTI2MBP6EYE0H39CPMXN" localSheetId="1" hidden="1">#REF!</definedName>
    <definedName name="BExAYP9TDTI2MBP6EYE0H39CPMXN" hidden="1">#REF!</definedName>
    <definedName name="BExAYPPWJPWDKU59O051WMGB7O0J" localSheetId="4" hidden="1">#REF!</definedName>
    <definedName name="BExAYPPWJPWDKU59O051WMGB7O0J" localSheetId="3" hidden="1">#REF!</definedName>
    <definedName name="BExAYPPWJPWDKU59O051WMGB7O0J" localSheetId="0" hidden="1">#REF!</definedName>
    <definedName name="BExAYPPWJPWDKU59O051WMGB7O0J" localSheetId="1" hidden="1">#REF!</definedName>
    <definedName name="BExAYPPWJPWDKU59O051WMGB7O0J" hidden="1">#REF!</definedName>
    <definedName name="BExAYR2JZCJBUH6F1LZC2A7JIVRJ" localSheetId="4" hidden="1">#REF!</definedName>
    <definedName name="BExAYR2JZCJBUH6F1LZC2A7JIVRJ" localSheetId="3" hidden="1">#REF!</definedName>
    <definedName name="BExAYR2JZCJBUH6F1LZC2A7JIVRJ" localSheetId="0" hidden="1">#REF!</definedName>
    <definedName name="BExAYR2JZCJBUH6F1LZC2A7JIVRJ" localSheetId="1" hidden="1">#REF!</definedName>
    <definedName name="BExAYR2JZCJBUH6F1LZC2A7JIVRJ" hidden="1">#REF!</definedName>
    <definedName name="BExAYTGVRD3DLKO75RFPMBKCIWB8" localSheetId="4" hidden="1">#REF!</definedName>
    <definedName name="BExAYTGVRD3DLKO75RFPMBKCIWB8" localSheetId="3" hidden="1">#REF!</definedName>
    <definedName name="BExAYTGVRD3DLKO75RFPMBKCIWB8" localSheetId="0" hidden="1">#REF!</definedName>
    <definedName name="BExAYTGVRD3DLKO75RFPMBKCIWB8" localSheetId="1" hidden="1">#REF!</definedName>
    <definedName name="BExAYTGVRD3DLKO75RFPMBKCIWB8" hidden="1">#REF!</definedName>
    <definedName name="BExAYY9H9COOT46HJLPVDLTO12UL" localSheetId="4" hidden="1">#REF!</definedName>
    <definedName name="BExAYY9H9COOT46HJLPVDLTO12UL" localSheetId="3" hidden="1">#REF!</definedName>
    <definedName name="BExAYY9H9COOT46HJLPVDLTO12UL" localSheetId="0" hidden="1">#REF!</definedName>
    <definedName name="BExAYY9H9COOT46HJLPVDLTO12UL" localSheetId="1" hidden="1">#REF!</definedName>
    <definedName name="BExAYY9H9COOT46HJLPVDLTO12UL" hidden="1">#REF!</definedName>
    <definedName name="BExAZCNEGB4JYHC8CZ51KTN890US" localSheetId="4" hidden="1">#REF!</definedName>
    <definedName name="BExAZCNEGB4JYHC8CZ51KTN890US" localSheetId="3" hidden="1">#REF!</definedName>
    <definedName name="BExAZCNEGB4JYHC8CZ51KTN890US" localSheetId="0" hidden="1">#REF!</definedName>
    <definedName name="BExAZCNEGB4JYHC8CZ51KTN890US" localSheetId="1" hidden="1">#REF!</definedName>
    <definedName name="BExAZCNEGB4JYHC8CZ51KTN890US" hidden="1">#REF!</definedName>
    <definedName name="BExAZFCI302YFYRDJYQDWQQL0Q0O" localSheetId="4" hidden="1">#REF!</definedName>
    <definedName name="BExAZFCI302YFYRDJYQDWQQL0Q0O" localSheetId="3" hidden="1">#REF!</definedName>
    <definedName name="BExAZFCI302YFYRDJYQDWQQL0Q0O" localSheetId="0" hidden="1">#REF!</definedName>
    <definedName name="BExAZFCI302YFYRDJYQDWQQL0Q0O" localSheetId="1" hidden="1">#REF!</definedName>
    <definedName name="BExAZFCI302YFYRDJYQDWQQL0Q0O" hidden="1">#REF!</definedName>
    <definedName name="BExAZLHLST9OP89R1HJMC1POQG8H" localSheetId="4" hidden="1">#REF!</definedName>
    <definedName name="BExAZLHLST9OP89R1HJMC1POQG8H" localSheetId="3" hidden="1">#REF!</definedName>
    <definedName name="BExAZLHLST9OP89R1HJMC1POQG8H" localSheetId="0" hidden="1">#REF!</definedName>
    <definedName name="BExAZLHLST9OP89R1HJMC1POQG8H" localSheetId="1" hidden="1">#REF!</definedName>
    <definedName name="BExAZLHLST9OP89R1HJMC1POQG8H" hidden="1">#REF!</definedName>
    <definedName name="BExAZMDYMIAA7RX1BMCKU1VLBRGY" localSheetId="4" hidden="1">#REF!</definedName>
    <definedName name="BExAZMDYMIAA7RX1BMCKU1VLBRGY" localSheetId="3" hidden="1">#REF!</definedName>
    <definedName name="BExAZMDYMIAA7RX1BMCKU1VLBRGY" localSheetId="0" hidden="1">#REF!</definedName>
    <definedName name="BExAZMDYMIAA7RX1BMCKU1VLBRGY" localSheetId="1" hidden="1">#REF!</definedName>
    <definedName name="BExAZMDYMIAA7RX1BMCKU1VLBRGY" hidden="1">#REF!</definedName>
    <definedName name="BExAZNL6BHI8DCQWXOX4I2P839UX" localSheetId="4" hidden="1">#REF!</definedName>
    <definedName name="BExAZNL6BHI8DCQWXOX4I2P839UX" localSheetId="3" hidden="1">#REF!</definedName>
    <definedName name="BExAZNL6BHI8DCQWXOX4I2P839UX" localSheetId="0" hidden="1">#REF!</definedName>
    <definedName name="BExAZNL6BHI8DCQWXOX4I2P839UX" localSheetId="1" hidden="1">#REF!</definedName>
    <definedName name="BExAZNL6BHI8DCQWXOX4I2P839UX" hidden="1">#REF!</definedName>
    <definedName name="BExAZRMWSONMCG9KDUM4KAQ7BONM" localSheetId="4" hidden="1">#REF!</definedName>
    <definedName name="BExAZRMWSONMCG9KDUM4KAQ7BONM" localSheetId="3" hidden="1">#REF!</definedName>
    <definedName name="BExAZRMWSONMCG9KDUM4KAQ7BONM" localSheetId="0" hidden="1">#REF!</definedName>
    <definedName name="BExAZRMWSONMCG9KDUM4KAQ7BONM" localSheetId="1" hidden="1">#REF!</definedName>
    <definedName name="BExAZRMWSONMCG9KDUM4KAQ7BONM" hidden="1">#REF!</definedName>
    <definedName name="BExAZTFG4SJRG4TW6JXRF7N08JFI" localSheetId="4" hidden="1">#REF!</definedName>
    <definedName name="BExAZTFG4SJRG4TW6JXRF7N08JFI" localSheetId="3" hidden="1">#REF!</definedName>
    <definedName name="BExAZTFG4SJRG4TW6JXRF7N08JFI" localSheetId="0" hidden="1">#REF!</definedName>
    <definedName name="BExAZTFG4SJRG4TW6JXRF7N08JFI" localSheetId="1" hidden="1">#REF!</definedName>
    <definedName name="BExAZTFG4SJRG4TW6JXRF7N08JFI" hidden="1">#REF!</definedName>
    <definedName name="BExAZUS4A8OHDZK0MWAOCCCKTH73" localSheetId="4" hidden="1">#REF!</definedName>
    <definedName name="BExAZUS4A8OHDZK0MWAOCCCKTH73" localSheetId="3" hidden="1">#REF!</definedName>
    <definedName name="BExAZUS4A8OHDZK0MWAOCCCKTH73" localSheetId="0" hidden="1">#REF!</definedName>
    <definedName name="BExAZUS4A8OHDZK0MWAOCCCKTH73" localSheetId="1" hidden="1">#REF!</definedName>
    <definedName name="BExAZUS4A8OHDZK0MWAOCCCKTH73" hidden="1">#REF!</definedName>
    <definedName name="BExAZX6FECVK3E07KXM2XPYKGM6U" localSheetId="4" hidden="1">#REF!</definedName>
    <definedName name="BExAZX6FECVK3E07KXM2XPYKGM6U" localSheetId="3" hidden="1">#REF!</definedName>
    <definedName name="BExAZX6FECVK3E07KXM2XPYKGM6U" localSheetId="0" hidden="1">#REF!</definedName>
    <definedName name="BExAZX6FECVK3E07KXM2XPYKGM6U" localSheetId="1" hidden="1">#REF!</definedName>
    <definedName name="BExAZX6FECVK3E07KXM2XPYKGM6U" hidden="1">#REF!</definedName>
    <definedName name="BExB012NJ8GASTNNPBRRFTLHIOC9" localSheetId="4" hidden="1">#REF!</definedName>
    <definedName name="BExB012NJ8GASTNNPBRRFTLHIOC9" localSheetId="3" hidden="1">#REF!</definedName>
    <definedName name="BExB012NJ8GASTNNPBRRFTLHIOC9" localSheetId="0" hidden="1">#REF!</definedName>
    <definedName name="BExB012NJ8GASTNNPBRRFTLHIOC9" localSheetId="1" hidden="1">#REF!</definedName>
    <definedName name="BExB012NJ8GASTNNPBRRFTLHIOC9" hidden="1">#REF!</definedName>
    <definedName name="BExB072HHXVMUC0VYNGG48GRSH5Q" localSheetId="4" hidden="1">#REF!</definedName>
    <definedName name="BExB072HHXVMUC0VYNGG48GRSH5Q" localSheetId="3" hidden="1">#REF!</definedName>
    <definedName name="BExB072HHXVMUC0VYNGG48GRSH5Q" localSheetId="0" hidden="1">#REF!</definedName>
    <definedName name="BExB072HHXVMUC0VYNGG48GRSH5Q" localSheetId="1" hidden="1">#REF!</definedName>
    <definedName name="BExB072HHXVMUC0VYNGG48GRSH5Q" hidden="1">#REF!</definedName>
    <definedName name="BExB0FRDEYDEUEAB1W8KD6D965XA" localSheetId="4" hidden="1">#REF!</definedName>
    <definedName name="BExB0FRDEYDEUEAB1W8KD6D965XA" localSheetId="3" hidden="1">#REF!</definedName>
    <definedName name="BExB0FRDEYDEUEAB1W8KD6D965XA" localSheetId="0" hidden="1">#REF!</definedName>
    <definedName name="BExB0FRDEYDEUEAB1W8KD6D965XA" localSheetId="1" hidden="1">#REF!</definedName>
    <definedName name="BExB0FRDEYDEUEAB1W8KD6D965XA" hidden="1">#REF!</definedName>
    <definedName name="BExB0KPCN7YJORQAYUCF4YKIKPMC" localSheetId="4" hidden="1">#REF!</definedName>
    <definedName name="BExB0KPCN7YJORQAYUCF4YKIKPMC" localSheetId="3" hidden="1">#REF!</definedName>
    <definedName name="BExB0KPCN7YJORQAYUCF4YKIKPMC" localSheetId="0" hidden="1">#REF!</definedName>
    <definedName name="BExB0KPCN7YJORQAYUCF4YKIKPMC" localSheetId="1" hidden="1">#REF!</definedName>
    <definedName name="BExB0KPCN7YJORQAYUCF4YKIKPMC" hidden="1">#REF!</definedName>
    <definedName name="BExB0WE4PI3NOBXXVO9CTEN4DIU2" localSheetId="4" hidden="1">#REF!</definedName>
    <definedName name="BExB0WE4PI3NOBXXVO9CTEN4DIU2" localSheetId="3" hidden="1">#REF!</definedName>
    <definedName name="BExB0WE4PI3NOBXXVO9CTEN4DIU2" localSheetId="0" hidden="1">#REF!</definedName>
    <definedName name="BExB0WE4PI3NOBXXVO9CTEN4DIU2" localSheetId="1" hidden="1">#REF!</definedName>
    <definedName name="BExB0WE4PI3NOBXXVO9CTEN4DIU2" hidden="1">#REF!</definedName>
    <definedName name="BExB10QNIVITUYS55OAEKK3VLJFE" localSheetId="4" hidden="1">#REF!</definedName>
    <definedName name="BExB10QNIVITUYS55OAEKK3VLJFE" localSheetId="3" hidden="1">#REF!</definedName>
    <definedName name="BExB10QNIVITUYS55OAEKK3VLJFE" localSheetId="0" hidden="1">#REF!</definedName>
    <definedName name="BExB10QNIVITUYS55OAEKK3VLJFE" localSheetId="1" hidden="1">#REF!</definedName>
    <definedName name="BExB10QNIVITUYS55OAEKK3VLJFE" hidden="1">#REF!</definedName>
    <definedName name="BExB15ZDRY4CIJ911DONP0KCY9KU" localSheetId="4" hidden="1">#REF!</definedName>
    <definedName name="BExB15ZDRY4CIJ911DONP0KCY9KU" localSheetId="3" hidden="1">#REF!</definedName>
    <definedName name="BExB15ZDRY4CIJ911DONP0KCY9KU" localSheetId="0" hidden="1">#REF!</definedName>
    <definedName name="BExB15ZDRY4CIJ911DONP0KCY9KU" localSheetId="1" hidden="1">#REF!</definedName>
    <definedName name="BExB15ZDRY4CIJ911DONP0KCY9KU" hidden="1">#REF!</definedName>
    <definedName name="BExB16VQY0O0RLZYJFU3OFEONVTE" localSheetId="4" hidden="1">#REF!</definedName>
    <definedName name="BExB16VQY0O0RLZYJFU3OFEONVTE" localSheetId="3" hidden="1">#REF!</definedName>
    <definedName name="BExB16VQY0O0RLZYJFU3OFEONVTE" localSheetId="0" hidden="1">#REF!</definedName>
    <definedName name="BExB16VQY0O0RLZYJFU3OFEONVTE" localSheetId="1" hidden="1">#REF!</definedName>
    <definedName name="BExB16VQY0O0RLZYJFU3OFEONVTE" hidden="1">#REF!</definedName>
    <definedName name="BExB1FKNY2UO4W5FUGFHJOA2WFGG" localSheetId="4" hidden="1">#REF!</definedName>
    <definedName name="BExB1FKNY2UO4W5FUGFHJOA2WFGG" localSheetId="3" hidden="1">#REF!</definedName>
    <definedName name="BExB1FKNY2UO4W5FUGFHJOA2WFGG" localSheetId="0" hidden="1">#REF!</definedName>
    <definedName name="BExB1FKNY2UO4W5FUGFHJOA2WFGG" localSheetId="1" hidden="1">#REF!</definedName>
    <definedName name="BExB1FKNY2UO4W5FUGFHJOA2WFGG" hidden="1">#REF!</definedName>
    <definedName name="BExB1GMD0PIDGTFBGQOPRWQSP9I4" localSheetId="4" hidden="1">#REF!</definedName>
    <definedName name="BExB1GMD0PIDGTFBGQOPRWQSP9I4" localSheetId="3" hidden="1">#REF!</definedName>
    <definedName name="BExB1GMD0PIDGTFBGQOPRWQSP9I4" localSheetId="0" hidden="1">#REF!</definedName>
    <definedName name="BExB1GMD0PIDGTFBGQOPRWQSP9I4" localSheetId="1" hidden="1">#REF!</definedName>
    <definedName name="BExB1GMD0PIDGTFBGQOPRWQSP9I4" hidden="1">#REF!</definedName>
    <definedName name="BExB1Q29OO6LNFNT1EQLA3KYE7MX" localSheetId="4" hidden="1">#REF!</definedName>
    <definedName name="BExB1Q29OO6LNFNT1EQLA3KYE7MX" localSheetId="3" hidden="1">#REF!</definedName>
    <definedName name="BExB1Q29OO6LNFNT1EQLA3KYE7MX" localSheetId="0" hidden="1">#REF!</definedName>
    <definedName name="BExB1Q29OO6LNFNT1EQLA3KYE7MX" localSheetId="1" hidden="1">#REF!</definedName>
    <definedName name="BExB1Q29OO6LNFNT1EQLA3KYE7MX" hidden="1">#REF!</definedName>
    <definedName name="BExB1TNRV5EBWZEHYLHI76T0FVA7" localSheetId="4" hidden="1">#REF!</definedName>
    <definedName name="BExB1TNRV5EBWZEHYLHI76T0FVA7" localSheetId="3" hidden="1">#REF!</definedName>
    <definedName name="BExB1TNRV5EBWZEHYLHI76T0FVA7" localSheetId="0" hidden="1">#REF!</definedName>
    <definedName name="BExB1TNRV5EBWZEHYLHI76T0FVA7" localSheetId="1" hidden="1">#REF!</definedName>
    <definedName name="BExB1TNRV5EBWZEHYLHI76T0FVA7" hidden="1">#REF!</definedName>
    <definedName name="BExB1WI6M8I0EEP1ANUQZCFY24EV" localSheetId="4" hidden="1">#REF!</definedName>
    <definedName name="BExB1WI6M8I0EEP1ANUQZCFY24EV" localSheetId="3" hidden="1">#REF!</definedName>
    <definedName name="BExB1WI6M8I0EEP1ANUQZCFY24EV" localSheetId="0" hidden="1">#REF!</definedName>
    <definedName name="BExB1WI6M8I0EEP1ANUQZCFY24EV" localSheetId="1" hidden="1">#REF!</definedName>
    <definedName name="BExB1WI6M8I0EEP1ANUQZCFY24EV" hidden="1">#REF!</definedName>
    <definedName name="BExB203OWC9QZA3BYOKQ18L4FUJE" localSheetId="4" hidden="1">#REF!</definedName>
    <definedName name="BExB203OWC9QZA3BYOKQ18L4FUJE" localSheetId="3" hidden="1">#REF!</definedName>
    <definedName name="BExB203OWC9QZA3BYOKQ18L4FUJE" localSheetId="0" hidden="1">#REF!</definedName>
    <definedName name="BExB203OWC9QZA3BYOKQ18L4FUJE" localSheetId="1" hidden="1">#REF!</definedName>
    <definedName name="BExB203OWC9QZA3BYOKQ18L4FUJE" hidden="1">#REF!</definedName>
    <definedName name="BExB2CJHTU7C591BR4WRL5L2F2K6" localSheetId="4" hidden="1">#REF!</definedName>
    <definedName name="BExB2CJHTU7C591BR4WRL5L2F2K6" localSheetId="3" hidden="1">#REF!</definedName>
    <definedName name="BExB2CJHTU7C591BR4WRL5L2F2K6" localSheetId="0" hidden="1">#REF!</definedName>
    <definedName name="BExB2CJHTU7C591BR4WRL5L2F2K6" localSheetId="1" hidden="1">#REF!</definedName>
    <definedName name="BExB2CJHTU7C591BR4WRL5L2F2K6" hidden="1">#REF!</definedName>
    <definedName name="BExB2K1AV4PGNS1O6C7D7AO411AX" localSheetId="4" hidden="1">#REF!</definedName>
    <definedName name="BExB2K1AV4PGNS1O6C7D7AO411AX" localSheetId="3" hidden="1">#REF!</definedName>
    <definedName name="BExB2K1AV4PGNS1O6C7D7AO411AX" localSheetId="0" hidden="1">#REF!</definedName>
    <definedName name="BExB2K1AV4PGNS1O6C7D7AO411AX" localSheetId="1" hidden="1">#REF!</definedName>
    <definedName name="BExB2K1AV4PGNS1O6C7D7AO411AX" hidden="1">#REF!</definedName>
    <definedName name="BExB2O2UYHKI324YE324E1N7FVIB" localSheetId="4" hidden="1">#REF!</definedName>
    <definedName name="BExB2O2UYHKI324YE324E1N7FVIB" localSheetId="3" hidden="1">#REF!</definedName>
    <definedName name="BExB2O2UYHKI324YE324E1N7FVIB" localSheetId="0" hidden="1">#REF!</definedName>
    <definedName name="BExB2O2UYHKI324YE324E1N7FVIB" localSheetId="1" hidden="1">#REF!</definedName>
    <definedName name="BExB2O2UYHKI324YE324E1N7FVIB" hidden="1">#REF!</definedName>
    <definedName name="BExB2Q0VJ0MU2URO3JOVUAVHEI3V" localSheetId="4" hidden="1">#REF!</definedName>
    <definedName name="BExB2Q0VJ0MU2URO3JOVUAVHEI3V" localSheetId="3" hidden="1">#REF!</definedName>
    <definedName name="BExB2Q0VJ0MU2URO3JOVUAVHEI3V" localSheetId="0" hidden="1">#REF!</definedName>
    <definedName name="BExB2Q0VJ0MU2URO3JOVUAVHEI3V" localSheetId="1" hidden="1">#REF!</definedName>
    <definedName name="BExB2Q0VJ0MU2URO3JOVUAVHEI3V" hidden="1">#REF!</definedName>
    <definedName name="BExB30IP1DNKNQ6PZ5ERUGR5MK4Z" localSheetId="4" hidden="1">#REF!</definedName>
    <definedName name="BExB30IP1DNKNQ6PZ5ERUGR5MK4Z" localSheetId="3" hidden="1">#REF!</definedName>
    <definedName name="BExB30IP1DNKNQ6PZ5ERUGR5MK4Z" localSheetId="0" hidden="1">#REF!</definedName>
    <definedName name="BExB30IP1DNKNQ6PZ5ERUGR5MK4Z" localSheetId="1" hidden="1">#REF!</definedName>
    <definedName name="BExB30IP1DNKNQ6PZ5ERUGR5MK4Z" hidden="1">#REF!</definedName>
    <definedName name="BExB442RX0T3L6HUL6X5T21CENW6" localSheetId="4" hidden="1">#REF!</definedName>
    <definedName name="BExB442RX0T3L6HUL6X5T21CENW6" localSheetId="3" hidden="1">#REF!</definedName>
    <definedName name="BExB442RX0T3L6HUL6X5T21CENW6" localSheetId="0" hidden="1">#REF!</definedName>
    <definedName name="BExB442RX0T3L6HUL6X5T21CENW6" localSheetId="1" hidden="1">#REF!</definedName>
    <definedName name="BExB442RX0T3L6HUL6X5T21CENW6" hidden="1">#REF!</definedName>
    <definedName name="BExB4ADD0L7417CII901XTFKXD1J" localSheetId="4" hidden="1">#REF!</definedName>
    <definedName name="BExB4ADD0L7417CII901XTFKXD1J" localSheetId="3" hidden="1">#REF!</definedName>
    <definedName name="BExB4ADD0L7417CII901XTFKXD1J" localSheetId="0" hidden="1">#REF!</definedName>
    <definedName name="BExB4ADD0L7417CII901XTFKXD1J" localSheetId="1" hidden="1">#REF!</definedName>
    <definedName name="BExB4ADD0L7417CII901XTFKXD1J" hidden="1">#REF!</definedName>
    <definedName name="BExB4DO1V1NL2AVK5YE1RSL5RYHL" localSheetId="4" hidden="1">#REF!</definedName>
    <definedName name="BExB4DO1V1NL2AVK5YE1RSL5RYHL" localSheetId="3" hidden="1">#REF!</definedName>
    <definedName name="BExB4DO1V1NL2AVK5YE1RSL5RYHL" localSheetId="0" hidden="1">#REF!</definedName>
    <definedName name="BExB4DO1V1NL2AVK5YE1RSL5RYHL" localSheetId="1" hidden="1">#REF!</definedName>
    <definedName name="BExB4DO1V1NL2AVK5YE1RSL5RYHL" hidden="1">#REF!</definedName>
    <definedName name="BExB4DYU06HCGRIPBSWRCXK804UM" localSheetId="4" hidden="1">#REF!</definedName>
    <definedName name="BExB4DYU06HCGRIPBSWRCXK804UM" localSheetId="3" hidden="1">#REF!</definedName>
    <definedName name="BExB4DYU06HCGRIPBSWRCXK804UM" localSheetId="0" hidden="1">#REF!</definedName>
    <definedName name="BExB4DYU06HCGRIPBSWRCXK804UM" localSheetId="1" hidden="1">#REF!</definedName>
    <definedName name="BExB4DYU06HCGRIPBSWRCXK804UM" hidden="1">#REF!</definedName>
    <definedName name="BExB4Z3EZBGYYI33U0KQ8NEIH8PY" localSheetId="4" hidden="1">#REF!</definedName>
    <definedName name="BExB4Z3EZBGYYI33U0KQ8NEIH8PY" localSheetId="3" hidden="1">#REF!</definedName>
    <definedName name="BExB4Z3EZBGYYI33U0KQ8NEIH8PY" localSheetId="0" hidden="1">#REF!</definedName>
    <definedName name="BExB4Z3EZBGYYI33U0KQ8NEIH8PY" localSheetId="1" hidden="1">#REF!</definedName>
    <definedName name="BExB4Z3EZBGYYI33U0KQ8NEIH8PY" hidden="1">#REF!</definedName>
    <definedName name="BExB55368XW7UX657ZSPC6BFE92S" localSheetId="4" hidden="1">#REF!</definedName>
    <definedName name="BExB55368XW7UX657ZSPC6BFE92S" localSheetId="3" hidden="1">#REF!</definedName>
    <definedName name="BExB55368XW7UX657ZSPC6BFE92S" localSheetId="0" hidden="1">#REF!</definedName>
    <definedName name="BExB55368XW7UX657ZSPC6BFE92S" localSheetId="1" hidden="1">#REF!</definedName>
    <definedName name="BExB55368XW7UX657ZSPC6BFE92S" hidden="1">#REF!</definedName>
    <definedName name="BExB57MZEPL2SA2ONPK66YFLZWJU" localSheetId="4" hidden="1">#REF!</definedName>
    <definedName name="BExB57MZEPL2SA2ONPK66YFLZWJU" localSheetId="3" hidden="1">#REF!</definedName>
    <definedName name="BExB57MZEPL2SA2ONPK66YFLZWJU" localSheetId="0" hidden="1">#REF!</definedName>
    <definedName name="BExB57MZEPL2SA2ONPK66YFLZWJU" localSheetId="1" hidden="1">#REF!</definedName>
    <definedName name="BExB57MZEPL2SA2ONPK66YFLZWJU" hidden="1">#REF!</definedName>
    <definedName name="BExB5833OAOJ22VK1YK47FHUSVK2" localSheetId="4" hidden="1">#REF!</definedName>
    <definedName name="BExB5833OAOJ22VK1YK47FHUSVK2" localSheetId="3" hidden="1">#REF!</definedName>
    <definedName name="BExB5833OAOJ22VK1YK47FHUSVK2" localSheetId="0" hidden="1">#REF!</definedName>
    <definedName name="BExB5833OAOJ22VK1YK47FHUSVK2" localSheetId="1" hidden="1">#REF!</definedName>
    <definedName name="BExB5833OAOJ22VK1YK47FHUSVK2" hidden="1">#REF!</definedName>
    <definedName name="BExB58JDIHS42JZT9DJJMKA8QFCO" localSheetId="4" hidden="1">#REF!</definedName>
    <definedName name="BExB58JDIHS42JZT9DJJMKA8QFCO" localSheetId="3" hidden="1">#REF!</definedName>
    <definedName name="BExB58JDIHS42JZT9DJJMKA8QFCO" localSheetId="0" hidden="1">#REF!</definedName>
    <definedName name="BExB58JDIHS42JZT9DJJMKA8QFCO" localSheetId="1" hidden="1">#REF!</definedName>
    <definedName name="BExB58JDIHS42JZT9DJJMKA8QFCO" hidden="1">#REF!</definedName>
    <definedName name="BExB58U5FQC5JWV9CGC83HLLZUZI" localSheetId="4" hidden="1">#REF!</definedName>
    <definedName name="BExB58U5FQC5JWV9CGC83HLLZUZI" localSheetId="3" hidden="1">#REF!</definedName>
    <definedName name="BExB58U5FQC5JWV9CGC83HLLZUZI" localSheetId="0" hidden="1">#REF!</definedName>
    <definedName name="BExB58U5FQC5JWV9CGC83HLLZUZI" localSheetId="1" hidden="1">#REF!</definedName>
    <definedName name="BExB58U5FQC5JWV9CGC83HLLZUZI" hidden="1">#REF!</definedName>
    <definedName name="BExB5EDO9XUKHF74X3HAU2WPPHZH" localSheetId="4" hidden="1">#REF!</definedName>
    <definedName name="BExB5EDO9XUKHF74X3HAU2WPPHZH" localSheetId="3" hidden="1">#REF!</definedName>
    <definedName name="BExB5EDO9XUKHF74X3HAU2WPPHZH" localSheetId="0" hidden="1">#REF!</definedName>
    <definedName name="BExB5EDO9XUKHF74X3HAU2WPPHZH" localSheetId="1" hidden="1">#REF!</definedName>
    <definedName name="BExB5EDO9XUKHF74X3HAU2WPPHZH" hidden="1">#REF!</definedName>
    <definedName name="BExB5G6EH68AYEP1UT0GHUEL3SLN" localSheetId="4" hidden="1">#REF!</definedName>
    <definedName name="BExB5G6EH68AYEP1UT0GHUEL3SLN" localSheetId="3" hidden="1">#REF!</definedName>
    <definedName name="BExB5G6EH68AYEP1UT0GHUEL3SLN" localSheetId="0" hidden="1">#REF!</definedName>
    <definedName name="BExB5G6EH68AYEP1UT0GHUEL3SLN" localSheetId="1" hidden="1">#REF!</definedName>
    <definedName name="BExB5G6EH68AYEP1UT0GHUEL3SLN" hidden="1">#REF!</definedName>
    <definedName name="BExB5QYVEZWFE5DQVHAM760EV05X" localSheetId="4" hidden="1">#REF!</definedName>
    <definedName name="BExB5QYVEZWFE5DQVHAM760EV05X" localSheetId="3" hidden="1">#REF!</definedName>
    <definedName name="BExB5QYVEZWFE5DQVHAM760EV05X" localSheetId="0" hidden="1">#REF!</definedName>
    <definedName name="BExB5QYVEZWFE5DQVHAM760EV05X" localSheetId="1" hidden="1">#REF!</definedName>
    <definedName name="BExB5QYVEZWFE5DQVHAM760EV05X" hidden="1">#REF!</definedName>
    <definedName name="BExB5U9IRH14EMOE0YGIE3WIVLFS" localSheetId="4" hidden="1">#REF!</definedName>
    <definedName name="BExB5U9IRH14EMOE0YGIE3WIVLFS" localSheetId="3" hidden="1">#REF!</definedName>
    <definedName name="BExB5U9IRH14EMOE0YGIE3WIVLFS" localSheetId="0" hidden="1">#REF!</definedName>
    <definedName name="BExB5U9IRH14EMOE0YGIE3WIVLFS" localSheetId="1" hidden="1">#REF!</definedName>
    <definedName name="BExB5U9IRH14EMOE0YGIE3WIVLFS" hidden="1">#REF!</definedName>
    <definedName name="BExB5VWYMOV6BAIH7XUBBVPU7MMD" localSheetId="4" hidden="1">#REF!</definedName>
    <definedName name="BExB5VWYMOV6BAIH7XUBBVPU7MMD" localSheetId="3" hidden="1">#REF!</definedName>
    <definedName name="BExB5VWYMOV6BAIH7XUBBVPU7MMD" localSheetId="0" hidden="1">#REF!</definedName>
    <definedName name="BExB5VWYMOV6BAIH7XUBBVPU7MMD" localSheetId="1" hidden="1">#REF!</definedName>
    <definedName name="BExB5VWYMOV6BAIH7XUBBVPU7MMD" hidden="1">#REF!</definedName>
    <definedName name="BExB610DZWIJP1B72U9QM42COH2B" localSheetId="4" hidden="1">#REF!</definedName>
    <definedName name="BExB610DZWIJP1B72U9QM42COH2B" localSheetId="3" hidden="1">#REF!</definedName>
    <definedName name="BExB610DZWIJP1B72U9QM42COH2B" localSheetId="0" hidden="1">#REF!</definedName>
    <definedName name="BExB610DZWIJP1B72U9QM42COH2B" localSheetId="1" hidden="1">#REF!</definedName>
    <definedName name="BExB610DZWIJP1B72U9QM42COH2B" hidden="1">#REF!</definedName>
    <definedName name="BExB6C3FUAKK9ML5T767NMWGA9YB" localSheetId="4" hidden="1">#REF!</definedName>
    <definedName name="BExB6C3FUAKK9ML5T767NMWGA9YB" localSheetId="3" hidden="1">#REF!</definedName>
    <definedName name="BExB6C3FUAKK9ML5T767NMWGA9YB" localSheetId="0" hidden="1">#REF!</definedName>
    <definedName name="BExB6C3FUAKK9ML5T767NMWGA9YB" localSheetId="1" hidden="1">#REF!</definedName>
    <definedName name="BExB6C3FUAKK9ML5T767NMWGA9YB" hidden="1">#REF!</definedName>
    <definedName name="BExB6C8X6JYRLKZKK17VE3QUNL3D" localSheetId="4" hidden="1">#REF!</definedName>
    <definedName name="BExB6C8X6JYRLKZKK17VE3QUNL3D" localSheetId="3" hidden="1">#REF!</definedName>
    <definedName name="BExB6C8X6JYRLKZKK17VE3QUNL3D" localSheetId="0" hidden="1">#REF!</definedName>
    <definedName name="BExB6C8X6JYRLKZKK17VE3QUNL3D" localSheetId="1" hidden="1">#REF!</definedName>
    <definedName name="BExB6C8X6JYRLKZKK17VE3QUNL3D" hidden="1">#REF!</definedName>
    <definedName name="BExB6HN3QRFPXM71MDUK21BKM7PF" localSheetId="4" hidden="1">#REF!</definedName>
    <definedName name="BExB6HN3QRFPXM71MDUK21BKM7PF" localSheetId="3" hidden="1">#REF!</definedName>
    <definedName name="BExB6HN3QRFPXM71MDUK21BKM7PF" localSheetId="0" hidden="1">#REF!</definedName>
    <definedName name="BExB6HN3QRFPXM71MDUK21BKM7PF" localSheetId="1" hidden="1">#REF!</definedName>
    <definedName name="BExB6HN3QRFPXM71MDUK21BKM7PF" hidden="1">#REF!</definedName>
    <definedName name="BExB6IZMHCZ3LB7N73KD90YB1HBZ" localSheetId="4" hidden="1">#REF!</definedName>
    <definedName name="BExB6IZMHCZ3LB7N73KD90YB1HBZ" localSheetId="3" hidden="1">#REF!</definedName>
    <definedName name="BExB6IZMHCZ3LB7N73KD90YB1HBZ" localSheetId="0" hidden="1">#REF!</definedName>
    <definedName name="BExB6IZMHCZ3LB7N73KD90YB1HBZ" localSheetId="1" hidden="1">#REF!</definedName>
    <definedName name="BExB6IZMHCZ3LB7N73KD90YB1HBZ" hidden="1">#REF!</definedName>
    <definedName name="BExB719SGNX4Y8NE6JEXC555K596" localSheetId="4" hidden="1">#REF!</definedName>
    <definedName name="BExB719SGNX4Y8NE6JEXC555K596" localSheetId="3" hidden="1">#REF!</definedName>
    <definedName name="BExB719SGNX4Y8NE6JEXC555K596" localSheetId="0" hidden="1">#REF!</definedName>
    <definedName name="BExB719SGNX4Y8NE6JEXC555K596" localSheetId="1" hidden="1">#REF!</definedName>
    <definedName name="BExB719SGNX4Y8NE6JEXC555K596" hidden="1">#REF!</definedName>
    <definedName name="BExB7265DCHKS7V2OWRBXCZTEIW9" localSheetId="4" hidden="1">#REF!</definedName>
    <definedName name="BExB7265DCHKS7V2OWRBXCZTEIW9" localSheetId="3" hidden="1">#REF!</definedName>
    <definedName name="BExB7265DCHKS7V2OWRBXCZTEIW9" localSheetId="0" hidden="1">#REF!</definedName>
    <definedName name="BExB7265DCHKS7V2OWRBXCZTEIW9" localSheetId="1" hidden="1">#REF!</definedName>
    <definedName name="BExB7265DCHKS7V2OWRBXCZTEIW9" hidden="1">#REF!</definedName>
    <definedName name="BExB74PS5P9G0P09Y6DZSCX0FLTJ" localSheetId="4" hidden="1">#REF!</definedName>
    <definedName name="BExB74PS5P9G0P09Y6DZSCX0FLTJ" localSheetId="3" hidden="1">#REF!</definedName>
    <definedName name="BExB74PS5P9G0P09Y6DZSCX0FLTJ" localSheetId="0" hidden="1">#REF!</definedName>
    <definedName name="BExB74PS5P9G0P09Y6DZSCX0FLTJ" localSheetId="1" hidden="1">#REF!</definedName>
    <definedName name="BExB74PS5P9G0P09Y6DZSCX0FLTJ" hidden="1">#REF!</definedName>
    <definedName name="BExB78RH79J0MIF7H8CAZ0CFE88Q" localSheetId="4" hidden="1">#REF!</definedName>
    <definedName name="BExB78RH79J0MIF7H8CAZ0CFE88Q" localSheetId="3" hidden="1">#REF!</definedName>
    <definedName name="BExB78RH79J0MIF7H8CAZ0CFE88Q" localSheetId="0" hidden="1">#REF!</definedName>
    <definedName name="BExB78RH79J0MIF7H8CAZ0CFE88Q" localSheetId="1" hidden="1">#REF!</definedName>
    <definedName name="BExB78RH79J0MIF7H8CAZ0CFE88Q" hidden="1">#REF!</definedName>
    <definedName name="BExB7ELT09HGDVO5BJC1ZY9D09GZ" localSheetId="4" hidden="1">#REF!</definedName>
    <definedName name="BExB7ELT09HGDVO5BJC1ZY9D09GZ" localSheetId="3" hidden="1">#REF!</definedName>
    <definedName name="BExB7ELT09HGDVO5BJC1ZY9D09GZ" localSheetId="0" hidden="1">#REF!</definedName>
    <definedName name="BExB7ELT09HGDVO5BJC1ZY9D09GZ" localSheetId="1" hidden="1">#REF!</definedName>
    <definedName name="BExB7ELT09HGDVO5BJC1ZY9D09GZ" hidden="1">#REF!</definedName>
    <definedName name="BExB806PAXX70XUTA3ZI7OORD78R" localSheetId="4" hidden="1">#REF!</definedName>
    <definedName name="BExB806PAXX70XUTA3ZI7OORD78R" localSheetId="3" hidden="1">#REF!</definedName>
    <definedName name="BExB806PAXX70XUTA3ZI7OORD78R" localSheetId="0" hidden="1">#REF!</definedName>
    <definedName name="BExB806PAXX70XUTA3ZI7OORD78R" localSheetId="1" hidden="1">#REF!</definedName>
    <definedName name="BExB806PAXX70XUTA3ZI7OORD78R" hidden="1">#REF!</definedName>
    <definedName name="BExB8HF4UBVZKQCSRFRUQL2EE6VL" localSheetId="4" hidden="1">#REF!</definedName>
    <definedName name="BExB8HF4UBVZKQCSRFRUQL2EE6VL" localSheetId="3" hidden="1">#REF!</definedName>
    <definedName name="BExB8HF4UBVZKQCSRFRUQL2EE6VL" localSheetId="0" hidden="1">#REF!</definedName>
    <definedName name="BExB8HF4UBVZKQCSRFRUQL2EE6VL" localSheetId="1" hidden="1">#REF!</definedName>
    <definedName name="BExB8HF4UBVZKQCSRFRUQL2EE6VL" hidden="1">#REF!</definedName>
    <definedName name="BExB8HKHKZ1ORJZUYGG2M4VSCC39" localSheetId="4" hidden="1">#REF!</definedName>
    <definedName name="BExB8HKHKZ1ORJZUYGG2M4VSCC39" localSheetId="3" hidden="1">#REF!</definedName>
    <definedName name="BExB8HKHKZ1ORJZUYGG2M4VSCC39" localSheetId="0" hidden="1">#REF!</definedName>
    <definedName name="BExB8HKHKZ1ORJZUYGG2M4VSCC39" localSheetId="1" hidden="1">#REF!</definedName>
    <definedName name="BExB8HKHKZ1ORJZUYGG2M4VSCC39" hidden="1">#REF!</definedName>
    <definedName name="BExB8QPH8DC5BESEVPSMBCWVN6PO" localSheetId="4" hidden="1">#REF!</definedName>
    <definedName name="BExB8QPH8DC5BESEVPSMBCWVN6PO" localSheetId="3" hidden="1">#REF!</definedName>
    <definedName name="BExB8QPH8DC5BESEVPSMBCWVN6PO" localSheetId="0" hidden="1">#REF!</definedName>
    <definedName name="BExB8QPH8DC5BESEVPSMBCWVN6PO" localSheetId="1" hidden="1">#REF!</definedName>
    <definedName name="BExB8QPH8DC5BESEVPSMBCWVN6PO" hidden="1">#REF!</definedName>
    <definedName name="BExB8U5N0D85YR8APKN3PPKG0FWP" localSheetId="4" hidden="1">#REF!</definedName>
    <definedName name="BExB8U5N0D85YR8APKN3PPKG0FWP" localSheetId="3" hidden="1">#REF!</definedName>
    <definedName name="BExB8U5N0D85YR8APKN3PPKG0FWP" localSheetId="0" hidden="1">#REF!</definedName>
    <definedName name="BExB8U5N0D85YR8APKN3PPKG0FWP" localSheetId="1" hidden="1">#REF!</definedName>
    <definedName name="BExB8U5N0D85YR8APKN3PPKG0FWP" hidden="1">#REF!</definedName>
    <definedName name="BExB9DHI5I2TJ2LXYPM98EE81L27" localSheetId="4" hidden="1">#REF!</definedName>
    <definedName name="BExB9DHI5I2TJ2LXYPM98EE81L27" localSheetId="3" hidden="1">#REF!</definedName>
    <definedName name="BExB9DHI5I2TJ2LXYPM98EE81L27" localSheetId="0" hidden="1">#REF!</definedName>
    <definedName name="BExB9DHI5I2TJ2LXYPM98EE81L27" localSheetId="1" hidden="1">#REF!</definedName>
    <definedName name="BExB9DHI5I2TJ2LXYPM98EE81L27" hidden="1">#REF!</definedName>
    <definedName name="BExB9Q2MZZHBGW8QQKVEYIMJBPIE" localSheetId="4" hidden="1">#REF!</definedName>
    <definedName name="BExB9Q2MZZHBGW8QQKVEYIMJBPIE" localSheetId="3" hidden="1">#REF!</definedName>
    <definedName name="BExB9Q2MZZHBGW8QQKVEYIMJBPIE" localSheetId="0" hidden="1">#REF!</definedName>
    <definedName name="BExB9Q2MZZHBGW8QQKVEYIMJBPIE" localSheetId="1" hidden="1">#REF!</definedName>
    <definedName name="BExB9Q2MZZHBGW8QQKVEYIMJBPIE" hidden="1">#REF!</definedName>
    <definedName name="BExBA1GON0EZRJ20UYPILAPLNQWM" localSheetId="4" hidden="1">#REF!</definedName>
    <definedName name="BExBA1GON0EZRJ20UYPILAPLNQWM" localSheetId="3" hidden="1">#REF!</definedName>
    <definedName name="BExBA1GON0EZRJ20UYPILAPLNQWM" localSheetId="0" hidden="1">#REF!</definedName>
    <definedName name="BExBA1GON0EZRJ20UYPILAPLNQWM" localSheetId="1" hidden="1">#REF!</definedName>
    <definedName name="BExBA1GON0EZRJ20UYPILAPLNQWM" hidden="1">#REF!</definedName>
    <definedName name="BExBA69ASGYRZW1G1DYIS9QRRTBN" localSheetId="4" hidden="1">#REF!</definedName>
    <definedName name="BExBA69ASGYRZW1G1DYIS9QRRTBN" localSheetId="3" hidden="1">#REF!</definedName>
    <definedName name="BExBA69ASGYRZW1G1DYIS9QRRTBN" localSheetId="0" hidden="1">#REF!</definedName>
    <definedName name="BExBA69ASGYRZW1G1DYIS9QRRTBN" localSheetId="1" hidden="1">#REF!</definedName>
    <definedName name="BExBA69ASGYRZW1G1DYIS9QRRTBN" hidden="1">#REF!</definedName>
    <definedName name="BExBA6K42582A14WFFWQ3Q8QQWB6" localSheetId="4" hidden="1">#REF!</definedName>
    <definedName name="BExBA6K42582A14WFFWQ3Q8QQWB6" localSheetId="3" hidden="1">#REF!</definedName>
    <definedName name="BExBA6K42582A14WFFWQ3Q8QQWB6" localSheetId="0" hidden="1">#REF!</definedName>
    <definedName name="BExBA6K42582A14WFFWQ3Q8QQWB6" localSheetId="1" hidden="1">#REF!</definedName>
    <definedName name="BExBA6K42582A14WFFWQ3Q8QQWB6" hidden="1">#REF!</definedName>
    <definedName name="BExBA8I5D4R8R2PYQ1K16TWGTOEP" localSheetId="4" hidden="1">#REF!</definedName>
    <definedName name="BExBA8I5D4R8R2PYQ1K16TWGTOEP" localSheetId="3" hidden="1">#REF!</definedName>
    <definedName name="BExBA8I5D4R8R2PYQ1K16TWGTOEP" localSheetId="0" hidden="1">#REF!</definedName>
    <definedName name="BExBA8I5D4R8R2PYQ1K16TWGTOEP" localSheetId="1" hidden="1">#REF!</definedName>
    <definedName name="BExBA8I5D4R8R2PYQ1K16TWGTOEP" hidden="1">#REF!</definedName>
    <definedName name="BExBA93PE0DGUUTA7LLSIGBIXWE5" localSheetId="4" hidden="1">#REF!</definedName>
    <definedName name="BExBA93PE0DGUUTA7LLSIGBIXWE5" localSheetId="3" hidden="1">#REF!</definedName>
    <definedName name="BExBA93PE0DGUUTA7LLSIGBIXWE5" localSheetId="0" hidden="1">#REF!</definedName>
    <definedName name="BExBA93PE0DGUUTA7LLSIGBIXWE5" localSheetId="1" hidden="1">#REF!</definedName>
    <definedName name="BExBA93PE0DGUUTA7LLSIGBIXWE5" hidden="1">#REF!</definedName>
    <definedName name="BExBAI8X0FKDQJ6YZJQDTTG4ZCWY" localSheetId="4" hidden="1">#REF!</definedName>
    <definedName name="BExBAI8X0FKDQJ6YZJQDTTG4ZCWY" localSheetId="3" hidden="1">#REF!</definedName>
    <definedName name="BExBAI8X0FKDQJ6YZJQDTTG4ZCWY" localSheetId="0" hidden="1">#REF!</definedName>
    <definedName name="BExBAI8X0FKDQJ6YZJQDTTG4ZCWY" localSheetId="1" hidden="1">#REF!</definedName>
    <definedName name="BExBAI8X0FKDQJ6YZJQDTTG4ZCWY" hidden="1">#REF!</definedName>
    <definedName name="BExBAKN7XIBAXCF9PCNVS038PCQO" localSheetId="4" hidden="1">#REF!</definedName>
    <definedName name="BExBAKN7XIBAXCF9PCNVS038PCQO" localSheetId="3" hidden="1">#REF!</definedName>
    <definedName name="BExBAKN7XIBAXCF9PCNVS038PCQO" localSheetId="0" hidden="1">#REF!</definedName>
    <definedName name="BExBAKN7XIBAXCF9PCNVS038PCQO" localSheetId="1" hidden="1">#REF!</definedName>
    <definedName name="BExBAKN7XIBAXCF9PCNVS038PCQO" hidden="1">#REF!</definedName>
    <definedName name="BExBAKXZ7PBW3DDKKA5MWC1ZUC7O" localSheetId="4" hidden="1">#REF!</definedName>
    <definedName name="BExBAKXZ7PBW3DDKKA5MWC1ZUC7O" localSheetId="3" hidden="1">#REF!</definedName>
    <definedName name="BExBAKXZ7PBW3DDKKA5MWC1ZUC7O" localSheetId="0" hidden="1">#REF!</definedName>
    <definedName name="BExBAKXZ7PBW3DDKKA5MWC1ZUC7O" localSheetId="1" hidden="1">#REF!</definedName>
    <definedName name="BExBAKXZ7PBW3DDKKA5MWC1ZUC7O" hidden="1">#REF!</definedName>
    <definedName name="BExBAO8NLXZXHO6KCIECSFCH3RR0" localSheetId="4" hidden="1">#REF!</definedName>
    <definedName name="BExBAO8NLXZXHO6KCIECSFCH3RR0" localSheetId="3" hidden="1">#REF!</definedName>
    <definedName name="BExBAO8NLXZXHO6KCIECSFCH3RR0" localSheetId="0" hidden="1">#REF!</definedName>
    <definedName name="BExBAO8NLXZXHO6KCIECSFCH3RR0" localSheetId="1" hidden="1">#REF!</definedName>
    <definedName name="BExBAO8NLXZXHO6KCIECSFCH3RR0" hidden="1">#REF!</definedName>
    <definedName name="BExBAOOT1KBSIEISN1ADL4RMY879" localSheetId="4" hidden="1">#REF!</definedName>
    <definedName name="BExBAOOT1KBSIEISN1ADL4RMY879" localSheetId="3" hidden="1">#REF!</definedName>
    <definedName name="BExBAOOT1KBSIEISN1ADL4RMY879" localSheetId="0" hidden="1">#REF!</definedName>
    <definedName name="BExBAOOT1KBSIEISN1ADL4RMY879" localSheetId="1" hidden="1">#REF!</definedName>
    <definedName name="BExBAOOT1KBSIEISN1ADL4RMY879" hidden="1">#REF!</definedName>
    <definedName name="BExBAVKX8Q09370X1GCZWJ4E91YJ" localSheetId="4" hidden="1">#REF!</definedName>
    <definedName name="BExBAVKX8Q09370X1GCZWJ4E91YJ" localSheetId="3" hidden="1">#REF!</definedName>
    <definedName name="BExBAVKX8Q09370X1GCZWJ4E91YJ" localSheetId="0" hidden="1">#REF!</definedName>
    <definedName name="BExBAVKX8Q09370X1GCZWJ4E91YJ" localSheetId="1" hidden="1">#REF!</definedName>
    <definedName name="BExBAVKX8Q09370X1GCZWJ4E91YJ" hidden="1">#REF!</definedName>
    <definedName name="BExBAX2X2ENJYO4QTR5VAIQ86L7B" localSheetId="4" hidden="1">#REF!</definedName>
    <definedName name="BExBAX2X2ENJYO4QTR5VAIQ86L7B" localSheetId="3" hidden="1">#REF!</definedName>
    <definedName name="BExBAX2X2ENJYO4QTR5VAIQ86L7B" localSheetId="0" hidden="1">#REF!</definedName>
    <definedName name="BExBAX2X2ENJYO4QTR5VAIQ86L7B" localSheetId="1" hidden="1">#REF!</definedName>
    <definedName name="BExBAX2X2ENJYO4QTR5VAIQ86L7B" hidden="1">#REF!</definedName>
    <definedName name="BExBAZ13D3F1DVJQ6YJ8JGUYEYJE" localSheetId="4" hidden="1">#REF!</definedName>
    <definedName name="BExBAZ13D3F1DVJQ6YJ8JGUYEYJE" localSheetId="3" hidden="1">#REF!</definedName>
    <definedName name="BExBAZ13D3F1DVJQ6YJ8JGUYEYJE" localSheetId="0" hidden="1">#REF!</definedName>
    <definedName name="BExBAZ13D3F1DVJQ6YJ8JGUYEYJE" localSheetId="1" hidden="1">#REF!</definedName>
    <definedName name="BExBAZ13D3F1DVJQ6YJ8JGUYEYJE" hidden="1">#REF!</definedName>
    <definedName name="BExBBTG649R9I0CT042JLL8LXV18" localSheetId="4" hidden="1">#REF!</definedName>
    <definedName name="BExBBTG649R9I0CT042JLL8LXV18" localSheetId="3" hidden="1">#REF!</definedName>
    <definedName name="BExBBTG649R9I0CT042JLL8LXV18" localSheetId="0" hidden="1">#REF!</definedName>
    <definedName name="BExBBTG649R9I0CT042JLL8LXV18" localSheetId="1" hidden="1">#REF!</definedName>
    <definedName name="BExBBTG649R9I0CT042JLL8LXV18" hidden="1">#REF!</definedName>
    <definedName name="BExBBUCJQRR74Q7GPWDEZXYK2KJL" localSheetId="4" hidden="1">#REF!</definedName>
    <definedName name="BExBBUCJQRR74Q7GPWDEZXYK2KJL" localSheetId="3" hidden="1">#REF!</definedName>
    <definedName name="BExBBUCJQRR74Q7GPWDEZXYK2KJL" localSheetId="0" hidden="1">#REF!</definedName>
    <definedName name="BExBBUCJQRR74Q7GPWDEZXYK2KJL" localSheetId="1" hidden="1">#REF!</definedName>
    <definedName name="BExBBUCJQRR74Q7GPWDEZXYK2KJL" hidden="1">#REF!</definedName>
    <definedName name="BExBBV8XVMD9CKZY711T0BN7H3PM" localSheetId="4" hidden="1">#REF!</definedName>
    <definedName name="BExBBV8XVMD9CKZY711T0BN7H3PM" localSheetId="3" hidden="1">#REF!</definedName>
    <definedName name="BExBBV8XVMD9CKZY711T0BN7H3PM" localSheetId="0" hidden="1">#REF!</definedName>
    <definedName name="BExBBV8XVMD9CKZY711T0BN7H3PM" localSheetId="1" hidden="1">#REF!</definedName>
    <definedName name="BExBBV8XVMD9CKZY711T0BN7H3PM" hidden="1">#REF!</definedName>
    <definedName name="BExBC78HXWXHO3XAB6E8NVTBGLJS" localSheetId="4" hidden="1">#REF!</definedName>
    <definedName name="BExBC78HXWXHO3XAB6E8NVTBGLJS" localSheetId="3" hidden="1">#REF!</definedName>
    <definedName name="BExBC78HXWXHO3XAB6E8NVTBGLJS" localSheetId="0" hidden="1">#REF!</definedName>
    <definedName name="BExBC78HXWXHO3XAB6E8NVTBGLJS" localSheetId="1" hidden="1">#REF!</definedName>
    <definedName name="BExBC78HXWXHO3XAB6E8NVTBGLJS" hidden="1">#REF!</definedName>
    <definedName name="BExBCKKJTIRKC1RZJRTK65HHLX4W" localSheetId="4" hidden="1">#REF!</definedName>
    <definedName name="BExBCKKJTIRKC1RZJRTK65HHLX4W" localSheetId="3" hidden="1">#REF!</definedName>
    <definedName name="BExBCKKJTIRKC1RZJRTK65HHLX4W" localSheetId="0" hidden="1">#REF!</definedName>
    <definedName name="BExBCKKJTIRKC1RZJRTK65HHLX4W" localSheetId="1" hidden="1">#REF!</definedName>
    <definedName name="BExBCKKJTIRKC1RZJRTK65HHLX4W" hidden="1">#REF!</definedName>
    <definedName name="BExBCLMEPAN3XXX174TU8SS0627Q" localSheetId="4" hidden="1">#REF!</definedName>
    <definedName name="BExBCLMEPAN3XXX174TU8SS0627Q" localSheetId="3" hidden="1">#REF!</definedName>
    <definedName name="BExBCLMEPAN3XXX174TU8SS0627Q" localSheetId="0" hidden="1">#REF!</definedName>
    <definedName name="BExBCLMEPAN3XXX174TU8SS0627Q" localSheetId="1" hidden="1">#REF!</definedName>
    <definedName name="BExBCLMEPAN3XXX174TU8SS0627Q" hidden="1">#REF!</definedName>
    <definedName name="BExBCRBEYR2KZ8FAQFZ2NHY13WIY" localSheetId="4" hidden="1">#REF!</definedName>
    <definedName name="BExBCRBEYR2KZ8FAQFZ2NHY13WIY" localSheetId="3" hidden="1">#REF!</definedName>
    <definedName name="BExBCRBEYR2KZ8FAQFZ2NHY13WIY" localSheetId="0" hidden="1">#REF!</definedName>
    <definedName name="BExBCRBEYR2KZ8FAQFZ2NHY13WIY" localSheetId="1" hidden="1">#REF!</definedName>
    <definedName name="BExBCRBEYR2KZ8FAQFZ2NHY13WIY" hidden="1">#REF!</definedName>
    <definedName name="BExBD4I559NXSV6J07Q343TKYMVJ" localSheetId="4" hidden="1">#REF!</definedName>
    <definedName name="BExBD4I559NXSV6J07Q343TKYMVJ" localSheetId="3" hidden="1">#REF!</definedName>
    <definedName name="BExBD4I559NXSV6J07Q343TKYMVJ" localSheetId="0" hidden="1">#REF!</definedName>
    <definedName name="BExBD4I559NXSV6J07Q343TKYMVJ" localSheetId="1" hidden="1">#REF!</definedName>
    <definedName name="BExBD4I559NXSV6J07Q343TKYMVJ" hidden="1">#REF!</definedName>
    <definedName name="BExBDBZQLTX3OGFYGULQFK5WEZU5" localSheetId="4" hidden="1">#REF!</definedName>
    <definedName name="BExBDBZQLTX3OGFYGULQFK5WEZU5" localSheetId="3" hidden="1">#REF!</definedName>
    <definedName name="BExBDBZQLTX3OGFYGULQFK5WEZU5" localSheetId="0" hidden="1">#REF!</definedName>
    <definedName name="BExBDBZQLTX3OGFYGULQFK5WEZU5" localSheetId="1" hidden="1">#REF!</definedName>
    <definedName name="BExBDBZQLTX3OGFYGULQFK5WEZU5" hidden="1">#REF!</definedName>
    <definedName name="BExBDJS9TUEU8Z84IV59E5V4T8K6" localSheetId="4" hidden="1">#REF!</definedName>
    <definedName name="BExBDJS9TUEU8Z84IV59E5V4T8K6" localSheetId="3" hidden="1">#REF!</definedName>
    <definedName name="BExBDJS9TUEU8Z84IV59E5V4T8K6" localSheetId="0" hidden="1">#REF!</definedName>
    <definedName name="BExBDJS9TUEU8Z84IV59E5V4T8K6" localSheetId="1" hidden="1">#REF!</definedName>
    <definedName name="BExBDJS9TUEU8Z84IV59E5V4T8K6" hidden="1">#REF!</definedName>
    <definedName name="BExBDKOMSVH4XMH52CFJ3F028I9R" localSheetId="4" hidden="1">#REF!</definedName>
    <definedName name="BExBDKOMSVH4XMH52CFJ3F028I9R" localSheetId="3" hidden="1">#REF!</definedName>
    <definedName name="BExBDKOMSVH4XMH52CFJ3F028I9R" localSheetId="0" hidden="1">#REF!</definedName>
    <definedName name="BExBDKOMSVH4XMH52CFJ3F028I9R" localSheetId="1" hidden="1">#REF!</definedName>
    <definedName name="BExBDKOMSVH4XMH52CFJ3F028I9R" hidden="1">#REF!</definedName>
    <definedName name="BExBDSRXVZQ0W5WXQMP5XD00GRRL" localSheetId="4" hidden="1">#REF!</definedName>
    <definedName name="BExBDSRXVZQ0W5WXQMP5XD00GRRL" localSheetId="3" hidden="1">#REF!</definedName>
    <definedName name="BExBDSRXVZQ0W5WXQMP5XD00GRRL" localSheetId="0" hidden="1">#REF!</definedName>
    <definedName name="BExBDSRXVZQ0W5WXQMP5XD00GRRL" localSheetId="1" hidden="1">#REF!</definedName>
    <definedName name="BExBDSRXVZQ0W5WXQMP5XD00GRRL" hidden="1">#REF!</definedName>
    <definedName name="BExBDUVGK3E1J4JY9ZYTS7V14BLY" localSheetId="4" hidden="1">#REF!</definedName>
    <definedName name="BExBDUVGK3E1J4JY9ZYTS7V14BLY" localSheetId="3" hidden="1">#REF!</definedName>
    <definedName name="BExBDUVGK3E1J4JY9ZYTS7V14BLY" localSheetId="0" hidden="1">#REF!</definedName>
    <definedName name="BExBDUVGK3E1J4JY9ZYTS7V14BLY" localSheetId="1" hidden="1">#REF!</definedName>
    <definedName name="BExBDUVGK3E1J4JY9ZYTS7V14BLY" hidden="1">#REF!</definedName>
    <definedName name="BExBE162OSBKD30I7T1DKKPT3I9I" localSheetId="4" hidden="1">#REF!</definedName>
    <definedName name="BExBE162OSBKD30I7T1DKKPT3I9I" localSheetId="3" hidden="1">#REF!</definedName>
    <definedName name="BExBE162OSBKD30I7T1DKKPT3I9I" localSheetId="0" hidden="1">#REF!</definedName>
    <definedName name="BExBE162OSBKD30I7T1DKKPT3I9I" localSheetId="1" hidden="1">#REF!</definedName>
    <definedName name="BExBE162OSBKD30I7T1DKKPT3I9I" hidden="1">#REF!</definedName>
    <definedName name="BExBE5YPUY1T7N7DHMMIGGXK8TMP" localSheetId="4" hidden="1">#REF!</definedName>
    <definedName name="BExBE5YPUY1T7N7DHMMIGGXK8TMP" localSheetId="3" hidden="1">#REF!</definedName>
    <definedName name="BExBE5YPUY1T7N7DHMMIGGXK8TMP" localSheetId="0" hidden="1">#REF!</definedName>
    <definedName name="BExBE5YPUY1T7N7DHMMIGGXK8TMP" localSheetId="1" hidden="1">#REF!</definedName>
    <definedName name="BExBE5YPUY1T7N7DHMMIGGXK8TMP" hidden="1">#REF!</definedName>
    <definedName name="BExBEC9ATLQZF86W1M3APSM4HEOH" localSheetId="4" hidden="1">#REF!</definedName>
    <definedName name="BExBEC9ATLQZF86W1M3APSM4HEOH" localSheetId="3" hidden="1">#REF!</definedName>
    <definedName name="BExBEC9ATLQZF86W1M3APSM4HEOH" localSheetId="0" hidden="1">#REF!</definedName>
    <definedName name="BExBEC9ATLQZF86W1M3APSM4HEOH" localSheetId="1" hidden="1">#REF!</definedName>
    <definedName name="BExBEC9ATLQZF86W1M3APSM4HEOH" hidden="1">#REF!</definedName>
    <definedName name="BExBEYFQJE9YK12A6JBMRFKEC7RN" localSheetId="4" hidden="1">#REF!</definedName>
    <definedName name="BExBEYFQJE9YK12A6JBMRFKEC7RN" localSheetId="3" hidden="1">#REF!</definedName>
    <definedName name="BExBEYFQJE9YK12A6JBMRFKEC7RN" localSheetId="0" hidden="1">#REF!</definedName>
    <definedName name="BExBEYFQJE9YK12A6JBMRFKEC7RN" localSheetId="1" hidden="1">#REF!</definedName>
    <definedName name="BExBEYFQJE9YK12A6JBMRFKEC7RN" hidden="1">#REF!</definedName>
    <definedName name="BExBG1ED81J2O4A2S5F5Y3BPHMCR" localSheetId="4" hidden="1">#REF!</definedName>
    <definedName name="BExBG1ED81J2O4A2S5F5Y3BPHMCR" localSheetId="3" hidden="1">#REF!</definedName>
    <definedName name="BExBG1ED81J2O4A2S5F5Y3BPHMCR" localSheetId="0" hidden="1">#REF!</definedName>
    <definedName name="BExBG1ED81J2O4A2S5F5Y3BPHMCR" localSheetId="1" hidden="1">#REF!</definedName>
    <definedName name="BExBG1ED81J2O4A2S5F5Y3BPHMCR" hidden="1">#REF!</definedName>
    <definedName name="BExCRLIHS7466WFJ3RPIUGGXYESZ" localSheetId="4" hidden="1">#REF!</definedName>
    <definedName name="BExCRLIHS7466WFJ3RPIUGGXYESZ" localSheetId="3" hidden="1">#REF!</definedName>
    <definedName name="BExCRLIHS7466WFJ3RPIUGGXYESZ" localSheetId="0" hidden="1">#REF!</definedName>
    <definedName name="BExCRLIHS7466WFJ3RPIUGGXYESZ" localSheetId="1" hidden="1">#REF!</definedName>
    <definedName name="BExCRLIHS7466WFJ3RPIUGGXYESZ" hidden="1">#REF!</definedName>
    <definedName name="BExCS1EDDUEAEWHVYXHIP9I1WCJH" localSheetId="4" hidden="1">#REF!</definedName>
    <definedName name="BExCS1EDDUEAEWHVYXHIP9I1WCJH" localSheetId="3" hidden="1">#REF!</definedName>
    <definedName name="BExCS1EDDUEAEWHVYXHIP9I1WCJH" localSheetId="0" hidden="1">#REF!</definedName>
    <definedName name="BExCS1EDDUEAEWHVYXHIP9I1WCJH" localSheetId="1" hidden="1">#REF!</definedName>
    <definedName name="BExCS1EDDUEAEWHVYXHIP9I1WCJH" hidden="1">#REF!</definedName>
    <definedName name="BExCS6SLRCBH006GNRE27HFRHP40" localSheetId="4" hidden="1">#REF!</definedName>
    <definedName name="BExCS6SLRCBH006GNRE27HFRHP40" localSheetId="3" hidden="1">#REF!</definedName>
    <definedName name="BExCS6SLRCBH006GNRE27HFRHP40" localSheetId="0" hidden="1">#REF!</definedName>
    <definedName name="BExCS6SLRCBH006GNRE27HFRHP40" localSheetId="1" hidden="1">#REF!</definedName>
    <definedName name="BExCS6SLRCBH006GNRE27HFRHP40" hidden="1">#REF!</definedName>
    <definedName name="BExCS7ZPMHFJ4UJDAL8CQOLSZ13B" localSheetId="4" hidden="1">#REF!</definedName>
    <definedName name="BExCS7ZPMHFJ4UJDAL8CQOLSZ13B" localSheetId="3" hidden="1">#REF!</definedName>
    <definedName name="BExCS7ZPMHFJ4UJDAL8CQOLSZ13B" localSheetId="0" hidden="1">#REF!</definedName>
    <definedName name="BExCS7ZPMHFJ4UJDAL8CQOLSZ13B" localSheetId="1" hidden="1">#REF!</definedName>
    <definedName name="BExCS7ZPMHFJ4UJDAL8CQOLSZ13B" hidden="1">#REF!</definedName>
    <definedName name="BExCS8W4NJUZH9S1CYB6XSDLEPBW" localSheetId="4" hidden="1">#REF!</definedName>
    <definedName name="BExCS8W4NJUZH9S1CYB6XSDLEPBW" localSheetId="3" hidden="1">#REF!</definedName>
    <definedName name="BExCS8W4NJUZH9S1CYB6XSDLEPBW" localSheetId="0" hidden="1">#REF!</definedName>
    <definedName name="BExCS8W4NJUZH9S1CYB6XSDLEPBW" localSheetId="1" hidden="1">#REF!</definedName>
    <definedName name="BExCS8W4NJUZH9S1CYB6XSDLEPBW" hidden="1">#REF!</definedName>
    <definedName name="BExCSAE1M6G20R41J0Y24YNN0YC1" localSheetId="4" hidden="1">#REF!</definedName>
    <definedName name="BExCSAE1M6G20R41J0Y24YNN0YC1" localSheetId="3" hidden="1">#REF!</definedName>
    <definedName name="BExCSAE1M6G20R41J0Y24YNN0YC1" localSheetId="0" hidden="1">#REF!</definedName>
    <definedName name="BExCSAE1M6G20R41J0Y24YNN0YC1" localSheetId="1" hidden="1">#REF!</definedName>
    <definedName name="BExCSAE1M6G20R41J0Y24YNN0YC1" hidden="1">#REF!</definedName>
    <definedName name="BExCSAOUZOYKHN7HV511TO8VDJ02" localSheetId="4" hidden="1">#REF!</definedName>
    <definedName name="BExCSAOUZOYKHN7HV511TO8VDJ02" localSheetId="3" hidden="1">#REF!</definedName>
    <definedName name="BExCSAOUZOYKHN7HV511TO8VDJ02" localSheetId="0" hidden="1">#REF!</definedName>
    <definedName name="BExCSAOUZOYKHN7HV511TO8VDJ02" localSheetId="1" hidden="1">#REF!</definedName>
    <definedName name="BExCSAOUZOYKHN7HV511TO8VDJ02" hidden="1">#REF!</definedName>
    <definedName name="BExCSMOFTXSUEC1T46LR1UPYRCX5" localSheetId="4" hidden="1">#REF!</definedName>
    <definedName name="BExCSMOFTXSUEC1T46LR1UPYRCX5" localSheetId="3" hidden="1">#REF!</definedName>
    <definedName name="BExCSMOFTXSUEC1T46LR1UPYRCX5" localSheetId="0" hidden="1">#REF!</definedName>
    <definedName name="BExCSMOFTXSUEC1T46LR1UPYRCX5" localSheetId="1" hidden="1">#REF!</definedName>
    <definedName name="BExCSMOFTXSUEC1T46LR1UPYRCX5" hidden="1">#REF!</definedName>
    <definedName name="BExCSSDG3TM6TPKS19E9QYJEELZ6" localSheetId="4" hidden="1">#REF!</definedName>
    <definedName name="BExCSSDG3TM6TPKS19E9QYJEELZ6" localSheetId="3" hidden="1">#REF!</definedName>
    <definedName name="BExCSSDG3TM6TPKS19E9QYJEELZ6" localSheetId="0" hidden="1">#REF!</definedName>
    <definedName name="BExCSSDG3TM6TPKS19E9QYJEELZ6" localSheetId="1" hidden="1">#REF!</definedName>
    <definedName name="BExCSSDG3TM6TPKS19E9QYJEELZ6" hidden="1">#REF!</definedName>
    <definedName name="BExCSZV7U67UWXL2HKJNM5W1E4OO" localSheetId="4" hidden="1">#REF!</definedName>
    <definedName name="BExCSZV7U67UWXL2HKJNM5W1E4OO" localSheetId="3" hidden="1">#REF!</definedName>
    <definedName name="BExCSZV7U67UWXL2HKJNM5W1E4OO" localSheetId="0" hidden="1">#REF!</definedName>
    <definedName name="BExCSZV7U67UWXL2HKJNM5W1E4OO" localSheetId="1" hidden="1">#REF!</definedName>
    <definedName name="BExCSZV7U67UWXL2HKJNM5W1E4OO" hidden="1">#REF!</definedName>
    <definedName name="BExCT4NSDT61OCH04Y2QIFIOP75H" localSheetId="4" hidden="1">#REF!</definedName>
    <definedName name="BExCT4NSDT61OCH04Y2QIFIOP75H" localSheetId="3" hidden="1">#REF!</definedName>
    <definedName name="BExCT4NSDT61OCH04Y2QIFIOP75H" localSheetId="0" hidden="1">#REF!</definedName>
    <definedName name="BExCT4NSDT61OCH04Y2QIFIOP75H" localSheetId="1" hidden="1">#REF!</definedName>
    <definedName name="BExCT4NSDT61OCH04Y2QIFIOP75H" hidden="1">#REF!</definedName>
    <definedName name="BExCTW8G3VCZ55S09HTUGXKB1P2M" localSheetId="4" hidden="1">#REF!</definedName>
    <definedName name="BExCTW8G3VCZ55S09HTUGXKB1P2M" localSheetId="3" hidden="1">#REF!</definedName>
    <definedName name="BExCTW8G3VCZ55S09HTUGXKB1P2M" localSheetId="0" hidden="1">#REF!</definedName>
    <definedName name="BExCTW8G3VCZ55S09HTUGXKB1P2M" localSheetId="1" hidden="1">#REF!</definedName>
    <definedName name="BExCTW8G3VCZ55S09HTUGXKB1P2M" hidden="1">#REF!</definedName>
    <definedName name="BExCTYS2KX0QANOLT8LGZ9WV3S3T" localSheetId="4" hidden="1">#REF!</definedName>
    <definedName name="BExCTYS2KX0QANOLT8LGZ9WV3S3T" localSheetId="3" hidden="1">#REF!</definedName>
    <definedName name="BExCTYS2KX0QANOLT8LGZ9WV3S3T" localSheetId="0" hidden="1">#REF!</definedName>
    <definedName name="BExCTYS2KX0QANOLT8LGZ9WV3S3T" localSheetId="1" hidden="1">#REF!</definedName>
    <definedName name="BExCTYS2KX0QANOLT8LGZ9WV3S3T" hidden="1">#REF!</definedName>
    <definedName name="BExCTZZ9JNES4EDHW97NP0EGQALX" localSheetId="4" hidden="1">#REF!</definedName>
    <definedName name="BExCTZZ9JNES4EDHW97NP0EGQALX" localSheetId="3" hidden="1">#REF!</definedName>
    <definedName name="BExCTZZ9JNES4EDHW97NP0EGQALX" localSheetId="0" hidden="1">#REF!</definedName>
    <definedName name="BExCTZZ9JNES4EDHW97NP0EGQALX" localSheetId="1" hidden="1">#REF!</definedName>
    <definedName name="BExCTZZ9JNES4EDHW97NP0EGQALX" hidden="1">#REF!</definedName>
    <definedName name="BExCU0A1V6NMZQ9ASYJ8QIVQ5UR2" localSheetId="4" hidden="1">#REF!</definedName>
    <definedName name="BExCU0A1V6NMZQ9ASYJ8QIVQ5UR2" localSheetId="3" hidden="1">#REF!</definedName>
    <definedName name="BExCU0A1V6NMZQ9ASYJ8QIVQ5UR2" localSheetId="0" hidden="1">#REF!</definedName>
    <definedName name="BExCU0A1V6NMZQ9ASYJ8QIVQ5UR2" localSheetId="1" hidden="1">#REF!</definedName>
    <definedName name="BExCU0A1V6NMZQ9ASYJ8QIVQ5UR2" hidden="1">#REF!</definedName>
    <definedName name="BExCU2834920JBHSPCRC4UF80OLL" localSheetId="4" hidden="1">#REF!</definedName>
    <definedName name="BExCU2834920JBHSPCRC4UF80OLL" localSheetId="3" hidden="1">#REF!</definedName>
    <definedName name="BExCU2834920JBHSPCRC4UF80OLL" localSheetId="0" hidden="1">#REF!</definedName>
    <definedName name="BExCU2834920JBHSPCRC4UF80OLL" localSheetId="1" hidden="1">#REF!</definedName>
    <definedName name="BExCU2834920JBHSPCRC4UF80OLL" hidden="1">#REF!</definedName>
    <definedName name="BExCU8O54I3P3WRYWY1CRP3S78QY" localSheetId="4" hidden="1">#REF!</definedName>
    <definedName name="BExCU8O54I3P3WRYWY1CRP3S78QY" localSheetId="3" hidden="1">#REF!</definedName>
    <definedName name="BExCU8O54I3P3WRYWY1CRP3S78QY" localSheetId="0" hidden="1">#REF!</definedName>
    <definedName name="BExCU8O54I3P3WRYWY1CRP3S78QY" localSheetId="1" hidden="1">#REF!</definedName>
    <definedName name="BExCU8O54I3P3WRYWY1CRP3S78QY" hidden="1">#REF!</definedName>
    <definedName name="BExCUDRJO23YOKT8GPWOVQ4XEHF5" localSheetId="4" hidden="1">#REF!</definedName>
    <definedName name="BExCUDRJO23YOKT8GPWOVQ4XEHF5" localSheetId="3" hidden="1">#REF!</definedName>
    <definedName name="BExCUDRJO23YOKT8GPWOVQ4XEHF5" localSheetId="0" hidden="1">#REF!</definedName>
    <definedName name="BExCUDRJO23YOKT8GPWOVQ4XEHF5" localSheetId="1" hidden="1">#REF!</definedName>
    <definedName name="BExCUDRJO23YOKT8GPWOVQ4XEHF5" hidden="1">#REF!</definedName>
    <definedName name="BExCUPAXFR16YMWL30ME3F3BSRDZ" localSheetId="4" hidden="1">#REF!</definedName>
    <definedName name="BExCUPAXFR16YMWL30ME3F3BSRDZ" localSheetId="3" hidden="1">#REF!</definedName>
    <definedName name="BExCUPAXFR16YMWL30ME3F3BSRDZ" localSheetId="0" hidden="1">#REF!</definedName>
    <definedName name="BExCUPAXFR16YMWL30ME3F3BSRDZ" localSheetId="1" hidden="1">#REF!</definedName>
    <definedName name="BExCUPAXFR16YMWL30ME3F3BSRDZ" hidden="1">#REF!</definedName>
    <definedName name="BExCUR94DHCE47PUUWEMT5QZOYR2" localSheetId="4" hidden="1">#REF!</definedName>
    <definedName name="BExCUR94DHCE47PUUWEMT5QZOYR2" localSheetId="3" hidden="1">#REF!</definedName>
    <definedName name="BExCUR94DHCE47PUUWEMT5QZOYR2" localSheetId="0" hidden="1">#REF!</definedName>
    <definedName name="BExCUR94DHCE47PUUWEMT5QZOYR2" localSheetId="1" hidden="1">#REF!</definedName>
    <definedName name="BExCUR94DHCE47PUUWEMT5QZOYR2" hidden="1">#REF!</definedName>
    <definedName name="BExCV634L7SVHGB0UDDTRRQ2Q72H" localSheetId="4" hidden="1">#REF!</definedName>
    <definedName name="BExCV634L7SVHGB0UDDTRRQ2Q72H" localSheetId="3" hidden="1">#REF!</definedName>
    <definedName name="BExCV634L7SVHGB0UDDTRRQ2Q72H" localSheetId="0" hidden="1">#REF!</definedName>
    <definedName name="BExCV634L7SVHGB0UDDTRRQ2Q72H" localSheetId="1" hidden="1">#REF!</definedName>
    <definedName name="BExCV634L7SVHGB0UDDTRRQ2Q72H" hidden="1">#REF!</definedName>
    <definedName name="BExCVBXGSXT9FWJRG62PX9S1RK83" localSheetId="4" hidden="1">#REF!</definedName>
    <definedName name="BExCVBXGSXT9FWJRG62PX9S1RK83" localSheetId="3" hidden="1">#REF!</definedName>
    <definedName name="BExCVBXGSXT9FWJRG62PX9S1RK83" localSheetId="0" hidden="1">#REF!</definedName>
    <definedName name="BExCVBXGSXT9FWJRG62PX9S1RK83" localSheetId="1" hidden="1">#REF!</definedName>
    <definedName name="BExCVBXGSXT9FWJRG62PX9S1RK83" hidden="1">#REF!</definedName>
    <definedName name="BExCVHBNLOHNFS0JAV3I1XGPNH9W" localSheetId="4" hidden="1">#REF!</definedName>
    <definedName name="BExCVHBNLOHNFS0JAV3I1XGPNH9W" localSheetId="3" hidden="1">#REF!</definedName>
    <definedName name="BExCVHBNLOHNFS0JAV3I1XGPNH9W" localSheetId="0" hidden="1">#REF!</definedName>
    <definedName name="BExCVHBNLOHNFS0JAV3I1XGPNH9W" localSheetId="1" hidden="1">#REF!</definedName>
    <definedName name="BExCVHBNLOHNFS0JAV3I1XGPNH9W" hidden="1">#REF!</definedName>
    <definedName name="BExCVI86R31A2IOZIEBY1FJLVILD" localSheetId="4" hidden="1">#REF!</definedName>
    <definedName name="BExCVI86R31A2IOZIEBY1FJLVILD" localSheetId="3" hidden="1">#REF!</definedName>
    <definedName name="BExCVI86R31A2IOZIEBY1FJLVILD" localSheetId="0" hidden="1">#REF!</definedName>
    <definedName name="BExCVI86R31A2IOZIEBY1FJLVILD" localSheetId="1" hidden="1">#REF!</definedName>
    <definedName name="BExCVI86R31A2IOZIEBY1FJLVILD" hidden="1">#REF!</definedName>
    <definedName name="BExCVKGZXE0I9EIXKBZVSGSEY2RR" localSheetId="4" hidden="1">#REF!</definedName>
    <definedName name="BExCVKGZXE0I9EIXKBZVSGSEY2RR" localSheetId="3" hidden="1">#REF!</definedName>
    <definedName name="BExCVKGZXE0I9EIXKBZVSGSEY2RR" localSheetId="0" hidden="1">#REF!</definedName>
    <definedName name="BExCVKGZXE0I9EIXKBZVSGSEY2RR" localSheetId="1" hidden="1">#REF!</definedName>
    <definedName name="BExCVKGZXE0I9EIXKBZVSGSEY2RR" hidden="1">#REF!</definedName>
    <definedName name="BExCVV44WY5807WGMTGKPW0GT256" localSheetId="4" hidden="1">#REF!</definedName>
    <definedName name="BExCVV44WY5807WGMTGKPW0GT256" localSheetId="3" hidden="1">#REF!</definedName>
    <definedName name="BExCVV44WY5807WGMTGKPW0GT256" localSheetId="0" hidden="1">#REF!</definedName>
    <definedName name="BExCVV44WY5807WGMTGKPW0GT256" localSheetId="1" hidden="1">#REF!</definedName>
    <definedName name="BExCVV44WY5807WGMTGKPW0GT256" hidden="1">#REF!</definedName>
    <definedName name="BExCVZ5PN4V6MRBZ04PZJW3GEF8S" localSheetId="4" hidden="1">#REF!</definedName>
    <definedName name="BExCVZ5PN4V6MRBZ04PZJW3GEF8S" localSheetId="3" hidden="1">#REF!</definedName>
    <definedName name="BExCVZ5PN4V6MRBZ04PZJW3GEF8S" localSheetId="0" hidden="1">#REF!</definedName>
    <definedName name="BExCVZ5PN4V6MRBZ04PZJW3GEF8S" localSheetId="1" hidden="1">#REF!</definedName>
    <definedName name="BExCVZ5PN4V6MRBZ04PZJW3GEF8S" hidden="1">#REF!</definedName>
    <definedName name="BExCW13R0GWJYGXZBNCPAHQN4NR2" localSheetId="4" hidden="1">#REF!</definedName>
    <definedName name="BExCW13R0GWJYGXZBNCPAHQN4NR2" localSheetId="3" hidden="1">#REF!</definedName>
    <definedName name="BExCW13R0GWJYGXZBNCPAHQN4NR2" localSheetId="0" hidden="1">#REF!</definedName>
    <definedName name="BExCW13R0GWJYGXZBNCPAHQN4NR2" localSheetId="1" hidden="1">#REF!</definedName>
    <definedName name="BExCW13R0GWJYGXZBNCPAHQN4NR2" hidden="1">#REF!</definedName>
    <definedName name="BExCW9Y5HWU4RJTNX74O6L24VGCK" localSheetId="4" hidden="1">#REF!</definedName>
    <definedName name="BExCW9Y5HWU4RJTNX74O6L24VGCK" localSheetId="3" hidden="1">#REF!</definedName>
    <definedName name="BExCW9Y5HWU4RJTNX74O6L24VGCK" localSheetId="0" hidden="1">#REF!</definedName>
    <definedName name="BExCW9Y5HWU4RJTNX74O6L24VGCK" localSheetId="1" hidden="1">#REF!</definedName>
    <definedName name="BExCW9Y5HWU4RJTNX74O6L24VGCK" hidden="1">#REF!</definedName>
    <definedName name="BExCWPDPESGZS07QGBLSBWDNVJLZ" localSheetId="4" hidden="1">#REF!</definedName>
    <definedName name="BExCWPDPESGZS07QGBLSBWDNVJLZ" localSheetId="3" hidden="1">#REF!</definedName>
    <definedName name="BExCWPDPESGZS07QGBLSBWDNVJLZ" localSheetId="0" hidden="1">#REF!</definedName>
    <definedName name="BExCWPDPESGZS07QGBLSBWDNVJLZ" localSheetId="1" hidden="1">#REF!</definedName>
    <definedName name="BExCWPDPESGZS07QGBLSBWDNVJLZ" hidden="1">#REF!</definedName>
    <definedName name="BExCWTVKHIVCRHF8GC39KI58YM5K" localSheetId="4" hidden="1">#REF!</definedName>
    <definedName name="BExCWTVKHIVCRHF8GC39KI58YM5K" localSheetId="3" hidden="1">#REF!</definedName>
    <definedName name="BExCWTVKHIVCRHF8GC39KI58YM5K" localSheetId="0" hidden="1">#REF!</definedName>
    <definedName name="BExCWTVKHIVCRHF8GC39KI58YM5K" localSheetId="1" hidden="1">#REF!</definedName>
    <definedName name="BExCWTVKHIVCRHF8GC39KI58YM5K" hidden="1">#REF!</definedName>
    <definedName name="BExCX2KGRZBRVLZNM8SUSIE6A0RL" localSheetId="4" hidden="1">#REF!</definedName>
    <definedName name="BExCX2KGRZBRVLZNM8SUSIE6A0RL" localSheetId="3" hidden="1">#REF!</definedName>
    <definedName name="BExCX2KGRZBRVLZNM8SUSIE6A0RL" localSheetId="0" hidden="1">#REF!</definedName>
    <definedName name="BExCX2KGRZBRVLZNM8SUSIE6A0RL" localSheetId="1" hidden="1">#REF!</definedName>
    <definedName name="BExCX2KGRZBRVLZNM8SUSIE6A0RL" hidden="1">#REF!</definedName>
    <definedName name="BExCX3X451T70LZ1VF95L7W4Y4TM" localSheetId="4" hidden="1">#REF!</definedName>
    <definedName name="BExCX3X451T70LZ1VF95L7W4Y4TM" localSheetId="3" hidden="1">#REF!</definedName>
    <definedName name="BExCX3X451T70LZ1VF95L7W4Y4TM" localSheetId="0" hidden="1">#REF!</definedName>
    <definedName name="BExCX3X451T70LZ1VF95L7W4Y4TM" localSheetId="1" hidden="1">#REF!</definedName>
    <definedName name="BExCX3X451T70LZ1VF95L7W4Y4TM" hidden="1">#REF!</definedName>
    <definedName name="BExCX4NZ2N1OUGXM7EV0U7VULJMM" localSheetId="4" hidden="1">#REF!</definedName>
    <definedName name="BExCX4NZ2N1OUGXM7EV0U7VULJMM" localSheetId="3" hidden="1">#REF!</definedName>
    <definedName name="BExCX4NZ2N1OUGXM7EV0U7VULJMM" localSheetId="0" hidden="1">#REF!</definedName>
    <definedName name="BExCX4NZ2N1OUGXM7EV0U7VULJMM" localSheetId="1" hidden="1">#REF!</definedName>
    <definedName name="BExCX4NZ2N1OUGXM7EV0U7VULJMM" hidden="1">#REF!</definedName>
    <definedName name="BExCXILMURGYMAH6N5LF5DV6K3GM" localSheetId="4" hidden="1">#REF!</definedName>
    <definedName name="BExCXILMURGYMAH6N5LF5DV6K3GM" localSheetId="3" hidden="1">#REF!</definedName>
    <definedName name="BExCXILMURGYMAH6N5LF5DV6K3GM" localSheetId="0" hidden="1">#REF!</definedName>
    <definedName name="BExCXILMURGYMAH6N5LF5DV6K3GM" localSheetId="1" hidden="1">#REF!</definedName>
    <definedName name="BExCXILMURGYMAH6N5LF5DV6K3GM" hidden="1">#REF!</definedName>
    <definedName name="BExCXQUFBMXQ1650735H48B1AZT3" localSheetId="4" hidden="1">#REF!</definedName>
    <definedName name="BExCXQUFBMXQ1650735H48B1AZT3" localSheetId="3" hidden="1">#REF!</definedName>
    <definedName name="BExCXQUFBMXQ1650735H48B1AZT3" localSheetId="0" hidden="1">#REF!</definedName>
    <definedName name="BExCXQUFBMXQ1650735H48B1AZT3" localSheetId="1" hidden="1">#REF!</definedName>
    <definedName name="BExCXQUFBMXQ1650735H48B1AZT3" hidden="1">#REF!</definedName>
    <definedName name="BExCY2DQO9VLA77Q7EG3T0XNXX4F" localSheetId="4" hidden="1">#REF!</definedName>
    <definedName name="BExCY2DQO9VLA77Q7EG3T0XNXX4F" localSheetId="3" hidden="1">#REF!</definedName>
    <definedName name="BExCY2DQO9VLA77Q7EG3T0XNXX4F" localSheetId="0" hidden="1">#REF!</definedName>
    <definedName name="BExCY2DQO9VLA77Q7EG3T0XNXX4F" localSheetId="1" hidden="1">#REF!</definedName>
    <definedName name="BExCY2DQO9VLA77Q7EG3T0XNXX4F" hidden="1">#REF!</definedName>
    <definedName name="BExCY6VMJ68MX3C981R5Q0BX5791" localSheetId="4" hidden="1">#REF!</definedName>
    <definedName name="BExCY6VMJ68MX3C981R5Q0BX5791" localSheetId="3" hidden="1">#REF!</definedName>
    <definedName name="BExCY6VMJ68MX3C981R5Q0BX5791" localSheetId="0" hidden="1">#REF!</definedName>
    <definedName name="BExCY6VMJ68MX3C981R5Q0BX5791" localSheetId="1" hidden="1">#REF!</definedName>
    <definedName name="BExCY6VMJ68MX3C981R5Q0BX5791" hidden="1">#REF!</definedName>
    <definedName name="BExCYAH2SAZCPW6XCB7V7PMMCAWO" localSheetId="4" hidden="1">#REF!</definedName>
    <definedName name="BExCYAH2SAZCPW6XCB7V7PMMCAWO" localSheetId="3" hidden="1">#REF!</definedName>
    <definedName name="BExCYAH2SAZCPW6XCB7V7PMMCAWO" localSheetId="0" hidden="1">#REF!</definedName>
    <definedName name="BExCYAH2SAZCPW6XCB7V7PMMCAWO" localSheetId="1" hidden="1">#REF!</definedName>
    <definedName name="BExCYAH2SAZCPW6XCB7V7PMMCAWO" hidden="1">#REF!</definedName>
    <definedName name="BExCYJBB52X8B3AREHCC1L5QNPX7" localSheetId="4" hidden="1">#REF!</definedName>
    <definedName name="BExCYJBB52X8B3AREHCC1L5QNPX7" localSheetId="3" hidden="1">#REF!</definedName>
    <definedName name="BExCYJBB52X8B3AREHCC1L5QNPX7" localSheetId="0" hidden="1">#REF!</definedName>
    <definedName name="BExCYJBB52X8B3AREHCC1L5QNPX7" localSheetId="1" hidden="1">#REF!</definedName>
    <definedName name="BExCYJBB52X8B3AREHCC1L5QNPX7" hidden="1">#REF!</definedName>
    <definedName name="BExCYPRC5HJE6N2XQTHCT6NXGP8N" localSheetId="4" hidden="1">#REF!</definedName>
    <definedName name="BExCYPRC5HJE6N2XQTHCT6NXGP8N" localSheetId="3" hidden="1">#REF!</definedName>
    <definedName name="BExCYPRC5HJE6N2XQTHCT6NXGP8N" localSheetId="0" hidden="1">#REF!</definedName>
    <definedName name="BExCYPRC5HJE6N2XQTHCT6NXGP8N" localSheetId="1" hidden="1">#REF!</definedName>
    <definedName name="BExCYPRC5HJE6N2XQTHCT6NXGP8N" hidden="1">#REF!</definedName>
    <definedName name="BExCYUK0I3UEXZNFDW71G6Z6D8XR" localSheetId="4" hidden="1">#REF!</definedName>
    <definedName name="BExCYUK0I3UEXZNFDW71G6Z6D8XR" localSheetId="3" hidden="1">#REF!</definedName>
    <definedName name="BExCYUK0I3UEXZNFDW71G6Z6D8XR" localSheetId="0" hidden="1">#REF!</definedName>
    <definedName name="BExCYUK0I3UEXZNFDW71G6Z6D8XR" localSheetId="1" hidden="1">#REF!</definedName>
    <definedName name="BExCYUK0I3UEXZNFDW71G6Z6D8XR" hidden="1">#REF!</definedName>
    <definedName name="BExCZFZCXMLY5DWESYJ9NGTJYQ8M" localSheetId="4" hidden="1">#REF!</definedName>
    <definedName name="BExCZFZCXMLY5DWESYJ9NGTJYQ8M" localSheetId="3" hidden="1">#REF!</definedName>
    <definedName name="BExCZFZCXMLY5DWESYJ9NGTJYQ8M" localSheetId="0" hidden="1">#REF!</definedName>
    <definedName name="BExCZFZCXMLY5DWESYJ9NGTJYQ8M" localSheetId="1" hidden="1">#REF!</definedName>
    <definedName name="BExCZFZCXMLY5DWESYJ9NGTJYQ8M" hidden="1">#REF!</definedName>
    <definedName name="BExCZJ4P8WS0BDT31WDXI0ROE7D6" localSheetId="4" hidden="1">#REF!</definedName>
    <definedName name="BExCZJ4P8WS0BDT31WDXI0ROE7D6" localSheetId="3" hidden="1">#REF!</definedName>
    <definedName name="BExCZJ4P8WS0BDT31WDXI0ROE7D6" localSheetId="0" hidden="1">#REF!</definedName>
    <definedName name="BExCZJ4P8WS0BDT31WDXI0ROE7D6" localSheetId="1" hidden="1">#REF!</definedName>
    <definedName name="BExCZJ4P8WS0BDT31WDXI0ROE7D6" hidden="1">#REF!</definedName>
    <definedName name="BExCZKH6CTY5Z38O85JV2KF50P4E" localSheetId="4" hidden="1">#REF!</definedName>
    <definedName name="BExCZKH6CTY5Z38O85JV2KF50P4E" localSheetId="3" hidden="1">#REF!</definedName>
    <definedName name="BExCZKH6CTY5Z38O85JV2KF50P4E" localSheetId="0" hidden="1">#REF!</definedName>
    <definedName name="BExCZKH6CTY5Z38O85JV2KF50P4E" localSheetId="1" hidden="1">#REF!</definedName>
    <definedName name="BExCZKH6CTY5Z38O85JV2KF50P4E" hidden="1">#REF!</definedName>
    <definedName name="BExCZKH6NI0EE02L995IFVBD1J59" localSheetId="4" hidden="1">#REF!</definedName>
    <definedName name="BExCZKH6NI0EE02L995IFVBD1J59" localSheetId="3" hidden="1">#REF!</definedName>
    <definedName name="BExCZKH6NI0EE02L995IFVBD1J59" localSheetId="0" hidden="1">#REF!</definedName>
    <definedName name="BExCZKH6NI0EE02L995IFVBD1J59" localSheetId="1" hidden="1">#REF!</definedName>
    <definedName name="BExCZKH6NI0EE02L995IFVBD1J59" hidden="1">#REF!</definedName>
    <definedName name="BExCZUD9FEOJBKDJ51Z3JON9LKJ8" localSheetId="4" hidden="1">#REF!</definedName>
    <definedName name="BExCZUD9FEOJBKDJ51Z3JON9LKJ8" localSheetId="3" hidden="1">#REF!</definedName>
    <definedName name="BExCZUD9FEOJBKDJ51Z3JON9LKJ8" localSheetId="0" hidden="1">#REF!</definedName>
    <definedName name="BExCZUD9FEOJBKDJ51Z3JON9LKJ8" localSheetId="1" hidden="1">#REF!</definedName>
    <definedName name="BExCZUD9FEOJBKDJ51Z3JON9LKJ8" hidden="1">#REF!</definedName>
    <definedName name="BExD0508DAALLU00PHFPBC8SRRKT" localSheetId="4" hidden="1">#REF!</definedName>
    <definedName name="BExD0508DAALLU00PHFPBC8SRRKT" localSheetId="3" hidden="1">#REF!</definedName>
    <definedName name="BExD0508DAALLU00PHFPBC8SRRKT" localSheetId="0" hidden="1">#REF!</definedName>
    <definedName name="BExD0508DAALLU00PHFPBC8SRRKT" localSheetId="1" hidden="1">#REF!</definedName>
    <definedName name="BExD0508DAALLU00PHFPBC8SRRKT" hidden="1">#REF!</definedName>
    <definedName name="BExD0HALIN0JR4JTPGDEVAEE5EX5" localSheetId="4" hidden="1">#REF!</definedName>
    <definedName name="BExD0HALIN0JR4JTPGDEVAEE5EX5" localSheetId="3" hidden="1">#REF!</definedName>
    <definedName name="BExD0HALIN0JR4JTPGDEVAEE5EX5" localSheetId="0" hidden="1">#REF!</definedName>
    <definedName name="BExD0HALIN0JR4JTPGDEVAEE5EX5" localSheetId="1" hidden="1">#REF!</definedName>
    <definedName name="BExD0HALIN0JR4JTPGDEVAEE5EX5" hidden="1">#REF!</definedName>
    <definedName name="BExD0LCCDPG16YLY5WQSZF1XI5DA" localSheetId="4" hidden="1">#REF!</definedName>
    <definedName name="BExD0LCCDPG16YLY5WQSZF1XI5DA" localSheetId="3" hidden="1">#REF!</definedName>
    <definedName name="BExD0LCCDPG16YLY5WQSZF1XI5DA" localSheetId="0" hidden="1">#REF!</definedName>
    <definedName name="BExD0LCCDPG16YLY5WQSZF1XI5DA" localSheetId="1" hidden="1">#REF!</definedName>
    <definedName name="BExD0LCCDPG16YLY5WQSZF1XI5DA" hidden="1">#REF!</definedName>
    <definedName name="BExD0RMWSB4TRECEHTH6NN4K9DFZ" localSheetId="4" hidden="1">#REF!</definedName>
    <definedName name="BExD0RMWSB4TRECEHTH6NN4K9DFZ" localSheetId="3" hidden="1">#REF!</definedName>
    <definedName name="BExD0RMWSB4TRECEHTH6NN4K9DFZ" localSheetId="0" hidden="1">#REF!</definedName>
    <definedName name="BExD0RMWSB4TRECEHTH6NN4K9DFZ" localSheetId="1" hidden="1">#REF!</definedName>
    <definedName name="BExD0RMWSB4TRECEHTH6NN4K9DFZ" hidden="1">#REF!</definedName>
    <definedName name="BExD0U6KG10QGVDI1XSHK0J10A2V" localSheetId="4" hidden="1">#REF!</definedName>
    <definedName name="BExD0U6KG10QGVDI1XSHK0J10A2V" localSheetId="3" hidden="1">#REF!</definedName>
    <definedName name="BExD0U6KG10QGVDI1XSHK0J10A2V" localSheetId="0" hidden="1">#REF!</definedName>
    <definedName name="BExD0U6KG10QGVDI1XSHK0J10A2V" localSheetId="1" hidden="1">#REF!</definedName>
    <definedName name="BExD0U6KG10QGVDI1XSHK0J10A2V" hidden="1">#REF!</definedName>
    <definedName name="BExD13RUIBGRXDL4QDZ305UKUR12" localSheetId="4" hidden="1">#REF!</definedName>
    <definedName name="BExD13RUIBGRXDL4QDZ305UKUR12" localSheetId="3" hidden="1">#REF!</definedName>
    <definedName name="BExD13RUIBGRXDL4QDZ305UKUR12" localSheetId="0" hidden="1">#REF!</definedName>
    <definedName name="BExD13RUIBGRXDL4QDZ305UKUR12" localSheetId="1" hidden="1">#REF!</definedName>
    <definedName name="BExD13RUIBGRXDL4QDZ305UKUR12" hidden="1">#REF!</definedName>
    <definedName name="BExD14DETV5R4OOTMAXD5NAKWRO3" localSheetId="4" hidden="1">#REF!</definedName>
    <definedName name="BExD14DETV5R4OOTMAXD5NAKWRO3" localSheetId="3" hidden="1">#REF!</definedName>
    <definedName name="BExD14DETV5R4OOTMAXD5NAKWRO3" localSheetId="0" hidden="1">#REF!</definedName>
    <definedName name="BExD14DETV5R4OOTMAXD5NAKWRO3" localSheetId="1" hidden="1">#REF!</definedName>
    <definedName name="BExD14DETV5R4OOTMAXD5NAKWRO3" hidden="1">#REF!</definedName>
    <definedName name="BExD1OAU9OXQAZA4D70HP72CU6GB" localSheetId="4" hidden="1">#REF!</definedName>
    <definedName name="BExD1OAU9OXQAZA4D70HP72CU6GB" localSheetId="3" hidden="1">#REF!</definedName>
    <definedName name="BExD1OAU9OXQAZA4D70HP72CU6GB" localSheetId="0" hidden="1">#REF!</definedName>
    <definedName name="BExD1OAU9OXQAZA4D70HP72CU6GB" localSheetId="1" hidden="1">#REF!</definedName>
    <definedName name="BExD1OAU9OXQAZA4D70HP72CU6GB" hidden="1">#REF!</definedName>
    <definedName name="BExD1Y1JV61416YA1XRQHKWPZIE7" localSheetId="4" hidden="1">#REF!</definedName>
    <definedName name="BExD1Y1JV61416YA1XRQHKWPZIE7" localSheetId="3" hidden="1">#REF!</definedName>
    <definedName name="BExD1Y1JV61416YA1XRQHKWPZIE7" localSheetId="0" hidden="1">#REF!</definedName>
    <definedName name="BExD1Y1JV61416YA1XRQHKWPZIE7" localSheetId="1" hidden="1">#REF!</definedName>
    <definedName name="BExD1Y1JV61416YA1XRQHKWPZIE7" hidden="1">#REF!</definedName>
    <definedName name="BExD2CFHIRMBKN5KXE5QP4XXEWFS" localSheetId="4" hidden="1">#REF!</definedName>
    <definedName name="BExD2CFHIRMBKN5KXE5QP4XXEWFS" localSheetId="3" hidden="1">#REF!</definedName>
    <definedName name="BExD2CFHIRMBKN5KXE5QP4XXEWFS" localSheetId="0" hidden="1">#REF!</definedName>
    <definedName name="BExD2CFHIRMBKN5KXE5QP4XXEWFS" localSheetId="1" hidden="1">#REF!</definedName>
    <definedName name="BExD2CFHIRMBKN5KXE5QP4XXEWFS" hidden="1">#REF!</definedName>
    <definedName name="BExD2DMHH1HWXQ9W0YYMDP8AAX8Q" localSheetId="4" hidden="1">#REF!</definedName>
    <definedName name="BExD2DMHH1HWXQ9W0YYMDP8AAX8Q" localSheetId="3" hidden="1">#REF!</definedName>
    <definedName name="BExD2DMHH1HWXQ9W0YYMDP8AAX8Q" localSheetId="0" hidden="1">#REF!</definedName>
    <definedName name="BExD2DMHH1HWXQ9W0YYMDP8AAX8Q" localSheetId="1" hidden="1">#REF!</definedName>
    <definedName name="BExD2DMHH1HWXQ9W0YYMDP8AAX8Q" hidden="1">#REF!</definedName>
    <definedName name="BExD2HTPC7IWBAU6OSQ67MQA8BYZ" localSheetId="4" hidden="1">#REF!</definedName>
    <definedName name="BExD2HTPC7IWBAU6OSQ67MQA8BYZ" localSheetId="3" hidden="1">#REF!</definedName>
    <definedName name="BExD2HTPC7IWBAU6OSQ67MQA8BYZ" localSheetId="0" hidden="1">#REF!</definedName>
    <definedName name="BExD2HTPC7IWBAU6OSQ67MQA8BYZ" localSheetId="1" hidden="1">#REF!</definedName>
    <definedName name="BExD2HTPC7IWBAU6OSQ67MQA8BYZ" hidden="1">#REF!</definedName>
    <definedName name="BExD363H2VGFIQUCE6LS4AC5J0ZT" localSheetId="4" hidden="1">#REF!</definedName>
    <definedName name="BExD363H2VGFIQUCE6LS4AC5J0ZT" localSheetId="3" hidden="1">#REF!</definedName>
    <definedName name="BExD363H2VGFIQUCE6LS4AC5J0ZT" localSheetId="0" hidden="1">#REF!</definedName>
    <definedName name="BExD363H2VGFIQUCE6LS4AC5J0ZT" localSheetId="1" hidden="1">#REF!</definedName>
    <definedName name="BExD363H2VGFIQUCE6LS4AC5J0ZT" hidden="1">#REF!</definedName>
    <definedName name="BExD3A588E939V61P1XEW0FI5Q0S" localSheetId="4" hidden="1">#REF!</definedName>
    <definedName name="BExD3A588E939V61P1XEW0FI5Q0S" localSheetId="3" hidden="1">#REF!</definedName>
    <definedName name="BExD3A588E939V61P1XEW0FI5Q0S" localSheetId="0" hidden="1">#REF!</definedName>
    <definedName name="BExD3A588E939V61P1XEW0FI5Q0S" localSheetId="1" hidden="1">#REF!</definedName>
    <definedName name="BExD3A588E939V61P1XEW0FI5Q0S" hidden="1">#REF!</definedName>
    <definedName name="BExD3CJJDKVR9M18XI3WDZH80WL6" localSheetId="4" hidden="1">#REF!</definedName>
    <definedName name="BExD3CJJDKVR9M18XI3WDZH80WL6" localSheetId="3" hidden="1">#REF!</definedName>
    <definedName name="BExD3CJJDKVR9M18XI3WDZH80WL6" localSheetId="0" hidden="1">#REF!</definedName>
    <definedName name="BExD3CJJDKVR9M18XI3WDZH80WL6" localSheetId="1" hidden="1">#REF!</definedName>
    <definedName name="BExD3CJJDKVR9M18XI3WDZH80WL6" hidden="1">#REF!</definedName>
    <definedName name="BExD3ESD9WYJIB3TRDPJ1CKXRAVL" localSheetId="4" hidden="1">#REF!</definedName>
    <definedName name="BExD3ESD9WYJIB3TRDPJ1CKXRAVL" localSheetId="3" hidden="1">#REF!</definedName>
    <definedName name="BExD3ESD9WYJIB3TRDPJ1CKXRAVL" localSheetId="0" hidden="1">#REF!</definedName>
    <definedName name="BExD3ESD9WYJIB3TRDPJ1CKXRAVL" localSheetId="1" hidden="1">#REF!</definedName>
    <definedName name="BExD3ESD9WYJIB3TRDPJ1CKXRAVL" hidden="1">#REF!</definedName>
    <definedName name="BExD3F368X5S25MWSUNIV57RDB57" localSheetId="4" hidden="1">#REF!</definedName>
    <definedName name="BExD3F368X5S25MWSUNIV57RDB57" localSheetId="3" hidden="1">#REF!</definedName>
    <definedName name="BExD3F368X5S25MWSUNIV57RDB57" localSheetId="0" hidden="1">#REF!</definedName>
    <definedName name="BExD3F368X5S25MWSUNIV57RDB57" localSheetId="1" hidden="1">#REF!</definedName>
    <definedName name="BExD3F368X5S25MWSUNIV57RDB57" hidden="1">#REF!</definedName>
    <definedName name="BExD3IJ5IT335SOSNV9L85WKAOSI" localSheetId="4" hidden="1">#REF!</definedName>
    <definedName name="BExD3IJ5IT335SOSNV9L85WKAOSI" localSheetId="3" hidden="1">#REF!</definedName>
    <definedName name="BExD3IJ5IT335SOSNV9L85WKAOSI" localSheetId="0" hidden="1">#REF!</definedName>
    <definedName name="BExD3IJ5IT335SOSNV9L85WKAOSI" localSheetId="1" hidden="1">#REF!</definedName>
    <definedName name="BExD3IJ5IT335SOSNV9L85WKAOSI" hidden="1">#REF!</definedName>
    <definedName name="BExD3KBVUY57GMMQTOFEU6S6G1AY" localSheetId="4" hidden="1">#REF!</definedName>
    <definedName name="BExD3KBVUY57GMMQTOFEU6S6G1AY" localSheetId="3" hidden="1">#REF!</definedName>
    <definedName name="BExD3KBVUY57GMMQTOFEU6S6G1AY" localSheetId="0" hidden="1">#REF!</definedName>
    <definedName name="BExD3KBVUY57GMMQTOFEU6S6G1AY" localSheetId="1" hidden="1">#REF!</definedName>
    <definedName name="BExD3KBVUY57GMMQTOFEU6S6G1AY" hidden="1">#REF!</definedName>
    <definedName name="BExD3NMR7AW2Z6V8SC79VQR37NA6" localSheetId="4" hidden="1">#REF!</definedName>
    <definedName name="BExD3NMR7AW2Z6V8SC79VQR37NA6" localSheetId="3" hidden="1">#REF!</definedName>
    <definedName name="BExD3NMR7AW2Z6V8SC79VQR37NA6" localSheetId="0" hidden="1">#REF!</definedName>
    <definedName name="BExD3NMR7AW2Z6V8SC79VQR37NA6" localSheetId="1" hidden="1">#REF!</definedName>
    <definedName name="BExD3NMR7AW2Z6V8SC79VQR37NA6" hidden="1">#REF!</definedName>
    <definedName name="BExD3QXA2UQ2W4N7NYLUEOG40BZB" localSheetId="4" hidden="1">#REF!</definedName>
    <definedName name="BExD3QXA2UQ2W4N7NYLUEOG40BZB" localSheetId="3" hidden="1">#REF!</definedName>
    <definedName name="BExD3QXA2UQ2W4N7NYLUEOG40BZB" localSheetId="0" hidden="1">#REF!</definedName>
    <definedName name="BExD3QXA2UQ2W4N7NYLUEOG40BZB" localSheetId="1" hidden="1">#REF!</definedName>
    <definedName name="BExD3QXA2UQ2W4N7NYLUEOG40BZB" hidden="1">#REF!</definedName>
    <definedName name="BExD3U2N041TEJ7GCN005UTPHNXY" localSheetId="4" hidden="1">#REF!</definedName>
    <definedName name="BExD3U2N041TEJ7GCN005UTPHNXY" localSheetId="3" hidden="1">#REF!</definedName>
    <definedName name="BExD3U2N041TEJ7GCN005UTPHNXY" localSheetId="0" hidden="1">#REF!</definedName>
    <definedName name="BExD3U2N041TEJ7GCN005UTPHNXY" localSheetId="1" hidden="1">#REF!</definedName>
    <definedName name="BExD3U2N041TEJ7GCN005UTPHNXY" hidden="1">#REF!</definedName>
    <definedName name="BExD40O0CFTNJFOFMMM1KH0P7BUI" localSheetId="4" hidden="1">#REF!</definedName>
    <definedName name="BExD40O0CFTNJFOFMMM1KH0P7BUI" localSheetId="3" hidden="1">#REF!</definedName>
    <definedName name="BExD40O0CFTNJFOFMMM1KH0P7BUI" localSheetId="0" hidden="1">#REF!</definedName>
    <definedName name="BExD40O0CFTNJFOFMMM1KH0P7BUI" localSheetId="1" hidden="1">#REF!</definedName>
    <definedName name="BExD40O0CFTNJFOFMMM1KH0P7BUI" hidden="1">#REF!</definedName>
    <definedName name="BExD4BR9HJ3MWWZ5KLVZWX9FJAUS" localSheetId="4" hidden="1">#REF!</definedName>
    <definedName name="BExD4BR9HJ3MWWZ5KLVZWX9FJAUS" localSheetId="3" hidden="1">#REF!</definedName>
    <definedName name="BExD4BR9HJ3MWWZ5KLVZWX9FJAUS" localSheetId="0" hidden="1">#REF!</definedName>
    <definedName name="BExD4BR9HJ3MWWZ5KLVZWX9FJAUS" localSheetId="1" hidden="1">#REF!</definedName>
    <definedName name="BExD4BR9HJ3MWWZ5KLVZWX9FJAUS" hidden="1">#REF!</definedName>
    <definedName name="BExD4F1WTKT3H0N9MF4H1LX7MBSY" localSheetId="4" hidden="1">#REF!</definedName>
    <definedName name="BExD4F1WTKT3H0N9MF4H1LX7MBSY" localSheetId="3" hidden="1">#REF!</definedName>
    <definedName name="BExD4F1WTKT3H0N9MF4H1LX7MBSY" localSheetId="0" hidden="1">#REF!</definedName>
    <definedName name="BExD4F1WTKT3H0N9MF4H1LX7MBSY" localSheetId="1" hidden="1">#REF!</definedName>
    <definedName name="BExD4F1WTKT3H0N9MF4H1LX7MBSY" hidden="1">#REF!</definedName>
    <definedName name="BExD4H5GQWXBS6LUL3TSP36DVO38" localSheetId="4" hidden="1">#REF!</definedName>
    <definedName name="BExD4H5GQWXBS6LUL3TSP36DVO38" localSheetId="3" hidden="1">#REF!</definedName>
    <definedName name="BExD4H5GQWXBS6LUL3TSP36DVO38" localSheetId="0" hidden="1">#REF!</definedName>
    <definedName name="BExD4H5GQWXBS6LUL3TSP36DVO38" localSheetId="1" hidden="1">#REF!</definedName>
    <definedName name="BExD4H5GQWXBS6LUL3TSP36DVO38" hidden="1">#REF!</definedName>
    <definedName name="BExD4JJSS3QDBLABCJCHD45SRNPI" localSheetId="4" hidden="1">#REF!</definedName>
    <definedName name="BExD4JJSS3QDBLABCJCHD45SRNPI" localSheetId="3" hidden="1">#REF!</definedName>
    <definedName name="BExD4JJSS3QDBLABCJCHD45SRNPI" localSheetId="0" hidden="1">#REF!</definedName>
    <definedName name="BExD4JJSS3QDBLABCJCHD45SRNPI" localSheetId="1" hidden="1">#REF!</definedName>
    <definedName name="BExD4JJSS3QDBLABCJCHD45SRNPI" hidden="1">#REF!</definedName>
    <definedName name="BExD4R1I0MKF033I5LPUYIMTZ6E8" localSheetId="4" hidden="1">#REF!</definedName>
    <definedName name="BExD4R1I0MKF033I5LPUYIMTZ6E8" localSheetId="3" hidden="1">#REF!</definedName>
    <definedName name="BExD4R1I0MKF033I5LPUYIMTZ6E8" localSheetId="0" hidden="1">#REF!</definedName>
    <definedName name="BExD4R1I0MKF033I5LPUYIMTZ6E8" localSheetId="1" hidden="1">#REF!</definedName>
    <definedName name="BExD4R1I0MKF033I5LPUYIMTZ6E8" hidden="1">#REF!</definedName>
    <definedName name="BExD50MT3M6XZLNUP9JL93EG6D9R" localSheetId="4" hidden="1">#REF!</definedName>
    <definedName name="BExD50MT3M6XZLNUP9JL93EG6D9R" localSheetId="3" hidden="1">#REF!</definedName>
    <definedName name="BExD50MT3M6XZLNUP9JL93EG6D9R" localSheetId="0" hidden="1">#REF!</definedName>
    <definedName name="BExD50MT3M6XZLNUP9JL93EG6D9R" localSheetId="1" hidden="1">#REF!</definedName>
    <definedName name="BExD50MT3M6XZLNUP9JL93EG6D9R" hidden="1">#REF!</definedName>
    <definedName name="BExD5EV7KDSVF1CJT38M4IBPFLPY" localSheetId="4" hidden="1">#REF!</definedName>
    <definedName name="BExD5EV7KDSVF1CJT38M4IBPFLPY" localSheetId="3" hidden="1">#REF!</definedName>
    <definedName name="BExD5EV7KDSVF1CJT38M4IBPFLPY" localSheetId="0" hidden="1">#REF!</definedName>
    <definedName name="BExD5EV7KDSVF1CJT38M4IBPFLPY" localSheetId="1" hidden="1">#REF!</definedName>
    <definedName name="BExD5EV7KDSVF1CJT38M4IBPFLPY" hidden="1">#REF!</definedName>
    <definedName name="BExD5FRK547OESJRYAW574DZEZ7J" localSheetId="4" hidden="1">#REF!</definedName>
    <definedName name="BExD5FRK547OESJRYAW574DZEZ7J" localSheetId="3" hidden="1">#REF!</definedName>
    <definedName name="BExD5FRK547OESJRYAW574DZEZ7J" localSheetId="0" hidden="1">#REF!</definedName>
    <definedName name="BExD5FRK547OESJRYAW574DZEZ7J" localSheetId="1" hidden="1">#REF!</definedName>
    <definedName name="BExD5FRK547OESJRYAW574DZEZ7J" hidden="1">#REF!</definedName>
    <definedName name="BExD5I5X2YA2YNCTCDSMEL4CWF4N" localSheetId="4" hidden="1">#REF!</definedName>
    <definedName name="BExD5I5X2YA2YNCTCDSMEL4CWF4N" localSheetId="3" hidden="1">#REF!</definedName>
    <definedName name="BExD5I5X2YA2YNCTCDSMEL4CWF4N" localSheetId="0" hidden="1">#REF!</definedName>
    <definedName name="BExD5I5X2YA2YNCTCDSMEL4CWF4N" localSheetId="1" hidden="1">#REF!</definedName>
    <definedName name="BExD5I5X2YA2YNCTCDSMEL4CWF4N" hidden="1">#REF!</definedName>
    <definedName name="BExD5QUSRFJWRQ1ZM50WYLCF74DF" localSheetId="4" hidden="1">#REF!</definedName>
    <definedName name="BExD5QUSRFJWRQ1ZM50WYLCF74DF" localSheetId="3" hidden="1">#REF!</definedName>
    <definedName name="BExD5QUSRFJWRQ1ZM50WYLCF74DF" localSheetId="0" hidden="1">#REF!</definedName>
    <definedName name="BExD5QUSRFJWRQ1ZM50WYLCF74DF" localSheetId="1" hidden="1">#REF!</definedName>
    <definedName name="BExD5QUSRFJWRQ1ZM50WYLCF74DF" hidden="1">#REF!</definedName>
    <definedName name="BExD5SSUIF6AJQHBHK8PNMFBPRYB" localSheetId="4" hidden="1">#REF!</definedName>
    <definedName name="BExD5SSUIF6AJQHBHK8PNMFBPRYB" localSheetId="3" hidden="1">#REF!</definedName>
    <definedName name="BExD5SSUIF6AJQHBHK8PNMFBPRYB" localSheetId="0" hidden="1">#REF!</definedName>
    <definedName name="BExD5SSUIF6AJQHBHK8PNMFBPRYB" localSheetId="1" hidden="1">#REF!</definedName>
    <definedName name="BExD5SSUIF6AJQHBHK8PNMFBPRYB" hidden="1">#REF!</definedName>
    <definedName name="BExD623C9LRX18BE0W2V6SZLQUXX" localSheetId="4" hidden="1">#REF!</definedName>
    <definedName name="BExD623C9LRX18BE0W2V6SZLQUXX" localSheetId="3" hidden="1">#REF!</definedName>
    <definedName name="BExD623C9LRX18BE0W2V6SZLQUXX" localSheetId="0" hidden="1">#REF!</definedName>
    <definedName name="BExD623C9LRX18BE0W2V6SZLQUXX" localSheetId="1" hidden="1">#REF!</definedName>
    <definedName name="BExD623C9LRX18BE0W2V6SZLQUXX" hidden="1">#REF!</definedName>
    <definedName name="BExD6CQA7UMJBXV7AIFAIHUF2ICX" localSheetId="4" hidden="1">#REF!</definedName>
    <definedName name="BExD6CQA7UMJBXV7AIFAIHUF2ICX" localSheetId="3" hidden="1">#REF!</definedName>
    <definedName name="BExD6CQA7UMJBXV7AIFAIHUF2ICX" localSheetId="0" hidden="1">#REF!</definedName>
    <definedName name="BExD6CQA7UMJBXV7AIFAIHUF2ICX" localSheetId="1" hidden="1">#REF!</definedName>
    <definedName name="BExD6CQA7UMJBXV7AIFAIHUF2ICX" hidden="1">#REF!</definedName>
    <definedName name="BExD6FKVK8WJWNYPVENR7Q8Q30PK" localSheetId="4" hidden="1">#REF!</definedName>
    <definedName name="BExD6FKVK8WJWNYPVENR7Q8Q30PK" localSheetId="3" hidden="1">#REF!</definedName>
    <definedName name="BExD6FKVK8WJWNYPVENR7Q8Q30PK" localSheetId="0" hidden="1">#REF!</definedName>
    <definedName name="BExD6FKVK8WJWNYPVENR7Q8Q30PK" localSheetId="1" hidden="1">#REF!</definedName>
    <definedName name="BExD6FKVK8WJWNYPVENR7Q8Q30PK" hidden="1">#REF!</definedName>
    <definedName name="BExD6GMP0LK8WKVWMIT1NNH8CHLF" localSheetId="4" hidden="1">#REF!</definedName>
    <definedName name="BExD6GMP0LK8WKVWMIT1NNH8CHLF" localSheetId="3" hidden="1">#REF!</definedName>
    <definedName name="BExD6GMP0LK8WKVWMIT1NNH8CHLF" localSheetId="0" hidden="1">#REF!</definedName>
    <definedName name="BExD6GMP0LK8WKVWMIT1NNH8CHLF" localSheetId="1" hidden="1">#REF!</definedName>
    <definedName name="BExD6GMP0LK8WKVWMIT1NNH8CHLF" hidden="1">#REF!</definedName>
    <definedName name="BExD6H2TE0WWAUIWVSSCLPZ6B88N" localSheetId="4" hidden="1">#REF!</definedName>
    <definedName name="BExD6H2TE0WWAUIWVSSCLPZ6B88N" localSheetId="3" hidden="1">#REF!</definedName>
    <definedName name="BExD6H2TE0WWAUIWVSSCLPZ6B88N" localSheetId="0" hidden="1">#REF!</definedName>
    <definedName name="BExD6H2TE0WWAUIWVSSCLPZ6B88N" localSheetId="1" hidden="1">#REF!</definedName>
    <definedName name="BExD6H2TE0WWAUIWVSSCLPZ6B88N" hidden="1">#REF!</definedName>
    <definedName name="BExD71LTOE015TV5RSAHM8NT8GVW" localSheetId="4" hidden="1">#REF!</definedName>
    <definedName name="BExD71LTOE015TV5RSAHM8NT8GVW" localSheetId="3" hidden="1">#REF!</definedName>
    <definedName name="BExD71LTOE015TV5RSAHM8NT8GVW" localSheetId="0" hidden="1">#REF!</definedName>
    <definedName name="BExD71LTOE015TV5RSAHM8NT8GVW" localSheetId="1" hidden="1">#REF!</definedName>
    <definedName name="BExD71LTOE015TV5RSAHM8NT8GVW" hidden="1">#REF!</definedName>
    <definedName name="BExD73USXVADC7EHGHVTQNCT06ZA" localSheetId="4" hidden="1">#REF!</definedName>
    <definedName name="BExD73USXVADC7EHGHVTQNCT06ZA" localSheetId="3" hidden="1">#REF!</definedName>
    <definedName name="BExD73USXVADC7EHGHVTQNCT06ZA" localSheetId="0" hidden="1">#REF!</definedName>
    <definedName name="BExD73USXVADC7EHGHVTQNCT06ZA" localSheetId="1" hidden="1">#REF!</definedName>
    <definedName name="BExD73USXVADC7EHGHVTQNCT06ZA" hidden="1">#REF!</definedName>
    <definedName name="BExD7GAIGULTB3YHM1OS9RBQOTEC" localSheetId="4" hidden="1">#REF!</definedName>
    <definedName name="BExD7GAIGULTB3YHM1OS9RBQOTEC" localSheetId="3" hidden="1">#REF!</definedName>
    <definedName name="BExD7GAIGULTB3YHM1OS9RBQOTEC" localSheetId="0" hidden="1">#REF!</definedName>
    <definedName name="BExD7GAIGULTB3YHM1OS9RBQOTEC" localSheetId="1" hidden="1">#REF!</definedName>
    <definedName name="BExD7GAIGULTB3YHM1OS9RBQOTEC" hidden="1">#REF!</definedName>
    <definedName name="BExD7IE1DHIS52UFDCTSKPJQNRD5" localSheetId="4" hidden="1">#REF!</definedName>
    <definedName name="BExD7IE1DHIS52UFDCTSKPJQNRD5" localSheetId="3" hidden="1">#REF!</definedName>
    <definedName name="BExD7IE1DHIS52UFDCTSKPJQNRD5" localSheetId="0" hidden="1">#REF!</definedName>
    <definedName name="BExD7IE1DHIS52UFDCTSKPJQNRD5" localSheetId="1" hidden="1">#REF!</definedName>
    <definedName name="BExD7IE1DHIS52UFDCTSKPJQNRD5" hidden="1">#REF!</definedName>
    <definedName name="BExD7IUBGUWHYC9UNZ1IY5XFYKQN" localSheetId="4" hidden="1">#REF!</definedName>
    <definedName name="BExD7IUBGUWHYC9UNZ1IY5XFYKQN" localSheetId="3" hidden="1">#REF!</definedName>
    <definedName name="BExD7IUBGUWHYC9UNZ1IY5XFYKQN" localSheetId="0" hidden="1">#REF!</definedName>
    <definedName name="BExD7IUBGUWHYC9UNZ1IY5XFYKQN" localSheetId="1" hidden="1">#REF!</definedName>
    <definedName name="BExD7IUBGUWHYC9UNZ1IY5XFYKQN" hidden="1">#REF!</definedName>
    <definedName name="BExD7JQOJ35HGL8U2OCEI2P2JT7I" localSheetId="4" hidden="1">#REF!</definedName>
    <definedName name="BExD7JQOJ35HGL8U2OCEI2P2JT7I" localSheetId="3" hidden="1">#REF!</definedName>
    <definedName name="BExD7JQOJ35HGL8U2OCEI2P2JT7I" localSheetId="0" hidden="1">#REF!</definedName>
    <definedName name="BExD7JQOJ35HGL8U2OCEI2P2JT7I" localSheetId="1" hidden="1">#REF!</definedName>
    <definedName name="BExD7JQOJ35HGL8U2OCEI2P2JT7I" hidden="1">#REF!</definedName>
    <definedName name="BExD7KSDKNDNH95NDT3S7GM3MUU2" localSheetId="4" hidden="1">#REF!</definedName>
    <definedName name="BExD7KSDKNDNH95NDT3S7GM3MUU2" localSheetId="3" hidden="1">#REF!</definedName>
    <definedName name="BExD7KSDKNDNH95NDT3S7GM3MUU2" localSheetId="0" hidden="1">#REF!</definedName>
    <definedName name="BExD7KSDKNDNH95NDT3S7GM3MUU2" localSheetId="1" hidden="1">#REF!</definedName>
    <definedName name="BExD7KSDKNDNH95NDT3S7GM3MUU2" hidden="1">#REF!</definedName>
    <definedName name="BExD8H5O087KQVWIVPUUID5VMGMS" localSheetId="4" hidden="1">#REF!</definedName>
    <definedName name="BExD8H5O087KQVWIVPUUID5VMGMS" localSheetId="3" hidden="1">#REF!</definedName>
    <definedName name="BExD8H5O087KQVWIVPUUID5VMGMS" localSheetId="0" hidden="1">#REF!</definedName>
    <definedName name="BExD8H5O087KQVWIVPUUID5VMGMS" localSheetId="1" hidden="1">#REF!</definedName>
    <definedName name="BExD8H5O087KQVWIVPUUID5VMGMS" hidden="1">#REF!</definedName>
    <definedName name="BExD8OCLZMFN5K3VZYI4Q4ITVKUA" localSheetId="4" hidden="1">#REF!</definedName>
    <definedName name="BExD8OCLZMFN5K3VZYI4Q4ITVKUA" localSheetId="3" hidden="1">#REF!</definedName>
    <definedName name="BExD8OCLZMFN5K3VZYI4Q4ITVKUA" localSheetId="0" hidden="1">#REF!</definedName>
    <definedName name="BExD8OCLZMFN5K3VZYI4Q4ITVKUA" localSheetId="1" hidden="1">#REF!</definedName>
    <definedName name="BExD8OCLZMFN5K3VZYI4Q4ITVKUA" hidden="1">#REF!</definedName>
    <definedName name="BExD93C1R6LC0631ECHVFYH0R0PD" localSheetId="4" hidden="1">#REF!</definedName>
    <definedName name="BExD93C1R6LC0631ECHVFYH0R0PD" localSheetId="3" hidden="1">#REF!</definedName>
    <definedName name="BExD93C1R6LC0631ECHVFYH0R0PD" localSheetId="0" hidden="1">#REF!</definedName>
    <definedName name="BExD93C1R6LC0631ECHVFYH0R0PD" localSheetId="1" hidden="1">#REF!</definedName>
    <definedName name="BExD93C1R6LC0631ECHVFYH0R0PD" hidden="1">#REF!</definedName>
    <definedName name="BExD97TXIO0COVNN4OH3DEJ33YLM" localSheetId="4" hidden="1">#REF!</definedName>
    <definedName name="BExD97TXIO0COVNN4OH3DEJ33YLM" localSheetId="3" hidden="1">#REF!</definedName>
    <definedName name="BExD97TXIO0COVNN4OH3DEJ33YLM" localSheetId="0" hidden="1">#REF!</definedName>
    <definedName name="BExD97TXIO0COVNN4OH3DEJ33YLM" localSheetId="1" hidden="1">#REF!</definedName>
    <definedName name="BExD97TXIO0COVNN4OH3DEJ33YLM" hidden="1">#REF!</definedName>
    <definedName name="BExD99RZ1RFIMK6O1ZHSPJ68X9Y5" localSheetId="4" hidden="1">#REF!</definedName>
    <definedName name="BExD99RZ1RFIMK6O1ZHSPJ68X9Y5" localSheetId="3" hidden="1">#REF!</definedName>
    <definedName name="BExD99RZ1RFIMK6O1ZHSPJ68X9Y5" localSheetId="0" hidden="1">#REF!</definedName>
    <definedName name="BExD99RZ1RFIMK6O1ZHSPJ68X9Y5" localSheetId="1" hidden="1">#REF!</definedName>
    <definedName name="BExD99RZ1RFIMK6O1ZHSPJ68X9Y5" hidden="1">#REF!</definedName>
    <definedName name="BExD9L0ID3VSOU609GKWYTA5BFMA" localSheetId="4" hidden="1">#REF!</definedName>
    <definedName name="BExD9L0ID3VSOU609GKWYTA5BFMA" localSheetId="3" hidden="1">#REF!</definedName>
    <definedName name="BExD9L0ID3VSOU609GKWYTA5BFMA" localSheetId="0" hidden="1">#REF!</definedName>
    <definedName name="BExD9L0ID3VSOU609GKWYTA5BFMA" localSheetId="1" hidden="1">#REF!</definedName>
    <definedName name="BExD9L0ID3VSOU609GKWYTA5BFMA" hidden="1">#REF!</definedName>
    <definedName name="BExD9M7SEMG0JK2FUTTZXWIEBTKB" localSheetId="4" hidden="1">#REF!</definedName>
    <definedName name="BExD9M7SEMG0JK2FUTTZXWIEBTKB" localSheetId="3" hidden="1">#REF!</definedName>
    <definedName name="BExD9M7SEMG0JK2FUTTZXWIEBTKB" localSheetId="0" hidden="1">#REF!</definedName>
    <definedName name="BExD9M7SEMG0JK2FUTTZXWIEBTKB" localSheetId="1" hidden="1">#REF!</definedName>
    <definedName name="BExD9M7SEMG0JK2FUTTZXWIEBTKB" hidden="1">#REF!</definedName>
    <definedName name="BExD9MNYBYB1AICQL5165G472IE2" localSheetId="4" hidden="1">#REF!</definedName>
    <definedName name="BExD9MNYBYB1AICQL5165G472IE2" localSheetId="3" hidden="1">#REF!</definedName>
    <definedName name="BExD9MNYBYB1AICQL5165G472IE2" localSheetId="0" hidden="1">#REF!</definedName>
    <definedName name="BExD9MNYBYB1AICQL5165G472IE2" localSheetId="1" hidden="1">#REF!</definedName>
    <definedName name="BExD9MNYBYB1AICQL5165G472IE2" hidden="1">#REF!</definedName>
    <definedName name="BExD9PNSYT7GASEGUVL48MUQ02WO" localSheetId="4" hidden="1">#REF!</definedName>
    <definedName name="BExD9PNSYT7GASEGUVL48MUQ02WO" localSheetId="3" hidden="1">#REF!</definedName>
    <definedName name="BExD9PNSYT7GASEGUVL48MUQ02WO" localSheetId="0" hidden="1">#REF!</definedName>
    <definedName name="BExD9PNSYT7GASEGUVL48MUQ02WO" localSheetId="1" hidden="1">#REF!</definedName>
    <definedName name="BExD9PNSYT7GASEGUVL48MUQ02WO" hidden="1">#REF!</definedName>
    <definedName name="BExD9TK2MIWFH5SKUYU9ZKF4NPHQ" localSheetId="4" hidden="1">#REF!</definedName>
    <definedName name="BExD9TK2MIWFH5SKUYU9ZKF4NPHQ" localSheetId="3" hidden="1">#REF!</definedName>
    <definedName name="BExD9TK2MIWFH5SKUYU9ZKF4NPHQ" localSheetId="0" hidden="1">#REF!</definedName>
    <definedName name="BExD9TK2MIWFH5SKUYU9ZKF4NPHQ" localSheetId="1" hidden="1">#REF!</definedName>
    <definedName name="BExD9TK2MIWFH5SKUYU9ZKF4NPHQ" hidden="1">#REF!</definedName>
    <definedName name="BExDA6LD9061UULVKUUI4QP8SK13" localSheetId="4" hidden="1">#REF!</definedName>
    <definedName name="BExDA6LD9061UULVKUUI4QP8SK13" localSheetId="3" hidden="1">#REF!</definedName>
    <definedName name="BExDA6LD9061UULVKUUI4QP8SK13" localSheetId="0" hidden="1">#REF!</definedName>
    <definedName name="BExDA6LD9061UULVKUUI4QP8SK13" localSheetId="1" hidden="1">#REF!</definedName>
    <definedName name="BExDA6LD9061UULVKUUI4QP8SK13" hidden="1">#REF!</definedName>
    <definedName name="BExDAGMVMNLQ6QXASB9R6D8DIT12" localSheetId="4" hidden="1">#REF!</definedName>
    <definedName name="BExDAGMVMNLQ6QXASB9R6D8DIT12" localSheetId="3" hidden="1">#REF!</definedName>
    <definedName name="BExDAGMVMNLQ6QXASB9R6D8DIT12" localSheetId="0" hidden="1">#REF!</definedName>
    <definedName name="BExDAGMVMNLQ6QXASB9R6D8DIT12" localSheetId="1" hidden="1">#REF!</definedName>
    <definedName name="BExDAGMVMNLQ6QXASB9R6D8DIT12" hidden="1">#REF!</definedName>
    <definedName name="BExDAYBHU9ADLXI8VRC7F608RVGM" localSheetId="4" hidden="1">#REF!</definedName>
    <definedName name="BExDAYBHU9ADLXI8VRC7F608RVGM" localSheetId="3" hidden="1">#REF!</definedName>
    <definedName name="BExDAYBHU9ADLXI8VRC7F608RVGM" localSheetId="0" hidden="1">#REF!</definedName>
    <definedName name="BExDAYBHU9ADLXI8VRC7F608RVGM" localSheetId="1" hidden="1">#REF!</definedName>
    <definedName name="BExDAYBHU9ADLXI8VRC7F608RVGM" hidden="1">#REF!</definedName>
    <definedName name="BExDBDR1XR0FV0CYUCB2OJ7CJCZU" localSheetId="4" hidden="1">#REF!</definedName>
    <definedName name="BExDBDR1XR0FV0CYUCB2OJ7CJCZU" localSheetId="3" hidden="1">#REF!</definedName>
    <definedName name="BExDBDR1XR0FV0CYUCB2OJ7CJCZU" localSheetId="0" hidden="1">#REF!</definedName>
    <definedName name="BExDBDR1XR0FV0CYUCB2OJ7CJCZU" localSheetId="1" hidden="1">#REF!</definedName>
    <definedName name="BExDBDR1XR0FV0CYUCB2OJ7CJCZU" hidden="1">#REF!</definedName>
    <definedName name="BExDC7F818VN0S18ID7XRCRVYPJ4" localSheetId="4" hidden="1">#REF!</definedName>
    <definedName name="BExDC7F818VN0S18ID7XRCRVYPJ4" localSheetId="3" hidden="1">#REF!</definedName>
    <definedName name="BExDC7F818VN0S18ID7XRCRVYPJ4" localSheetId="0" hidden="1">#REF!</definedName>
    <definedName name="BExDC7F818VN0S18ID7XRCRVYPJ4" localSheetId="1" hidden="1">#REF!</definedName>
    <definedName name="BExDC7F818VN0S18ID7XRCRVYPJ4" hidden="1">#REF!</definedName>
    <definedName name="BExDCL7K96PC9VZYB70ZW3QPVIJE" localSheetId="4" hidden="1">#REF!</definedName>
    <definedName name="BExDCL7K96PC9VZYB70ZW3QPVIJE" localSheetId="3" hidden="1">#REF!</definedName>
    <definedName name="BExDCL7K96PC9VZYB70ZW3QPVIJE" localSheetId="0" hidden="1">#REF!</definedName>
    <definedName name="BExDCL7K96PC9VZYB70ZW3QPVIJE" localSheetId="1" hidden="1">#REF!</definedName>
    <definedName name="BExDCL7K96PC9VZYB70ZW3QPVIJE" hidden="1">#REF!</definedName>
    <definedName name="BExDCP3UZ3C2O4C1F7KMU0Z9U32N" localSheetId="4" hidden="1">#REF!</definedName>
    <definedName name="BExDCP3UZ3C2O4C1F7KMU0Z9U32N" localSheetId="3" hidden="1">#REF!</definedName>
    <definedName name="BExDCP3UZ3C2O4C1F7KMU0Z9U32N" localSheetId="0" hidden="1">#REF!</definedName>
    <definedName name="BExDCP3UZ3C2O4C1F7KMU0Z9U32N" localSheetId="1" hidden="1">#REF!</definedName>
    <definedName name="BExDCP3UZ3C2O4C1F7KMU0Z9U32N" hidden="1">#REF!</definedName>
    <definedName name="BExEOBX3WECDMYCV9RLN49APTXMM" localSheetId="4" hidden="1">#REF!</definedName>
    <definedName name="BExEOBX3WECDMYCV9RLN49APTXMM" localSheetId="3" hidden="1">#REF!</definedName>
    <definedName name="BExEOBX3WECDMYCV9RLN49APTXMM" localSheetId="0" hidden="1">#REF!</definedName>
    <definedName name="BExEOBX3WECDMYCV9RLN49APTXMM" localSheetId="1" hidden="1">#REF!</definedName>
    <definedName name="BExEOBX3WECDMYCV9RLN49APTXMM" hidden="1">#REF!</definedName>
    <definedName name="BExEP4E4F36662JDI0TOD85OP7X9" localSheetId="4" hidden="1">#REF!</definedName>
    <definedName name="BExEP4E4F36662JDI0TOD85OP7X9" localSheetId="3" hidden="1">#REF!</definedName>
    <definedName name="BExEP4E4F36662JDI0TOD85OP7X9" localSheetId="0" hidden="1">#REF!</definedName>
    <definedName name="BExEP4E4F36662JDI0TOD85OP7X9" localSheetId="1" hidden="1">#REF!</definedName>
    <definedName name="BExEP4E4F36662JDI0TOD85OP7X9" hidden="1">#REF!</definedName>
    <definedName name="BExEPN9VIYI0FVL0HLZQXJFO6TT0" localSheetId="4" hidden="1">#REF!</definedName>
    <definedName name="BExEPN9VIYI0FVL0HLZQXJFO6TT0" localSheetId="3" hidden="1">#REF!</definedName>
    <definedName name="BExEPN9VIYI0FVL0HLZQXJFO6TT0" localSheetId="0" hidden="1">#REF!</definedName>
    <definedName name="BExEPN9VIYI0FVL0HLZQXJFO6TT0" localSheetId="1" hidden="1">#REF!</definedName>
    <definedName name="BExEPN9VIYI0FVL0HLZQXJFO6TT0" hidden="1">#REF!</definedName>
    <definedName name="BExEPYT6VDSMR8MU2341Q5GM2Y9V" localSheetId="4" hidden="1">#REF!</definedName>
    <definedName name="BExEPYT6VDSMR8MU2341Q5GM2Y9V" localSheetId="3" hidden="1">#REF!</definedName>
    <definedName name="BExEPYT6VDSMR8MU2341Q5GM2Y9V" localSheetId="0" hidden="1">#REF!</definedName>
    <definedName name="BExEPYT6VDSMR8MU2341Q5GM2Y9V" localSheetId="1" hidden="1">#REF!</definedName>
    <definedName name="BExEPYT6VDSMR8MU2341Q5GM2Y9V" hidden="1">#REF!</definedName>
    <definedName name="BExEQ2ENYLMY8K1796XBB31CJHNN" localSheetId="4" hidden="1">#REF!</definedName>
    <definedName name="BExEQ2ENYLMY8K1796XBB31CJHNN" localSheetId="3" hidden="1">#REF!</definedName>
    <definedName name="BExEQ2ENYLMY8K1796XBB31CJHNN" localSheetId="0" hidden="1">#REF!</definedName>
    <definedName name="BExEQ2ENYLMY8K1796XBB31CJHNN" localSheetId="1" hidden="1">#REF!</definedName>
    <definedName name="BExEQ2ENYLMY8K1796XBB31CJHNN" hidden="1">#REF!</definedName>
    <definedName name="BExEQ2PFE4N40LEPGDPS90WDL6BN" localSheetId="4" hidden="1">#REF!</definedName>
    <definedName name="BExEQ2PFE4N40LEPGDPS90WDL6BN" localSheetId="3" hidden="1">#REF!</definedName>
    <definedName name="BExEQ2PFE4N40LEPGDPS90WDL6BN" localSheetId="0" hidden="1">#REF!</definedName>
    <definedName name="BExEQ2PFE4N40LEPGDPS90WDL6BN" localSheetId="1" hidden="1">#REF!</definedName>
    <definedName name="BExEQ2PFE4N40LEPGDPS90WDL6BN" hidden="1">#REF!</definedName>
    <definedName name="BExEQ2PFURT24NQYGYVE8NKX1EGA" localSheetId="4" hidden="1">#REF!</definedName>
    <definedName name="BExEQ2PFURT24NQYGYVE8NKX1EGA" localSheetId="3" hidden="1">#REF!</definedName>
    <definedName name="BExEQ2PFURT24NQYGYVE8NKX1EGA" localSheetId="0" hidden="1">#REF!</definedName>
    <definedName name="BExEQ2PFURT24NQYGYVE8NKX1EGA" localSheetId="1" hidden="1">#REF!</definedName>
    <definedName name="BExEQ2PFURT24NQYGYVE8NKX1EGA" hidden="1">#REF!</definedName>
    <definedName name="BExEQB8ZWXO6IIGOEPWTLOJGE2NR" localSheetId="4" hidden="1">#REF!</definedName>
    <definedName name="BExEQB8ZWXO6IIGOEPWTLOJGE2NR" localSheetId="3" hidden="1">#REF!</definedName>
    <definedName name="BExEQB8ZWXO6IIGOEPWTLOJGE2NR" localSheetId="0" hidden="1">#REF!</definedName>
    <definedName name="BExEQB8ZWXO6IIGOEPWTLOJGE2NR" localSheetId="1" hidden="1">#REF!</definedName>
    <definedName name="BExEQB8ZWXO6IIGOEPWTLOJGE2NR" hidden="1">#REF!</definedName>
    <definedName name="BExEQBZX0EL6LIKPY01197ACK65H" localSheetId="4" hidden="1">#REF!</definedName>
    <definedName name="BExEQBZX0EL6LIKPY01197ACK65H" localSheetId="3" hidden="1">#REF!</definedName>
    <definedName name="BExEQBZX0EL6LIKPY01197ACK65H" localSheetId="0" hidden="1">#REF!</definedName>
    <definedName name="BExEQBZX0EL6LIKPY01197ACK65H" localSheetId="1" hidden="1">#REF!</definedName>
    <definedName name="BExEQBZX0EL6LIKPY01197ACK65H" hidden="1">#REF!</definedName>
    <definedName name="BExEQDXZALJLD4OBF74IKZBR13SR" localSheetId="4" hidden="1">#REF!</definedName>
    <definedName name="BExEQDXZALJLD4OBF74IKZBR13SR" localSheetId="3" hidden="1">#REF!</definedName>
    <definedName name="BExEQDXZALJLD4OBF74IKZBR13SR" localSheetId="0" hidden="1">#REF!</definedName>
    <definedName name="BExEQDXZALJLD4OBF74IKZBR13SR" localSheetId="1" hidden="1">#REF!</definedName>
    <definedName name="BExEQDXZALJLD4OBF74IKZBR13SR" hidden="1">#REF!</definedName>
    <definedName name="BExEQFLE2RPWGMWQAI4JMKUEFRPT" localSheetId="4" hidden="1">#REF!</definedName>
    <definedName name="BExEQFLE2RPWGMWQAI4JMKUEFRPT" localSheetId="3" hidden="1">#REF!</definedName>
    <definedName name="BExEQFLE2RPWGMWQAI4JMKUEFRPT" localSheetId="0" hidden="1">#REF!</definedName>
    <definedName name="BExEQFLE2RPWGMWQAI4JMKUEFRPT" localSheetId="1" hidden="1">#REF!</definedName>
    <definedName name="BExEQFLE2RPWGMWQAI4JMKUEFRPT" hidden="1">#REF!</definedName>
    <definedName name="BExEQTZAP8R69U31W4LKGTKKGKQE" localSheetId="4" hidden="1">#REF!</definedName>
    <definedName name="BExEQTZAP8R69U31W4LKGTKKGKQE" localSheetId="3" hidden="1">#REF!</definedName>
    <definedName name="BExEQTZAP8R69U31W4LKGTKKGKQE" localSheetId="0" hidden="1">#REF!</definedName>
    <definedName name="BExEQTZAP8R69U31W4LKGTKKGKQE" localSheetId="1" hidden="1">#REF!</definedName>
    <definedName name="BExEQTZAP8R69U31W4LKGTKKGKQE" hidden="1">#REF!</definedName>
    <definedName name="BExER2O72H1F9WV6S1J04C15PXX7" localSheetId="4" hidden="1">#REF!</definedName>
    <definedName name="BExER2O72H1F9WV6S1J04C15PXX7" localSheetId="3" hidden="1">#REF!</definedName>
    <definedName name="BExER2O72H1F9WV6S1J04C15PXX7" localSheetId="0" hidden="1">#REF!</definedName>
    <definedName name="BExER2O72H1F9WV6S1J04C15PXX7" localSheetId="1" hidden="1">#REF!</definedName>
    <definedName name="BExER2O72H1F9WV6S1J04C15PXX7" hidden="1">#REF!</definedName>
    <definedName name="BExERRUIKIOATPZ9U4HQ0V52RJAU" localSheetId="4" hidden="1">#REF!</definedName>
    <definedName name="BExERRUIKIOATPZ9U4HQ0V52RJAU" localSheetId="3" hidden="1">#REF!</definedName>
    <definedName name="BExERRUIKIOATPZ9U4HQ0V52RJAU" localSheetId="0" hidden="1">#REF!</definedName>
    <definedName name="BExERRUIKIOATPZ9U4HQ0V52RJAU" localSheetId="1" hidden="1">#REF!</definedName>
    <definedName name="BExERRUIKIOATPZ9U4HQ0V52RJAU" hidden="1">#REF!</definedName>
    <definedName name="BExERSANFNM1O7T65PC5MJ301YET" localSheetId="4" hidden="1">#REF!</definedName>
    <definedName name="BExERSANFNM1O7T65PC5MJ301YET" localSheetId="3" hidden="1">#REF!</definedName>
    <definedName name="BExERSANFNM1O7T65PC5MJ301YET" localSheetId="0" hidden="1">#REF!</definedName>
    <definedName name="BExERSANFNM1O7T65PC5MJ301YET" localSheetId="1" hidden="1">#REF!</definedName>
    <definedName name="BExERSANFNM1O7T65PC5MJ301YET" hidden="1">#REF!</definedName>
    <definedName name="BExERWCEBKQRYWRQLYJ4UCMMKTHG" localSheetId="4" hidden="1">#REF!</definedName>
    <definedName name="BExERWCEBKQRYWRQLYJ4UCMMKTHG" localSheetId="3" hidden="1">#REF!</definedName>
    <definedName name="BExERWCEBKQRYWRQLYJ4UCMMKTHG" localSheetId="0" hidden="1">#REF!</definedName>
    <definedName name="BExERWCEBKQRYWRQLYJ4UCMMKTHG" localSheetId="1" hidden="1">#REF!</definedName>
    <definedName name="BExERWCEBKQRYWRQLYJ4UCMMKTHG" hidden="1">#REF!</definedName>
    <definedName name="BExES44RHHDL3V7FLV6M20834WF1" localSheetId="4" hidden="1">#REF!</definedName>
    <definedName name="BExES44RHHDL3V7FLV6M20834WF1" localSheetId="3" hidden="1">#REF!</definedName>
    <definedName name="BExES44RHHDL3V7FLV6M20834WF1" localSheetId="0" hidden="1">#REF!</definedName>
    <definedName name="BExES44RHHDL3V7FLV6M20834WF1" localSheetId="1" hidden="1">#REF!</definedName>
    <definedName name="BExES44RHHDL3V7FLV6M20834WF1" hidden="1">#REF!</definedName>
    <definedName name="BExES4A7VE2X3RYYTVRLKZD4I7WU" localSheetId="4" hidden="1">#REF!</definedName>
    <definedName name="BExES4A7VE2X3RYYTVRLKZD4I7WU" localSheetId="3" hidden="1">#REF!</definedName>
    <definedName name="BExES4A7VE2X3RYYTVRLKZD4I7WU" localSheetId="0" hidden="1">#REF!</definedName>
    <definedName name="BExES4A7VE2X3RYYTVRLKZD4I7WU" localSheetId="1" hidden="1">#REF!</definedName>
    <definedName name="BExES4A7VE2X3RYYTVRLKZD4I7WU" hidden="1">#REF!</definedName>
    <definedName name="BExES6ZC8R7PHJ21OVJFLIR7DY30" localSheetId="4" hidden="1">#REF!</definedName>
    <definedName name="BExES6ZC8R7PHJ21OVJFLIR7DY30" localSheetId="3" hidden="1">#REF!</definedName>
    <definedName name="BExES6ZC8R7PHJ21OVJFLIR7DY30" localSheetId="0" hidden="1">#REF!</definedName>
    <definedName name="BExES6ZC8R7PHJ21OVJFLIR7DY30" localSheetId="1" hidden="1">#REF!</definedName>
    <definedName name="BExES6ZC8R7PHJ21OVJFLIR7DY30" hidden="1">#REF!</definedName>
    <definedName name="BExESMKD95A649M0WRSG6CXXP326" localSheetId="4" hidden="1">#REF!</definedName>
    <definedName name="BExESMKD95A649M0WRSG6CXXP326" localSheetId="3" hidden="1">#REF!</definedName>
    <definedName name="BExESMKD95A649M0WRSG6CXXP326" localSheetId="0" hidden="1">#REF!</definedName>
    <definedName name="BExESMKD95A649M0WRSG6CXXP326" localSheetId="1" hidden="1">#REF!</definedName>
    <definedName name="BExESMKD95A649M0WRSG6CXXP326" hidden="1">#REF!</definedName>
    <definedName name="BExESR27ZXJG5VMY4PR9D940VS7T" localSheetId="4" hidden="1">#REF!</definedName>
    <definedName name="BExESR27ZXJG5VMY4PR9D940VS7T" localSheetId="3" hidden="1">#REF!</definedName>
    <definedName name="BExESR27ZXJG5VMY4PR9D940VS7T" localSheetId="0" hidden="1">#REF!</definedName>
    <definedName name="BExESR27ZXJG5VMY4PR9D940VS7T" localSheetId="1" hidden="1">#REF!</definedName>
    <definedName name="BExESR27ZXJG5VMY4PR9D940VS7T" hidden="1">#REF!</definedName>
    <definedName name="BExESZ03KXL8DQ2591HLR56ZML94" localSheetId="4" hidden="1">#REF!</definedName>
    <definedName name="BExESZ03KXL8DQ2591HLR56ZML94" localSheetId="3" hidden="1">#REF!</definedName>
    <definedName name="BExESZ03KXL8DQ2591HLR56ZML94" localSheetId="0" hidden="1">#REF!</definedName>
    <definedName name="BExESZ03KXL8DQ2591HLR56ZML94" localSheetId="1" hidden="1">#REF!</definedName>
    <definedName name="BExESZ03KXL8DQ2591HLR56ZML94" hidden="1">#REF!</definedName>
    <definedName name="BExESZAW5N443NRTKIP59OEI1CR6" localSheetId="4" hidden="1">#REF!</definedName>
    <definedName name="BExESZAW5N443NRTKIP59OEI1CR6" localSheetId="3" hidden="1">#REF!</definedName>
    <definedName name="BExESZAW5N443NRTKIP59OEI1CR6" localSheetId="0" hidden="1">#REF!</definedName>
    <definedName name="BExESZAW5N443NRTKIP59OEI1CR6" localSheetId="1" hidden="1">#REF!</definedName>
    <definedName name="BExESZAW5N443NRTKIP59OEI1CR6" hidden="1">#REF!</definedName>
    <definedName name="BExET3HXQ60A4O2OLKX8QNXRI6LQ" localSheetId="4" hidden="1">#REF!</definedName>
    <definedName name="BExET3HXQ60A4O2OLKX8QNXRI6LQ" localSheetId="3" hidden="1">#REF!</definedName>
    <definedName name="BExET3HXQ60A4O2OLKX8QNXRI6LQ" localSheetId="0" hidden="1">#REF!</definedName>
    <definedName name="BExET3HXQ60A4O2OLKX8QNXRI6LQ" localSheetId="1" hidden="1">#REF!</definedName>
    <definedName name="BExET3HXQ60A4O2OLKX8QNXRI6LQ" hidden="1">#REF!</definedName>
    <definedName name="BExETA3B1FCIOA80H94K90FWXQKE" localSheetId="4" hidden="1">#REF!</definedName>
    <definedName name="BExETA3B1FCIOA80H94K90FWXQKE" localSheetId="3" hidden="1">#REF!</definedName>
    <definedName name="BExETA3B1FCIOA80H94K90FWXQKE" localSheetId="0" hidden="1">#REF!</definedName>
    <definedName name="BExETA3B1FCIOA80H94K90FWXQKE" localSheetId="1" hidden="1">#REF!</definedName>
    <definedName name="BExETA3B1FCIOA80H94K90FWXQKE" hidden="1">#REF!</definedName>
    <definedName name="BExETAZOYT4CJIT8RRKC9F2HJG1D" localSheetId="4" hidden="1">#REF!</definedName>
    <definedName name="BExETAZOYT4CJIT8RRKC9F2HJG1D" localSheetId="3" hidden="1">#REF!</definedName>
    <definedName name="BExETAZOYT4CJIT8RRKC9F2HJG1D" localSheetId="0" hidden="1">#REF!</definedName>
    <definedName name="BExETAZOYT4CJIT8RRKC9F2HJG1D" localSheetId="1" hidden="1">#REF!</definedName>
    <definedName name="BExETAZOYT4CJIT8RRKC9F2HJG1D" hidden="1">#REF!</definedName>
    <definedName name="BExETF6QD5A9GEINE1KZRRC2LXWM" localSheetId="4" hidden="1">#REF!</definedName>
    <definedName name="BExETF6QD5A9GEINE1KZRRC2LXWM" localSheetId="3" hidden="1">#REF!</definedName>
    <definedName name="BExETF6QD5A9GEINE1KZRRC2LXWM" localSheetId="0" hidden="1">#REF!</definedName>
    <definedName name="BExETF6QD5A9GEINE1KZRRC2LXWM" localSheetId="1" hidden="1">#REF!</definedName>
    <definedName name="BExETF6QD5A9GEINE1KZRRC2LXWM" hidden="1">#REF!</definedName>
    <definedName name="BExETQ9XRXLUACN82805SPSPNKHI" localSheetId="4" hidden="1">#REF!</definedName>
    <definedName name="BExETQ9XRXLUACN82805SPSPNKHI" localSheetId="3" hidden="1">#REF!</definedName>
    <definedName name="BExETQ9XRXLUACN82805SPSPNKHI" localSheetId="0" hidden="1">#REF!</definedName>
    <definedName name="BExETQ9XRXLUACN82805SPSPNKHI" localSheetId="1" hidden="1">#REF!</definedName>
    <definedName name="BExETQ9XRXLUACN82805SPSPNKHI" hidden="1">#REF!</definedName>
    <definedName name="BExETR0YRMOR63E6DHLEHV9QVVON" localSheetId="4" hidden="1">#REF!</definedName>
    <definedName name="BExETR0YRMOR63E6DHLEHV9QVVON" localSheetId="3" hidden="1">#REF!</definedName>
    <definedName name="BExETR0YRMOR63E6DHLEHV9QVVON" localSheetId="0" hidden="1">#REF!</definedName>
    <definedName name="BExETR0YRMOR63E6DHLEHV9QVVON" localSheetId="1" hidden="1">#REF!</definedName>
    <definedName name="BExETR0YRMOR63E6DHLEHV9QVVON" hidden="1">#REF!</definedName>
    <definedName name="BExETVTGY38YXYYF7N73OYN6FYY3" localSheetId="4" hidden="1">#REF!</definedName>
    <definedName name="BExETVTGY38YXYYF7N73OYN6FYY3" localSheetId="3" hidden="1">#REF!</definedName>
    <definedName name="BExETVTGY38YXYYF7N73OYN6FYY3" localSheetId="0" hidden="1">#REF!</definedName>
    <definedName name="BExETVTGY38YXYYF7N73OYN6FYY3" localSheetId="1" hidden="1">#REF!</definedName>
    <definedName name="BExETVTGY38YXYYF7N73OYN6FYY3" hidden="1">#REF!</definedName>
    <definedName name="BExEUNE4T242Y59C6MS28MXEUGCP" localSheetId="4" hidden="1">#REF!</definedName>
    <definedName name="BExEUNE4T242Y59C6MS28MXEUGCP" localSheetId="3" hidden="1">#REF!</definedName>
    <definedName name="BExEUNE4T242Y59C6MS28MXEUGCP" localSheetId="0" hidden="1">#REF!</definedName>
    <definedName name="BExEUNE4T242Y59C6MS28MXEUGCP" localSheetId="1" hidden="1">#REF!</definedName>
    <definedName name="BExEUNE4T242Y59C6MS28MXEUGCP" hidden="1">#REF!</definedName>
    <definedName name="BExEV2TP7NA3ZR6RJGH5ER370OUM" localSheetId="4" hidden="1">#REF!</definedName>
    <definedName name="BExEV2TP7NA3ZR6RJGH5ER370OUM" localSheetId="3" hidden="1">#REF!</definedName>
    <definedName name="BExEV2TP7NA3ZR6RJGH5ER370OUM" localSheetId="0" hidden="1">#REF!</definedName>
    <definedName name="BExEV2TP7NA3ZR6RJGH5ER370OUM" localSheetId="1" hidden="1">#REF!</definedName>
    <definedName name="BExEV2TP7NA3ZR6RJGH5ER370OUM" hidden="1">#REF!</definedName>
    <definedName name="BExEV69USLNYO2QRJRC0J92XUF00" localSheetId="4" hidden="1">#REF!</definedName>
    <definedName name="BExEV69USLNYO2QRJRC0J92XUF00" localSheetId="3" hidden="1">#REF!</definedName>
    <definedName name="BExEV69USLNYO2QRJRC0J92XUF00" localSheetId="0" hidden="1">#REF!</definedName>
    <definedName name="BExEV69USLNYO2QRJRC0J92XUF00" localSheetId="1" hidden="1">#REF!</definedName>
    <definedName name="BExEV69USLNYO2QRJRC0J92XUF00" hidden="1">#REF!</definedName>
    <definedName name="BExEV6KNTQOCFD7GV726XQEVQ7R6" localSheetId="4" hidden="1">#REF!</definedName>
    <definedName name="BExEV6KNTQOCFD7GV726XQEVQ7R6" localSheetId="3" hidden="1">#REF!</definedName>
    <definedName name="BExEV6KNTQOCFD7GV726XQEVQ7R6" localSheetId="0" hidden="1">#REF!</definedName>
    <definedName name="BExEV6KNTQOCFD7GV726XQEVQ7R6" localSheetId="1" hidden="1">#REF!</definedName>
    <definedName name="BExEV6KNTQOCFD7GV726XQEVQ7R6" hidden="1">#REF!</definedName>
    <definedName name="BExEV6VGM4POO9QT9KH3QA3VYCWM" localSheetId="4" hidden="1">#REF!</definedName>
    <definedName name="BExEV6VGM4POO9QT9KH3QA3VYCWM" localSheetId="3" hidden="1">#REF!</definedName>
    <definedName name="BExEV6VGM4POO9QT9KH3QA3VYCWM" localSheetId="0" hidden="1">#REF!</definedName>
    <definedName name="BExEV6VGM4POO9QT9KH3QA3VYCWM" localSheetId="1" hidden="1">#REF!</definedName>
    <definedName name="BExEV6VGM4POO9QT9KH3QA3VYCWM" hidden="1">#REF!</definedName>
    <definedName name="BExEVET98G3FU6QBF9LHYWSAMV0O" localSheetId="4" hidden="1">#REF!</definedName>
    <definedName name="BExEVET98G3FU6QBF9LHYWSAMV0O" localSheetId="3" hidden="1">#REF!</definedName>
    <definedName name="BExEVET98G3FU6QBF9LHYWSAMV0O" localSheetId="0" hidden="1">#REF!</definedName>
    <definedName name="BExEVET98G3FU6QBF9LHYWSAMV0O" localSheetId="1" hidden="1">#REF!</definedName>
    <definedName name="BExEVET98G3FU6QBF9LHYWSAMV0O" hidden="1">#REF!</definedName>
    <definedName name="BExEVNCUT0PDUYNJH7G6BSEWZOT2" localSheetId="4" hidden="1">#REF!</definedName>
    <definedName name="BExEVNCUT0PDUYNJH7G6BSEWZOT2" localSheetId="3" hidden="1">#REF!</definedName>
    <definedName name="BExEVNCUT0PDUYNJH7G6BSEWZOT2" localSheetId="0" hidden="1">#REF!</definedName>
    <definedName name="BExEVNCUT0PDUYNJH7G6BSEWZOT2" localSheetId="1" hidden="1">#REF!</definedName>
    <definedName name="BExEVNCUT0PDUYNJH7G6BSEWZOT2" hidden="1">#REF!</definedName>
    <definedName name="BExEVPGF4V5J0WQRZKUM8F9TTKZJ" localSheetId="4" hidden="1">#REF!</definedName>
    <definedName name="BExEVPGF4V5J0WQRZKUM8F9TTKZJ" localSheetId="3" hidden="1">#REF!</definedName>
    <definedName name="BExEVPGF4V5J0WQRZKUM8F9TTKZJ" localSheetId="0" hidden="1">#REF!</definedName>
    <definedName name="BExEVPGF4V5J0WQRZKUM8F9TTKZJ" localSheetId="1" hidden="1">#REF!</definedName>
    <definedName name="BExEVPGF4V5J0WQRZKUM8F9TTKZJ" hidden="1">#REF!</definedName>
    <definedName name="BExEVPWH8S9GER9M14SPIT6XZ8SG" localSheetId="4" hidden="1">#REF!</definedName>
    <definedName name="BExEVPWH8S9GER9M14SPIT6XZ8SG" localSheetId="3" hidden="1">#REF!</definedName>
    <definedName name="BExEVPWH8S9GER9M14SPIT6XZ8SG" localSheetId="0" hidden="1">#REF!</definedName>
    <definedName name="BExEVPWH8S9GER9M14SPIT6XZ8SG" localSheetId="1" hidden="1">#REF!</definedName>
    <definedName name="BExEVPWH8S9GER9M14SPIT6XZ8SG" hidden="1">#REF!</definedName>
    <definedName name="BExEVVLIEVWYRF2UUC1H0H5QU1CP" localSheetId="4" hidden="1">#REF!</definedName>
    <definedName name="BExEVVLIEVWYRF2UUC1H0H5QU1CP" localSheetId="3" hidden="1">#REF!</definedName>
    <definedName name="BExEVVLIEVWYRF2UUC1H0H5QU1CP" localSheetId="0" hidden="1">#REF!</definedName>
    <definedName name="BExEVVLIEVWYRF2UUC1H0H5QU1CP" localSheetId="1" hidden="1">#REF!</definedName>
    <definedName name="BExEVVLIEVWYRF2UUC1H0H5QU1CP" hidden="1">#REF!</definedName>
    <definedName name="BExEVWCKO8T84GW9Z3X47915XKSH" localSheetId="4" hidden="1">#REF!</definedName>
    <definedName name="BExEVWCKO8T84GW9Z3X47915XKSH" localSheetId="3" hidden="1">#REF!</definedName>
    <definedName name="BExEVWCKO8T84GW9Z3X47915XKSH" localSheetId="0" hidden="1">#REF!</definedName>
    <definedName name="BExEVWCKO8T84GW9Z3X47915XKSH" localSheetId="1" hidden="1">#REF!</definedName>
    <definedName name="BExEVWCKO8T84GW9Z3X47915XKSH" hidden="1">#REF!</definedName>
    <definedName name="BExEVZSJWMZ5L2ZE7AZC57CXKW6T" localSheetId="4" hidden="1">#REF!</definedName>
    <definedName name="BExEVZSJWMZ5L2ZE7AZC57CXKW6T" localSheetId="3" hidden="1">#REF!</definedName>
    <definedName name="BExEVZSJWMZ5L2ZE7AZC57CXKW6T" localSheetId="0" hidden="1">#REF!</definedName>
    <definedName name="BExEVZSJWMZ5L2ZE7AZC57CXKW6T" localSheetId="1" hidden="1">#REF!</definedName>
    <definedName name="BExEVZSJWMZ5L2ZE7AZC57CXKW6T" hidden="1">#REF!</definedName>
    <definedName name="BExEW0JL1GFFCXMDGW54CI7Y8FZN" localSheetId="4" hidden="1">#REF!</definedName>
    <definedName name="BExEW0JL1GFFCXMDGW54CI7Y8FZN" localSheetId="3" hidden="1">#REF!</definedName>
    <definedName name="BExEW0JL1GFFCXMDGW54CI7Y8FZN" localSheetId="0" hidden="1">#REF!</definedName>
    <definedName name="BExEW0JL1GFFCXMDGW54CI7Y8FZN" localSheetId="1" hidden="1">#REF!</definedName>
    <definedName name="BExEW0JL1GFFCXMDGW54CI7Y8FZN" hidden="1">#REF!</definedName>
    <definedName name="BExEW68M9WL8214QH9C7VCK7BN08" localSheetId="4" hidden="1">#REF!</definedName>
    <definedName name="BExEW68M9WL8214QH9C7VCK7BN08" localSheetId="3" hidden="1">#REF!</definedName>
    <definedName name="BExEW68M9WL8214QH9C7VCK7BN08" localSheetId="0" hidden="1">#REF!</definedName>
    <definedName name="BExEW68M9WL8214QH9C7VCK7BN08" localSheetId="1" hidden="1">#REF!</definedName>
    <definedName name="BExEW68M9WL8214QH9C7VCK7BN08" hidden="1">#REF!</definedName>
    <definedName name="BExEW8HFKH6F47KIHYBDRUEFZ2ZZ" localSheetId="4" hidden="1">#REF!</definedName>
    <definedName name="BExEW8HFKH6F47KIHYBDRUEFZ2ZZ" localSheetId="3" hidden="1">#REF!</definedName>
    <definedName name="BExEW8HFKH6F47KIHYBDRUEFZ2ZZ" localSheetId="0" hidden="1">#REF!</definedName>
    <definedName name="BExEW8HFKH6F47KIHYBDRUEFZ2ZZ" localSheetId="1" hidden="1">#REF!</definedName>
    <definedName name="BExEW8HFKH6F47KIHYBDRUEFZ2ZZ" hidden="1">#REF!</definedName>
    <definedName name="BExEWLO75K95C6IRKHXSP7VP81T4" localSheetId="4" hidden="1">#REF!</definedName>
    <definedName name="BExEWLO75K95C6IRKHXSP7VP81T4" localSheetId="3" hidden="1">#REF!</definedName>
    <definedName name="BExEWLO75K95C6IRKHXSP7VP81T4" localSheetId="0" hidden="1">#REF!</definedName>
    <definedName name="BExEWLO75K95C6IRKHXSP7VP81T4" localSheetId="1" hidden="1">#REF!</definedName>
    <definedName name="BExEWLO75K95C6IRKHXSP7VP81T4" hidden="1">#REF!</definedName>
    <definedName name="BExEWNBGQS1U2LW3W84T4LSJ9K00" localSheetId="4" hidden="1">#REF!</definedName>
    <definedName name="BExEWNBGQS1U2LW3W84T4LSJ9K00" localSheetId="3" hidden="1">#REF!</definedName>
    <definedName name="BExEWNBGQS1U2LW3W84T4LSJ9K00" localSheetId="0" hidden="1">#REF!</definedName>
    <definedName name="BExEWNBGQS1U2LW3W84T4LSJ9K00" localSheetId="1" hidden="1">#REF!</definedName>
    <definedName name="BExEWNBGQS1U2LW3W84T4LSJ9K00" hidden="1">#REF!</definedName>
    <definedName name="BExEWO7STL7HNZSTY8VQBPTX1WK6" localSheetId="4" hidden="1">#REF!</definedName>
    <definedName name="BExEWO7STL7HNZSTY8VQBPTX1WK6" localSheetId="3" hidden="1">#REF!</definedName>
    <definedName name="BExEWO7STL7HNZSTY8VQBPTX1WK6" localSheetId="0" hidden="1">#REF!</definedName>
    <definedName name="BExEWO7STL7HNZSTY8VQBPTX1WK6" localSheetId="1" hidden="1">#REF!</definedName>
    <definedName name="BExEWO7STL7HNZSTY8VQBPTX1WK6" hidden="1">#REF!</definedName>
    <definedName name="BExEWQ0M1N3KMKTDJ73H10QSG4W1" localSheetId="4" hidden="1">#REF!</definedName>
    <definedName name="BExEWQ0M1N3KMKTDJ73H10QSG4W1" localSheetId="3" hidden="1">#REF!</definedName>
    <definedName name="BExEWQ0M1N3KMKTDJ73H10QSG4W1" localSheetId="0" hidden="1">#REF!</definedName>
    <definedName name="BExEWQ0M1N3KMKTDJ73H10QSG4W1" localSheetId="1" hidden="1">#REF!</definedName>
    <definedName name="BExEWQ0M1N3KMKTDJ73H10QSG4W1" hidden="1">#REF!</definedName>
    <definedName name="BExEX85F3OSW8NSCYGYPS9372Z1Q" localSheetId="4" hidden="1">#REF!</definedName>
    <definedName name="BExEX85F3OSW8NSCYGYPS9372Z1Q" localSheetId="3" hidden="1">#REF!</definedName>
    <definedName name="BExEX85F3OSW8NSCYGYPS9372Z1Q" localSheetId="0" hidden="1">#REF!</definedName>
    <definedName name="BExEX85F3OSW8NSCYGYPS9372Z1Q" localSheetId="1" hidden="1">#REF!</definedName>
    <definedName name="BExEX85F3OSW8NSCYGYPS9372Z1Q" hidden="1">#REF!</definedName>
    <definedName name="BExEX9HWY2G6928ZVVVQF77QCM2C" localSheetId="4" hidden="1">#REF!</definedName>
    <definedName name="BExEX9HWY2G6928ZVVVQF77QCM2C" localSheetId="3" hidden="1">#REF!</definedName>
    <definedName name="BExEX9HWY2G6928ZVVVQF77QCM2C" localSheetId="0" hidden="1">#REF!</definedName>
    <definedName name="BExEX9HWY2G6928ZVVVQF77QCM2C" localSheetId="1" hidden="1">#REF!</definedName>
    <definedName name="BExEX9HWY2G6928ZVVVQF77QCM2C" hidden="1">#REF!</definedName>
    <definedName name="BExEXBQWAYKMVBRJRHB8PFCSYFVN" localSheetId="4" hidden="1">#REF!</definedName>
    <definedName name="BExEXBQWAYKMVBRJRHB8PFCSYFVN" localSheetId="3" hidden="1">#REF!</definedName>
    <definedName name="BExEXBQWAYKMVBRJRHB8PFCSYFVN" localSheetId="0" hidden="1">#REF!</definedName>
    <definedName name="BExEXBQWAYKMVBRJRHB8PFCSYFVN" localSheetId="1" hidden="1">#REF!</definedName>
    <definedName name="BExEXBQWAYKMVBRJRHB8PFCSYFVN" hidden="1">#REF!</definedName>
    <definedName name="BExEXRBZ0DI9E2UFLLKYWGN66B61" localSheetId="4" hidden="1">#REF!</definedName>
    <definedName name="BExEXRBZ0DI9E2UFLLKYWGN66B61" localSheetId="3" hidden="1">#REF!</definedName>
    <definedName name="BExEXRBZ0DI9E2UFLLKYWGN66B61" localSheetId="0" hidden="1">#REF!</definedName>
    <definedName name="BExEXRBZ0DI9E2UFLLKYWGN66B61" localSheetId="1" hidden="1">#REF!</definedName>
    <definedName name="BExEXRBZ0DI9E2UFLLKYWGN66B61" hidden="1">#REF!</definedName>
    <definedName name="BExEYLG9FL9V1JPPNZ3FUDNSEJ4V" localSheetId="4" hidden="1">#REF!</definedName>
    <definedName name="BExEYLG9FL9V1JPPNZ3FUDNSEJ4V" localSheetId="3" hidden="1">#REF!</definedName>
    <definedName name="BExEYLG9FL9V1JPPNZ3FUDNSEJ4V" localSheetId="0" hidden="1">#REF!</definedName>
    <definedName name="BExEYLG9FL9V1JPPNZ3FUDNSEJ4V" localSheetId="1" hidden="1">#REF!</definedName>
    <definedName name="BExEYLG9FL9V1JPPNZ3FUDNSEJ4V" hidden="1">#REF!</definedName>
    <definedName name="BExEYOW8C1B3OUUCIGEC7L8OOW1Z" localSheetId="4" hidden="1">#REF!</definedName>
    <definedName name="BExEYOW8C1B3OUUCIGEC7L8OOW1Z" localSheetId="3" hidden="1">#REF!</definedName>
    <definedName name="BExEYOW8C1B3OUUCIGEC7L8OOW1Z" localSheetId="0" hidden="1">#REF!</definedName>
    <definedName name="BExEYOW8C1B3OUUCIGEC7L8OOW1Z" localSheetId="1" hidden="1">#REF!</definedName>
    <definedName name="BExEYOW8C1B3OUUCIGEC7L8OOW1Z" hidden="1">#REF!</definedName>
    <definedName name="BExEYUQJXZT6N5HJH8ACJF6SRWEE" localSheetId="4" hidden="1">#REF!</definedName>
    <definedName name="BExEYUQJXZT6N5HJH8ACJF6SRWEE" localSheetId="3" hidden="1">#REF!</definedName>
    <definedName name="BExEYUQJXZT6N5HJH8ACJF6SRWEE" localSheetId="0" hidden="1">#REF!</definedName>
    <definedName name="BExEYUQJXZT6N5HJH8ACJF6SRWEE" localSheetId="1" hidden="1">#REF!</definedName>
    <definedName name="BExEYUQJXZT6N5HJH8ACJF6SRWEE" hidden="1">#REF!</definedName>
    <definedName name="BExEZ1S6VZCG01ZPLBSS9Z1SBOJ2" localSheetId="4" hidden="1">#REF!</definedName>
    <definedName name="BExEZ1S6VZCG01ZPLBSS9Z1SBOJ2" localSheetId="3" hidden="1">#REF!</definedName>
    <definedName name="BExEZ1S6VZCG01ZPLBSS9Z1SBOJ2" localSheetId="0" hidden="1">#REF!</definedName>
    <definedName name="BExEZ1S6VZCG01ZPLBSS9Z1SBOJ2" localSheetId="1" hidden="1">#REF!</definedName>
    <definedName name="BExEZ1S6VZCG01ZPLBSS9Z1SBOJ2" hidden="1">#REF!</definedName>
    <definedName name="BExEZGBFNJR8DLPN0V11AU22L6WY" localSheetId="4" hidden="1">#REF!</definedName>
    <definedName name="BExEZGBFNJR8DLPN0V11AU22L6WY" localSheetId="3" hidden="1">#REF!</definedName>
    <definedName name="BExEZGBFNJR8DLPN0V11AU22L6WY" localSheetId="0" hidden="1">#REF!</definedName>
    <definedName name="BExEZGBFNJR8DLPN0V11AU22L6WY" localSheetId="1" hidden="1">#REF!</definedName>
    <definedName name="BExEZGBFNJR8DLPN0V11AU22L6WY" hidden="1">#REF!</definedName>
    <definedName name="BExF02Y3V3QEPO2XLDSK47APK9XJ" localSheetId="4" hidden="1">#REF!</definedName>
    <definedName name="BExF02Y3V3QEPO2XLDSK47APK9XJ" localSheetId="3" hidden="1">#REF!</definedName>
    <definedName name="BExF02Y3V3QEPO2XLDSK47APK9XJ" localSheetId="0" hidden="1">#REF!</definedName>
    <definedName name="BExF02Y3V3QEPO2XLDSK47APK9XJ" localSheetId="1" hidden="1">#REF!</definedName>
    <definedName name="BExF02Y3V3QEPO2XLDSK47APK9XJ" hidden="1">#REF!</definedName>
    <definedName name="BExF09OS91RT7N7IW8JLMZ121ZP3" localSheetId="4" hidden="1">#REF!</definedName>
    <definedName name="BExF09OS91RT7N7IW8JLMZ121ZP3" localSheetId="3" hidden="1">#REF!</definedName>
    <definedName name="BExF09OS91RT7N7IW8JLMZ121ZP3" localSheetId="0" hidden="1">#REF!</definedName>
    <definedName name="BExF09OS91RT7N7IW8JLMZ121ZP3" localSheetId="1" hidden="1">#REF!</definedName>
    <definedName name="BExF09OS91RT7N7IW8JLMZ121ZP3" hidden="1">#REF!</definedName>
    <definedName name="BExF0LOEHV42P2DV7QL8O7HOQ3N9" localSheetId="4" hidden="1">#REF!</definedName>
    <definedName name="BExF0LOEHV42P2DV7QL8O7HOQ3N9" localSheetId="3" hidden="1">#REF!</definedName>
    <definedName name="BExF0LOEHV42P2DV7QL8O7HOQ3N9" localSheetId="0" hidden="1">#REF!</definedName>
    <definedName name="BExF0LOEHV42P2DV7QL8O7HOQ3N9" localSheetId="1" hidden="1">#REF!</definedName>
    <definedName name="BExF0LOEHV42P2DV7QL8O7HOQ3N9" hidden="1">#REF!</definedName>
    <definedName name="BExF0WRM9VO25RLSO03ZOCE8H7K5" localSheetId="4" hidden="1">#REF!</definedName>
    <definedName name="BExF0WRM9VO25RLSO03ZOCE8H7K5" localSheetId="3" hidden="1">#REF!</definedName>
    <definedName name="BExF0WRM9VO25RLSO03ZOCE8H7K5" localSheetId="0" hidden="1">#REF!</definedName>
    <definedName name="BExF0WRM9VO25RLSO03ZOCE8H7K5" localSheetId="1" hidden="1">#REF!</definedName>
    <definedName name="BExF0WRM9VO25RLSO03ZOCE8H7K5" hidden="1">#REF!</definedName>
    <definedName name="BExF0ZRI7W4RSLIDLHTSM0AWXO3S" localSheetId="4" hidden="1">#REF!</definedName>
    <definedName name="BExF0ZRI7W4RSLIDLHTSM0AWXO3S" localSheetId="3" hidden="1">#REF!</definedName>
    <definedName name="BExF0ZRI7W4RSLIDLHTSM0AWXO3S" localSheetId="0" hidden="1">#REF!</definedName>
    <definedName name="BExF0ZRI7W4RSLIDLHTSM0AWXO3S" localSheetId="1" hidden="1">#REF!</definedName>
    <definedName name="BExF0ZRI7W4RSLIDLHTSM0AWXO3S" hidden="1">#REF!</definedName>
    <definedName name="BExF19CT3MMZZ2T5EWMDNG3UOJ01" localSheetId="4" hidden="1">#REF!</definedName>
    <definedName name="BExF19CT3MMZZ2T5EWMDNG3UOJ01" localSheetId="3" hidden="1">#REF!</definedName>
    <definedName name="BExF19CT3MMZZ2T5EWMDNG3UOJ01" localSheetId="0" hidden="1">#REF!</definedName>
    <definedName name="BExF19CT3MMZZ2T5EWMDNG3UOJ01" localSheetId="1" hidden="1">#REF!</definedName>
    <definedName name="BExF19CT3MMZZ2T5EWMDNG3UOJ01" hidden="1">#REF!</definedName>
    <definedName name="BExF1EAPPL24809U36ARIMYRD5NF" localSheetId="4" hidden="1">#REF!</definedName>
    <definedName name="BExF1EAPPL24809U36ARIMYRD5NF" localSheetId="3" hidden="1">#REF!</definedName>
    <definedName name="BExF1EAPPL24809U36ARIMYRD5NF" localSheetId="0" hidden="1">#REF!</definedName>
    <definedName name="BExF1EAPPL24809U36ARIMYRD5NF" localSheetId="1" hidden="1">#REF!</definedName>
    <definedName name="BExF1EAPPL24809U36ARIMYRD5NF" hidden="1">#REF!</definedName>
    <definedName name="BExF1M38U6NX17YJA8YU359B5Z4M" localSheetId="4" hidden="1">#REF!</definedName>
    <definedName name="BExF1M38U6NX17YJA8YU359B5Z4M" localSheetId="3" hidden="1">#REF!</definedName>
    <definedName name="BExF1M38U6NX17YJA8YU359B5Z4M" localSheetId="0" hidden="1">#REF!</definedName>
    <definedName name="BExF1M38U6NX17YJA8YU359B5Z4M" localSheetId="1" hidden="1">#REF!</definedName>
    <definedName name="BExF1M38U6NX17YJA8YU359B5Z4M" hidden="1">#REF!</definedName>
    <definedName name="BExF1MU4W3NPEY0OHRDWP5IANCBB" localSheetId="4" hidden="1">#REF!</definedName>
    <definedName name="BExF1MU4W3NPEY0OHRDWP5IANCBB" localSheetId="3" hidden="1">#REF!</definedName>
    <definedName name="BExF1MU4W3NPEY0OHRDWP5IANCBB" localSheetId="0" hidden="1">#REF!</definedName>
    <definedName name="BExF1MU4W3NPEY0OHRDWP5IANCBB" localSheetId="1" hidden="1">#REF!</definedName>
    <definedName name="BExF1MU4W3NPEY0OHRDWP5IANCBB" hidden="1">#REF!</definedName>
    <definedName name="BExF1MZN8MWMOKOARHJ1QAF9HPGT" localSheetId="4" hidden="1">#REF!</definedName>
    <definedName name="BExF1MZN8MWMOKOARHJ1QAF9HPGT" localSheetId="3" hidden="1">#REF!</definedName>
    <definedName name="BExF1MZN8MWMOKOARHJ1QAF9HPGT" localSheetId="0" hidden="1">#REF!</definedName>
    <definedName name="BExF1MZN8MWMOKOARHJ1QAF9HPGT" localSheetId="1" hidden="1">#REF!</definedName>
    <definedName name="BExF1MZN8MWMOKOARHJ1QAF9HPGT" hidden="1">#REF!</definedName>
    <definedName name="BExF1US4ZIQYSU5LBFYNRA9N0K2O" localSheetId="4" hidden="1">#REF!</definedName>
    <definedName name="BExF1US4ZIQYSU5LBFYNRA9N0K2O" localSheetId="3" hidden="1">#REF!</definedName>
    <definedName name="BExF1US4ZIQYSU5LBFYNRA9N0K2O" localSheetId="0" hidden="1">#REF!</definedName>
    <definedName name="BExF1US4ZIQYSU5LBFYNRA9N0K2O" localSheetId="1" hidden="1">#REF!</definedName>
    <definedName name="BExF1US4ZIQYSU5LBFYNRA9N0K2O" hidden="1">#REF!</definedName>
    <definedName name="BExF2CWZN6E87RGTBMD4YQI2QT7R" localSheetId="4" hidden="1">#REF!</definedName>
    <definedName name="BExF2CWZN6E87RGTBMD4YQI2QT7R" localSheetId="3" hidden="1">#REF!</definedName>
    <definedName name="BExF2CWZN6E87RGTBMD4YQI2QT7R" localSheetId="0" hidden="1">#REF!</definedName>
    <definedName name="BExF2CWZN6E87RGTBMD4YQI2QT7R" localSheetId="1" hidden="1">#REF!</definedName>
    <definedName name="BExF2CWZN6E87RGTBMD4YQI2QT7R" hidden="1">#REF!</definedName>
    <definedName name="BExF2DYO1WQ7GMXSTAQRDBW1NSFG" localSheetId="4" hidden="1">#REF!</definedName>
    <definedName name="BExF2DYO1WQ7GMXSTAQRDBW1NSFG" localSheetId="3" hidden="1">#REF!</definedName>
    <definedName name="BExF2DYO1WQ7GMXSTAQRDBW1NSFG" localSheetId="0" hidden="1">#REF!</definedName>
    <definedName name="BExF2DYO1WQ7GMXSTAQRDBW1NSFG" localSheetId="1" hidden="1">#REF!</definedName>
    <definedName name="BExF2DYO1WQ7GMXSTAQRDBW1NSFG" hidden="1">#REF!</definedName>
    <definedName name="BExF2MSWNUY9Z6BZJQZ538PPTION" localSheetId="4" hidden="1">#REF!</definedName>
    <definedName name="BExF2MSWNUY9Z6BZJQZ538PPTION" localSheetId="3" hidden="1">#REF!</definedName>
    <definedName name="BExF2MSWNUY9Z6BZJQZ538PPTION" localSheetId="0" hidden="1">#REF!</definedName>
    <definedName name="BExF2MSWNUY9Z6BZJQZ538PPTION" localSheetId="1" hidden="1">#REF!</definedName>
    <definedName name="BExF2MSWNUY9Z6BZJQZ538PPTION" hidden="1">#REF!</definedName>
    <definedName name="BExF2QZYWHTYGUTTXR15CKCV3LS7" localSheetId="4" hidden="1">#REF!</definedName>
    <definedName name="BExF2QZYWHTYGUTTXR15CKCV3LS7" localSheetId="3" hidden="1">#REF!</definedName>
    <definedName name="BExF2QZYWHTYGUTTXR15CKCV3LS7" localSheetId="0" hidden="1">#REF!</definedName>
    <definedName name="BExF2QZYWHTYGUTTXR15CKCV3LS7" localSheetId="1" hidden="1">#REF!</definedName>
    <definedName name="BExF2QZYWHTYGUTTXR15CKCV3LS7" hidden="1">#REF!</definedName>
    <definedName name="BExF2T8Y6TSJ74RMSZOA9CEH4OZ6" localSheetId="4" hidden="1">#REF!</definedName>
    <definedName name="BExF2T8Y6TSJ74RMSZOA9CEH4OZ6" localSheetId="3" hidden="1">#REF!</definedName>
    <definedName name="BExF2T8Y6TSJ74RMSZOA9CEH4OZ6" localSheetId="0" hidden="1">#REF!</definedName>
    <definedName name="BExF2T8Y6TSJ74RMSZOA9CEH4OZ6" localSheetId="1" hidden="1">#REF!</definedName>
    <definedName name="BExF2T8Y6TSJ74RMSZOA9CEH4OZ6" hidden="1">#REF!</definedName>
    <definedName name="BExF31N3YM4F37EOOY8M8VI1KXN8" localSheetId="4" hidden="1">#REF!</definedName>
    <definedName name="BExF31N3YM4F37EOOY8M8VI1KXN8" localSheetId="3" hidden="1">#REF!</definedName>
    <definedName name="BExF31N3YM4F37EOOY8M8VI1KXN8" localSheetId="0" hidden="1">#REF!</definedName>
    <definedName name="BExF31N3YM4F37EOOY8M8VI1KXN8" localSheetId="1" hidden="1">#REF!</definedName>
    <definedName name="BExF31N3YM4F37EOOY8M8VI1KXN8" hidden="1">#REF!</definedName>
    <definedName name="BExF37C1YKBT79Z9SOJAG5MXQGTU" localSheetId="4" hidden="1">#REF!</definedName>
    <definedName name="BExF37C1YKBT79Z9SOJAG5MXQGTU" localSheetId="3" hidden="1">#REF!</definedName>
    <definedName name="BExF37C1YKBT79Z9SOJAG5MXQGTU" localSheetId="0" hidden="1">#REF!</definedName>
    <definedName name="BExF37C1YKBT79Z9SOJAG5MXQGTU" localSheetId="1" hidden="1">#REF!</definedName>
    <definedName name="BExF37C1YKBT79Z9SOJAG5MXQGTU" hidden="1">#REF!</definedName>
    <definedName name="BExF3A6HPA6DGYALZNHHJPMCUYZR" localSheetId="4" hidden="1">#REF!</definedName>
    <definedName name="BExF3A6HPA6DGYALZNHHJPMCUYZR" localSheetId="3" hidden="1">#REF!</definedName>
    <definedName name="BExF3A6HPA6DGYALZNHHJPMCUYZR" localSheetId="0" hidden="1">#REF!</definedName>
    <definedName name="BExF3A6HPA6DGYALZNHHJPMCUYZR" localSheetId="1" hidden="1">#REF!</definedName>
    <definedName name="BExF3A6HPA6DGYALZNHHJPMCUYZR" hidden="1">#REF!</definedName>
    <definedName name="BExF3I9T44X7DV9HHV51DVDDPPZG" localSheetId="4" hidden="1">#REF!</definedName>
    <definedName name="BExF3I9T44X7DV9HHV51DVDDPPZG" localSheetId="3" hidden="1">#REF!</definedName>
    <definedName name="BExF3I9T44X7DV9HHV51DVDDPPZG" localSheetId="0" hidden="1">#REF!</definedName>
    <definedName name="BExF3I9T44X7DV9HHV51DVDDPPZG" localSheetId="1" hidden="1">#REF!</definedName>
    <definedName name="BExF3I9T44X7DV9HHV51DVDDPPZG" hidden="1">#REF!</definedName>
    <definedName name="BExF3JMFX5DILOIFUDIO1HZUK875" localSheetId="4" hidden="1">#REF!</definedName>
    <definedName name="BExF3JMFX5DILOIFUDIO1HZUK875" localSheetId="3" hidden="1">#REF!</definedName>
    <definedName name="BExF3JMFX5DILOIFUDIO1HZUK875" localSheetId="0" hidden="1">#REF!</definedName>
    <definedName name="BExF3JMFX5DILOIFUDIO1HZUK875" localSheetId="1" hidden="1">#REF!</definedName>
    <definedName name="BExF3JMFX5DILOIFUDIO1HZUK875" hidden="1">#REF!</definedName>
    <definedName name="BExF3NTC4BGZEM6B87TCFX277QCS" localSheetId="4" hidden="1">#REF!</definedName>
    <definedName name="BExF3NTC4BGZEM6B87TCFX277QCS" localSheetId="3" hidden="1">#REF!</definedName>
    <definedName name="BExF3NTC4BGZEM6B87TCFX277QCS" localSheetId="0" hidden="1">#REF!</definedName>
    <definedName name="BExF3NTC4BGZEM6B87TCFX277QCS" localSheetId="1" hidden="1">#REF!</definedName>
    <definedName name="BExF3NTC4BGZEM6B87TCFX277QCS" hidden="1">#REF!</definedName>
    <definedName name="BExF3Q7NI90WT31QHYSJDIG0LLLJ" localSheetId="4" hidden="1">#REF!</definedName>
    <definedName name="BExF3Q7NI90WT31QHYSJDIG0LLLJ" localSheetId="3" hidden="1">#REF!</definedName>
    <definedName name="BExF3Q7NI90WT31QHYSJDIG0LLLJ" localSheetId="0" hidden="1">#REF!</definedName>
    <definedName name="BExF3Q7NI90WT31QHYSJDIG0LLLJ" localSheetId="1" hidden="1">#REF!</definedName>
    <definedName name="BExF3Q7NI90WT31QHYSJDIG0LLLJ" hidden="1">#REF!</definedName>
    <definedName name="BExF3QD55TIY1MSBSRK9TUJKBEWO" localSheetId="4" hidden="1">#REF!</definedName>
    <definedName name="BExF3QD55TIY1MSBSRK9TUJKBEWO" localSheetId="3" hidden="1">#REF!</definedName>
    <definedName name="BExF3QD55TIY1MSBSRK9TUJKBEWO" localSheetId="0" hidden="1">#REF!</definedName>
    <definedName name="BExF3QD55TIY1MSBSRK9TUJKBEWO" localSheetId="1" hidden="1">#REF!</definedName>
    <definedName name="BExF3QD55TIY1MSBSRK9TUJKBEWO" hidden="1">#REF!</definedName>
    <definedName name="BExF3QT8J6RIF1L3R700MBSKIOKW" localSheetId="4" hidden="1">#REF!</definedName>
    <definedName name="BExF3QT8J6RIF1L3R700MBSKIOKW" localSheetId="3" hidden="1">#REF!</definedName>
    <definedName name="BExF3QT8J6RIF1L3R700MBSKIOKW" localSheetId="0" hidden="1">#REF!</definedName>
    <definedName name="BExF3QT8J6RIF1L3R700MBSKIOKW" localSheetId="1" hidden="1">#REF!</definedName>
    <definedName name="BExF3QT8J6RIF1L3R700MBSKIOKW" hidden="1">#REF!</definedName>
    <definedName name="BExF42SSBVPMLK2UB3B7FPEIY9TU" localSheetId="4" hidden="1">#REF!</definedName>
    <definedName name="BExF42SSBVPMLK2UB3B7FPEIY9TU" localSheetId="3" hidden="1">#REF!</definedName>
    <definedName name="BExF42SSBVPMLK2UB3B7FPEIY9TU" localSheetId="0" hidden="1">#REF!</definedName>
    <definedName name="BExF42SSBVPMLK2UB3B7FPEIY9TU" localSheetId="1" hidden="1">#REF!</definedName>
    <definedName name="BExF42SSBVPMLK2UB3B7FPEIY9TU" hidden="1">#REF!</definedName>
    <definedName name="BExF4HXSWB50BKYPWA0HTT8W56H6" localSheetId="4" hidden="1">#REF!</definedName>
    <definedName name="BExF4HXSWB50BKYPWA0HTT8W56H6" localSheetId="3" hidden="1">#REF!</definedName>
    <definedName name="BExF4HXSWB50BKYPWA0HTT8W56H6" localSheetId="0" hidden="1">#REF!</definedName>
    <definedName name="BExF4HXSWB50BKYPWA0HTT8W56H6" localSheetId="1" hidden="1">#REF!</definedName>
    <definedName name="BExF4HXSWB50BKYPWA0HTT8W56H6" hidden="1">#REF!</definedName>
    <definedName name="BExF4KHF04IWW4LQ95FHQPFE4Y9K" localSheetId="4" hidden="1">#REF!</definedName>
    <definedName name="BExF4KHF04IWW4LQ95FHQPFE4Y9K" localSheetId="3" hidden="1">#REF!</definedName>
    <definedName name="BExF4KHF04IWW4LQ95FHQPFE4Y9K" localSheetId="0" hidden="1">#REF!</definedName>
    <definedName name="BExF4KHF04IWW4LQ95FHQPFE4Y9K" localSheetId="1" hidden="1">#REF!</definedName>
    <definedName name="BExF4KHF04IWW4LQ95FHQPFE4Y9K" hidden="1">#REF!</definedName>
    <definedName name="BExF4LU2NV3A47BCWPM3EZXUEH37" localSheetId="4" hidden="1">#REF!</definedName>
    <definedName name="BExF4LU2NV3A47BCWPM3EZXUEH37" localSheetId="3" hidden="1">#REF!</definedName>
    <definedName name="BExF4LU2NV3A47BCWPM3EZXUEH37" localSheetId="0" hidden="1">#REF!</definedName>
    <definedName name="BExF4LU2NV3A47BCWPM3EZXUEH37" localSheetId="1" hidden="1">#REF!</definedName>
    <definedName name="BExF4LU2NV3A47BCWPM3EZXUEH37" hidden="1">#REF!</definedName>
    <definedName name="BExF4MVQM5Y0QRDLDFSKWWTF709C" localSheetId="4" hidden="1">#REF!</definedName>
    <definedName name="BExF4MVQM5Y0QRDLDFSKWWTF709C" localSheetId="3" hidden="1">#REF!</definedName>
    <definedName name="BExF4MVQM5Y0QRDLDFSKWWTF709C" localSheetId="0" hidden="1">#REF!</definedName>
    <definedName name="BExF4MVQM5Y0QRDLDFSKWWTF709C" localSheetId="1" hidden="1">#REF!</definedName>
    <definedName name="BExF4MVQM5Y0QRDLDFSKWWTF709C" hidden="1">#REF!</definedName>
    <definedName name="BExF4PVMZYV36E8HOYY06J81AMBI" localSheetId="4" hidden="1">#REF!</definedName>
    <definedName name="BExF4PVMZYV36E8HOYY06J81AMBI" localSheetId="3" hidden="1">#REF!</definedName>
    <definedName name="BExF4PVMZYV36E8HOYY06J81AMBI" localSheetId="0" hidden="1">#REF!</definedName>
    <definedName name="BExF4PVMZYV36E8HOYY06J81AMBI" localSheetId="1" hidden="1">#REF!</definedName>
    <definedName name="BExF4PVMZYV36E8HOYY06J81AMBI" hidden="1">#REF!</definedName>
    <definedName name="BExF4SF9NEX1FZE9N8EXT89PM54D" localSheetId="4" hidden="1">#REF!</definedName>
    <definedName name="BExF4SF9NEX1FZE9N8EXT89PM54D" localSheetId="3" hidden="1">#REF!</definedName>
    <definedName name="BExF4SF9NEX1FZE9N8EXT89PM54D" localSheetId="0" hidden="1">#REF!</definedName>
    <definedName name="BExF4SF9NEX1FZE9N8EXT89PM54D" localSheetId="1" hidden="1">#REF!</definedName>
    <definedName name="BExF4SF9NEX1FZE9N8EXT89PM54D" hidden="1">#REF!</definedName>
    <definedName name="BExF52GTGP8MHGII4KJ8TJGR8W8U" localSheetId="4" hidden="1">#REF!</definedName>
    <definedName name="BExF52GTGP8MHGII4KJ8TJGR8W8U" localSheetId="3" hidden="1">#REF!</definedName>
    <definedName name="BExF52GTGP8MHGII4KJ8TJGR8W8U" localSheetId="0" hidden="1">#REF!</definedName>
    <definedName name="BExF52GTGP8MHGII4KJ8TJGR8W8U" localSheetId="1" hidden="1">#REF!</definedName>
    <definedName name="BExF52GTGP8MHGII4KJ8TJGR8W8U" hidden="1">#REF!</definedName>
    <definedName name="BExF57K7L3UC1I2FSAWURR4SN0UN" localSheetId="4" hidden="1">#REF!</definedName>
    <definedName name="BExF57K7L3UC1I2FSAWURR4SN0UN" localSheetId="3" hidden="1">#REF!</definedName>
    <definedName name="BExF57K7L3UC1I2FSAWURR4SN0UN" localSheetId="0" hidden="1">#REF!</definedName>
    <definedName name="BExF57K7L3UC1I2FSAWURR4SN0UN" localSheetId="1" hidden="1">#REF!</definedName>
    <definedName name="BExF57K7L3UC1I2FSAWURR4SN0UN" hidden="1">#REF!</definedName>
    <definedName name="BExF5D96JEPDW6LV89G2REZJ1ES7" localSheetId="4" hidden="1">#REF!</definedName>
    <definedName name="BExF5D96JEPDW6LV89G2REZJ1ES7" localSheetId="3" hidden="1">#REF!</definedName>
    <definedName name="BExF5D96JEPDW6LV89G2REZJ1ES7" localSheetId="0" hidden="1">#REF!</definedName>
    <definedName name="BExF5D96JEPDW6LV89G2REZJ1ES7" localSheetId="1" hidden="1">#REF!</definedName>
    <definedName name="BExF5D96JEPDW6LV89G2REZJ1ES7" hidden="1">#REF!</definedName>
    <definedName name="BExF5HR2GFV7O8LKG9SJ4BY78LYA" localSheetId="4" hidden="1">#REF!</definedName>
    <definedName name="BExF5HR2GFV7O8LKG9SJ4BY78LYA" localSheetId="3" hidden="1">#REF!</definedName>
    <definedName name="BExF5HR2GFV7O8LKG9SJ4BY78LYA" localSheetId="0" hidden="1">#REF!</definedName>
    <definedName name="BExF5HR2GFV7O8LKG9SJ4BY78LYA" localSheetId="1" hidden="1">#REF!</definedName>
    <definedName name="BExF5HR2GFV7O8LKG9SJ4BY78LYA" hidden="1">#REF!</definedName>
    <definedName name="BExF5ZFO2A29GHWR5ES64Z9OS16J" localSheetId="4" hidden="1">#REF!</definedName>
    <definedName name="BExF5ZFO2A29GHWR5ES64Z9OS16J" localSheetId="3" hidden="1">#REF!</definedName>
    <definedName name="BExF5ZFO2A29GHWR5ES64Z9OS16J" localSheetId="0" hidden="1">#REF!</definedName>
    <definedName name="BExF5ZFO2A29GHWR5ES64Z9OS16J" localSheetId="1" hidden="1">#REF!</definedName>
    <definedName name="BExF5ZFO2A29GHWR5ES64Z9OS16J" hidden="1">#REF!</definedName>
    <definedName name="BExF63S045JO7H2ZJCBTBVH3SUIF" localSheetId="4" hidden="1">#REF!</definedName>
    <definedName name="BExF63S045JO7H2ZJCBTBVH3SUIF" localSheetId="3" hidden="1">#REF!</definedName>
    <definedName name="BExF63S045JO7H2ZJCBTBVH3SUIF" localSheetId="0" hidden="1">#REF!</definedName>
    <definedName name="BExF63S045JO7H2ZJCBTBVH3SUIF" localSheetId="1" hidden="1">#REF!</definedName>
    <definedName name="BExF63S045JO7H2ZJCBTBVH3SUIF" hidden="1">#REF!</definedName>
    <definedName name="BExF642TEGTXCI9A61ZOONJCB0U1" localSheetId="4" hidden="1">#REF!</definedName>
    <definedName name="BExF642TEGTXCI9A61ZOONJCB0U1" localSheetId="3" hidden="1">#REF!</definedName>
    <definedName name="BExF642TEGTXCI9A61ZOONJCB0U1" localSheetId="0" hidden="1">#REF!</definedName>
    <definedName name="BExF642TEGTXCI9A61ZOONJCB0U1" localSheetId="1" hidden="1">#REF!</definedName>
    <definedName name="BExF642TEGTXCI9A61ZOONJCB0U1" hidden="1">#REF!</definedName>
    <definedName name="BExF67O951CF8UJF3KBDNR0E83C1" localSheetId="4" hidden="1">#REF!</definedName>
    <definedName name="BExF67O951CF8UJF3KBDNR0E83C1" localSheetId="3" hidden="1">#REF!</definedName>
    <definedName name="BExF67O951CF8UJF3KBDNR0E83C1" localSheetId="0" hidden="1">#REF!</definedName>
    <definedName name="BExF67O951CF8UJF3KBDNR0E83C1" localSheetId="1" hidden="1">#REF!</definedName>
    <definedName name="BExF67O951CF8UJF3KBDNR0E83C1" hidden="1">#REF!</definedName>
    <definedName name="BExF6EV7I35NVMIJGYTB6E24YVPA" localSheetId="4" hidden="1">#REF!</definedName>
    <definedName name="BExF6EV7I35NVMIJGYTB6E24YVPA" localSheetId="3" hidden="1">#REF!</definedName>
    <definedName name="BExF6EV7I35NVMIJGYTB6E24YVPA" localSheetId="0" hidden="1">#REF!</definedName>
    <definedName name="BExF6EV7I35NVMIJGYTB6E24YVPA" localSheetId="1" hidden="1">#REF!</definedName>
    <definedName name="BExF6EV7I35NVMIJGYTB6E24YVPA" hidden="1">#REF!</definedName>
    <definedName name="BExF6FGUF393KTMBT40S5BYAFG00" localSheetId="4" hidden="1">#REF!</definedName>
    <definedName name="BExF6FGUF393KTMBT40S5BYAFG00" localSheetId="3" hidden="1">#REF!</definedName>
    <definedName name="BExF6FGUF393KTMBT40S5BYAFG00" localSheetId="0" hidden="1">#REF!</definedName>
    <definedName name="BExF6FGUF393KTMBT40S5BYAFG00" localSheetId="1" hidden="1">#REF!</definedName>
    <definedName name="BExF6FGUF393KTMBT40S5BYAFG00" hidden="1">#REF!</definedName>
    <definedName name="BExF6GNYXWY8A0SY4PW1B6KJMMTM" localSheetId="4" hidden="1">#REF!</definedName>
    <definedName name="BExF6GNYXWY8A0SY4PW1B6KJMMTM" localSheetId="3" hidden="1">#REF!</definedName>
    <definedName name="BExF6GNYXWY8A0SY4PW1B6KJMMTM" localSheetId="0" hidden="1">#REF!</definedName>
    <definedName name="BExF6GNYXWY8A0SY4PW1B6KJMMTM" localSheetId="1" hidden="1">#REF!</definedName>
    <definedName name="BExF6GNYXWY8A0SY4PW1B6KJMMTM" hidden="1">#REF!</definedName>
    <definedName name="BExF6IB8K74Z0AFT05GPOKKZW7C9" localSheetId="4" hidden="1">#REF!</definedName>
    <definedName name="BExF6IB8K74Z0AFT05GPOKKZW7C9" localSheetId="3" hidden="1">#REF!</definedName>
    <definedName name="BExF6IB8K74Z0AFT05GPOKKZW7C9" localSheetId="0" hidden="1">#REF!</definedName>
    <definedName name="BExF6IB8K74Z0AFT05GPOKKZW7C9" localSheetId="1" hidden="1">#REF!</definedName>
    <definedName name="BExF6IB8K74Z0AFT05GPOKKZW7C9" hidden="1">#REF!</definedName>
    <definedName name="BExF6NUXJI11W2IAZNAM1QWC0459" localSheetId="4" hidden="1">#REF!</definedName>
    <definedName name="BExF6NUXJI11W2IAZNAM1QWC0459" localSheetId="3" hidden="1">#REF!</definedName>
    <definedName name="BExF6NUXJI11W2IAZNAM1QWC0459" localSheetId="0" hidden="1">#REF!</definedName>
    <definedName name="BExF6NUXJI11W2IAZNAM1QWC0459" localSheetId="1" hidden="1">#REF!</definedName>
    <definedName name="BExF6NUXJI11W2IAZNAM1QWC0459" hidden="1">#REF!</definedName>
    <definedName name="BExF6RR76KNVIXGJOVFO8GDILKGZ" localSheetId="4" hidden="1">#REF!</definedName>
    <definedName name="BExF6RR76KNVIXGJOVFO8GDILKGZ" localSheetId="3" hidden="1">#REF!</definedName>
    <definedName name="BExF6RR76KNVIXGJOVFO8GDILKGZ" localSheetId="0" hidden="1">#REF!</definedName>
    <definedName name="BExF6RR76KNVIXGJOVFO8GDILKGZ" localSheetId="1" hidden="1">#REF!</definedName>
    <definedName name="BExF6RR76KNVIXGJOVFO8GDILKGZ" hidden="1">#REF!</definedName>
    <definedName name="BExF6ZE8D5CMPJPRWT6S4HM56LPF" localSheetId="4" hidden="1">#REF!</definedName>
    <definedName name="BExF6ZE8D5CMPJPRWT6S4HM56LPF" localSheetId="3" hidden="1">#REF!</definedName>
    <definedName name="BExF6ZE8D5CMPJPRWT6S4HM56LPF" localSheetId="0" hidden="1">#REF!</definedName>
    <definedName name="BExF6ZE8D5CMPJPRWT6S4HM56LPF" localSheetId="1" hidden="1">#REF!</definedName>
    <definedName name="BExF6ZE8D5CMPJPRWT6S4HM56LPF" hidden="1">#REF!</definedName>
    <definedName name="BExF76FV8SF7AJK7B35AL7VTZF6D" localSheetId="4" hidden="1">#REF!</definedName>
    <definedName name="BExF76FV8SF7AJK7B35AL7VTZF6D" localSheetId="3" hidden="1">#REF!</definedName>
    <definedName name="BExF76FV8SF7AJK7B35AL7VTZF6D" localSheetId="0" hidden="1">#REF!</definedName>
    <definedName name="BExF76FV8SF7AJK7B35AL7VTZF6D" localSheetId="1" hidden="1">#REF!</definedName>
    <definedName name="BExF76FV8SF7AJK7B35AL7VTZF6D" hidden="1">#REF!</definedName>
    <definedName name="BExF7EOIMC1OYL1N7835KGOI0FIZ" localSheetId="4" hidden="1">#REF!</definedName>
    <definedName name="BExF7EOIMC1OYL1N7835KGOI0FIZ" localSheetId="3" hidden="1">#REF!</definedName>
    <definedName name="BExF7EOIMC1OYL1N7835KGOI0FIZ" localSheetId="0" hidden="1">#REF!</definedName>
    <definedName name="BExF7EOIMC1OYL1N7835KGOI0FIZ" localSheetId="1" hidden="1">#REF!</definedName>
    <definedName name="BExF7EOIMC1OYL1N7835KGOI0FIZ" hidden="1">#REF!</definedName>
    <definedName name="BExF7K88K7ASGV6RAOAGH52G04VR" localSheetId="4" hidden="1">#REF!</definedName>
    <definedName name="BExF7K88K7ASGV6RAOAGH52G04VR" localSheetId="3" hidden="1">#REF!</definedName>
    <definedName name="BExF7K88K7ASGV6RAOAGH52G04VR" localSheetId="0" hidden="1">#REF!</definedName>
    <definedName name="BExF7K88K7ASGV6RAOAGH52G04VR" localSheetId="1" hidden="1">#REF!</definedName>
    <definedName name="BExF7K88K7ASGV6RAOAGH52G04VR" hidden="1">#REF!</definedName>
    <definedName name="BExF7OVDRP3LHNAF2CX4V84CKKIR" localSheetId="4" hidden="1">#REF!</definedName>
    <definedName name="BExF7OVDRP3LHNAF2CX4V84CKKIR" localSheetId="3" hidden="1">#REF!</definedName>
    <definedName name="BExF7OVDRP3LHNAF2CX4V84CKKIR" localSheetId="0" hidden="1">#REF!</definedName>
    <definedName name="BExF7OVDRP3LHNAF2CX4V84CKKIR" localSheetId="1" hidden="1">#REF!</definedName>
    <definedName name="BExF7OVDRP3LHNAF2CX4V84CKKIR" hidden="1">#REF!</definedName>
    <definedName name="BExF7QO41X2A2SL8UXDNP99GY7U9" localSheetId="4" hidden="1">#REF!</definedName>
    <definedName name="BExF7QO41X2A2SL8UXDNP99GY7U9" localSheetId="3" hidden="1">#REF!</definedName>
    <definedName name="BExF7QO41X2A2SL8UXDNP99GY7U9" localSheetId="0" hidden="1">#REF!</definedName>
    <definedName name="BExF7QO41X2A2SL8UXDNP99GY7U9" localSheetId="1" hidden="1">#REF!</definedName>
    <definedName name="BExF7QO41X2A2SL8UXDNP99GY7U9" hidden="1">#REF!</definedName>
    <definedName name="BExF81GI8B8WBHXFTET68A9358BR" localSheetId="4" hidden="1">#REF!</definedName>
    <definedName name="BExF81GI8B8WBHXFTET68A9358BR" localSheetId="3" hidden="1">#REF!</definedName>
    <definedName name="BExF81GI8B8WBHXFTET68A9358BR" localSheetId="0" hidden="1">#REF!</definedName>
    <definedName name="BExF81GI8B8WBHXFTET68A9358BR" localSheetId="1" hidden="1">#REF!</definedName>
    <definedName name="BExF81GI8B8WBHXFTET68A9358BR" hidden="1">#REF!</definedName>
    <definedName name="BExGL97US0Y3KXXASUTVR26XLT70" localSheetId="4" hidden="1">#REF!</definedName>
    <definedName name="BExGL97US0Y3KXXASUTVR26XLT70" localSheetId="3" hidden="1">#REF!</definedName>
    <definedName name="BExGL97US0Y3KXXASUTVR26XLT70" localSheetId="0" hidden="1">#REF!</definedName>
    <definedName name="BExGL97US0Y3KXXASUTVR26XLT70" localSheetId="1" hidden="1">#REF!</definedName>
    <definedName name="BExGL97US0Y3KXXASUTVR26XLT70" hidden="1">#REF!</definedName>
    <definedName name="BExGLC7R4C33RO0PID97ZPPVCW4M" localSheetId="4" hidden="1">#REF!</definedName>
    <definedName name="BExGLC7R4C33RO0PID97ZPPVCW4M" localSheetId="3" hidden="1">#REF!</definedName>
    <definedName name="BExGLC7R4C33RO0PID97ZPPVCW4M" localSheetId="0" hidden="1">#REF!</definedName>
    <definedName name="BExGLC7R4C33RO0PID97ZPPVCW4M" localSheetId="1" hidden="1">#REF!</definedName>
    <definedName name="BExGLC7R4C33RO0PID97ZPPVCW4M" hidden="1">#REF!</definedName>
    <definedName name="BExGLFIF7HCFSHNQHKEV6RY0WCO3" localSheetId="4" hidden="1">#REF!</definedName>
    <definedName name="BExGLFIF7HCFSHNQHKEV6RY0WCO3" localSheetId="3" hidden="1">#REF!</definedName>
    <definedName name="BExGLFIF7HCFSHNQHKEV6RY0WCO3" localSheetId="0" hidden="1">#REF!</definedName>
    <definedName name="BExGLFIF7HCFSHNQHKEV6RY0WCO3" localSheetId="1" hidden="1">#REF!</definedName>
    <definedName name="BExGLFIF7HCFSHNQHKEV6RY0WCO3" hidden="1">#REF!</definedName>
    <definedName name="BExGLTARRL0J772UD2TXEYAVPY6E" localSheetId="4" hidden="1">#REF!</definedName>
    <definedName name="BExGLTARRL0J772UD2TXEYAVPY6E" localSheetId="3" hidden="1">#REF!</definedName>
    <definedName name="BExGLTARRL0J772UD2TXEYAVPY6E" localSheetId="0" hidden="1">#REF!</definedName>
    <definedName name="BExGLTARRL0J772UD2TXEYAVPY6E" localSheetId="1" hidden="1">#REF!</definedName>
    <definedName name="BExGLTARRL0J772UD2TXEYAVPY6E" hidden="1">#REF!</definedName>
    <definedName name="BExGLVP1IU8K5A8J1340XFMYPR88" localSheetId="4" hidden="1">#REF!</definedName>
    <definedName name="BExGLVP1IU8K5A8J1340XFMYPR88" localSheetId="3" hidden="1">#REF!</definedName>
    <definedName name="BExGLVP1IU8K5A8J1340XFMYPR88" localSheetId="0" hidden="1">#REF!</definedName>
    <definedName name="BExGLVP1IU8K5A8J1340XFMYPR88" localSheetId="1" hidden="1">#REF!</definedName>
    <definedName name="BExGLVP1IU8K5A8J1340XFMYPR88" hidden="1">#REF!</definedName>
    <definedName name="BExGLYE6RZTAAWHJBG2QFJPTDS2Q" localSheetId="4" hidden="1">#REF!</definedName>
    <definedName name="BExGLYE6RZTAAWHJBG2QFJPTDS2Q" localSheetId="3" hidden="1">#REF!</definedName>
    <definedName name="BExGLYE6RZTAAWHJBG2QFJPTDS2Q" localSheetId="0" hidden="1">#REF!</definedName>
    <definedName name="BExGLYE6RZTAAWHJBG2QFJPTDS2Q" localSheetId="1" hidden="1">#REF!</definedName>
    <definedName name="BExGLYE6RZTAAWHJBG2QFJPTDS2Q" hidden="1">#REF!</definedName>
    <definedName name="BExGM4DZ65OAQP7MA4LN6QMYZOFF" localSheetId="4" hidden="1">#REF!</definedName>
    <definedName name="BExGM4DZ65OAQP7MA4LN6QMYZOFF" localSheetId="3" hidden="1">#REF!</definedName>
    <definedName name="BExGM4DZ65OAQP7MA4LN6QMYZOFF" localSheetId="0" hidden="1">#REF!</definedName>
    <definedName name="BExGM4DZ65OAQP7MA4LN6QMYZOFF" localSheetId="1" hidden="1">#REF!</definedName>
    <definedName name="BExGM4DZ65OAQP7MA4LN6QMYZOFF" hidden="1">#REF!</definedName>
    <definedName name="BExGMCXCWEC9XNUOEMZ61TMI6CUO" localSheetId="4" hidden="1">#REF!</definedName>
    <definedName name="BExGMCXCWEC9XNUOEMZ61TMI6CUO" localSheetId="3" hidden="1">#REF!</definedName>
    <definedName name="BExGMCXCWEC9XNUOEMZ61TMI6CUO" localSheetId="0" hidden="1">#REF!</definedName>
    <definedName name="BExGMCXCWEC9XNUOEMZ61TMI6CUO" localSheetId="1" hidden="1">#REF!</definedName>
    <definedName name="BExGMCXCWEC9XNUOEMZ61TMI6CUO" hidden="1">#REF!</definedName>
    <definedName name="BExGMDDMTKZ2HBA8F9QZ7SS45OS7" localSheetId="4" hidden="1">#REF!</definedName>
    <definedName name="BExGMDDMTKZ2HBA8F9QZ7SS45OS7" localSheetId="3" hidden="1">#REF!</definedName>
    <definedName name="BExGMDDMTKZ2HBA8F9QZ7SS45OS7" localSheetId="0" hidden="1">#REF!</definedName>
    <definedName name="BExGMDDMTKZ2HBA8F9QZ7SS45OS7" localSheetId="1" hidden="1">#REF!</definedName>
    <definedName name="BExGMDDMTKZ2HBA8F9QZ7SS45OS7" hidden="1">#REF!</definedName>
    <definedName name="BExGMJDGIH0MEPC2TUSFUCY2ROTB" localSheetId="4" hidden="1">#REF!</definedName>
    <definedName name="BExGMJDGIH0MEPC2TUSFUCY2ROTB" localSheetId="3" hidden="1">#REF!</definedName>
    <definedName name="BExGMJDGIH0MEPC2TUSFUCY2ROTB" localSheetId="0" hidden="1">#REF!</definedName>
    <definedName name="BExGMJDGIH0MEPC2TUSFUCY2ROTB" localSheetId="1" hidden="1">#REF!</definedName>
    <definedName name="BExGMJDGIH0MEPC2TUSFUCY2ROTB" hidden="1">#REF!</definedName>
    <definedName name="BExGMKPW2HPKN0M0XKF3AZ8YP0D6" localSheetId="4" hidden="1">#REF!</definedName>
    <definedName name="BExGMKPW2HPKN0M0XKF3AZ8YP0D6" localSheetId="3" hidden="1">#REF!</definedName>
    <definedName name="BExGMKPW2HPKN0M0XKF3AZ8YP0D6" localSheetId="0" hidden="1">#REF!</definedName>
    <definedName name="BExGMKPW2HPKN0M0XKF3AZ8YP0D6" localSheetId="1" hidden="1">#REF!</definedName>
    <definedName name="BExGMKPW2HPKN0M0XKF3AZ8YP0D6" hidden="1">#REF!</definedName>
    <definedName name="BExGMP2F175LGL6QVSJGP6GKYHHA" localSheetId="4" hidden="1">#REF!</definedName>
    <definedName name="BExGMP2F175LGL6QVSJGP6GKYHHA" localSheetId="3" hidden="1">#REF!</definedName>
    <definedName name="BExGMP2F175LGL6QVSJGP6GKYHHA" localSheetId="0" hidden="1">#REF!</definedName>
    <definedName name="BExGMP2F175LGL6QVSJGP6GKYHHA" localSheetId="1" hidden="1">#REF!</definedName>
    <definedName name="BExGMP2F175LGL6QVSJGP6GKYHHA" hidden="1">#REF!</definedName>
    <definedName name="BExGMPIIP8GKML2VVA8OEFL43NCS" localSheetId="4" hidden="1">#REF!</definedName>
    <definedName name="BExGMPIIP8GKML2VVA8OEFL43NCS" localSheetId="3" hidden="1">#REF!</definedName>
    <definedName name="BExGMPIIP8GKML2VVA8OEFL43NCS" localSheetId="0" hidden="1">#REF!</definedName>
    <definedName name="BExGMPIIP8GKML2VVA8OEFL43NCS" localSheetId="1" hidden="1">#REF!</definedName>
    <definedName name="BExGMPIIP8GKML2VVA8OEFL43NCS" hidden="1">#REF!</definedName>
    <definedName name="BExGMZ3SRIXLXMWBVOXXV3M4U4YL" localSheetId="4" hidden="1">#REF!</definedName>
    <definedName name="BExGMZ3SRIXLXMWBVOXXV3M4U4YL" localSheetId="3" hidden="1">#REF!</definedName>
    <definedName name="BExGMZ3SRIXLXMWBVOXXV3M4U4YL" localSheetId="0" hidden="1">#REF!</definedName>
    <definedName name="BExGMZ3SRIXLXMWBVOXXV3M4U4YL" localSheetId="1" hidden="1">#REF!</definedName>
    <definedName name="BExGMZ3SRIXLXMWBVOXXV3M4U4YL" hidden="1">#REF!</definedName>
    <definedName name="BExGMZ3UBN48IXU1ZEFYECEMZ1IM" localSheetId="4" hidden="1">#REF!</definedName>
    <definedName name="BExGMZ3UBN48IXU1ZEFYECEMZ1IM" localSheetId="3" hidden="1">#REF!</definedName>
    <definedName name="BExGMZ3UBN48IXU1ZEFYECEMZ1IM" localSheetId="0" hidden="1">#REF!</definedName>
    <definedName name="BExGMZ3UBN48IXU1ZEFYECEMZ1IM" localSheetId="1" hidden="1">#REF!</definedName>
    <definedName name="BExGMZ3UBN48IXU1ZEFYECEMZ1IM" hidden="1">#REF!</definedName>
    <definedName name="BExGN4I0QATXNZCLZJM1KH1OIJQH" localSheetId="4" hidden="1">#REF!</definedName>
    <definedName name="BExGN4I0QATXNZCLZJM1KH1OIJQH" localSheetId="3" hidden="1">#REF!</definedName>
    <definedName name="BExGN4I0QATXNZCLZJM1KH1OIJQH" localSheetId="0" hidden="1">#REF!</definedName>
    <definedName name="BExGN4I0QATXNZCLZJM1KH1OIJQH" localSheetId="1" hidden="1">#REF!</definedName>
    <definedName name="BExGN4I0QATXNZCLZJM1KH1OIJQH" hidden="1">#REF!</definedName>
    <definedName name="BExGN9FZ2RWCMSY1YOBJKZMNIM9R" localSheetId="4" hidden="1">#REF!</definedName>
    <definedName name="BExGN9FZ2RWCMSY1YOBJKZMNIM9R" localSheetId="3" hidden="1">#REF!</definedName>
    <definedName name="BExGN9FZ2RWCMSY1YOBJKZMNIM9R" localSheetId="0" hidden="1">#REF!</definedName>
    <definedName name="BExGN9FZ2RWCMSY1YOBJKZMNIM9R" localSheetId="1" hidden="1">#REF!</definedName>
    <definedName name="BExGN9FZ2RWCMSY1YOBJKZMNIM9R" hidden="1">#REF!</definedName>
    <definedName name="BExGNDSIMTHOCXXG6QOGR6DA8SGG" localSheetId="4" hidden="1">#REF!</definedName>
    <definedName name="BExGNDSIMTHOCXXG6QOGR6DA8SGG" localSheetId="3" hidden="1">#REF!</definedName>
    <definedName name="BExGNDSIMTHOCXXG6QOGR6DA8SGG" localSheetId="0" hidden="1">#REF!</definedName>
    <definedName name="BExGNDSIMTHOCXXG6QOGR6DA8SGG" localSheetId="1" hidden="1">#REF!</definedName>
    <definedName name="BExGNDSIMTHOCXXG6QOGR6DA8SGG" hidden="1">#REF!</definedName>
    <definedName name="BExGNN2YQ9BDAZXT2GLCSAPXKIM7" localSheetId="4" hidden="1">#REF!</definedName>
    <definedName name="BExGNN2YQ9BDAZXT2GLCSAPXKIM7" localSheetId="3" hidden="1">#REF!</definedName>
    <definedName name="BExGNN2YQ9BDAZXT2GLCSAPXKIM7" localSheetId="0" hidden="1">#REF!</definedName>
    <definedName name="BExGNN2YQ9BDAZXT2GLCSAPXKIM7" localSheetId="1" hidden="1">#REF!</definedName>
    <definedName name="BExGNN2YQ9BDAZXT2GLCSAPXKIM7" hidden="1">#REF!</definedName>
    <definedName name="BExGNSS0CKRPKHO25R3TDBEL2NHX" localSheetId="4" hidden="1">#REF!</definedName>
    <definedName name="BExGNSS0CKRPKHO25R3TDBEL2NHX" localSheetId="3" hidden="1">#REF!</definedName>
    <definedName name="BExGNSS0CKRPKHO25R3TDBEL2NHX" localSheetId="0" hidden="1">#REF!</definedName>
    <definedName name="BExGNSS0CKRPKHO25R3TDBEL2NHX" localSheetId="1" hidden="1">#REF!</definedName>
    <definedName name="BExGNSS0CKRPKHO25R3TDBEL2NHX" hidden="1">#REF!</definedName>
    <definedName name="BExGNYH0MO8NOVS85L15G0RWX4GW" localSheetId="4" hidden="1">#REF!</definedName>
    <definedName name="BExGNYH0MO8NOVS85L15G0RWX4GW" localSheetId="3" hidden="1">#REF!</definedName>
    <definedName name="BExGNYH0MO8NOVS85L15G0RWX4GW" localSheetId="0" hidden="1">#REF!</definedName>
    <definedName name="BExGNYH0MO8NOVS85L15G0RWX4GW" localSheetId="1" hidden="1">#REF!</definedName>
    <definedName name="BExGNYH0MO8NOVS85L15G0RWX4GW" hidden="1">#REF!</definedName>
    <definedName name="BExGNZO44DEG8CGIDYSEGDUQ531R" localSheetId="4" hidden="1">#REF!</definedName>
    <definedName name="BExGNZO44DEG8CGIDYSEGDUQ531R" localSheetId="3" hidden="1">#REF!</definedName>
    <definedName name="BExGNZO44DEG8CGIDYSEGDUQ531R" localSheetId="0" hidden="1">#REF!</definedName>
    <definedName name="BExGNZO44DEG8CGIDYSEGDUQ531R" localSheetId="1" hidden="1">#REF!</definedName>
    <definedName name="BExGNZO44DEG8CGIDYSEGDUQ531R" hidden="1">#REF!</definedName>
    <definedName name="BExGO2O0V6UYDY26AX8OSN72F77N" localSheetId="4" hidden="1">#REF!</definedName>
    <definedName name="BExGO2O0V6UYDY26AX8OSN72F77N" localSheetId="3" hidden="1">#REF!</definedName>
    <definedName name="BExGO2O0V6UYDY26AX8OSN72F77N" localSheetId="0" hidden="1">#REF!</definedName>
    <definedName name="BExGO2O0V6UYDY26AX8OSN72F77N" localSheetId="1" hidden="1">#REF!</definedName>
    <definedName name="BExGO2O0V6UYDY26AX8OSN72F77N" hidden="1">#REF!</definedName>
    <definedName name="BExGO2YUBOVLYHY1QSIHRE1KLAFV" localSheetId="4" hidden="1">#REF!</definedName>
    <definedName name="BExGO2YUBOVLYHY1QSIHRE1KLAFV" localSheetId="3" hidden="1">#REF!</definedName>
    <definedName name="BExGO2YUBOVLYHY1QSIHRE1KLAFV" localSheetId="0" hidden="1">#REF!</definedName>
    <definedName name="BExGO2YUBOVLYHY1QSIHRE1KLAFV" localSheetId="1" hidden="1">#REF!</definedName>
    <definedName name="BExGO2YUBOVLYHY1QSIHRE1KLAFV" hidden="1">#REF!</definedName>
    <definedName name="BExGO70E2O70LF46V8T26YFPL4V8" localSheetId="4" hidden="1">#REF!</definedName>
    <definedName name="BExGO70E2O70LF46V8T26YFPL4V8" localSheetId="3" hidden="1">#REF!</definedName>
    <definedName name="BExGO70E2O70LF46V8T26YFPL4V8" localSheetId="0" hidden="1">#REF!</definedName>
    <definedName name="BExGO70E2O70LF46V8T26YFPL4V8" localSheetId="1" hidden="1">#REF!</definedName>
    <definedName name="BExGO70E2O70LF46V8T26YFPL4V8" hidden="1">#REF!</definedName>
    <definedName name="BExGOB25QJMQCQE76MRW9X58OIOO" localSheetId="4" hidden="1">#REF!</definedName>
    <definedName name="BExGOB25QJMQCQE76MRW9X58OIOO" localSheetId="3" hidden="1">#REF!</definedName>
    <definedName name="BExGOB25QJMQCQE76MRW9X58OIOO" localSheetId="0" hidden="1">#REF!</definedName>
    <definedName name="BExGOB25QJMQCQE76MRW9X58OIOO" localSheetId="1" hidden="1">#REF!</definedName>
    <definedName name="BExGOB25QJMQCQE76MRW9X58OIOO" hidden="1">#REF!</definedName>
    <definedName name="BExGODAZKJ9EXMQZNQR5YDBSS525" localSheetId="4" hidden="1">#REF!</definedName>
    <definedName name="BExGODAZKJ9EXMQZNQR5YDBSS525" localSheetId="3" hidden="1">#REF!</definedName>
    <definedName name="BExGODAZKJ9EXMQZNQR5YDBSS525" localSheetId="0" hidden="1">#REF!</definedName>
    <definedName name="BExGODAZKJ9EXMQZNQR5YDBSS525" localSheetId="1" hidden="1">#REF!</definedName>
    <definedName name="BExGODAZKJ9EXMQZNQR5YDBSS525" hidden="1">#REF!</definedName>
    <definedName name="BExGODR8ZSMUC11I56QHSZ686XV5" localSheetId="4" hidden="1">#REF!</definedName>
    <definedName name="BExGODR8ZSMUC11I56QHSZ686XV5" localSheetId="3" hidden="1">#REF!</definedName>
    <definedName name="BExGODR8ZSMUC11I56QHSZ686XV5" localSheetId="0" hidden="1">#REF!</definedName>
    <definedName name="BExGODR8ZSMUC11I56QHSZ686XV5" localSheetId="1" hidden="1">#REF!</definedName>
    <definedName name="BExGODR8ZSMUC11I56QHSZ686XV5" hidden="1">#REF!</definedName>
    <definedName name="BExGOF977NMX3QY6AUFGKM5NGSO5" localSheetId="4" hidden="1">#REF!</definedName>
    <definedName name="BExGOF977NMX3QY6AUFGKM5NGSO5" localSheetId="3" hidden="1">#REF!</definedName>
    <definedName name="BExGOF977NMX3QY6AUFGKM5NGSO5" localSheetId="0" hidden="1">#REF!</definedName>
    <definedName name="BExGOF977NMX3QY6AUFGKM5NGSO5" localSheetId="1" hidden="1">#REF!</definedName>
    <definedName name="BExGOF977NMX3QY6AUFGKM5NGSO5" hidden="1">#REF!</definedName>
    <definedName name="BExGOT6UXUX5FVTAYL9SOBZ1D0II" localSheetId="4" hidden="1">#REF!</definedName>
    <definedName name="BExGOT6UXUX5FVTAYL9SOBZ1D0II" localSheetId="3" hidden="1">#REF!</definedName>
    <definedName name="BExGOT6UXUX5FVTAYL9SOBZ1D0II" localSheetId="0" hidden="1">#REF!</definedName>
    <definedName name="BExGOT6UXUX5FVTAYL9SOBZ1D0II" localSheetId="1" hidden="1">#REF!</definedName>
    <definedName name="BExGOT6UXUX5FVTAYL9SOBZ1D0II" hidden="1">#REF!</definedName>
    <definedName name="BExGOXJDHUDPDT8I8IVGVW9J0R5Q" localSheetId="4" hidden="1">#REF!</definedName>
    <definedName name="BExGOXJDHUDPDT8I8IVGVW9J0R5Q" localSheetId="3" hidden="1">#REF!</definedName>
    <definedName name="BExGOXJDHUDPDT8I8IVGVW9J0R5Q" localSheetId="0" hidden="1">#REF!</definedName>
    <definedName name="BExGOXJDHUDPDT8I8IVGVW9J0R5Q" localSheetId="1" hidden="1">#REF!</definedName>
    <definedName name="BExGOXJDHUDPDT8I8IVGVW9J0R5Q" hidden="1">#REF!</definedName>
    <definedName name="BExGPHGT5KDOCMV2EFS4OVKTWBRD" localSheetId="4" hidden="1">#REF!</definedName>
    <definedName name="BExGPHGT5KDOCMV2EFS4OVKTWBRD" localSheetId="3" hidden="1">#REF!</definedName>
    <definedName name="BExGPHGT5KDOCMV2EFS4OVKTWBRD" localSheetId="0" hidden="1">#REF!</definedName>
    <definedName name="BExGPHGT5KDOCMV2EFS4OVKTWBRD" localSheetId="1" hidden="1">#REF!</definedName>
    <definedName name="BExGPHGT5KDOCMV2EFS4OVKTWBRD" hidden="1">#REF!</definedName>
    <definedName name="BExGPID72Y4Y619LWASUQZKZHJNC" localSheetId="4" hidden="1">#REF!</definedName>
    <definedName name="BExGPID72Y4Y619LWASUQZKZHJNC" localSheetId="3" hidden="1">#REF!</definedName>
    <definedName name="BExGPID72Y4Y619LWASUQZKZHJNC" localSheetId="0" hidden="1">#REF!</definedName>
    <definedName name="BExGPID72Y4Y619LWASUQZKZHJNC" localSheetId="1" hidden="1">#REF!</definedName>
    <definedName name="BExGPID72Y4Y619LWASUQZKZHJNC" hidden="1">#REF!</definedName>
    <definedName name="BExGPPENQIANVGLVQJ77DK5JPRTB" localSheetId="4" hidden="1">#REF!</definedName>
    <definedName name="BExGPPENQIANVGLVQJ77DK5JPRTB" localSheetId="3" hidden="1">#REF!</definedName>
    <definedName name="BExGPPENQIANVGLVQJ77DK5JPRTB" localSheetId="0" hidden="1">#REF!</definedName>
    <definedName name="BExGPPENQIANVGLVQJ77DK5JPRTB" localSheetId="1" hidden="1">#REF!</definedName>
    <definedName name="BExGPPENQIANVGLVQJ77DK5JPRTB" hidden="1">#REF!</definedName>
    <definedName name="BExGQ1ZU4967P72AHF4V1D0FOL5C" localSheetId="4" hidden="1">#REF!</definedName>
    <definedName name="BExGQ1ZU4967P72AHF4V1D0FOL5C" localSheetId="3" hidden="1">#REF!</definedName>
    <definedName name="BExGQ1ZU4967P72AHF4V1D0FOL5C" localSheetId="0" hidden="1">#REF!</definedName>
    <definedName name="BExGQ1ZU4967P72AHF4V1D0FOL5C" localSheetId="1" hidden="1">#REF!</definedName>
    <definedName name="BExGQ1ZU4967P72AHF4V1D0FOL5C" hidden="1">#REF!</definedName>
    <definedName name="BExGQ36ZOMR9GV8T05M605MMOY3Y" localSheetId="4" hidden="1">#REF!</definedName>
    <definedName name="BExGQ36ZOMR9GV8T05M605MMOY3Y" localSheetId="3" hidden="1">#REF!</definedName>
    <definedName name="BExGQ36ZOMR9GV8T05M605MMOY3Y" localSheetId="0" hidden="1">#REF!</definedName>
    <definedName name="BExGQ36ZOMR9GV8T05M605MMOY3Y" localSheetId="1" hidden="1">#REF!</definedName>
    <definedName name="BExGQ36ZOMR9GV8T05M605MMOY3Y" hidden="1">#REF!</definedName>
    <definedName name="BExGQ61DTJ0SBFMDFBAK3XZ9O0ZO" localSheetId="4" hidden="1">#REF!</definedName>
    <definedName name="BExGQ61DTJ0SBFMDFBAK3XZ9O0ZO" localSheetId="3" hidden="1">#REF!</definedName>
    <definedName name="BExGQ61DTJ0SBFMDFBAK3XZ9O0ZO" localSheetId="0" hidden="1">#REF!</definedName>
    <definedName name="BExGQ61DTJ0SBFMDFBAK3XZ9O0ZO" localSheetId="1" hidden="1">#REF!</definedName>
    <definedName name="BExGQ61DTJ0SBFMDFBAK3XZ9O0ZO" hidden="1">#REF!</definedName>
    <definedName name="BExGQ6SG9XEOD0VMBAR22YPZWSTA" localSheetId="4" hidden="1">#REF!</definedName>
    <definedName name="BExGQ6SG9XEOD0VMBAR22YPZWSTA" localSheetId="3" hidden="1">#REF!</definedName>
    <definedName name="BExGQ6SG9XEOD0VMBAR22YPZWSTA" localSheetId="0" hidden="1">#REF!</definedName>
    <definedName name="BExGQ6SG9XEOD0VMBAR22YPZWSTA" localSheetId="1" hidden="1">#REF!</definedName>
    <definedName name="BExGQ6SG9XEOD0VMBAR22YPZWSTA" hidden="1">#REF!</definedName>
    <definedName name="BExGQGJ1A7LNZUS8QSMOG8UNGLMK" localSheetId="4" hidden="1">#REF!</definedName>
    <definedName name="BExGQGJ1A7LNZUS8QSMOG8UNGLMK" localSheetId="3" hidden="1">#REF!</definedName>
    <definedName name="BExGQGJ1A7LNZUS8QSMOG8UNGLMK" localSheetId="0" hidden="1">#REF!</definedName>
    <definedName name="BExGQGJ1A7LNZUS8QSMOG8UNGLMK" localSheetId="1" hidden="1">#REF!</definedName>
    <definedName name="BExGQGJ1A7LNZUS8QSMOG8UNGLMK" hidden="1">#REF!</definedName>
    <definedName name="BExGQPO7ENFEQC0NC6MC9OZR2LHY" localSheetId="4" hidden="1">#REF!</definedName>
    <definedName name="BExGQPO7ENFEQC0NC6MC9OZR2LHY" localSheetId="3" hidden="1">#REF!</definedName>
    <definedName name="BExGQPO7ENFEQC0NC6MC9OZR2LHY" localSheetId="0" hidden="1">#REF!</definedName>
    <definedName name="BExGQPO7ENFEQC0NC6MC9OZR2LHY" localSheetId="1" hidden="1">#REF!</definedName>
    <definedName name="BExGQPO7ENFEQC0NC6MC9OZR2LHY" hidden="1">#REF!</definedName>
    <definedName name="BExGQX0H4EZMXBJTKJJE4ICJWN5O" localSheetId="4" hidden="1">#REF!</definedName>
    <definedName name="BExGQX0H4EZMXBJTKJJE4ICJWN5O" localSheetId="3" hidden="1">#REF!</definedName>
    <definedName name="BExGQX0H4EZMXBJTKJJE4ICJWN5O" localSheetId="0" hidden="1">#REF!</definedName>
    <definedName name="BExGQX0H4EZMXBJTKJJE4ICJWN5O" localSheetId="1" hidden="1">#REF!</definedName>
    <definedName name="BExGQX0H4EZMXBJTKJJE4ICJWN5O" hidden="1">#REF!</definedName>
    <definedName name="BExGR4CW3WRIID17GGX4MI9ZDHFE" localSheetId="4" hidden="1">#REF!</definedName>
    <definedName name="BExGR4CW3WRIID17GGX4MI9ZDHFE" localSheetId="3" hidden="1">#REF!</definedName>
    <definedName name="BExGR4CW3WRIID17GGX4MI9ZDHFE" localSheetId="0" hidden="1">#REF!</definedName>
    <definedName name="BExGR4CW3WRIID17GGX4MI9ZDHFE" localSheetId="1" hidden="1">#REF!</definedName>
    <definedName name="BExGR4CW3WRIID17GGX4MI9ZDHFE" hidden="1">#REF!</definedName>
    <definedName name="BExGR65GJX27MU2OL6NI5PB8XVB4" localSheetId="4" hidden="1">#REF!</definedName>
    <definedName name="BExGR65GJX27MU2OL6NI5PB8XVB4" localSheetId="3" hidden="1">#REF!</definedName>
    <definedName name="BExGR65GJX27MU2OL6NI5PB8XVB4" localSheetId="0" hidden="1">#REF!</definedName>
    <definedName name="BExGR65GJX27MU2OL6NI5PB8XVB4" localSheetId="1" hidden="1">#REF!</definedName>
    <definedName name="BExGR65GJX27MU2OL6NI5PB8XVB4" hidden="1">#REF!</definedName>
    <definedName name="BExGR6LQ97HETGS3CT96L4IK0JSH" localSheetId="4" hidden="1">#REF!</definedName>
    <definedName name="BExGR6LQ97HETGS3CT96L4IK0JSH" localSheetId="3" hidden="1">#REF!</definedName>
    <definedName name="BExGR6LQ97HETGS3CT96L4IK0JSH" localSheetId="0" hidden="1">#REF!</definedName>
    <definedName name="BExGR6LQ97HETGS3CT96L4IK0JSH" localSheetId="1" hidden="1">#REF!</definedName>
    <definedName name="BExGR6LQ97HETGS3CT96L4IK0JSH" hidden="1">#REF!</definedName>
    <definedName name="BExGR9ATP2LVT7B9OCPSLJ11H9SX" localSheetId="4" hidden="1">#REF!</definedName>
    <definedName name="BExGR9ATP2LVT7B9OCPSLJ11H9SX" localSheetId="3" hidden="1">#REF!</definedName>
    <definedName name="BExGR9ATP2LVT7B9OCPSLJ11H9SX" localSheetId="0" hidden="1">#REF!</definedName>
    <definedName name="BExGR9ATP2LVT7B9OCPSLJ11H9SX" localSheetId="1" hidden="1">#REF!</definedName>
    <definedName name="BExGR9ATP2LVT7B9OCPSLJ11H9SX" hidden="1">#REF!</definedName>
    <definedName name="BExGRUKVVKDL8483WI70VN2QZDGD" localSheetId="4" hidden="1">#REF!</definedName>
    <definedName name="BExGRUKVVKDL8483WI70VN2QZDGD" localSheetId="3" hidden="1">#REF!</definedName>
    <definedName name="BExGRUKVVKDL8483WI70VN2QZDGD" localSheetId="0" hidden="1">#REF!</definedName>
    <definedName name="BExGRUKVVKDL8483WI70VN2QZDGD" localSheetId="1" hidden="1">#REF!</definedName>
    <definedName name="BExGRUKVVKDL8483WI70VN2QZDGD" hidden="1">#REF!</definedName>
    <definedName name="BExGS2IWR5DUNJ1U9PAKIV8CMBNI" localSheetId="4" hidden="1">#REF!</definedName>
    <definedName name="BExGS2IWR5DUNJ1U9PAKIV8CMBNI" localSheetId="3" hidden="1">#REF!</definedName>
    <definedName name="BExGS2IWR5DUNJ1U9PAKIV8CMBNI" localSheetId="0" hidden="1">#REF!</definedName>
    <definedName name="BExGS2IWR5DUNJ1U9PAKIV8CMBNI" localSheetId="1" hidden="1">#REF!</definedName>
    <definedName name="BExGS2IWR5DUNJ1U9PAKIV8CMBNI" hidden="1">#REF!</definedName>
    <definedName name="BExGS69P9FFTEOPDS0MWFKF45G47" localSheetId="4" hidden="1">#REF!</definedName>
    <definedName name="BExGS69P9FFTEOPDS0MWFKF45G47" localSheetId="3" hidden="1">#REF!</definedName>
    <definedName name="BExGS69P9FFTEOPDS0MWFKF45G47" localSheetId="0" hidden="1">#REF!</definedName>
    <definedName name="BExGS69P9FFTEOPDS0MWFKF45G47" localSheetId="1" hidden="1">#REF!</definedName>
    <definedName name="BExGS69P9FFTEOPDS0MWFKF45G47" hidden="1">#REF!</definedName>
    <definedName name="BExGS6F1JFHM5MUJ1RFO50WP6D05" localSheetId="4" hidden="1">#REF!</definedName>
    <definedName name="BExGS6F1JFHM5MUJ1RFO50WP6D05" localSheetId="3" hidden="1">#REF!</definedName>
    <definedName name="BExGS6F1JFHM5MUJ1RFO50WP6D05" localSheetId="0" hidden="1">#REF!</definedName>
    <definedName name="BExGS6F1JFHM5MUJ1RFO50WP6D05" localSheetId="1" hidden="1">#REF!</definedName>
    <definedName name="BExGS6F1JFHM5MUJ1RFO50WP6D05" hidden="1">#REF!</definedName>
    <definedName name="BExGSA5YB5ZGE4NHDVCZ55TQAJTL" localSheetId="4" hidden="1">#REF!</definedName>
    <definedName name="BExGSA5YB5ZGE4NHDVCZ55TQAJTL" localSheetId="3" hidden="1">#REF!</definedName>
    <definedName name="BExGSA5YB5ZGE4NHDVCZ55TQAJTL" localSheetId="0" hidden="1">#REF!</definedName>
    <definedName name="BExGSA5YB5ZGE4NHDVCZ55TQAJTL" localSheetId="1" hidden="1">#REF!</definedName>
    <definedName name="BExGSA5YB5ZGE4NHDVCZ55TQAJTL" hidden="1">#REF!</definedName>
    <definedName name="BExGSCEUCQQVDEEKWJ677QTGUVTE" localSheetId="4" hidden="1">#REF!</definedName>
    <definedName name="BExGSCEUCQQVDEEKWJ677QTGUVTE" localSheetId="3" hidden="1">#REF!</definedName>
    <definedName name="BExGSCEUCQQVDEEKWJ677QTGUVTE" localSheetId="0" hidden="1">#REF!</definedName>
    <definedName name="BExGSCEUCQQVDEEKWJ677QTGUVTE" localSheetId="1" hidden="1">#REF!</definedName>
    <definedName name="BExGSCEUCQQVDEEKWJ677QTGUVTE" hidden="1">#REF!</definedName>
    <definedName name="BExGSQY65LH1PCKKM5WHDW83F35O" localSheetId="4" hidden="1">#REF!</definedName>
    <definedName name="BExGSQY65LH1PCKKM5WHDW83F35O" localSheetId="3" hidden="1">#REF!</definedName>
    <definedName name="BExGSQY65LH1PCKKM5WHDW83F35O" localSheetId="0" hidden="1">#REF!</definedName>
    <definedName name="BExGSQY65LH1PCKKM5WHDW83F35O" localSheetId="1" hidden="1">#REF!</definedName>
    <definedName name="BExGSQY65LH1PCKKM5WHDW83F35O" hidden="1">#REF!</definedName>
    <definedName name="BExGSYW1GKISF0PMUAK3XJK9PEW9" localSheetId="4" hidden="1">#REF!</definedName>
    <definedName name="BExGSYW1GKISF0PMUAK3XJK9PEW9" localSheetId="3" hidden="1">#REF!</definedName>
    <definedName name="BExGSYW1GKISF0PMUAK3XJK9PEW9" localSheetId="0" hidden="1">#REF!</definedName>
    <definedName name="BExGSYW1GKISF0PMUAK3XJK9PEW9" localSheetId="1" hidden="1">#REF!</definedName>
    <definedName name="BExGSYW1GKISF0PMUAK3XJK9PEW9" hidden="1">#REF!</definedName>
    <definedName name="BExGT0DZJB6LSF6L693UUB9EY1VQ" localSheetId="4" hidden="1">#REF!</definedName>
    <definedName name="BExGT0DZJB6LSF6L693UUB9EY1VQ" localSheetId="3" hidden="1">#REF!</definedName>
    <definedName name="BExGT0DZJB6LSF6L693UUB9EY1VQ" localSheetId="0" hidden="1">#REF!</definedName>
    <definedName name="BExGT0DZJB6LSF6L693UUB9EY1VQ" localSheetId="1" hidden="1">#REF!</definedName>
    <definedName name="BExGT0DZJB6LSF6L693UUB9EY1VQ" hidden="1">#REF!</definedName>
    <definedName name="BExGTGVFIF8HOQXR54SK065A8M4K" localSheetId="4" hidden="1">#REF!</definedName>
    <definedName name="BExGTGVFIF8HOQXR54SK065A8M4K" localSheetId="3" hidden="1">#REF!</definedName>
    <definedName name="BExGTGVFIF8HOQXR54SK065A8M4K" localSheetId="0" hidden="1">#REF!</definedName>
    <definedName name="BExGTGVFIF8HOQXR54SK065A8M4K" localSheetId="1" hidden="1">#REF!</definedName>
    <definedName name="BExGTGVFIF8HOQXR54SK065A8M4K" hidden="1">#REF!</definedName>
    <definedName name="BExGTIYX3OWPIINOGY1E4QQYSKHP" localSheetId="4" hidden="1">#REF!</definedName>
    <definedName name="BExGTIYX3OWPIINOGY1E4QQYSKHP" localSheetId="3" hidden="1">#REF!</definedName>
    <definedName name="BExGTIYX3OWPIINOGY1E4QQYSKHP" localSheetId="0" hidden="1">#REF!</definedName>
    <definedName name="BExGTIYX3OWPIINOGY1E4QQYSKHP" localSheetId="1" hidden="1">#REF!</definedName>
    <definedName name="BExGTIYX3OWPIINOGY1E4QQYSKHP" hidden="1">#REF!</definedName>
    <definedName name="BExGTKGUN0KUU3C0RL2LK98D8MEK" localSheetId="4" hidden="1">#REF!</definedName>
    <definedName name="BExGTKGUN0KUU3C0RL2LK98D8MEK" localSheetId="3" hidden="1">#REF!</definedName>
    <definedName name="BExGTKGUN0KUU3C0RL2LK98D8MEK" localSheetId="0" hidden="1">#REF!</definedName>
    <definedName name="BExGTKGUN0KUU3C0RL2LK98D8MEK" localSheetId="1" hidden="1">#REF!</definedName>
    <definedName name="BExGTKGUN0KUU3C0RL2LK98D8MEK" hidden="1">#REF!</definedName>
    <definedName name="BExGTZ046J7VMUG4YPKFN2K8TWB7" localSheetId="4" hidden="1">#REF!</definedName>
    <definedName name="BExGTZ046J7VMUG4YPKFN2K8TWB7" localSheetId="3" hidden="1">#REF!</definedName>
    <definedName name="BExGTZ046J7VMUG4YPKFN2K8TWB7" localSheetId="0" hidden="1">#REF!</definedName>
    <definedName name="BExGTZ046J7VMUG4YPKFN2K8TWB7" localSheetId="1" hidden="1">#REF!</definedName>
    <definedName name="BExGTZ046J7VMUG4YPKFN2K8TWB7" hidden="1">#REF!</definedName>
    <definedName name="BExGU2G9OPRZRIU9YGF6NX9FUW0J" localSheetId="4" hidden="1">#REF!</definedName>
    <definedName name="BExGU2G9OPRZRIU9YGF6NX9FUW0J" localSheetId="3" hidden="1">#REF!</definedName>
    <definedName name="BExGU2G9OPRZRIU9YGF6NX9FUW0J" localSheetId="0" hidden="1">#REF!</definedName>
    <definedName name="BExGU2G9OPRZRIU9YGF6NX9FUW0J" localSheetId="1" hidden="1">#REF!</definedName>
    <definedName name="BExGU2G9OPRZRIU9YGF6NX9FUW0J" hidden="1">#REF!</definedName>
    <definedName name="BExGU6HTKLRZO8UOI3DTAM5RFDBA" localSheetId="4" hidden="1">#REF!</definedName>
    <definedName name="BExGU6HTKLRZO8UOI3DTAM5RFDBA" localSheetId="3" hidden="1">#REF!</definedName>
    <definedName name="BExGU6HTKLRZO8UOI3DTAM5RFDBA" localSheetId="0" hidden="1">#REF!</definedName>
    <definedName name="BExGU6HTKLRZO8UOI3DTAM5RFDBA" localSheetId="1" hidden="1">#REF!</definedName>
    <definedName name="BExGU6HTKLRZO8UOI3DTAM5RFDBA" hidden="1">#REF!</definedName>
    <definedName name="BExGUDDZXFFQHAF4UZF8ZB1HO7H6" localSheetId="4" hidden="1">#REF!</definedName>
    <definedName name="BExGUDDZXFFQHAF4UZF8ZB1HO7H6" localSheetId="3" hidden="1">#REF!</definedName>
    <definedName name="BExGUDDZXFFQHAF4UZF8ZB1HO7H6" localSheetId="0" hidden="1">#REF!</definedName>
    <definedName name="BExGUDDZXFFQHAF4UZF8ZB1HO7H6" localSheetId="1" hidden="1">#REF!</definedName>
    <definedName name="BExGUDDZXFFQHAF4UZF8ZB1HO7H6" hidden="1">#REF!</definedName>
    <definedName name="BExGUIBXBRHGM97ZX6GBA4ZDQ79C" localSheetId="4" hidden="1">#REF!</definedName>
    <definedName name="BExGUIBXBRHGM97ZX6GBA4ZDQ79C" localSheetId="3" hidden="1">#REF!</definedName>
    <definedName name="BExGUIBXBRHGM97ZX6GBA4ZDQ79C" localSheetId="0" hidden="1">#REF!</definedName>
    <definedName name="BExGUIBXBRHGM97ZX6GBA4ZDQ79C" localSheetId="1" hidden="1">#REF!</definedName>
    <definedName name="BExGUIBXBRHGM97ZX6GBA4ZDQ79C" hidden="1">#REF!</definedName>
    <definedName name="BExGUM8D91UNPCOO4TKP9FGX85TF" localSheetId="4" hidden="1">#REF!</definedName>
    <definedName name="BExGUM8D91UNPCOO4TKP9FGX85TF" localSheetId="3" hidden="1">#REF!</definedName>
    <definedName name="BExGUM8D91UNPCOO4TKP9FGX85TF" localSheetId="0" hidden="1">#REF!</definedName>
    <definedName name="BExGUM8D91UNPCOO4TKP9FGX85TF" localSheetId="1" hidden="1">#REF!</definedName>
    <definedName name="BExGUM8D91UNPCOO4TKP9FGX85TF" hidden="1">#REF!</definedName>
    <definedName name="BExGUQF9N9FKI7S0H30WUAEB5LPD" localSheetId="4" hidden="1">#REF!</definedName>
    <definedName name="BExGUQF9N9FKI7S0H30WUAEB5LPD" localSheetId="3" hidden="1">#REF!</definedName>
    <definedName name="BExGUQF9N9FKI7S0H30WUAEB5LPD" localSheetId="0" hidden="1">#REF!</definedName>
    <definedName name="BExGUQF9N9FKI7S0H30WUAEB5LPD" localSheetId="1" hidden="1">#REF!</definedName>
    <definedName name="BExGUQF9N9FKI7S0H30WUAEB5LPD" hidden="1">#REF!</definedName>
    <definedName name="BExGUR6BA03XPBK60SQUW197GJ5X" localSheetId="4" hidden="1">#REF!</definedName>
    <definedName name="BExGUR6BA03XPBK60SQUW197GJ5X" localSheetId="3" hidden="1">#REF!</definedName>
    <definedName name="BExGUR6BA03XPBK60SQUW197GJ5X" localSheetId="0" hidden="1">#REF!</definedName>
    <definedName name="BExGUR6BA03XPBK60SQUW197GJ5X" localSheetId="1" hidden="1">#REF!</definedName>
    <definedName name="BExGUR6BA03XPBK60SQUW197GJ5X" hidden="1">#REF!</definedName>
    <definedName name="BExGUVIP60TA4B7X2PFGMBFUSKGX" localSheetId="4" hidden="1">#REF!</definedName>
    <definedName name="BExGUVIP60TA4B7X2PFGMBFUSKGX" localSheetId="3" hidden="1">#REF!</definedName>
    <definedName name="BExGUVIP60TA4B7X2PFGMBFUSKGX" localSheetId="0" hidden="1">#REF!</definedName>
    <definedName name="BExGUVIP60TA4B7X2PFGMBFUSKGX" localSheetId="1" hidden="1">#REF!</definedName>
    <definedName name="BExGUVIP60TA4B7X2PFGMBFUSKGX" hidden="1">#REF!</definedName>
    <definedName name="BExGUZKF06F209XL1IZWVJEQ82EE" localSheetId="4" hidden="1">#REF!</definedName>
    <definedName name="BExGUZKF06F209XL1IZWVJEQ82EE" localSheetId="3" hidden="1">#REF!</definedName>
    <definedName name="BExGUZKF06F209XL1IZWVJEQ82EE" localSheetId="0" hidden="1">#REF!</definedName>
    <definedName name="BExGUZKF06F209XL1IZWVJEQ82EE" localSheetId="1" hidden="1">#REF!</definedName>
    <definedName name="BExGUZKF06F209XL1IZWVJEQ82EE" hidden="1">#REF!</definedName>
    <definedName name="BExGV2EVT380QHD4AP2RL9MR8L5L" localSheetId="4" hidden="1">#REF!</definedName>
    <definedName name="BExGV2EVT380QHD4AP2RL9MR8L5L" localSheetId="3" hidden="1">#REF!</definedName>
    <definedName name="BExGV2EVT380QHD4AP2RL9MR8L5L" localSheetId="0" hidden="1">#REF!</definedName>
    <definedName name="BExGV2EVT380QHD4AP2RL9MR8L5L" localSheetId="1" hidden="1">#REF!</definedName>
    <definedName name="BExGV2EVT380QHD4AP2RL9MR8L5L" hidden="1">#REF!</definedName>
    <definedName name="BExGVV6OOLDQ3TXZK51TTF3YX0WN" localSheetId="4" hidden="1">#REF!</definedName>
    <definedName name="BExGVV6OOLDQ3TXZK51TTF3YX0WN" localSheetId="3" hidden="1">#REF!</definedName>
    <definedName name="BExGVV6OOLDQ3TXZK51TTF3YX0WN" localSheetId="0" hidden="1">#REF!</definedName>
    <definedName name="BExGVV6OOLDQ3TXZK51TTF3YX0WN" localSheetId="1" hidden="1">#REF!</definedName>
    <definedName name="BExGVV6OOLDQ3TXZK51TTF3YX0WN" hidden="1">#REF!</definedName>
    <definedName name="BExGW0KVS7U0C87XFZ78QW991IEV" localSheetId="4" hidden="1">#REF!</definedName>
    <definedName name="BExGW0KVS7U0C87XFZ78QW991IEV" localSheetId="3" hidden="1">#REF!</definedName>
    <definedName name="BExGW0KVS7U0C87XFZ78QW991IEV" localSheetId="0" hidden="1">#REF!</definedName>
    <definedName name="BExGW0KVS7U0C87XFZ78QW991IEV" localSheetId="1" hidden="1">#REF!</definedName>
    <definedName name="BExGW0KVS7U0C87XFZ78QW991IEV" hidden="1">#REF!</definedName>
    <definedName name="BExGW2Z7AMPG6H9EXA9ML6EZVGGA" localSheetId="4" hidden="1">#REF!</definedName>
    <definedName name="BExGW2Z7AMPG6H9EXA9ML6EZVGGA" localSheetId="3" hidden="1">#REF!</definedName>
    <definedName name="BExGW2Z7AMPG6H9EXA9ML6EZVGGA" localSheetId="0" hidden="1">#REF!</definedName>
    <definedName name="BExGW2Z7AMPG6H9EXA9ML6EZVGGA" localSheetId="1" hidden="1">#REF!</definedName>
    <definedName name="BExGW2Z7AMPG6H9EXA9ML6EZVGGA" hidden="1">#REF!</definedName>
    <definedName name="BExGWABG5VT5XO1A196RK61AXA8C" localSheetId="4" hidden="1">#REF!</definedName>
    <definedName name="BExGWABG5VT5XO1A196RK61AXA8C" localSheetId="3" hidden="1">#REF!</definedName>
    <definedName name="BExGWABG5VT5XO1A196RK61AXA8C" localSheetId="0" hidden="1">#REF!</definedName>
    <definedName name="BExGWABG5VT5XO1A196RK61AXA8C" localSheetId="1" hidden="1">#REF!</definedName>
    <definedName name="BExGWABG5VT5XO1A196RK61AXA8C" hidden="1">#REF!</definedName>
    <definedName name="BExGWEO0JDG84NYLEAV5NSOAGMJZ" localSheetId="4" hidden="1">#REF!</definedName>
    <definedName name="BExGWEO0JDG84NYLEAV5NSOAGMJZ" localSheetId="3" hidden="1">#REF!</definedName>
    <definedName name="BExGWEO0JDG84NYLEAV5NSOAGMJZ" localSheetId="0" hidden="1">#REF!</definedName>
    <definedName name="BExGWEO0JDG84NYLEAV5NSOAGMJZ" localSheetId="1" hidden="1">#REF!</definedName>
    <definedName name="BExGWEO0JDG84NYLEAV5NSOAGMJZ" hidden="1">#REF!</definedName>
    <definedName name="BExGWLEOC70Z8QAJTPT2PDHTNM4L" localSheetId="4" hidden="1">#REF!</definedName>
    <definedName name="BExGWLEOC70Z8QAJTPT2PDHTNM4L" localSheetId="3" hidden="1">#REF!</definedName>
    <definedName name="BExGWLEOC70Z8QAJTPT2PDHTNM4L" localSheetId="0" hidden="1">#REF!</definedName>
    <definedName name="BExGWLEOC70Z8QAJTPT2PDHTNM4L" localSheetId="1" hidden="1">#REF!</definedName>
    <definedName name="BExGWLEOC70Z8QAJTPT2PDHTNM4L" hidden="1">#REF!</definedName>
    <definedName name="BExGWNCXLCRTLBVMTXYJ5PHQI6SS" localSheetId="4" hidden="1">#REF!</definedName>
    <definedName name="BExGWNCXLCRTLBVMTXYJ5PHQI6SS" localSheetId="3" hidden="1">#REF!</definedName>
    <definedName name="BExGWNCXLCRTLBVMTXYJ5PHQI6SS" localSheetId="0" hidden="1">#REF!</definedName>
    <definedName name="BExGWNCXLCRTLBVMTXYJ5PHQI6SS" localSheetId="1" hidden="1">#REF!</definedName>
    <definedName name="BExGWNCXLCRTLBVMTXYJ5PHQI6SS" hidden="1">#REF!</definedName>
    <definedName name="BExGX6U988MCFIGDA1282F92U9AA" localSheetId="4" hidden="1">#REF!</definedName>
    <definedName name="BExGX6U988MCFIGDA1282F92U9AA" localSheetId="3" hidden="1">#REF!</definedName>
    <definedName name="BExGX6U988MCFIGDA1282F92U9AA" localSheetId="0" hidden="1">#REF!</definedName>
    <definedName name="BExGX6U988MCFIGDA1282F92U9AA" localSheetId="1" hidden="1">#REF!</definedName>
    <definedName name="BExGX6U988MCFIGDA1282F92U9AA" hidden="1">#REF!</definedName>
    <definedName name="BExGX7FTB1CKAT5HUW6H531FIY6I" localSheetId="4" hidden="1">#REF!</definedName>
    <definedName name="BExGX7FTB1CKAT5HUW6H531FIY6I" localSheetId="3" hidden="1">#REF!</definedName>
    <definedName name="BExGX7FTB1CKAT5HUW6H531FIY6I" localSheetId="0" hidden="1">#REF!</definedName>
    <definedName name="BExGX7FTB1CKAT5HUW6H531FIY6I" localSheetId="1" hidden="1">#REF!</definedName>
    <definedName name="BExGX7FTB1CKAT5HUW6H531FIY6I" hidden="1">#REF!</definedName>
    <definedName name="BExGX9DVACJQIZ4GH6YAD2A7F70O" localSheetId="4" hidden="1">#REF!</definedName>
    <definedName name="BExGX9DVACJQIZ4GH6YAD2A7F70O" localSheetId="3" hidden="1">#REF!</definedName>
    <definedName name="BExGX9DVACJQIZ4GH6YAD2A7F70O" localSheetId="0" hidden="1">#REF!</definedName>
    <definedName name="BExGX9DVACJQIZ4GH6YAD2A7F70O" localSheetId="1" hidden="1">#REF!</definedName>
    <definedName name="BExGX9DVACJQIZ4GH6YAD2A7F70O" hidden="1">#REF!</definedName>
    <definedName name="BExGXDVP2S2Y8Z8Q43I78RCIK3DD" localSheetId="4" hidden="1">#REF!</definedName>
    <definedName name="BExGXDVP2S2Y8Z8Q43I78RCIK3DD" localSheetId="3" hidden="1">#REF!</definedName>
    <definedName name="BExGXDVP2S2Y8Z8Q43I78RCIK3DD" localSheetId="0" hidden="1">#REF!</definedName>
    <definedName name="BExGXDVP2S2Y8Z8Q43I78RCIK3DD" localSheetId="1" hidden="1">#REF!</definedName>
    <definedName name="BExGXDVP2S2Y8Z8Q43I78RCIK3DD" hidden="1">#REF!</definedName>
    <definedName name="BExGXJ9W5JU7TT9S0BKL5Y6VVB39" localSheetId="4" hidden="1">#REF!</definedName>
    <definedName name="BExGXJ9W5JU7TT9S0BKL5Y6VVB39" localSheetId="3" hidden="1">#REF!</definedName>
    <definedName name="BExGXJ9W5JU7TT9S0BKL5Y6VVB39" localSheetId="0" hidden="1">#REF!</definedName>
    <definedName name="BExGXJ9W5JU7TT9S0BKL5Y6VVB39" localSheetId="1" hidden="1">#REF!</definedName>
    <definedName name="BExGXJ9W5JU7TT9S0BKL5Y6VVB39" hidden="1">#REF!</definedName>
    <definedName name="BExGXWB73RJ4BASBQTQ8EY0EC1EB" localSheetId="4" hidden="1">#REF!</definedName>
    <definedName name="BExGXWB73RJ4BASBQTQ8EY0EC1EB" localSheetId="3" hidden="1">#REF!</definedName>
    <definedName name="BExGXWB73RJ4BASBQTQ8EY0EC1EB" localSheetId="0" hidden="1">#REF!</definedName>
    <definedName name="BExGXWB73RJ4BASBQTQ8EY0EC1EB" localSheetId="1" hidden="1">#REF!</definedName>
    <definedName name="BExGXWB73RJ4BASBQTQ8EY0EC1EB" hidden="1">#REF!</definedName>
    <definedName name="BExGXZ0ABB43C7SMRKZHWOSU9EQX" localSheetId="4" hidden="1">#REF!</definedName>
    <definedName name="BExGXZ0ABB43C7SMRKZHWOSU9EQX" localSheetId="3" hidden="1">#REF!</definedName>
    <definedName name="BExGXZ0ABB43C7SMRKZHWOSU9EQX" localSheetId="0" hidden="1">#REF!</definedName>
    <definedName name="BExGXZ0ABB43C7SMRKZHWOSU9EQX" localSheetId="1" hidden="1">#REF!</definedName>
    <definedName name="BExGXZ0ABB43C7SMRKZHWOSU9EQX" hidden="1">#REF!</definedName>
    <definedName name="BExGY6SU3SYVCJ3AG2ITY59SAZ5A" localSheetId="4" hidden="1">#REF!</definedName>
    <definedName name="BExGY6SU3SYVCJ3AG2ITY59SAZ5A" localSheetId="3" hidden="1">#REF!</definedName>
    <definedName name="BExGY6SU3SYVCJ3AG2ITY59SAZ5A" localSheetId="0" hidden="1">#REF!</definedName>
    <definedName name="BExGY6SU3SYVCJ3AG2ITY59SAZ5A" localSheetId="1" hidden="1">#REF!</definedName>
    <definedName name="BExGY6SU3SYVCJ3AG2ITY59SAZ5A" hidden="1">#REF!</definedName>
    <definedName name="BExGY6YA4P5KMY2VHT0DYK3YTFAX" localSheetId="4" hidden="1">#REF!</definedName>
    <definedName name="BExGY6YA4P5KMY2VHT0DYK3YTFAX" localSheetId="3" hidden="1">#REF!</definedName>
    <definedName name="BExGY6YA4P5KMY2VHT0DYK3YTFAX" localSheetId="0" hidden="1">#REF!</definedName>
    <definedName name="BExGY6YA4P5KMY2VHT0DYK3YTFAX" localSheetId="1" hidden="1">#REF!</definedName>
    <definedName name="BExGY6YA4P5KMY2VHT0DYK3YTFAX" hidden="1">#REF!</definedName>
    <definedName name="BExGY8G88PVVRYHPHRPJZFSX6HSC" localSheetId="4" hidden="1">#REF!</definedName>
    <definedName name="BExGY8G88PVVRYHPHRPJZFSX6HSC" localSheetId="3" hidden="1">#REF!</definedName>
    <definedName name="BExGY8G88PVVRYHPHRPJZFSX6HSC" localSheetId="0" hidden="1">#REF!</definedName>
    <definedName name="BExGY8G88PVVRYHPHRPJZFSX6HSC" localSheetId="1" hidden="1">#REF!</definedName>
    <definedName name="BExGY8G88PVVRYHPHRPJZFSX6HSC" hidden="1">#REF!</definedName>
    <definedName name="BExGYC718HTZ80PNKYPVIYGRJVF6" localSheetId="4" hidden="1">#REF!</definedName>
    <definedName name="BExGYC718HTZ80PNKYPVIYGRJVF6" localSheetId="3" hidden="1">#REF!</definedName>
    <definedName name="BExGYC718HTZ80PNKYPVIYGRJVF6" localSheetId="0" hidden="1">#REF!</definedName>
    <definedName name="BExGYC718HTZ80PNKYPVIYGRJVF6" localSheetId="1" hidden="1">#REF!</definedName>
    <definedName name="BExGYC718HTZ80PNKYPVIYGRJVF6" hidden="1">#REF!</definedName>
    <definedName name="BExGYCNATXZY2FID93B17YWIPPRD" localSheetId="4" hidden="1">#REF!</definedName>
    <definedName name="BExGYCNATXZY2FID93B17YWIPPRD" localSheetId="3" hidden="1">#REF!</definedName>
    <definedName name="BExGYCNATXZY2FID93B17YWIPPRD" localSheetId="0" hidden="1">#REF!</definedName>
    <definedName name="BExGYCNATXZY2FID93B17YWIPPRD" localSheetId="1" hidden="1">#REF!</definedName>
    <definedName name="BExGYCNATXZY2FID93B17YWIPPRD" hidden="1">#REF!</definedName>
    <definedName name="BExGYGJJJ3BBCQAOA51WHP01HN73" localSheetId="4" hidden="1">#REF!</definedName>
    <definedName name="BExGYGJJJ3BBCQAOA51WHP01HN73" localSheetId="3" hidden="1">#REF!</definedName>
    <definedName name="BExGYGJJJ3BBCQAOA51WHP01HN73" localSheetId="0" hidden="1">#REF!</definedName>
    <definedName name="BExGYGJJJ3BBCQAOA51WHP01HN73" localSheetId="1" hidden="1">#REF!</definedName>
    <definedName name="BExGYGJJJ3BBCQAOA51WHP01HN73" hidden="1">#REF!</definedName>
    <definedName name="BExGYOS6TV2C72PLRFU8RP1I58GY" localSheetId="4" hidden="1">#REF!</definedName>
    <definedName name="BExGYOS6TV2C72PLRFU8RP1I58GY" localSheetId="3" hidden="1">#REF!</definedName>
    <definedName name="BExGYOS6TV2C72PLRFU8RP1I58GY" localSheetId="0" hidden="1">#REF!</definedName>
    <definedName name="BExGYOS6TV2C72PLRFU8RP1I58GY" localSheetId="1" hidden="1">#REF!</definedName>
    <definedName name="BExGYOS6TV2C72PLRFU8RP1I58GY" hidden="1">#REF!</definedName>
    <definedName name="BExGZ7NXZ0IBS44C2NZ9VMD6T6K2" localSheetId="4" hidden="1">#REF!</definedName>
    <definedName name="BExGZ7NXZ0IBS44C2NZ9VMD6T6K2" localSheetId="3" hidden="1">#REF!</definedName>
    <definedName name="BExGZ7NXZ0IBS44C2NZ9VMD6T6K2" localSheetId="0" hidden="1">#REF!</definedName>
    <definedName name="BExGZ7NXZ0IBS44C2NZ9VMD6T6K2" localSheetId="1" hidden="1">#REF!</definedName>
    <definedName name="BExGZ7NXZ0IBS44C2NZ9VMD6T6K2" hidden="1">#REF!</definedName>
    <definedName name="BExGZJ78ZWZCVHZ3BKEKFJZ6MAEO" localSheetId="4" hidden="1">#REF!</definedName>
    <definedName name="BExGZJ78ZWZCVHZ3BKEKFJZ6MAEO" localSheetId="3" hidden="1">#REF!</definedName>
    <definedName name="BExGZJ78ZWZCVHZ3BKEKFJZ6MAEO" localSheetId="0" hidden="1">#REF!</definedName>
    <definedName name="BExGZJ78ZWZCVHZ3BKEKFJZ6MAEO" localSheetId="1" hidden="1">#REF!</definedName>
    <definedName name="BExGZJ78ZWZCVHZ3BKEKFJZ6MAEO" hidden="1">#REF!</definedName>
    <definedName name="BExGZOLH2QV73J3M9IWDDPA62TP4" localSheetId="4" hidden="1">#REF!</definedName>
    <definedName name="BExGZOLH2QV73J3M9IWDDPA62TP4" localSheetId="3" hidden="1">#REF!</definedName>
    <definedName name="BExGZOLH2QV73J3M9IWDDPA62TP4" localSheetId="0" hidden="1">#REF!</definedName>
    <definedName name="BExGZOLH2QV73J3M9IWDDPA62TP4" localSheetId="1" hidden="1">#REF!</definedName>
    <definedName name="BExGZOLH2QV73J3M9IWDDPA62TP4" hidden="1">#REF!</definedName>
    <definedName name="BExGZP1PWGFKVVVN4YDIS22DZPCR" localSheetId="4" hidden="1">#REF!</definedName>
    <definedName name="BExGZP1PWGFKVVVN4YDIS22DZPCR" localSheetId="3" hidden="1">#REF!</definedName>
    <definedName name="BExGZP1PWGFKVVVN4YDIS22DZPCR" localSheetId="0" hidden="1">#REF!</definedName>
    <definedName name="BExGZP1PWGFKVVVN4YDIS22DZPCR" localSheetId="1" hidden="1">#REF!</definedName>
    <definedName name="BExGZP1PWGFKVVVN4YDIS22DZPCR" hidden="1">#REF!</definedName>
    <definedName name="BExH00L21GZX5YJJGVMOAWBERLP5" localSheetId="4" hidden="1">#REF!</definedName>
    <definedName name="BExH00L21GZX5YJJGVMOAWBERLP5" localSheetId="3" hidden="1">#REF!</definedName>
    <definedName name="BExH00L21GZX5YJJGVMOAWBERLP5" localSheetId="0" hidden="1">#REF!</definedName>
    <definedName name="BExH00L21GZX5YJJGVMOAWBERLP5" localSheetId="1" hidden="1">#REF!</definedName>
    <definedName name="BExH00L21GZX5YJJGVMOAWBERLP5" hidden="1">#REF!</definedName>
    <definedName name="BExH02ZD6VAY1KQLAQYBBI6WWIZB" localSheetId="4" hidden="1">#REF!</definedName>
    <definedName name="BExH02ZD6VAY1KQLAQYBBI6WWIZB" localSheetId="3" hidden="1">#REF!</definedName>
    <definedName name="BExH02ZD6VAY1KQLAQYBBI6WWIZB" localSheetId="0" hidden="1">#REF!</definedName>
    <definedName name="BExH02ZD6VAY1KQLAQYBBI6WWIZB" localSheetId="1" hidden="1">#REF!</definedName>
    <definedName name="BExH02ZD6VAY1KQLAQYBBI6WWIZB" hidden="1">#REF!</definedName>
    <definedName name="BExH08Z6LQCGGSGSAILMHX4X7JMD" localSheetId="4" hidden="1">#REF!</definedName>
    <definedName name="BExH08Z6LQCGGSGSAILMHX4X7JMD" localSheetId="3" hidden="1">#REF!</definedName>
    <definedName name="BExH08Z6LQCGGSGSAILMHX4X7JMD" localSheetId="0" hidden="1">#REF!</definedName>
    <definedName name="BExH08Z6LQCGGSGSAILMHX4X7JMD" localSheetId="1" hidden="1">#REF!</definedName>
    <definedName name="BExH08Z6LQCGGSGSAILMHX4X7JMD" hidden="1">#REF!</definedName>
    <definedName name="BExH0KT9Z8HEVRRQRGQ8YHXRLIJA" localSheetId="4" hidden="1">#REF!</definedName>
    <definedName name="BExH0KT9Z8HEVRRQRGQ8YHXRLIJA" localSheetId="3" hidden="1">#REF!</definedName>
    <definedName name="BExH0KT9Z8HEVRRQRGQ8YHXRLIJA" localSheetId="0" hidden="1">#REF!</definedName>
    <definedName name="BExH0KT9Z8HEVRRQRGQ8YHXRLIJA" localSheetId="1" hidden="1">#REF!</definedName>
    <definedName name="BExH0KT9Z8HEVRRQRGQ8YHXRLIJA" hidden="1">#REF!</definedName>
    <definedName name="BExH0M0FDN12YBOCKL3XL2Z7T7Y8" localSheetId="4" hidden="1">#REF!</definedName>
    <definedName name="BExH0M0FDN12YBOCKL3XL2Z7T7Y8" localSheetId="3" hidden="1">#REF!</definedName>
    <definedName name="BExH0M0FDN12YBOCKL3XL2Z7T7Y8" localSheetId="0" hidden="1">#REF!</definedName>
    <definedName name="BExH0M0FDN12YBOCKL3XL2Z7T7Y8" localSheetId="1" hidden="1">#REF!</definedName>
    <definedName name="BExH0M0FDN12YBOCKL3XL2Z7T7Y8" hidden="1">#REF!</definedName>
    <definedName name="BExH0O9G06YPZ5TN9RYT326I1CP2" localSheetId="4" hidden="1">#REF!</definedName>
    <definedName name="BExH0O9G06YPZ5TN9RYT326I1CP2" localSheetId="3" hidden="1">#REF!</definedName>
    <definedName name="BExH0O9G06YPZ5TN9RYT326I1CP2" localSheetId="0" hidden="1">#REF!</definedName>
    <definedName name="BExH0O9G06YPZ5TN9RYT326I1CP2" localSheetId="1" hidden="1">#REF!</definedName>
    <definedName name="BExH0O9G06YPZ5TN9RYT326I1CP2" hidden="1">#REF!</definedName>
    <definedName name="BExH0WNJAKTJRCKMTX8O4KNMIIJM" localSheetId="4" hidden="1">#REF!</definedName>
    <definedName name="BExH0WNJAKTJRCKMTX8O4KNMIIJM" localSheetId="3" hidden="1">#REF!</definedName>
    <definedName name="BExH0WNJAKTJRCKMTX8O4KNMIIJM" localSheetId="0" hidden="1">#REF!</definedName>
    <definedName name="BExH0WNJAKTJRCKMTX8O4KNMIIJM" localSheetId="1" hidden="1">#REF!</definedName>
    <definedName name="BExH0WNJAKTJRCKMTX8O4KNMIIJM" hidden="1">#REF!</definedName>
    <definedName name="BExH12Y4WX542WI3ZEM15AK4UM9J" localSheetId="4" hidden="1">#REF!</definedName>
    <definedName name="BExH12Y4WX542WI3ZEM15AK4UM9J" localSheetId="3" hidden="1">#REF!</definedName>
    <definedName name="BExH12Y4WX542WI3ZEM15AK4UM9J" localSheetId="0" hidden="1">#REF!</definedName>
    <definedName name="BExH12Y4WX542WI3ZEM15AK4UM9J" localSheetId="1" hidden="1">#REF!</definedName>
    <definedName name="BExH12Y4WX542WI3ZEM15AK4UM9J" hidden="1">#REF!</definedName>
    <definedName name="BExH1FDTQXR9QQ31WDB7OPXU7MPT" localSheetId="4" hidden="1">#REF!</definedName>
    <definedName name="BExH1FDTQXR9QQ31WDB7OPXU7MPT" localSheetId="3" hidden="1">#REF!</definedName>
    <definedName name="BExH1FDTQXR9QQ31WDB7OPXU7MPT" localSheetId="0" hidden="1">#REF!</definedName>
    <definedName name="BExH1FDTQXR9QQ31WDB7OPXU7MPT" localSheetId="1" hidden="1">#REF!</definedName>
    <definedName name="BExH1FDTQXR9QQ31WDB7OPXU7MPT" hidden="1">#REF!</definedName>
    <definedName name="BExH1FOMEUIJNIDJAUY0ZQFBJSY9" localSheetId="4" hidden="1">#REF!</definedName>
    <definedName name="BExH1FOMEUIJNIDJAUY0ZQFBJSY9" localSheetId="3" hidden="1">#REF!</definedName>
    <definedName name="BExH1FOMEUIJNIDJAUY0ZQFBJSY9" localSheetId="0" hidden="1">#REF!</definedName>
    <definedName name="BExH1FOMEUIJNIDJAUY0ZQFBJSY9" localSheetId="1" hidden="1">#REF!</definedName>
    <definedName name="BExH1FOMEUIJNIDJAUY0ZQFBJSY9" hidden="1">#REF!</definedName>
    <definedName name="BExH1JFFHEBFX9BWJMNIA3N66R3Z" localSheetId="4" hidden="1">#REF!</definedName>
    <definedName name="BExH1JFFHEBFX9BWJMNIA3N66R3Z" localSheetId="3" hidden="1">#REF!</definedName>
    <definedName name="BExH1JFFHEBFX9BWJMNIA3N66R3Z" localSheetId="0" hidden="1">#REF!</definedName>
    <definedName name="BExH1JFFHEBFX9BWJMNIA3N66R3Z" localSheetId="1" hidden="1">#REF!</definedName>
    <definedName name="BExH1JFFHEBFX9BWJMNIA3N66R3Z" hidden="1">#REF!</definedName>
    <definedName name="BExH1Z0GIUSVTF2H1G1I3PDGBNK2" localSheetId="4" hidden="1">#REF!</definedName>
    <definedName name="BExH1Z0GIUSVTF2H1G1I3PDGBNK2" localSheetId="3" hidden="1">#REF!</definedName>
    <definedName name="BExH1Z0GIUSVTF2H1G1I3PDGBNK2" localSheetId="0" hidden="1">#REF!</definedName>
    <definedName name="BExH1Z0GIUSVTF2H1G1I3PDGBNK2" localSheetId="1" hidden="1">#REF!</definedName>
    <definedName name="BExH1Z0GIUSVTF2H1G1I3PDGBNK2" hidden="1">#REF!</definedName>
    <definedName name="BExH225UTM6S9FW4MUDZS7F1PQSH" localSheetId="4" hidden="1">#REF!</definedName>
    <definedName name="BExH225UTM6S9FW4MUDZS7F1PQSH" localSheetId="3" hidden="1">#REF!</definedName>
    <definedName name="BExH225UTM6S9FW4MUDZS7F1PQSH" localSheetId="0" hidden="1">#REF!</definedName>
    <definedName name="BExH225UTM6S9FW4MUDZS7F1PQSH" localSheetId="1" hidden="1">#REF!</definedName>
    <definedName name="BExH225UTM6S9FW4MUDZS7F1PQSH" hidden="1">#REF!</definedName>
    <definedName name="BExH23271RF7AYZ542KHQTH68GQ7" localSheetId="4" hidden="1">#REF!</definedName>
    <definedName name="BExH23271RF7AYZ542KHQTH68GQ7" localSheetId="3" hidden="1">#REF!</definedName>
    <definedName name="BExH23271RF7AYZ542KHQTH68GQ7" localSheetId="0" hidden="1">#REF!</definedName>
    <definedName name="BExH23271RF7AYZ542KHQTH68GQ7" localSheetId="1" hidden="1">#REF!</definedName>
    <definedName name="BExH23271RF7AYZ542KHQTH68GQ7" hidden="1">#REF!</definedName>
    <definedName name="BExH2GJQR4JALNB314RY0LDI49VH" localSheetId="4" hidden="1">#REF!</definedName>
    <definedName name="BExH2GJQR4JALNB314RY0LDI49VH" localSheetId="3" hidden="1">#REF!</definedName>
    <definedName name="BExH2GJQR4JALNB314RY0LDI49VH" localSheetId="0" hidden="1">#REF!</definedName>
    <definedName name="BExH2GJQR4JALNB314RY0LDI49VH" localSheetId="1" hidden="1">#REF!</definedName>
    <definedName name="BExH2GJQR4JALNB314RY0LDI49VH" hidden="1">#REF!</definedName>
    <definedName name="BExH2JZR49T7644JFVE7B3N7RZM9" localSheetId="4" hidden="1">#REF!</definedName>
    <definedName name="BExH2JZR49T7644JFVE7B3N7RZM9" localSheetId="3" hidden="1">#REF!</definedName>
    <definedName name="BExH2JZR49T7644JFVE7B3N7RZM9" localSheetId="0" hidden="1">#REF!</definedName>
    <definedName name="BExH2JZR49T7644JFVE7B3N7RZM9" localSheetId="1" hidden="1">#REF!</definedName>
    <definedName name="BExH2JZR49T7644JFVE7B3N7RZM9" hidden="1">#REF!</definedName>
    <definedName name="BExH2UHF0QTJG107MULYB16WBJM9" localSheetId="4" hidden="1">#REF!</definedName>
    <definedName name="BExH2UHF0QTJG107MULYB16WBJM9" localSheetId="3" hidden="1">#REF!</definedName>
    <definedName name="BExH2UHF0QTJG107MULYB16WBJM9" localSheetId="0" hidden="1">#REF!</definedName>
    <definedName name="BExH2UHF0QTJG107MULYB16WBJM9" localSheetId="1" hidden="1">#REF!</definedName>
    <definedName name="BExH2UHF0QTJG107MULYB16WBJM9" hidden="1">#REF!</definedName>
    <definedName name="BExH2WKXV8X5S2GSBBTWGI0NLNAH" localSheetId="4" hidden="1">#REF!</definedName>
    <definedName name="BExH2WKXV8X5S2GSBBTWGI0NLNAH" localSheetId="3" hidden="1">#REF!</definedName>
    <definedName name="BExH2WKXV8X5S2GSBBTWGI0NLNAH" localSheetId="0" hidden="1">#REF!</definedName>
    <definedName name="BExH2WKXV8X5S2GSBBTWGI0NLNAH" localSheetId="1" hidden="1">#REF!</definedName>
    <definedName name="BExH2WKXV8X5S2GSBBTWGI0NLNAH" hidden="1">#REF!</definedName>
    <definedName name="BExH2XS1UFYFGU0S0EBXX90W2WE8" localSheetId="4" hidden="1">#REF!</definedName>
    <definedName name="BExH2XS1UFYFGU0S0EBXX90W2WE8" localSheetId="3" hidden="1">#REF!</definedName>
    <definedName name="BExH2XS1UFYFGU0S0EBXX90W2WE8" localSheetId="0" hidden="1">#REF!</definedName>
    <definedName name="BExH2XS1UFYFGU0S0EBXX90W2WE8" localSheetId="1" hidden="1">#REF!</definedName>
    <definedName name="BExH2XS1UFYFGU0S0EBXX90W2WE8" hidden="1">#REF!</definedName>
    <definedName name="BExH2XS2TND9SB0GC295R4FP6K5Y" localSheetId="4" hidden="1">#REF!</definedName>
    <definedName name="BExH2XS2TND9SB0GC295R4FP6K5Y" localSheetId="3" hidden="1">#REF!</definedName>
    <definedName name="BExH2XS2TND9SB0GC295R4FP6K5Y" localSheetId="0" hidden="1">#REF!</definedName>
    <definedName name="BExH2XS2TND9SB0GC295R4FP6K5Y" localSheetId="1" hidden="1">#REF!</definedName>
    <definedName name="BExH2XS2TND9SB0GC295R4FP6K5Y" hidden="1">#REF!</definedName>
    <definedName name="BExH2ZA0SZ4SSITL50NA8LZ3OEX6" localSheetId="4" hidden="1">#REF!</definedName>
    <definedName name="BExH2ZA0SZ4SSITL50NA8LZ3OEX6" localSheetId="3" hidden="1">#REF!</definedName>
    <definedName name="BExH2ZA0SZ4SSITL50NA8LZ3OEX6" localSheetId="0" hidden="1">#REF!</definedName>
    <definedName name="BExH2ZA0SZ4SSITL50NA8LZ3OEX6" localSheetId="1" hidden="1">#REF!</definedName>
    <definedName name="BExH2ZA0SZ4SSITL50NA8LZ3OEX6" hidden="1">#REF!</definedName>
    <definedName name="BExH31Z3JNVJPESWKXHILGXZHP2M" localSheetId="4" hidden="1">#REF!</definedName>
    <definedName name="BExH31Z3JNVJPESWKXHILGXZHP2M" localSheetId="3" hidden="1">#REF!</definedName>
    <definedName name="BExH31Z3JNVJPESWKXHILGXZHP2M" localSheetId="0" hidden="1">#REF!</definedName>
    <definedName name="BExH31Z3JNVJPESWKXHILGXZHP2M" localSheetId="1" hidden="1">#REF!</definedName>
    <definedName name="BExH31Z3JNVJPESWKXHILGXZHP2M" hidden="1">#REF!</definedName>
    <definedName name="BExH3E9HZ3QJCDZW7WI7YACFQCHE" localSheetId="4" hidden="1">#REF!</definedName>
    <definedName name="BExH3E9HZ3QJCDZW7WI7YACFQCHE" localSheetId="3" hidden="1">#REF!</definedName>
    <definedName name="BExH3E9HZ3QJCDZW7WI7YACFQCHE" localSheetId="0" hidden="1">#REF!</definedName>
    <definedName name="BExH3E9HZ3QJCDZW7WI7YACFQCHE" localSheetId="1" hidden="1">#REF!</definedName>
    <definedName name="BExH3E9HZ3QJCDZW7WI7YACFQCHE" hidden="1">#REF!</definedName>
    <definedName name="BExH3IRB6764RQ5HBYRLH6XCT29X" localSheetId="4" hidden="1">#REF!</definedName>
    <definedName name="BExH3IRB6764RQ5HBYRLH6XCT29X" localSheetId="3" hidden="1">#REF!</definedName>
    <definedName name="BExH3IRB6764RQ5HBYRLH6XCT29X" localSheetId="0" hidden="1">#REF!</definedName>
    <definedName name="BExH3IRB6764RQ5HBYRLH6XCT29X" localSheetId="1" hidden="1">#REF!</definedName>
    <definedName name="BExH3IRB6764RQ5HBYRLH6XCT29X" hidden="1">#REF!</definedName>
    <definedName name="BExIG2U8V6RSB47SXLCQG3Q68YRO" localSheetId="4" hidden="1">#REF!</definedName>
    <definedName name="BExIG2U8V6RSB47SXLCQG3Q68YRO" localSheetId="3" hidden="1">#REF!</definedName>
    <definedName name="BExIG2U8V6RSB47SXLCQG3Q68YRO" localSheetId="0" hidden="1">#REF!</definedName>
    <definedName name="BExIG2U8V6RSB47SXLCQG3Q68YRO" localSheetId="1" hidden="1">#REF!</definedName>
    <definedName name="BExIG2U8V6RSB47SXLCQG3Q68YRO" hidden="1">#REF!</definedName>
    <definedName name="BExIGJBO8R13LV7CZ7C1YCP974NN" localSheetId="4" hidden="1">#REF!</definedName>
    <definedName name="BExIGJBO8R13LV7CZ7C1YCP974NN" localSheetId="3" hidden="1">#REF!</definedName>
    <definedName name="BExIGJBO8R13LV7CZ7C1YCP974NN" localSheetId="0" hidden="1">#REF!</definedName>
    <definedName name="BExIGJBO8R13LV7CZ7C1YCP974NN" localSheetId="1" hidden="1">#REF!</definedName>
    <definedName name="BExIGJBO8R13LV7CZ7C1YCP974NN" hidden="1">#REF!</definedName>
    <definedName name="BExIGWT86FPOEYTI8GXCGU5Y3KGK" localSheetId="4" hidden="1">#REF!</definedName>
    <definedName name="BExIGWT86FPOEYTI8GXCGU5Y3KGK" localSheetId="3" hidden="1">#REF!</definedName>
    <definedName name="BExIGWT86FPOEYTI8GXCGU5Y3KGK" localSheetId="0" hidden="1">#REF!</definedName>
    <definedName name="BExIGWT86FPOEYTI8GXCGU5Y3KGK" localSheetId="1" hidden="1">#REF!</definedName>
    <definedName name="BExIGWT86FPOEYTI8GXCGU5Y3KGK" hidden="1">#REF!</definedName>
    <definedName name="BExIHBHXA7E7VUTBVHXXXCH3A5CL" localSheetId="4" hidden="1">#REF!</definedName>
    <definedName name="BExIHBHXA7E7VUTBVHXXXCH3A5CL" localSheetId="3" hidden="1">#REF!</definedName>
    <definedName name="BExIHBHXA7E7VUTBVHXXXCH3A5CL" localSheetId="0" hidden="1">#REF!</definedName>
    <definedName name="BExIHBHXA7E7VUTBVHXXXCH3A5CL" localSheetId="1" hidden="1">#REF!</definedName>
    <definedName name="BExIHBHXA7E7VUTBVHXXXCH3A5CL" hidden="1">#REF!</definedName>
    <definedName name="BExIHPQCQTGEW8QOJVIQ4VX0P6DX" localSheetId="4" hidden="1">#REF!</definedName>
    <definedName name="BExIHPQCQTGEW8QOJVIQ4VX0P6DX" localSheetId="3" hidden="1">#REF!</definedName>
    <definedName name="BExIHPQCQTGEW8QOJVIQ4VX0P6DX" localSheetId="0" hidden="1">#REF!</definedName>
    <definedName name="BExIHPQCQTGEW8QOJVIQ4VX0P6DX" localSheetId="1" hidden="1">#REF!</definedName>
    <definedName name="BExIHPQCQTGEW8QOJVIQ4VX0P6DX" hidden="1">#REF!</definedName>
    <definedName name="BExII1KN91Q7DLW0UB7W2TJ5ACT9" localSheetId="4" hidden="1">#REF!</definedName>
    <definedName name="BExII1KN91Q7DLW0UB7W2TJ5ACT9" localSheetId="3" hidden="1">#REF!</definedName>
    <definedName name="BExII1KN91Q7DLW0UB7W2TJ5ACT9" localSheetId="0" hidden="1">#REF!</definedName>
    <definedName name="BExII1KN91Q7DLW0UB7W2TJ5ACT9" localSheetId="1" hidden="1">#REF!</definedName>
    <definedName name="BExII1KN91Q7DLW0UB7W2TJ5ACT9" hidden="1">#REF!</definedName>
    <definedName name="BExII50LI8I0CDOOZEMIVHVA2V95" localSheetId="4" hidden="1">#REF!</definedName>
    <definedName name="BExII50LI8I0CDOOZEMIVHVA2V95" localSheetId="3" hidden="1">#REF!</definedName>
    <definedName name="BExII50LI8I0CDOOZEMIVHVA2V95" localSheetId="0" hidden="1">#REF!</definedName>
    <definedName name="BExII50LI8I0CDOOZEMIVHVA2V95" localSheetId="1" hidden="1">#REF!</definedName>
    <definedName name="BExII50LI8I0CDOOZEMIVHVA2V95" hidden="1">#REF!</definedName>
    <definedName name="BExIIXMY38TQD12CVV4S57L3I809" localSheetId="4" hidden="1">#REF!</definedName>
    <definedName name="BExIIXMY38TQD12CVV4S57L3I809" localSheetId="3" hidden="1">#REF!</definedName>
    <definedName name="BExIIXMY38TQD12CVV4S57L3I809" localSheetId="0" hidden="1">#REF!</definedName>
    <definedName name="BExIIXMY38TQD12CVV4S57L3I809" localSheetId="1" hidden="1">#REF!</definedName>
    <definedName name="BExIIXMY38TQD12CVV4S57L3I809" hidden="1">#REF!</definedName>
    <definedName name="BExIIY37NEVU2LGS1JE4VR9AN6W4" localSheetId="4" hidden="1">#REF!</definedName>
    <definedName name="BExIIY37NEVU2LGS1JE4VR9AN6W4" localSheetId="3" hidden="1">#REF!</definedName>
    <definedName name="BExIIY37NEVU2LGS1JE4VR9AN6W4" localSheetId="0" hidden="1">#REF!</definedName>
    <definedName name="BExIIY37NEVU2LGS1JE4VR9AN6W4" localSheetId="1" hidden="1">#REF!</definedName>
    <definedName name="BExIIY37NEVU2LGS1JE4VR9AN6W4" hidden="1">#REF!</definedName>
    <definedName name="BExIIYJAGXR8TPZ1KCYM7EGJ79UW" localSheetId="4" hidden="1">#REF!</definedName>
    <definedName name="BExIIYJAGXR8TPZ1KCYM7EGJ79UW" localSheetId="3" hidden="1">#REF!</definedName>
    <definedName name="BExIIYJAGXR8TPZ1KCYM7EGJ79UW" localSheetId="0" hidden="1">#REF!</definedName>
    <definedName name="BExIIYJAGXR8TPZ1KCYM7EGJ79UW" localSheetId="1" hidden="1">#REF!</definedName>
    <definedName name="BExIIYJAGXR8TPZ1KCYM7EGJ79UW" hidden="1">#REF!</definedName>
    <definedName name="BExIJ3160YCWGAVEU0208ZGXXG3P" localSheetId="4" hidden="1">#REF!</definedName>
    <definedName name="BExIJ3160YCWGAVEU0208ZGXXG3P" localSheetId="3" hidden="1">#REF!</definedName>
    <definedName name="BExIJ3160YCWGAVEU0208ZGXXG3P" localSheetId="0" hidden="1">#REF!</definedName>
    <definedName name="BExIJ3160YCWGAVEU0208ZGXXG3P" localSheetId="1" hidden="1">#REF!</definedName>
    <definedName name="BExIJ3160YCWGAVEU0208ZGXXG3P" hidden="1">#REF!</definedName>
    <definedName name="BExIJFGZJ5ED9D6KAY4PGQYLELAX" localSheetId="4" hidden="1">#REF!</definedName>
    <definedName name="BExIJFGZJ5ED9D6KAY4PGQYLELAX" localSheetId="3" hidden="1">#REF!</definedName>
    <definedName name="BExIJFGZJ5ED9D6KAY4PGQYLELAX" localSheetId="0" hidden="1">#REF!</definedName>
    <definedName name="BExIJFGZJ5ED9D6KAY4PGQYLELAX" localSheetId="1" hidden="1">#REF!</definedName>
    <definedName name="BExIJFGZJ5ED9D6KAY4PGQYLELAX" hidden="1">#REF!</definedName>
    <definedName name="BExIJQK80ZEKSTV62E59AYJYUNLI" localSheetId="4" hidden="1">#REF!</definedName>
    <definedName name="BExIJQK80ZEKSTV62E59AYJYUNLI" localSheetId="3" hidden="1">#REF!</definedName>
    <definedName name="BExIJQK80ZEKSTV62E59AYJYUNLI" localSheetId="0" hidden="1">#REF!</definedName>
    <definedName name="BExIJQK80ZEKSTV62E59AYJYUNLI" localSheetId="1" hidden="1">#REF!</definedName>
    <definedName name="BExIJQK80ZEKSTV62E59AYJYUNLI" hidden="1">#REF!</definedName>
    <definedName name="BExIJRLX3M0YQLU1D5Y9V7HM5QNM" localSheetId="4" hidden="1">#REF!</definedName>
    <definedName name="BExIJRLX3M0YQLU1D5Y9V7HM5QNM" localSheetId="3" hidden="1">#REF!</definedName>
    <definedName name="BExIJRLX3M0YQLU1D5Y9V7HM5QNM" localSheetId="0" hidden="1">#REF!</definedName>
    <definedName name="BExIJRLX3M0YQLU1D5Y9V7HM5QNM" localSheetId="1" hidden="1">#REF!</definedName>
    <definedName name="BExIJRLX3M0YQLU1D5Y9V7HM5QNM" hidden="1">#REF!</definedName>
    <definedName name="BExIJV22J0QA7286KNPMHO1ZUCB3" localSheetId="4" hidden="1">#REF!</definedName>
    <definedName name="BExIJV22J0QA7286KNPMHO1ZUCB3" localSheetId="3" hidden="1">#REF!</definedName>
    <definedName name="BExIJV22J0QA7286KNPMHO1ZUCB3" localSheetId="0" hidden="1">#REF!</definedName>
    <definedName name="BExIJV22J0QA7286KNPMHO1ZUCB3" localSheetId="1" hidden="1">#REF!</definedName>
    <definedName name="BExIJV22J0QA7286KNPMHO1ZUCB3" hidden="1">#REF!</definedName>
    <definedName name="BExIJVI6OC7B6ZE9V4PAOYZXKNER" localSheetId="4" hidden="1">#REF!</definedName>
    <definedName name="BExIJVI6OC7B6ZE9V4PAOYZXKNER" localSheetId="3" hidden="1">#REF!</definedName>
    <definedName name="BExIJVI6OC7B6ZE9V4PAOYZXKNER" localSheetId="0" hidden="1">#REF!</definedName>
    <definedName name="BExIJVI6OC7B6ZE9V4PAOYZXKNER" localSheetId="1" hidden="1">#REF!</definedName>
    <definedName name="BExIJVI6OC7B6ZE9V4PAOYZXKNER" hidden="1">#REF!</definedName>
    <definedName name="BExIJWK0NGTGQ4X7D5VIVXD14JHI" localSheetId="4" hidden="1">#REF!</definedName>
    <definedName name="BExIJWK0NGTGQ4X7D5VIVXD14JHI" localSheetId="3" hidden="1">#REF!</definedName>
    <definedName name="BExIJWK0NGTGQ4X7D5VIVXD14JHI" localSheetId="0" hidden="1">#REF!</definedName>
    <definedName name="BExIJWK0NGTGQ4X7D5VIVXD14JHI" localSheetId="1" hidden="1">#REF!</definedName>
    <definedName name="BExIJWK0NGTGQ4X7D5VIVXD14JHI" hidden="1">#REF!</definedName>
    <definedName name="BExIJWPCIYINEJUTXU74VK7WG031" localSheetId="4" hidden="1">#REF!</definedName>
    <definedName name="BExIJWPCIYINEJUTXU74VK7WG031" localSheetId="3" hidden="1">#REF!</definedName>
    <definedName name="BExIJWPCIYINEJUTXU74VK7WG031" localSheetId="0" hidden="1">#REF!</definedName>
    <definedName name="BExIJWPCIYINEJUTXU74VK7WG031" localSheetId="1" hidden="1">#REF!</definedName>
    <definedName name="BExIJWPCIYINEJUTXU74VK7WG031" hidden="1">#REF!</definedName>
    <definedName name="BExIKHTXPZR5A8OHB6HDP6QWDHAD" localSheetId="4" hidden="1">#REF!</definedName>
    <definedName name="BExIKHTXPZR5A8OHB6HDP6QWDHAD" localSheetId="3" hidden="1">#REF!</definedName>
    <definedName name="BExIKHTXPZR5A8OHB6HDP6QWDHAD" localSheetId="0" hidden="1">#REF!</definedName>
    <definedName name="BExIKHTXPZR5A8OHB6HDP6QWDHAD" localSheetId="1" hidden="1">#REF!</definedName>
    <definedName name="BExIKHTXPZR5A8OHB6HDP6QWDHAD" hidden="1">#REF!</definedName>
    <definedName name="BExIKMMJOETSAXJYY1SIKM58LMA2" localSheetId="4" hidden="1">#REF!</definedName>
    <definedName name="BExIKMMJOETSAXJYY1SIKM58LMA2" localSheetId="3" hidden="1">#REF!</definedName>
    <definedName name="BExIKMMJOETSAXJYY1SIKM58LMA2" localSheetId="0" hidden="1">#REF!</definedName>
    <definedName name="BExIKMMJOETSAXJYY1SIKM58LMA2" localSheetId="1" hidden="1">#REF!</definedName>
    <definedName name="BExIKMMJOETSAXJYY1SIKM58LMA2" hidden="1">#REF!</definedName>
    <definedName name="BExIKRF6AQ6VOO9KCIWSM6FY8M7D" localSheetId="4" hidden="1">#REF!</definedName>
    <definedName name="BExIKRF6AQ6VOO9KCIWSM6FY8M7D" localSheetId="3" hidden="1">#REF!</definedName>
    <definedName name="BExIKRF6AQ6VOO9KCIWSM6FY8M7D" localSheetId="0" hidden="1">#REF!</definedName>
    <definedName name="BExIKRF6AQ6VOO9KCIWSM6FY8M7D" localSheetId="1" hidden="1">#REF!</definedName>
    <definedName name="BExIKRF6AQ6VOO9KCIWSM6FY8M7D" hidden="1">#REF!</definedName>
    <definedName name="BExIKTYZESFT3LC0ASFMFKSE0D1X" localSheetId="4" hidden="1">#REF!</definedName>
    <definedName name="BExIKTYZESFT3LC0ASFMFKSE0D1X" localSheetId="3" hidden="1">#REF!</definedName>
    <definedName name="BExIKTYZESFT3LC0ASFMFKSE0D1X" localSheetId="0" hidden="1">#REF!</definedName>
    <definedName name="BExIKTYZESFT3LC0ASFMFKSE0D1X" localSheetId="1" hidden="1">#REF!</definedName>
    <definedName name="BExIKTYZESFT3LC0ASFMFKSE0D1X" hidden="1">#REF!</definedName>
    <definedName name="BExIKXVA6M8K0PTRYAGXS666L335" localSheetId="4" hidden="1">#REF!</definedName>
    <definedName name="BExIKXVA6M8K0PTRYAGXS666L335" localSheetId="3" hidden="1">#REF!</definedName>
    <definedName name="BExIKXVA6M8K0PTRYAGXS666L335" localSheetId="0" hidden="1">#REF!</definedName>
    <definedName name="BExIKXVA6M8K0PTRYAGXS666L335" localSheetId="1" hidden="1">#REF!</definedName>
    <definedName name="BExIKXVA6M8K0PTRYAGXS666L335" hidden="1">#REF!</definedName>
    <definedName name="BExIL0PMZ2SXK9R6MLP43KBU1J2P" localSheetId="4" hidden="1">#REF!</definedName>
    <definedName name="BExIL0PMZ2SXK9R6MLP43KBU1J2P" localSheetId="3" hidden="1">#REF!</definedName>
    <definedName name="BExIL0PMZ2SXK9R6MLP43KBU1J2P" localSheetId="0" hidden="1">#REF!</definedName>
    <definedName name="BExIL0PMZ2SXK9R6MLP43KBU1J2P" localSheetId="1" hidden="1">#REF!</definedName>
    <definedName name="BExIL0PMZ2SXK9R6MLP43KBU1J2P" hidden="1">#REF!</definedName>
    <definedName name="BExILAAXRTRAD18K74M6MGUEEPUM" localSheetId="4" hidden="1">#REF!</definedName>
    <definedName name="BExILAAXRTRAD18K74M6MGUEEPUM" localSheetId="3" hidden="1">#REF!</definedName>
    <definedName name="BExILAAXRTRAD18K74M6MGUEEPUM" localSheetId="0" hidden="1">#REF!</definedName>
    <definedName name="BExILAAXRTRAD18K74M6MGUEEPUM" localSheetId="1" hidden="1">#REF!</definedName>
    <definedName name="BExILAAXRTRAD18K74M6MGUEEPUM" hidden="1">#REF!</definedName>
    <definedName name="BExILG5F338C0FFLMVOKMKF8X5ZP" localSheetId="4" hidden="1">#REF!</definedName>
    <definedName name="BExILG5F338C0FFLMVOKMKF8X5ZP" localSheetId="3" hidden="1">#REF!</definedName>
    <definedName name="BExILG5F338C0FFLMVOKMKF8X5ZP" localSheetId="0" hidden="1">#REF!</definedName>
    <definedName name="BExILG5F338C0FFLMVOKMKF8X5ZP" localSheetId="1" hidden="1">#REF!</definedName>
    <definedName name="BExILG5F338C0FFLMVOKMKF8X5ZP" hidden="1">#REF!</definedName>
    <definedName name="BExILGQTQM0HOD0BJI90YO7GOIN3" localSheetId="4" hidden="1">#REF!</definedName>
    <definedName name="BExILGQTQM0HOD0BJI90YO7GOIN3" localSheetId="3" hidden="1">#REF!</definedName>
    <definedName name="BExILGQTQM0HOD0BJI90YO7GOIN3" localSheetId="0" hidden="1">#REF!</definedName>
    <definedName name="BExILGQTQM0HOD0BJI90YO7GOIN3" localSheetId="1" hidden="1">#REF!</definedName>
    <definedName name="BExILGQTQM0HOD0BJI90YO7GOIN3" hidden="1">#REF!</definedName>
    <definedName name="BExIM9DBUB7ZGF4B20FVUO9QGOX2" localSheetId="4" hidden="1">#REF!</definedName>
    <definedName name="BExIM9DBUB7ZGF4B20FVUO9QGOX2" localSheetId="3" hidden="1">#REF!</definedName>
    <definedName name="BExIM9DBUB7ZGF4B20FVUO9QGOX2" localSheetId="0" hidden="1">#REF!</definedName>
    <definedName name="BExIM9DBUB7ZGF4B20FVUO9QGOX2" localSheetId="1" hidden="1">#REF!</definedName>
    <definedName name="BExIM9DBUB7ZGF4B20FVUO9QGOX2" hidden="1">#REF!</definedName>
    <definedName name="BExIMGK9Z94TFPWWZFMD10HV0IF6" localSheetId="4" hidden="1">#REF!</definedName>
    <definedName name="BExIMGK9Z94TFPWWZFMD10HV0IF6" localSheetId="3" hidden="1">#REF!</definedName>
    <definedName name="BExIMGK9Z94TFPWWZFMD10HV0IF6" localSheetId="0" hidden="1">#REF!</definedName>
    <definedName name="BExIMGK9Z94TFPWWZFMD10HV0IF6" localSheetId="1" hidden="1">#REF!</definedName>
    <definedName name="BExIMGK9Z94TFPWWZFMD10HV0IF6" hidden="1">#REF!</definedName>
    <definedName name="BExIMPEGKG18TELVC33T4OQTNBWC" localSheetId="4" hidden="1">#REF!</definedName>
    <definedName name="BExIMPEGKG18TELVC33T4OQTNBWC" localSheetId="3" hidden="1">#REF!</definedName>
    <definedName name="BExIMPEGKG18TELVC33T4OQTNBWC" localSheetId="0" hidden="1">#REF!</definedName>
    <definedName name="BExIMPEGKG18TELVC33T4OQTNBWC" localSheetId="1" hidden="1">#REF!</definedName>
    <definedName name="BExIMPEGKG18TELVC33T4OQTNBWC" hidden="1">#REF!</definedName>
    <definedName name="BExIN4OR435DL1US13JQPOQK8GD5" localSheetId="4" hidden="1">#REF!</definedName>
    <definedName name="BExIN4OR435DL1US13JQPOQK8GD5" localSheetId="3" hidden="1">#REF!</definedName>
    <definedName name="BExIN4OR435DL1US13JQPOQK8GD5" localSheetId="0" hidden="1">#REF!</definedName>
    <definedName name="BExIN4OR435DL1US13JQPOQK8GD5" localSheetId="1" hidden="1">#REF!</definedName>
    <definedName name="BExIN4OR435DL1US13JQPOQK8GD5" hidden="1">#REF!</definedName>
    <definedName name="BExINI6A7H3KSFRFA6UBBDPKW37F" localSheetId="4" hidden="1">#REF!</definedName>
    <definedName name="BExINI6A7H3KSFRFA6UBBDPKW37F" localSheetId="3" hidden="1">#REF!</definedName>
    <definedName name="BExINI6A7H3KSFRFA6UBBDPKW37F" localSheetId="0" hidden="1">#REF!</definedName>
    <definedName name="BExINI6A7H3KSFRFA6UBBDPKW37F" localSheetId="1" hidden="1">#REF!</definedName>
    <definedName name="BExINI6A7H3KSFRFA6UBBDPKW37F" hidden="1">#REF!</definedName>
    <definedName name="BExINIMK8XC3JOBT2EXYFHHH52H0" localSheetId="4" hidden="1">#REF!</definedName>
    <definedName name="BExINIMK8XC3JOBT2EXYFHHH52H0" localSheetId="3" hidden="1">#REF!</definedName>
    <definedName name="BExINIMK8XC3JOBT2EXYFHHH52H0" localSheetId="0" hidden="1">#REF!</definedName>
    <definedName name="BExINIMK8XC3JOBT2EXYFHHH52H0" localSheetId="1" hidden="1">#REF!</definedName>
    <definedName name="BExINIMK8XC3JOBT2EXYFHHH52H0" hidden="1">#REF!</definedName>
    <definedName name="BExINLX401ZKEGWU168DS4JUM2J6" localSheetId="4" hidden="1">#REF!</definedName>
    <definedName name="BExINLX401ZKEGWU168DS4JUM2J6" localSheetId="3" hidden="1">#REF!</definedName>
    <definedName name="BExINLX401ZKEGWU168DS4JUM2J6" localSheetId="0" hidden="1">#REF!</definedName>
    <definedName name="BExINLX401ZKEGWU168DS4JUM2J6" localSheetId="1" hidden="1">#REF!</definedName>
    <definedName name="BExINLX401ZKEGWU168DS4JUM2J6" hidden="1">#REF!</definedName>
    <definedName name="BExINMYYJO1FTV1CZF6O5XCFAMQX" localSheetId="4" hidden="1">#REF!</definedName>
    <definedName name="BExINMYYJO1FTV1CZF6O5XCFAMQX" localSheetId="3" hidden="1">#REF!</definedName>
    <definedName name="BExINMYYJO1FTV1CZF6O5XCFAMQX" localSheetId="0" hidden="1">#REF!</definedName>
    <definedName name="BExINMYYJO1FTV1CZF6O5XCFAMQX" localSheetId="1" hidden="1">#REF!</definedName>
    <definedName name="BExINMYYJO1FTV1CZF6O5XCFAMQX" hidden="1">#REF!</definedName>
    <definedName name="BExINP2H4KI05FRFV5PKZFE00HKO" localSheetId="4" hidden="1">#REF!</definedName>
    <definedName name="BExINP2H4KI05FRFV5PKZFE00HKO" localSheetId="3" hidden="1">#REF!</definedName>
    <definedName name="BExINP2H4KI05FRFV5PKZFE00HKO" localSheetId="0" hidden="1">#REF!</definedName>
    <definedName name="BExINP2H4KI05FRFV5PKZFE00HKO" localSheetId="1" hidden="1">#REF!</definedName>
    <definedName name="BExINP2H4KI05FRFV5PKZFE00HKO" hidden="1">#REF!</definedName>
    <definedName name="BExINZELVWYGU876QUUZCIMXPBQC" localSheetId="4" hidden="1">#REF!</definedName>
    <definedName name="BExINZELVWYGU876QUUZCIMXPBQC" localSheetId="3" hidden="1">#REF!</definedName>
    <definedName name="BExINZELVWYGU876QUUZCIMXPBQC" localSheetId="0" hidden="1">#REF!</definedName>
    <definedName name="BExINZELVWYGU876QUUZCIMXPBQC" localSheetId="1" hidden="1">#REF!</definedName>
    <definedName name="BExINZELVWYGU876QUUZCIMXPBQC" hidden="1">#REF!</definedName>
    <definedName name="BExIOCQUQHKUU1KONGSDOLQTQEIC" localSheetId="4" hidden="1">#REF!</definedName>
    <definedName name="BExIOCQUQHKUU1KONGSDOLQTQEIC" localSheetId="3" hidden="1">#REF!</definedName>
    <definedName name="BExIOCQUQHKUU1KONGSDOLQTQEIC" localSheetId="0" hidden="1">#REF!</definedName>
    <definedName name="BExIOCQUQHKUU1KONGSDOLQTQEIC" localSheetId="1" hidden="1">#REF!</definedName>
    <definedName name="BExIOCQUQHKUU1KONGSDOLQTQEIC" hidden="1">#REF!</definedName>
    <definedName name="BExIOFL8Y5O61VLKTB4H20IJNWS1" localSheetId="4" hidden="1">#REF!</definedName>
    <definedName name="BExIOFL8Y5O61VLKTB4H20IJNWS1" localSheetId="3" hidden="1">#REF!</definedName>
    <definedName name="BExIOFL8Y5O61VLKTB4H20IJNWS1" localSheetId="0" hidden="1">#REF!</definedName>
    <definedName name="BExIOFL8Y5O61VLKTB4H20IJNWS1" localSheetId="1" hidden="1">#REF!</definedName>
    <definedName name="BExIOFL8Y5O61VLKTB4H20IJNWS1" hidden="1">#REF!</definedName>
    <definedName name="BExIOMBXRW5NS4ZPYX9G5QREZ5J6" localSheetId="4" hidden="1">#REF!</definedName>
    <definedName name="BExIOMBXRW5NS4ZPYX9G5QREZ5J6" localSheetId="3" hidden="1">#REF!</definedName>
    <definedName name="BExIOMBXRW5NS4ZPYX9G5QREZ5J6" localSheetId="0" hidden="1">#REF!</definedName>
    <definedName name="BExIOMBXRW5NS4ZPYX9G5QREZ5J6" localSheetId="1" hidden="1">#REF!</definedName>
    <definedName name="BExIOMBXRW5NS4ZPYX9G5QREZ5J6" hidden="1">#REF!</definedName>
    <definedName name="BExIORA3GK78T7C7SNBJJUONJ0LS" localSheetId="4" hidden="1">#REF!</definedName>
    <definedName name="BExIORA3GK78T7C7SNBJJUONJ0LS" localSheetId="3" hidden="1">#REF!</definedName>
    <definedName name="BExIORA3GK78T7C7SNBJJUONJ0LS" localSheetId="0" hidden="1">#REF!</definedName>
    <definedName name="BExIORA3GK78T7C7SNBJJUONJ0LS" localSheetId="1" hidden="1">#REF!</definedName>
    <definedName name="BExIORA3GK78T7C7SNBJJUONJ0LS" hidden="1">#REF!</definedName>
    <definedName name="BExIORFDXP4AVIEBLSTZ8ETSXMNM" localSheetId="4" hidden="1">#REF!</definedName>
    <definedName name="BExIORFDXP4AVIEBLSTZ8ETSXMNM" localSheetId="3" hidden="1">#REF!</definedName>
    <definedName name="BExIORFDXP4AVIEBLSTZ8ETSXMNM" localSheetId="0" hidden="1">#REF!</definedName>
    <definedName name="BExIORFDXP4AVIEBLSTZ8ETSXMNM" localSheetId="1" hidden="1">#REF!</definedName>
    <definedName name="BExIORFDXP4AVIEBLSTZ8ETSXMNM" hidden="1">#REF!</definedName>
    <definedName name="BExIOTZ5EFZ2NASVQ05RH15HRSW6" localSheetId="4" hidden="1">#REF!</definedName>
    <definedName name="BExIOTZ5EFZ2NASVQ05RH15HRSW6" localSheetId="3" hidden="1">#REF!</definedName>
    <definedName name="BExIOTZ5EFZ2NASVQ05RH15HRSW6" localSheetId="0" hidden="1">#REF!</definedName>
    <definedName name="BExIOTZ5EFZ2NASVQ05RH15HRSW6" localSheetId="1" hidden="1">#REF!</definedName>
    <definedName name="BExIOTZ5EFZ2NASVQ05RH15HRSW6" hidden="1">#REF!</definedName>
    <definedName name="BExIP8YNN6UUE1GZ223SWH7DLGKO" localSheetId="4" hidden="1">#REF!</definedName>
    <definedName name="BExIP8YNN6UUE1GZ223SWH7DLGKO" localSheetId="3" hidden="1">#REF!</definedName>
    <definedName name="BExIP8YNN6UUE1GZ223SWH7DLGKO" localSheetId="0" hidden="1">#REF!</definedName>
    <definedName name="BExIP8YNN6UUE1GZ223SWH7DLGKO" localSheetId="1" hidden="1">#REF!</definedName>
    <definedName name="BExIP8YNN6UUE1GZ223SWH7DLGKO" hidden="1">#REF!</definedName>
    <definedName name="BExIPAB4AOL592OJCC1CFAXTLF1A" localSheetId="4" hidden="1">#REF!</definedName>
    <definedName name="BExIPAB4AOL592OJCC1CFAXTLF1A" localSheetId="3" hidden="1">#REF!</definedName>
    <definedName name="BExIPAB4AOL592OJCC1CFAXTLF1A" localSheetId="0" hidden="1">#REF!</definedName>
    <definedName name="BExIPAB4AOL592OJCC1CFAXTLF1A" localSheetId="1" hidden="1">#REF!</definedName>
    <definedName name="BExIPAB4AOL592OJCC1CFAXTLF1A" hidden="1">#REF!</definedName>
    <definedName name="BExIPB25DKX4S2ZCKQN7KWSC3JBF" localSheetId="4" hidden="1">#REF!</definedName>
    <definedName name="BExIPB25DKX4S2ZCKQN7KWSC3JBF" localSheetId="3" hidden="1">#REF!</definedName>
    <definedName name="BExIPB25DKX4S2ZCKQN7KWSC3JBF" localSheetId="0" hidden="1">#REF!</definedName>
    <definedName name="BExIPB25DKX4S2ZCKQN7KWSC3JBF" localSheetId="1" hidden="1">#REF!</definedName>
    <definedName name="BExIPB25DKX4S2ZCKQN7KWSC3JBF" hidden="1">#REF!</definedName>
    <definedName name="BExIPDLT8JYAMGE5HTN4D1YHZF3V" localSheetId="4" hidden="1">#REF!</definedName>
    <definedName name="BExIPDLT8JYAMGE5HTN4D1YHZF3V" localSheetId="3" hidden="1">#REF!</definedName>
    <definedName name="BExIPDLT8JYAMGE5HTN4D1YHZF3V" localSheetId="0" hidden="1">#REF!</definedName>
    <definedName name="BExIPDLT8JYAMGE5HTN4D1YHZF3V" localSheetId="1" hidden="1">#REF!</definedName>
    <definedName name="BExIPDLT8JYAMGE5HTN4D1YHZF3V" hidden="1">#REF!</definedName>
    <definedName name="BExIPG040Q08EWIWL6CAVR3GRI43" localSheetId="4" hidden="1">#REF!</definedName>
    <definedName name="BExIPG040Q08EWIWL6CAVR3GRI43" localSheetId="3" hidden="1">#REF!</definedName>
    <definedName name="BExIPG040Q08EWIWL6CAVR3GRI43" localSheetId="0" hidden="1">#REF!</definedName>
    <definedName name="BExIPG040Q08EWIWL6CAVR3GRI43" localSheetId="1" hidden="1">#REF!</definedName>
    <definedName name="BExIPG040Q08EWIWL6CAVR3GRI43" hidden="1">#REF!</definedName>
    <definedName name="BExIPKNFUDPDKOSH5GHDVNA8D66S" localSheetId="4" hidden="1">#REF!</definedName>
    <definedName name="BExIPKNFUDPDKOSH5GHDVNA8D66S" localSheetId="3" hidden="1">#REF!</definedName>
    <definedName name="BExIPKNFUDPDKOSH5GHDVNA8D66S" localSheetId="0" hidden="1">#REF!</definedName>
    <definedName name="BExIPKNFUDPDKOSH5GHDVNA8D66S" localSheetId="1" hidden="1">#REF!</definedName>
    <definedName name="BExIPKNFUDPDKOSH5GHDVNA8D66S" hidden="1">#REF!</definedName>
    <definedName name="BExIQ1VS9A2FHVD9TUHKG9K8EVVP" localSheetId="4" hidden="1">#REF!</definedName>
    <definedName name="BExIQ1VS9A2FHVD9TUHKG9K8EVVP" localSheetId="3" hidden="1">#REF!</definedName>
    <definedName name="BExIQ1VS9A2FHVD9TUHKG9K8EVVP" localSheetId="0" hidden="1">#REF!</definedName>
    <definedName name="BExIQ1VS9A2FHVD9TUHKG9K8EVVP" localSheetId="1" hidden="1">#REF!</definedName>
    <definedName name="BExIQ1VS9A2FHVD9TUHKG9K8EVVP" hidden="1">#REF!</definedName>
    <definedName name="BExIQ3J19L30PSQ2CXNT6IHW0I7V" localSheetId="4" hidden="1">#REF!</definedName>
    <definedName name="BExIQ3J19L30PSQ2CXNT6IHW0I7V" localSheetId="3" hidden="1">#REF!</definedName>
    <definedName name="BExIQ3J19L30PSQ2CXNT6IHW0I7V" localSheetId="0" hidden="1">#REF!</definedName>
    <definedName name="BExIQ3J19L30PSQ2CXNT6IHW0I7V" localSheetId="1" hidden="1">#REF!</definedName>
    <definedName name="BExIQ3J19L30PSQ2CXNT6IHW0I7V" hidden="1">#REF!</definedName>
    <definedName name="BExIQ3OJ7M04XCY276IO0LJA5XUK" localSheetId="4" hidden="1">#REF!</definedName>
    <definedName name="BExIQ3OJ7M04XCY276IO0LJA5XUK" localSheetId="3" hidden="1">#REF!</definedName>
    <definedName name="BExIQ3OJ7M04XCY276IO0LJA5XUK" localSheetId="0" hidden="1">#REF!</definedName>
    <definedName name="BExIQ3OJ7M04XCY276IO0LJA5XUK" localSheetId="1" hidden="1">#REF!</definedName>
    <definedName name="BExIQ3OJ7M04XCY276IO0LJA5XUK" hidden="1">#REF!</definedName>
    <definedName name="BExIQ5S19ITB0NDRUN4XV7B905ED" localSheetId="4" hidden="1">#REF!</definedName>
    <definedName name="BExIQ5S19ITB0NDRUN4XV7B905ED" localSheetId="3" hidden="1">#REF!</definedName>
    <definedName name="BExIQ5S19ITB0NDRUN4XV7B905ED" localSheetId="0" hidden="1">#REF!</definedName>
    <definedName name="BExIQ5S19ITB0NDRUN4XV7B905ED" localSheetId="1" hidden="1">#REF!</definedName>
    <definedName name="BExIQ5S19ITB0NDRUN4XV7B905ED" hidden="1">#REF!</definedName>
    <definedName name="BExIQ9TMQT2EIXSVQW7GVSOAW2VJ" localSheetId="4" hidden="1">#REF!</definedName>
    <definedName name="BExIQ9TMQT2EIXSVQW7GVSOAW2VJ" localSheetId="3" hidden="1">#REF!</definedName>
    <definedName name="BExIQ9TMQT2EIXSVQW7GVSOAW2VJ" localSheetId="0" hidden="1">#REF!</definedName>
    <definedName name="BExIQ9TMQT2EIXSVQW7GVSOAW2VJ" localSheetId="1" hidden="1">#REF!</definedName>
    <definedName name="BExIQ9TMQT2EIXSVQW7GVSOAW2VJ" hidden="1">#REF!</definedName>
    <definedName name="BExIQBMDE1L6J4H27K1FMSHQKDSE" localSheetId="4" hidden="1">#REF!</definedName>
    <definedName name="BExIQBMDE1L6J4H27K1FMSHQKDSE" localSheetId="3" hidden="1">#REF!</definedName>
    <definedName name="BExIQBMDE1L6J4H27K1FMSHQKDSE" localSheetId="0" hidden="1">#REF!</definedName>
    <definedName name="BExIQBMDE1L6J4H27K1FMSHQKDSE" localSheetId="1" hidden="1">#REF!</definedName>
    <definedName name="BExIQBMDE1L6J4H27K1FMSHQKDSE" hidden="1">#REF!</definedName>
    <definedName name="BExIQE65LVXUOF3UZFO7SDHFJH22" localSheetId="4" hidden="1">#REF!</definedName>
    <definedName name="BExIQE65LVXUOF3UZFO7SDHFJH22" localSheetId="3" hidden="1">#REF!</definedName>
    <definedName name="BExIQE65LVXUOF3UZFO7SDHFJH22" localSheetId="0" hidden="1">#REF!</definedName>
    <definedName name="BExIQE65LVXUOF3UZFO7SDHFJH22" localSheetId="1" hidden="1">#REF!</definedName>
    <definedName name="BExIQE65LVXUOF3UZFO7SDHFJH22" hidden="1">#REF!</definedName>
    <definedName name="BExIQG9OO2KKBOWTMD1OXY36TEGA" localSheetId="4" hidden="1">#REF!</definedName>
    <definedName name="BExIQG9OO2KKBOWTMD1OXY36TEGA" localSheetId="3" hidden="1">#REF!</definedName>
    <definedName name="BExIQG9OO2KKBOWTMD1OXY36TEGA" localSheetId="0" hidden="1">#REF!</definedName>
    <definedName name="BExIQG9OO2KKBOWTMD1OXY36TEGA" localSheetId="1" hidden="1">#REF!</definedName>
    <definedName name="BExIQG9OO2KKBOWTMD1OXY36TEGA" hidden="1">#REF!</definedName>
    <definedName name="BExIQX1XBB31HZTYEEVOBSE3C5A6" localSheetId="4" hidden="1">#REF!</definedName>
    <definedName name="BExIQX1XBB31HZTYEEVOBSE3C5A6" localSheetId="3" hidden="1">#REF!</definedName>
    <definedName name="BExIQX1XBB31HZTYEEVOBSE3C5A6" localSheetId="0" hidden="1">#REF!</definedName>
    <definedName name="BExIQX1XBB31HZTYEEVOBSE3C5A6" localSheetId="1" hidden="1">#REF!</definedName>
    <definedName name="BExIQX1XBB31HZTYEEVOBSE3C5A6" hidden="1">#REF!</definedName>
    <definedName name="BExIQYP5T1TPAQYW7QU1Q98BKX7W" localSheetId="4" hidden="1">#REF!</definedName>
    <definedName name="BExIQYP5T1TPAQYW7QU1Q98BKX7W" localSheetId="3" hidden="1">#REF!</definedName>
    <definedName name="BExIQYP5T1TPAQYW7QU1Q98BKX7W" localSheetId="0" hidden="1">#REF!</definedName>
    <definedName name="BExIQYP5T1TPAQYW7QU1Q98BKX7W" localSheetId="1" hidden="1">#REF!</definedName>
    <definedName name="BExIQYP5T1TPAQYW7QU1Q98BKX7W" hidden="1">#REF!</definedName>
    <definedName name="BExIR2ALYRP9FW99DK2084J7IIDC" localSheetId="4" hidden="1">#REF!</definedName>
    <definedName name="BExIR2ALYRP9FW99DK2084J7IIDC" localSheetId="3" hidden="1">#REF!</definedName>
    <definedName name="BExIR2ALYRP9FW99DK2084J7IIDC" localSheetId="0" hidden="1">#REF!</definedName>
    <definedName name="BExIR2ALYRP9FW99DK2084J7IIDC" localSheetId="1" hidden="1">#REF!</definedName>
    <definedName name="BExIR2ALYRP9FW99DK2084J7IIDC" hidden="1">#REF!</definedName>
    <definedName name="BExIR8FQETPTQYW37DBVDWG3J4JW" localSheetId="4" hidden="1">#REF!</definedName>
    <definedName name="BExIR8FQETPTQYW37DBVDWG3J4JW" localSheetId="3" hidden="1">#REF!</definedName>
    <definedName name="BExIR8FQETPTQYW37DBVDWG3J4JW" localSheetId="0" hidden="1">#REF!</definedName>
    <definedName name="BExIR8FQETPTQYW37DBVDWG3J4JW" localSheetId="1" hidden="1">#REF!</definedName>
    <definedName name="BExIR8FQETPTQYW37DBVDWG3J4JW" hidden="1">#REF!</definedName>
    <definedName name="BExIRRBGTY01OQOI3U5SW59RFDFI" localSheetId="4" hidden="1">#REF!</definedName>
    <definedName name="BExIRRBGTY01OQOI3U5SW59RFDFI" localSheetId="3" hidden="1">#REF!</definedName>
    <definedName name="BExIRRBGTY01OQOI3U5SW59RFDFI" localSheetId="0" hidden="1">#REF!</definedName>
    <definedName name="BExIRRBGTY01OQOI3U5SW59RFDFI" localSheetId="1" hidden="1">#REF!</definedName>
    <definedName name="BExIRRBGTY01OQOI3U5SW59RFDFI" hidden="1">#REF!</definedName>
    <definedName name="BExIS4T0DRF57HYO7OGG72KBOFOI" localSheetId="4" hidden="1">#REF!</definedName>
    <definedName name="BExIS4T0DRF57HYO7OGG72KBOFOI" localSheetId="3" hidden="1">#REF!</definedName>
    <definedName name="BExIS4T0DRF57HYO7OGG72KBOFOI" localSheetId="0" hidden="1">#REF!</definedName>
    <definedName name="BExIS4T0DRF57HYO7OGG72KBOFOI" localSheetId="1" hidden="1">#REF!</definedName>
    <definedName name="BExIS4T0DRF57HYO7OGG72KBOFOI" hidden="1">#REF!</definedName>
    <definedName name="BExIS77BJDDK18PGI9DSEYZPIL7P" localSheetId="4" hidden="1">#REF!</definedName>
    <definedName name="BExIS77BJDDK18PGI9DSEYZPIL7P" localSheetId="3" hidden="1">#REF!</definedName>
    <definedName name="BExIS77BJDDK18PGI9DSEYZPIL7P" localSheetId="0" hidden="1">#REF!</definedName>
    <definedName name="BExIS77BJDDK18PGI9DSEYZPIL7P" localSheetId="1" hidden="1">#REF!</definedName>
    <definedName name="BExIS77BJDDK18PGI9DSEYZPIL7P" hidden="1">#REF!</definedName>
    <definedName name="BExIS8USL1T3Z97CZ30HJ98E2GXQ" localSheetId="4" hidden="1">#REF!</definedName>
    <definedName name="BExIS8USL1T3Z97CZ30HJ98E2GXQ" localSheetId="3" hidden="1">#REF!</definedName>
    <definedName name="BExIS8USL1T3Z97CZ30HJ98E2GXQ" localSheetId="0" hidden="1">#REF!</definedName>
    <definedName name="BExIS8USL1T3Z97CZ30HJ98E2GXQ" localSheetId="1" hidden="1">#REF!</definedName>
    <definedName name="BExIS8USL1T3Z97CZ30HJ98E2GXQ" hidden="1">#REF!</definedName>
    <definedName name="BExISC5B700MZUBFTQ9K4IKTF7HR" localSheetId="4" hidden="1">#REF!</definedName>
    <definedName name="BExISC5B700MZUBFTQ9K4IKTF7HR" localSheetId="3" hidden="1">#REF!</definedName>
    <definedName name="BExISC5B700MZUBFTQ9K4IKTF7HR" localSheetId="0" hidden="1">#REF!</definedName>
    <definedName name="BExISC5B700MZUBFTQ9K4IKTF7HR" localSheetId="1" hidden="1">#REF!</definedName>
    <definedName name="BExISC5B700MZUBFTQ9K4IKTF7HR" hidden="1">#REF!</definedName>
    <definedName name="BExISDHXS49S1H56ENBPRF1NLD5C" localSheetId="4" hidden="1">#REF!</definedName>
    <definedName name="BExISDHXS49S1H56ENBPRF1NLD5C" localSheetId="3" hidden="1">#REF!</definedName>
    <definedName name="BExISDHXS49S1H56ENBPRF1NLD5C" localSheetId="0" hidden="1">#REF!</definedName>
    <definedName name="BExISDHXS49S1H56ENBPRF1NLD5C" localSheetId="1" hidden="1">#REF!</definedName>
    <definedName name="BExISDHXS49S1H56ENBPRF1NLD5C" hidden="1">#REF!</definedName>
    <definedName name="BExISM1JLV54A21A164IURMPGUMU" localSheetId="4" hidden="1">#REF!</definedName>
    <definedName name="BExISM1JLV54A21A164IURMPGUMU" localSheetId="3" hidden="1">#REF!</definedName>
    <definedName name="BExISM1JLV54A21A164IURMPGUMU" localSheetId="0" hidden="1">#REF!</definedName>
    <definedName name="BExISM1JLV54A21A164IURMPGUMU" localSheetId="1" hidden="1">#REF!</definedName>
    <definedName name="BExISM1JLV54A21A164IURMPGUMU" hidden="1">#REF!</definedName>
    <definedName name="BExISRFKJYUZ4AKW44IJF7RF9Y90" localSheetId="4" hidden="1">#REF!</definedName>
    <definedName name="BExISRFKJYUZ4AKW44IJF7RF9Y90" localSheetId="3" hidden="1">#REF!</definedName>
    <definedName name="BExISRFKJYUZ4AKW44IJF7RF9Y90" localSheetId="0" hidden="1">#REF!</definedName>
    <definedName name="BExISRFKJYUZ4AKW44IJF7RF9Y90" localSheetId="1" hidden="1">#REF!</definedName>
    <definedName name="BExISRFKJYUZ4AKW44IJF7RF9Y90" hidden="1">#REF!</definedName>
    <definedName name="BExIT1MK8TBAK3SNP36A8FKDQSOK" localSheetId="4" hidden="1">#REF!</definedName>
    <definedName name="BExIT1MK8TBAK3SNP36A8FKDQSOK" localSheetId="3" hidden="1">#REF!</definedName>
    <definedName name="BExIT1MK8TBAK3SNP36A8FKDQSOK" localSheetId="0" hidden="1">#REF!</definedName>
    <definedName name="BExIT1MK8TBAK3SNP36A8FKDQSOK" localSheetId="1" hidden="1">#REF!</definedName>
    <definedName name="BExIT1MK8TBAK3SNP36A8FKDQSOK" hidden="1">#REF!</definedName>
    <definedName name="BExITBNYANV2S8KD56GOGCKW393R" localSheetId="4" hidden="1">#REF!</definedName>
    <definedName name="BExITBNYANV2S8KD56GOGCKW393R" localSheetId="3" hidden="1">#REF!</definedName>
    <definedName name="BExITBNYANV2S8KD56GOGCKW393R" localSheetId="0" hidden="1">#REF!</definedName>
    <definedName name="BExITBNYANV2S8KD56GOGCKW393R" localSheetId="1" hidden="1">#REF!</definedName>
    <definedName name="BExITBNYANV2S8KD56GOGCKW393R" hidden="1">#REF!</definedName>
    <definedName name="BExIUD4OJGH65NFNQ4VMCE3R4J1X" localSheetId="4" hidden="1">#REF!</definedName>
    <definedName name="BExIUD4OJGH65NFNQ4VMCE3R4J1X" localSheetId="3" hidden="1">#REF!</definedName>
    <definedName name="BExIUD4OJGH65NFNQ4VMCE3R4J1X" localSheetId="0" hidden="1">#REF!</definedName>
    <definedName name="BExIUD4OJGH65NFNQ4VMCE3R4J1X" localSheetId="1" hidden="1">#REF!</definedName>
    <definedName name="BExIUD4OJGH65NFNQ4VMCE3R4J1X" hidden="1">#REF!</definedName>
    <definedName name="BExIUTB5OAAXYW0OFMP0PS40SPOB" localSheetId="4" hidden="1">#REF!</definedName>
    <definedName name="BExIUTB5OAAXYW0OFMP0PS40SPOB" localSheetId="3" hidden="1">#REF!</definedName>
    <definedName name="BExIUTB5OAAXYW0OFMP0PS40SPOB" localSheetId="0" hidden="1">#REF!</definedName>
    <definedName name="BExIUTB5OAAXYW0OFMP0PS40SPOB" localSheetId="1" hidden="1">#REF!</definedName>
    <definedName name="BExIUTB5OAAXYW0OFMP0PS40SPOB" hidden="1">#REF!</definedName>
    <definedName name="BExIUUT2MHIOV6R3WHA0DPM1KBKY" localSheetId="4" hidden="1">#REF!</definedName>
    <definedName name="BExIUUT2MHIOV6R3WHA0DPM1KBKY" localSheetId="3" hidden="1">#REF!</definedName>
    <definedName name="BExIUUT2MHIOV6R3WHA0DPM1KBKY" localSheetId="0" hidden="1">#REF!</definedName>
    <definedName name="BExIUUT2MHIOV6R3WHA0DPM1KBKY" localSheetId="1" hidden="1">#REF!</definedName>
    <definedName name="BExIUUT2MHIOV6R3WHA0DPM1KBKY" hidden="1">#REF!</definedName>
    <definedName name="BExIUYPDT1AM6MWGWQS646PIZIWC" localSheetId="4" hidden="1">#REF!</definedName>
    <definedName name="BExIUYPDT1AM6MWGWQS646PIZIWC" localSheetId="3" hidden="1">#REF!</definedName>
    <definedName name="BExIUYPDT1AM6MWGWQS646PIZIWC" localSheetId="0" hidden="1">#REF!</definedName>
    <definedName name="BExIUYPDT1AM6MWGWQS646PIZIWC" localSheetId="1" hidden="1">#REF!</definedName>
    <definedName name="BExIUYPDT1AM6MWGWQS646PIZIWC" hidden="1">#REF!</definedName>
    <definedName name="BExIV0I2O9F8D1UK1SI8AEYR6U0A" localSheetId="4" hidden="1">#REF!</definedName>
    <definedName name="BExIV0I2O9F8D1UK1SI8AEYR6U0A" localSheetId="3" hidden="1">#REF!</definedName>
    <definedName name="BExIV0I2O9F8D1UK1SI8AEYR6U0A" localSheetId="0" hidden="1">#REF!</definedName>
    <definedName name="BExIV0I2O9F8D1UK1SI8AEYR6U0A" localSheetId="1" hidden="1">#REF!</definedName>
    <definedName name="BExIV0I2O9F8D1UK1SI8AEYR6U0A" hidden="1">#REF!</definedName>
    <definedName name="BExIV2LM38XPLRTWT0R44TMQ59E5" localSheetId="4" hidden="1">#REF!</definedName>
    <definedName name="BExIV2LM38XPLRTWT0R44TMQ59E5" localSheetId="3" hidden="1">#REF!</definedName>
    <definedName name="BExIV2LM38XPLRTWT0R44TMQ59E5" localSheetId="0" hidden="1">#REF!</definedName>
    <definedName name="BExIV2LM38XPLRTWT0R44TMQ59E5" localSheetId="1" hidden="1">#REF!</definedName>
    <definedName name="BExIV2LM38XPLRTWT0R44TMQ59E5" hidden="1">#REF!</definedName>
    <definedName name="BExIV3HY4S0YRV1F7XEMF2YHAR2I" localSheetId="4" hidden="1">#REF!</definedName>
    <definedName name="BExIV3HY4S0YRV1F7XEMF2YHAR2I" localSheetId="3" hidden="1">#REF!</definedName>
    <definedName name="BExIV3HY4S0YRV1F7XEMF2YHAR2I" localSheetId="0" hidden="1">#REF!</definedName>
    <definedName name="BExIV3HY4S0YRV1F7XEMF2YHAR2I" localSheetId="1" hidden="1">#REF!</definedName>
    <definedName name="BExIV3HY4S0YRV1F7XEMF2YHAR2I" hidden="1">#REF!</definedName>
    <definedName name="BExIV6HUZFRIFLXW2SICKGTAH1PV" localSheetId="4" hidden="1">#REF!</definedName>
    <definedName name="BExIV6HUZFRIFLXW2SICKGTAH1PV" localSheetId="3" hidden="1">#REF!</definedName>
    <definedName name="BExIV6HUZFRIFLXW2SICKGTAH1PV" localSheetId="0" hidden="1">#REF!</definedName>
    <definedName name="BExIV6HUZFRIFLXW2SICKGTAH1PV" localSheetId="1" hidden="1">#REF!</definedName>
    <definedName name="BExIV6HUZFRIFLXW2SICKGTAH1PV" hidden="1">#REF!</definedName>
    <definedName name="BExIVC6WZMHRBRGIBUVX0CO2RK05" localSheetId="4" hidden="1">#REF!</definedName>
    <definedName name="BExIVC6WZMHRBRGIBUVX0CO2RK05" localSheetId="3" hidden="1">#REF!</definedName>
    <definedName name="BExIVC6WZMHRBRGIBUVX0CO2RK05" localSheetId="0" hidden="1">#REF!</definedName>
    <definedName name="BExIVC6WZMHRBRGIBUVX0CO2RK05" localSheetId="1" hidden="1">#REF!</definedName>
    <definedName name="BExIVC6WZMHRBRGIBUVX0CO2RK05" hidden="1">#REF!</definedName>
    <definedName name="BExIVCXWL6H5LD9DHDIA4F5U9TQL" localSheetId="4" hidden="1">#REF!</definedName>
    <definedName name="BExIVCXWL6H5LD9DHDIA4F5U9TQL" localSheetId="3" hidden="1">#REF!</definedName>
    <definedName name="BExIVCXWL6H5LD9DHDIA4F5U9TQL" localSheetId="0" hidden="1">#REF!</definedName>
    <definedName name="BExIVCXWL6H5LD9DHDIA4F5U9TQL" localSheetId="1" hidden="1">#REF!</definedName>
    <definedName name="BExIVCXWL6H5LD9DHDIA4F5U9TQL" hidden="1">#REF!</definedName>
    <definedName name="BExIVMOIPSEWSIHIDDLOXESQ28A0" localSheetId="4" hidden="1">#REF!</definedName>
    <definedName name="BExIVMOIPSEWSIHIDDLOXESQ28A0" localSheetId="3" hidden="1">#REF!</definedName>
    <definedName name="BExIVMOIPSEWSIHIDDLOXESQ28A0" localSheetId="0" hidden="1">#REF!</definedName>
    <definedName name="BExIVMOIPSEWSIHIDDLOXESQ28A0" localSheetId="1" hidden="1">#REF!</definedName>
    <definedName name="BExIVMOIPSEWSIHIDDLOXESQ28A0" hidden="1">#REF!</definedName>
    <definedName name="BExIVNVNJX9BYDLC88NG09YF5XQ6" localSheetId="4" hidden="1">#REF!</definedName>
    <definedName name="BExIVNVNJX9BYDLC88NG09YF5XQ6" localSheetId="3" hidden="1">#REF!</definedName>
    <definedName name="BExIVNVNJX9BYDLC88NG09YF5XQ6" localSheetId="0" hidden="1">#REF!</definedName>
    <definedName name="BExIVNVNJX9BYDLC88NG09YF5XQ6" localSheetId="1" hidden="1">#REF!</definedName>
    <definedName name="BExIVNVNJX9BYDLC88NG09YF5XQ6" hidden="1">#REF!</definedName>
    <definedName name="BExIVQVKLMGSRYT1LFZH0KUIA4OR" localSheetId="4" hidden="1">#REF!</definedName>
    <definedName name="BExIVQVKLMGSRYT1LFZH0KUIA4OR" localSheetId="3" hidden="1">#REF!</definedName>
    <definedName name="BExIVQVKLMGSRYT1LFZH0KUIA4OR" localSheetId="0" hidden="1">#REF!</definedName>
    <definedName name="BExIVQVKLMGSRYT1LFZH0KUIA4OR" localSheetId="1" hidden="1">#REF!</definedName>
    <definedName name="BExIVQVKLMGSRYT1LFZH0KUIA4OR" hidden="1">#REF!</definedName>
    <definedName name="BExIVYTFI35KNR2XSA6N8OJYUTUR" localSheetId="4" hidden="1">#REF!</definedName>
    <definedName name="BExIVYTFI35KNR2XSA6N8OJYUTUR" localSheetId="3" hidden="1">#REF!</definedName>
    <definedName name="BExIVYTFI35KNR2XSA6N8OJYUTUR" localSheetId="0" hidden="1">#REF!</definedName>
    <definedName name="BExIVYTFI35KNR2XSA6N8OJYUTUR" localSheetId="1" hidden="1">#REF!</definedName>
    <definedName name="BExIVYTFI35KNR2XSA6N8OJYUTUR" hidden="1">#REF!</definedName>
    <definedName name="BExIWB3SY3WRIVIOF988DNNODBOA" localSheetId="4" hidden="1">#REF!</definedName>
    <definedName name="BExIWB3SY3WRIVIOF988DNNODBOA" localSheetId="3" hidden="1">#REF!</definedName>
    <definedName name="BExIWB3SY3WRIVIOF988DNNODBOA" localSheetId="0" hidden="1">#REF!</definedName>
    <definedName name="BExIWB3SY3WRIVIOF988DNNODBOA" localSheetId="1" hidden="1">#REF!</definedName>
    <definedName name="BExIWB3SY3WRIVIOF988DNNODBOA" hidden="1">#REF!</definedName>
    <definedName name="BExIWB99CG0H52LRD6QWPN4L6DV2" localSheetId="4" hidden="1">#REF!</definedName>
    <definedName name="BExIWB99CG0H52LRD6QWPN4L6DV2" localSheetId="3" hidden="1">#REF!</definedName>
    <definedName name="BExIWB99CG0H52LRD6QWPN4L6DV2" localSheetId="0" hidden="1">#REF!</definedName>
    <definedName name="BExIWB99CG0H52LRD6QWPN4L6DV2" localSheetId="1" hidden="1">#REF!</definedName>
    <definedName name="BExIWB99CG0H52LRD6QWPN4L6DV2" hidden="1">#REF!</definedName>
    <definedName name="BExIWG1W7XP9DFYYSZAIOSHM0QLQ" localSheetId="4" hidden="1">#REF!</definedName>
    <definedName name="BExIWG1W7XP9DFYYSZAIOSHM0QLQ" localSheetId="3" hidden="1">#REF!</definedName>
    <definedName name="BExIWG1W7XP9DFYYSZAIOSHM0QLQ" localSheetId="0" hidden="1">#REF!</definedName>
    <definedName name="BExIWG1W7XP9DFYYSZAIOSHM0QLQ" localSheetId="1" hidden="1">#REF!</definedName>
    <definedName name="BExIWG1W7XP9DFYYSZAIOSHM0QLQ" hidden="1">#REF!</definedName>
    <definedName name="BExIWH3KUK94B7833DD4TB0Y6KP9" localSheetId="4" hidden="1">#REF!</definedName>
    <definedName name="BExIWH3KUK94B7833DD4TB0Y6KP9" localSheetId="3" hidden="1">#REF!</definedName>
    <definedName name="BExIWH3KUK94B7833DD4TB0Y6KP9" localSheetId="0" hidden="1">#REF!</definedName>
    <definedName name="BExIWH3KUK94B7833DD4TB0Y6KP9" localSheetId="1" hidden="1">#REF!</definedName>
    <definedName name="BExIWH3KUK94B7833DD4TB0Y6KP9" hidden="1">#REF!</definedName>
    <definedName name="BExIWKE9MGIDWORBI43AWTUNYFAN" localSheetId="4" hidden="1">#REF!</definedName>
    <definedName name="BExIWKE9MGIDWORBI43AWTUNYFAN" localSheetId="3" hidden="1">#REF!</definedName>
    <definedName name="BExIWKE9MGIDWORBI43AWTUNYFAN" localSheetId="0" hidden="1">#REF!</definedName>
    <definedName name="BExIWKE9MGIDWORBI43AWTUNYFAN" localSheetId="1" hidden="1">#REF!</definedName>
    <definedName name="BExIWKE9MGIDWORBI43AWTUNYFAN" hidden="1">#REF!</definedName>
    <definedName name="BExIX34PM5DBTRHRQWP6PL6WIX88" localSheetId="4" hidden="1">#REF!</definedName>
    <definedName name="BExIX34PM5DBTRHRQWP6PL6WIX88" localSheetId="3" hidden="1">#REF!</definedName>
    <definedName name="BExIX34PM5DBTRHRQWP6PL6WIX88" localSheetId="0" hidden="1">#REF!</definedName>
    <definedName name="BExIX34PM5DBTRHRQWP6PL6WIX88" localSheetId="1" hidden="1">#REF!</definedName>
    <definedName name="BExIX34PM5DBTRHRQWP6PL6WIX88" hidden="1">#REF!</definedName>
    <definedName name="BExIX5OAP9KSUE5SIZCW9P39Q4WE" localSheetId="4" hidden="1">#REF!</definedName>
    <definedName name="BExIX5OAP9KSUE5SIZCW9P39Q4WE" localSheetId="3" hidden="1">#REF!</definedName>
    <definedName name="BExIX5OAP9KSUE5SIZCW9P39Q4WE" localSheetId="0" hidden="1">#REF!</definedName>
    <definedName name="BExIX5OAP9KSUE5SIZCW9P39Q4WE" localSheetId="1" hidden="1">#REF!</definedName>
    <definedName name="BExIX5OAP9KSUE5SIZCW9P39Q4WE" hidden="1">#REF!</definedName>
    <definedName name="BExIXGRJPVJMUDGSG7IHPXPNO69B" localSheetId="4" hidden="1">#REF!</definedName>
    <definedName name="BExIXGRJPVJMUDGSG7IHPXPNO69B" localSheetId="3" hidden="1">#REF!</definedName>
    <definedName name="BExIXGRJPVJMUDGSG7IHPXPNO69B" localSheetId="0" hidden="1">#REF!</definedName>
    <definedName name="BExIXGRJPVJMUDGSG7IHPXPNO69B" localSheetId="1" hidden="1">#REF!</definedName>
    <definedName name="BExIXGRJPVJMUDGSG7IHPXPNO69B" hidden="1">#REF!</definedName>
    <definedName name="BExIXM5R87ZL3FHALWZXYCPHGX3E" localSheetId="4" hidden="1">#REF!</definedName>
    <definedName name="BExIXM5R87ZL3FHALWZXYCPHGX3E" localSheetId="3" hidden="1">#REF!</definedName>
    <definedName name="BExIXM5R87ZL3FHALWZXYCPHGX3E" localSheetId="0" hidden="1">#REF!</definedName>
    <definedName name="BExIXM5R87ZL3FHALWZXYCPHGX3E" localSheetId="1" hidden="1">#REF!</definedName>
    <definedName name="BExIXM5R87ZL3FHALWZXYCPHGX3E" hidden="1">#REF!</definedName>
    <definedName name="BExIXS036ZCKT2Z8XZKLZ8PFWQGL" localSheetId="4" hidden="1">#REF!</definedName>
    <definedName name="BExIXS036ZCKT2Z8XZKLZ8PFWQGL" localSheetId="3" hidden="1">#REF!</definedName>
    <definedName name="BExIXS036ZCKT2Z8XZKLZ8PFWQGL" localSheetId="0" hidden="1">#REF!</definedName>
    <definedName name="BExIXS036ZCKT2Z8XZKLZ8PFWQGL" localSheetId="1" hidden="1">#REF!</definedName>
    <definedName name="BExIXS036ZCKT2Z8XZKLZ8PFWQGL" hidden="1">#REF!</definedName>
    <definedName name="BExIXY5CF9PFM0P40AZ4U51TMWV0" localSheetId="4" hidden="1">#REF!</definedName>
    <definedName name="BExIXY5CF9PFM0P40AZ4U51TMWV0" localSheetId="3" hidden="1">#REF!</definedName>
    <definedName name="BExIXY5CF9PFM0P40AZ4U51TMWV0" localSheetId="0" hidden="1">#REF!</definedName>
    <definedName name="BExIXY5CF9PFM0P40AZ4U51TMWV0" localSheetId="1" hidden="1">#REF!</definedName>
    <definedName name="BExIXY5CF9PFM0P40AZ4U51TMWV0" hidden="1">#REF!</definedName>
    <definedName name="BExIYEXJBK8JDWIRSVV4RJSKZVV1" localSheetId="4" hidden="1">#REF!</definedName>
    <definedName name="BExIYEXJBK8JDWIRSVV4RJSKZVV1" localSheetId="3" hidden="1">#REF!</definedName>
    <definedName name="BExIYEXJBK8JDWIRSVV4RJSKZVV1" localSheetId="0" hidden="1">#REF!</definedName>
    <definedName name="BExIYEXJBK8JDWIRSVV4RJSKZVV1" localSheetId="1" hidden="1">#REF!</definedName>
    <definedName name="BExIYEXJBK8JDWIRSVV4RJSKZVV1" hidden="1">#REF!</definedName>
    <definedName name="BExIYI2RH0K4225XO970K2IQ1E79" localSheetId="4" hidden="1">#REF!</definedName>
    <definedName name="BExIYI2RH0K4225XO970K2IQ1E79" localSheetId="3" hidden="1">#REF!</definedName>
    <definedName name="BExIYI2RH0K4225XO970K2IQ1E79" localSheetId="0" hidden="1">#REF!</definedName>
    <definedName name="BExIYI2RH0K4225XO970K2IQ1E79" localSheetId="1" hidden="1">#REF!</definedName>
    <definedName name="BExIYI2RH0K4225XO970K2IQ1E79" hidden="1">#REF!</definedName>
    <definedName name="BExIYMPZ0KS2KOJFQAUQJ77L7701" localSheetId="4" hidden="1">#REF!</definedName>
    <definedName name="BExIYMPZ0KS2KOJFQAUQJ77L7701" localSheetId="3" hidden="1">#REF!</definedName>
    <definedName name="BExIYMPZ0KS2KOJFQAUQJ77L7701" localSheetId="0" hidden="1">#REF!</definedName>
    <definedName name="BExIYMPZ0KS2KOJFQAUQJ77L7701" localSheetId="1" hidden="1">#REF!</definedName>
    <definedName name="BExIYMPZ0KS2KOJFQAUQJ77L7701" hidden="1">#REF!</definedName>
    <definedName name="BExIYP9Q6FV9T0R9G3UDKLS4TTYX" localSheetId="4" hidden="1">#REF!</definedName>
    <definedName name="BExIYP9Q6FV9T0R9G3UDKLS4TTYX" localSheetId="3" hidden="1">#REF!</definedName>
    <definedName name="BExIYP9Q6FV9T0R9G3UDKLS4TTYX" localSheetId="0" hidden="1">#REF!</definedName>
    <definedName name="BExIYP9Q6FV9T0R9G3UDKLS4TTYX" localSheetId="1" hidden="1">#REF!</definedName>
    <definedName name="BExIYP9Q6FV9T0R9G3UDKLS4TTYX" hidden="1">#REF!</definedName>
    <definedName name="BExIYZGLDQ1TN7BIIN4RLDP31GIM" localSheetId="4" hidden="1">#REF!</definedName>
    <definedName name="BExIYZGLDQ1TN7BIIN4RLDP31GIM" localSheetId="3" hidden="1">#REF!</definedName>
    <definedName name="BExIYZGLDQ1TN7BIIN4RLDP31GIM" localSheetId="0" hidden="1">#REF!</definedName>
    <definedName name="BExIYZGLDQ1TN7BIIN4RLDP31GIM" localSheetId="1" hidden="1">#REF!</definedName>
    <definedName name="BExIYZGLDQ1TN7BIIN4RLDP31GIM" hidden="1">#REF!</definedName>
    <definedName name="BExIZ4K0EZJK6PW3L8SVKTJFSWW9" localSheetId="4" hidden="1">#REF!</definedName>
    <definedName name="BExIZ4K0EZJK6PW3L8SVKTJFSWW9" localSheetId="3" hidden="1">#REF!</definedName>
    <definedName name="BExIZ4K0EZJK6PW3L8SVKTJFSWW9" localSheetId="0" hidden="1">#REF!</definedName>
    <definedName name="BExIZ4K0EZJK6PW3L8SVKTJFSWW9" localSheetId="1" hidden="1">#REF!</definedName>
    <definedName name="BExIZ4K0EZJK6PW3L8SVKTJFSWW9" hidden="1">#REF!</definedName>
    <definedName name="BExIZAECOEZGBAO29QMV14E6XDIV" localSheetId="4" hidden="1">#REF!</definedName>
    <definedName name="BExIZAECOEZGBAO29QMV14E6XDIV" localSheetId="3" hidden="1">#REF!</definedName>
    <definedName name="BExIZAECOEZGBAO29QMV14E6XDIV" localSheetId="0" hidden="1">#REF!</definedName>
    <definedName name="BExIZAECOEZGBAO29QMV14E6XDIV" localSheetId="1" hidden="1">#REF!</definedName>
    <definedName name="BExIZAECOEZGBAO29QMV14E6XDIV" hidden="1">#REF!</definedName>
    <definedName name="BExIZKVXYD5O2JBU81F2UFJZLLSI" localSheetId="4" hidden="1">#REF!</definedName>
    <definedName name="BExIZKVXYD5O2JBU81F2UFJZLLSI" localSheetId="3" hidden="1">#REF!</definedName>
    <definedName name="BExIZKVXYD5O2JBU81F2UFJZLLSI" localSheetId="0" hidden="1">#REF!</definedName>
    <definedName name="BExIZKVXYD5O2JBU81F2UFJZLLSI" localSheetId="1" hidden="1">#REF!</definedName>
    <definedName name="BExIZKVXYD5O2JBU81F2UFJZLLSI" hidden="1">#REF!</definedName>
    <definedName name="BExIZPZDHC8HGER83WHCZAHOX7LK" localSheetId="4" hidden="1">#REF!</definedName>
    <definedName name="BExIZPZDHC8HGER83WHCZAHOX7LK" localSheetId="3" hidden="1">#REF!</definedName>
    <definedName name="BExIZPZDHC8HGER83WHCZAHOX7LK" localSheetId="0" hidden="1">#REF!</definedName>
    <definedName name="BExIZPZDHC8HGER83WHCZAHOX7LK" localSheetId="1" hidden="1">#REF!</definedName>
    <definedName name="BExIZPZDHC8HGER83WHCZAHOX7LK" hidden="1">#REF!</definedName>
    <definedName name="BExIZY2PUZ0OF9YKK1B13IW0VS6G" localSheetId="4" hidden="1">#REF!</definedName>
    <definedName name="BExIZY2PUZ0OF9YKK1B13IW0VS6G" localSheetId="3" hidden="1">#REF!</definedName>
    <definedName name="BExIZY2PUZ0OF9YKK1B13IW0VS6G" localSheetId="0" hidden="1">#REF!</definedName>
    <definedName name="BExIZY2PUZ0OF9YKK1B13IW0VS6G" localSheetId="1" hidden="1">#REF!</definedName>
    <definedName name="BExIZY2PUZ0OF9YKK1B13IW0VS6G" hidden="1">#REF!</definedName>
    <definedName name="BExJ08KBRR2XMWW3VZMPSQKXHZUH" localSheetId="4" hidden="1">#REF!</definedName>
    <definedName name="BExJ08KBRR2XMWW3VZMPSQKXHZUH" localSheetId="3" hidden="1">#REF!</definedName>
    <definedName name="BExJ08KBRR2XMWW3VZMPSQKXHZUH" localSheetId="0" hidden="1">#REF!</definedName>
    <definedName name="BExJ08KBRR2XMWW3VZMPSQKXHZUH" localSheetId="1" hidden="1">#REF!</definedName>
    <definedName name="BExJ08KBRR2XMWW3VZMPSQKXHZUH" hidden="1">#REF!</definedName>
    <definedName name="BExJ0DYJWXGE7DA39PYL3WM05U9O" localSheetId="4" hidden="1">#REF!</definedName>
    <definedName name="BExJ0DYJWXGE7DA39PYL3WM05U9O" localSheetId="3" hidden="1">#REF!</definedName>
    <definedName name="BExJ0DYJWXGE7DA39PYL3WM05U9O" localSheetId="0" hidden="1">#REF!</definedName>
    <definedName name="BExJ0DYJWXGE7DA39PYL3WM05U9O" localSheetId="1" hidden="1">#REF!</definedName>
    <definedName name="BExJ0DYJWXGE7DA39PYL3WM05U9O" hidden="1">#REF!</definedName>
    <definedName name="BExJ0MY8SY5J5V50H3UKE78ODTVB" localSheetId="4" hidden="1">#REF!</definedName>
    <definedName name="BExJ0MY8SY5J5V50H3UKE78ODTVB" localSheetId="3" hidden="1">#REF!</definedName>
    <definedName name="BExJ0MY8SY5J5V50H3UKE78ODTVB" localSheetId="0" hidden="1">#REF!</definedName>
    <definedName name="BExJ0MY8SY5J5V50H3UKE78ODTVB" localSheetId="1" hidden="1">#REF!</definedName>
    <definedName name="BExJ0MY8SY5J5V50H3UKE78ODTVB" hidden="1">#REF!</definedName>
    <definedName name="BExJ0YC98G37ML4N8FLP8D95EFRF" localSheetId="4" hidden="1">#REF!</definedName>
    <definedName name="BExJ0YC98G37ML4N8FLP8D95EFRF" localSheetId="3" hidden="1">#REF!</definedName>
    <definedName name="BExJ0YC98G37ML4N8FLP8D95EFRF" localSheetId="0" hidden="1">#REF!</definedName>
    <definedName name="BExJ0YC98G37ML4N8FLP8D95EFRF" localSheetId="1" hidden="1">#REF!</definedName>
    <definedName name="BExJ0YC98G37ML4N8FLP8D95EFRF" hidden="1">#REF!</definedName>
    <definedName name="BExKCDYKAEV45AFXHVHZZ62E5BM3" localSheetId="4" hidden="1">#REF!</definedName>
    <definedName name="BExKCDYKAEV45AFXHVHZZ62E5BM3" localSheetId="3" hidden="1">#REF!</definedName>
    <definedName name="BExKCDYKAEV45AFXHVHZZ62E5BM3" localSheetId="0" hidden="1">#REF!</definedName>
    <definedName name="BExKCDYKAEV45AFXHVHZZ62E5BM3" localSheetId="1" hidden="1">#REF!</definedName>
    <definedName name="BExKCDYKAEV45AFXHVHZZ62E5BM3" hidden="1">#REF!</definedName>
    <definedName name="BExKDKO0W4AGQO1V7K6Q4VM750FT" localSheetId="4" hidden="1">#REF!</definedName>
    <definedName name="BExKDKO0W4AGQO1V7K6Q4VM750FT" localSheetId="3" hidden="1">#REF!</definedName>
    <definedName name="BExKDKO0W4AGQO1V7K6Q4VM750FT" localSheetId="0" hidden="1">#REF!</definedName>
    <definedName name="BExKDKO0W4AGQO1V7K6Q4VM750FT" localSheetId="1" hidden="1">#REF!</definedName>
    <definedName name="BExKDKO0W4AGQO1V7K6Q4VM750FT" hidden="1">#REF!</definedName>
    <definedName name="BExKDLF10G7W77J87QWH3ZGLUCLW" localSheetId="4" hidden="1">#REF!</definedName>
    <definedName name="BExKDLF10G7W77J87QWH3ZGLUCLW" localSheetId="3" hidden="1">#REF!</definedName>
    <definedName name="BExKDLF10G7W77J87QWH3ZGLUCLW" localSheetId="0" hidden="1">#REF!</definedName>
    <definedName name="BExKDLF10G7W77J87QWH3ZGLUCLW" localSheetId="1" hidden="1">#REF!</definedName>
    <definedName name="BExKDLF10G7W77J87QWH3ZGLUCLW" hidden="1">#REF!</definedName>
    <definedName name="BExKEFE0I3MT6ZLC4T1L9465HKTN" localSheetId="4" hidden="1">#REF!</definedName>
    <definedName name="BExKEFE0I3MT6ZLC4T1L9465HKTN" localSheetId="3" hidden="1">#REF!</definedName>
    <definedName name="BExKEFE0I3MT6ZLC4T1L9465HKTN" localSheetId="0" hidden="1">#REF!</definedName>
    <definedName name="BExKEFE0I3MT6ZLC4T1L9465HKTN" localSheetId="1" hidden="1">#REF!</definedName>
    <definedName name="BExKEFE0I3MT6ZLC4T1L9465HKTN" hidden="1">#REF!</definedName>
    <definedName name="BExKEK6O5BVJP4VY02FY7JNAZ6BT" localSheetId="4" hidden="1">#REF!</definedName>
    <definedName name="BExKEK6O5BVJP4VY02FY7JNAZ6BT" localSheetId="3" hidden="1">#REF!</definedName>
    <definedName name="BExKEK6O5BVJP4VY02FY7JNAZ6BT" localSheetId="0" hidden="1">#REF!</definedName>
    <definedName name="BExKEK6O5BVJP4VY02FY7JNAZ6BT" localSheetId="1" hidden="1">#REF!</definedName>
    <definedName name="BExKEK6O5BVJP4VY02FY7JNAZ6BT" hidden="1">#REF!</definedName>
    <definedName name="BExKEKXK6E6QX339ELPXDIRZSJE0" localSheetId="4" hidden="1">#REF!</definedName>
    <definedName name="BExKEKXK6E6QX339ELPXDIRZSJE0" localSheetId="3" hidden="1">#REF!</definedName>
    <definedName name="BExKEKXK6E6QX339ELPXDIRZSJE0" localSheetId="0" hidden="1">#REF!</definedName>
    <definedName name="BExKEKXK6E6QX339ELPXDIRZSJE0" localSheetId="1" hidden="1">#REF!</definedName>
    <definedName name="BExKEKXK6E6QX339ELPXDIRZSJE0" hidden="1">#REF!</definedName>
    <definedName name="BExKEOOIBMP7N8033EY2CJYCBX6H" localSheetId="4" hidden="1">#REF!</definedName>
    <definedName name="BExKEOOIBMP7N8033EY2CJYCBX6H" localSheetId="3" hidden="1">#REF!</definedName>
    <definedName name="BExKEOOIBMP7N8033EY2CJYCBX6H" localSheetId="0" hidden="1">#REF!</definedName>
    <definedName name="BExKEOOIBMP7N8033EY2CJYCBX6H" localSheetId="1" hidden="1">#REF!</definedName>
    <definedName name="BExKEOOIBMP7N8033EY2CJYCBX6H" hidden="1">#REF!</definedName>
    <definedName name="BExKEW0RR5LA3VC46A2BEOOMQE56" localSheetId="4" hidden="1">#REF!</definedName>
    <definedName name="BExKEW0RR5LA3VC46A2BEOOMQE56" localSheetId="3" hidden="1">#REF!</definedName>
    <definedName name="BExKEW0RR5LA3VC46A2BEOOMQE56" localSheetId="0" hidden="1">#REF!</definedName>
    <definedName name="BExKEW0RR5LA3VC46A2BEOOMQE56" localSheetId="1" hidden="1">#REF!</definedName>
    <definedName name="BExKEW0RR5LA3VC46A2BEOOMQE56" hidden="1">#REF!</definedName>
    <definedName name="BExKFA3VI1CZK21SM0N3LZWT9LA1" localSheetId="4" hidden="1">#REF!</definedName>
    <definedName name="BExKFA3VI1CZK21SM0N3LZWT9LA1" localSheetId="3" hidden="1">#REF!</definedName>
    <definedName name="BExKFA3VI1CZK21SM0N3LZWT9LA1" localSheetId="0" hidden="1">#REF!</definedName>
    <definedName name="BExKFA3VI1CZK21SM0N3LZWT9LA1" localSheetId="1" hidden="1">#REF!</definedName>
    <definedName name="BExKFA3VI1CZK21SM0N3LZWT9LA1" hidden="1">#REF!</definedName>
    <definedName name="BExKFINBFV5J2NFRCL4YUO3YF0ZE" localSheetId="4" hidden="1">#REF!</definedName>
    <definedName name="BExKFINBFV5J2NFRCL4YUO3YF0ZE" localSheetId="3" hidden="1">#REF!</definedName>
    <definedName name="BExKFINBFV5J2NFRCL4YUO3YF0ZE" localSheetId="0" hidden="1">#REF!</definedName>
    <definedName name="BExKFINBFV5J2NFRCL4YUO3YF0ZE" localSheetId="1" hidden="1">#REF!</definedName>
    <definedName name="BExKFINBFV5J2NFRCL4YUO3YF0ZE" hidden="1">#REF!</definedName>
    <definedName name="BExKFISRBFACTAMJSALEYMY66F6X" localSheetId="4" hidden="1">#REF!</definedName>
    <definedName name="BExKFISRBFACTAMJSALEYMY66F6X" localSheetId="3" hidden="1">#REF!</definedName>
    <definedName name="BExKFISRBFACTAMJSALEYMY66F6X" localSheetId="0" hidden="1">#REF!</definedName>
    <definedName name="BExKFISRBFACTAMJSALEYMY66F6X" localSheetId="1" hidden="1">#REF!</definedName>
    <definedName name="BExKFISRBFACTAMJSALEYMY66F6X" hidden="1">#REF!</definedName>
    <definedName name="BExKFOSK5DJ151C4E8544UWMYTOC" localSheetId="4" hidden="1">#REF!</definedName>
    <definedName name="BExKFOSK5DJ151C4E8544UWMYTOC" localSheetId="3" hidden="1">#REF!</definedName>
    <definedName name="BExKFOSK5DJ151C4E8544UWMYTOC" localSheetId="0" hidden="1">#REF!</definedName>
    <definedName name="BExKFOSK5DJ151C4E8544UWMYTOC" localSheetId="1" hidden="1">#REF!</definedName>
    <definedName name="BExKFOSK5DJ151C4E8544UWMYTOC" hidden="1">#REF!</definedName>
    <definedName name="BExKFYJC4EVEV54F82K6VKP7Q3OU" localSheetId="4" hidden="1">#REF!</definedName>
    <definedName name="BExKFYJC4EVEV54F82K6VKP7Q3OU" localSheetId="3" hidden="1">#REF!</definedName>
    <definedName name="BExKFYJC4EVEV54F82K6VKP7Q3OU" localSheetId="0" hidden="1">#REF!</definedName>
    <definedName name="BExKFYJC4EVEV54F82K6VKP7Q3OU" localSheetId="1" hidden="1">#REF!</definedName>
    <definedName name="BExKFYJC4EVEV54F82K6VKP7Q3OU" hidden="1">#REF!</definedName>
    <definedName name="BExKG4IYHBKQQ8J8FN10GB2IKO33" localSheetId="4" hidden="1">#REF!</definedName>
    <definedName name="BExKG4IYHBKQQ8J8FN10GB2IKO33" localSheetId="3" hidden="1">#REF!</definedName>
    <definedName name="BExKG4IYHBKQQ8J8FN10GB2IKO33" localSheetId="0" hidden="1">#REF!</definedName>
    <definedName name="BExKG4IYHBKQQ8J8FN10GB2IKO33" localSheetId="1" hidden="1">#REF!</definedName>
    <definedName name="BExKG4IYHBKQQ8J8FN10GB2IKO33" hidden="1">#REF!</definedName>
    <definedName name="BExKGF0L44S78D33WMQ1A75TRKB9" localSheetId="4" hidden="1">#REF!</definedName>
    <definedName name="BExKGF0L44S78D33WMQ1A75TRKB9" localSheetId="3" hidden="1">#REF!</definedName>
    <definedName name="BExKGF0L44S78D33WMQ1A75TRKB9" localSheetId="0" hidden="1">#REF!</definedName>
    <definedName name="BExKGF0L44S78D33WMQ1A75TRKB9" localSheetId="1" hidden="1">#REF!</definedName>
    <definedName name="BExKGF0L44S78D33WMQ1A75TRKB9" hidden="1">#REF!</definedName>
    <definedName name="BExKGFRN31B3G20LMQ4LRF879J68" localSheetId="4" hidden="1">#REF!</definedName>
    <definedName name="BExKGFRN31B3G20LMQ4LRF879J68" localSheetId="3" hidden="1">#REF!</definedName>
    <definedName name="BExKGFRN31B3G20LMQ4LRF879J68" localSheetId="0" hidden="1">#REF!</definedName>
    <definedName name="BExKGFRN31B3G20LMQ4LRF879J68" localSheetId="1" hidden="1">#REF!</definedName>
    <definedName name="BExKGFRN31B3G20LMQ4LRF879J68" hidden="1">#REF!</definedName>
    <definedName name="BExKGJD3U3ADZILP20U3EURP0UQP" localSheetId="4" hidden="1">#REF!</definedName>
    <definedName name="BExKGJD3U3ADZILP20U3EURP0UQP" localSheetId="3" hidden="1">#REF!</definedName>
    <definedName name="BExKGJD3U3ADZILP20U3EURP0UQP" localSheetId="0" hidden="1">#REF!</definedName>
    <definedName name="BExKGJD3U3ADZILP20U3EURP0UQP" localSheetId="1" hidden="1">#REF!</definedName>
    <definedName name="BExKGJD3U3ADZILP20U3EURP0UQP" hidden="1">#REF!</definedName>
    <definedName name="BExKGNK5YGKP0YHHTAAOV17Z9EIM" localSheetId="4" hidden="1">#REF!</definedName>
    <definedName name="BExKGNK5YGKP0YHHTAAOV17Z9EIM" localSheetId="3" hidden="1">#REF!</definedName>
    <definedName name="BExKGNK5YGKP0YHHTAAOV17Z9EIM" localSheetId="0" hidden="1">#REF!</definedName>
    <definedName name="BExKGNK5YGKP0YHHTAAOV17Z9EIM" localSheetId="1" hidden="1">#REF!</definedName>
    <definedName name="BExKGNK5YGKP0YHHTAAOV17Z9EIM" hidden="1">#REF!</definedName>
    <definedName name="BExKGV77YH9YXIQTRKK2331QGYKF" localSheetId="4" hidden="1">#REF!</definedName>
    <definedName name="BExKGV77YH9YXIQTRKK2331QGYKF" localSheetId="3" hidden="1">#REF!</definedName>
    <definedName name="BExKGV77YH9YXIQTRKK2331QGYKF" localSheetId="0" hidden="1">#REF!</definedName>
    <definedName name="BExKGV77YH9YXIQTRKK2331QGYKF" localSheetId="1" hidden="1">#REF!</definedName>
    <definedName name="BExKGV77YH9YXIQTRKK2331QGYKF" hidden="1">#REF!</definedName>
    <definedName name="BExKH3FTZ5VGTB86W9M4AB39R0G8" localSheetId="4" hidden="1">#REF!</definedName>
    <definedName name="BExKH3FTZ5VGTB86W9M4AB39R0G8" localSheetId="3" hidden="1">#REF!</definedName>
    <definedName name="BExKH3FTZ5VGTB86W9M4AB39R0G8" localSheetId="0" hidden="1">#REF!</definedName>
    <definedName name="BExKH3FTZ5VGTB86W9M4AB39R0G8" localSheetId="1" hidden="1">#REF!</definedName>
    <definedName name="BExKH3FTZ5VGTB86W9M4AB39R0G8" hidden="1">#REF!</definedName>
    <definedName name="BExKH3FV5U5O6XZM7STS3NZKQFGJ" localSheetId="4" hidden="1">#REF!</definedName>
    <definedName name="BExKH3FV5U5O6XZM7STS3NZKQFGJ" localSheetId="3" hidden="1">#REF!</definedName>
    <definedName name="BExKH3FV5U5O6XZM7STS3NZKQFGJ" localSheetId="0" hidden="1">#REF!</definedName>
    <definedName name="BExKH3FV5U5O6XZM7STS3NZKQFGJ" localSheetId="1" hidden="1">#REF!</definedName>
    <definedName name="BExKH3FV5U5O6XZM7STS3NZKQFGJ" hidden="1">#REF!</definedName>
    <definedName name="BExKHAMUH8NR3HRV0V6FHJE3ROLN" localSheetId="4" hidden="1">#REF!</definedName>
    <definedName name="BExKHAMUH8NR3HRV0V6FHJE3ROLN" localSheetId="3" hidden="1">#REF!</definedName>
    <definedName name="BExKHAMUH8NR3HRV0V6FHJE3ROLN" localSheetId="0" hidden="1">#REF!</definedName>
    <definedName name="BExKHAMUH8NR3HRV0V6FHJE3ROLN" localSheetId="1" hidden="1">#REF!</definedName>
    <definedName name="BExKHAMUH8NR3HRV0V6FHJE3ROLN" hidden="1">#REF!</definedName>
    <definedName name="BExKHCFKOWFHO2WW0N7Y5XDXEWAO" localSheetId="4" hidden="1">#REF!</definedName>
    <definedName name="BExKHCFKOWFHO2WW0N7Y5XDXEWAO" localSheetId="3" hidden="1">#REF!</definedName>
    <definedName name="BExKHCFKOWFHO2WW0N7Y5XDXEWAO" localSheetId="0" hidden="1">#REF!</definedName>
    <definedName name="BExKHCFKOWFHO2WW0N7Y5XDXEWAO" localSheetId="1" hidden="1">#REF!</definedName>
    <definedName name="BExKHCFKOWFHO2WW0N7Y5XDXEWAO" hidden="1">#REF!</definedName>
    <definedName name="BExKHIVLONZ46HLMR50DEXKEUNEP" localSheetId="4" hidden="1">#REF!</definedName>
    <definedName name="BExKHIVLONZ46HLMR50DEXKEUNEP" localSheetId="3" hidden="1">#REF!</definedName>
    <definedName name="BExKHIVLONZ46HLMR50DEXKEUNEP" localSheetId="0" hidden="1">#REF!</definedName>
    <definedName name="BExKHIVLONZ46HLMR50DEXKEUNEP" localSheetId="1" hidden="1">#REF!</definedName>
    <definedName name="BExKHIVLONZ46HLMR50DEXKEUNEP" hidden="1">#REF!</definedName>
    <definedName name="BExKHKDK2PRBCUJS8TEDP8K3VODQ" localSheetId="4" hidden="1">#REF!</definedName>
    <definedName name="BExKHKDK2PRBCUJS8TEDP8K3VODQ" localSheetId="3" hidden="1">#REF!</definedName>
    <definedName name="BExKHKDK2PRBCUJS8TEDP8K3VODQ" localSheetId="0" hidden="1">#REF!</definedName>
    <definedName name="BExKHKDK2PRBCUJS8TEDP8K3VODQ" localSheetId="1" hidden="1">#REF!</definedName>
    <definedName name="BExKHKDK2PRBCUJS8TEDP8K3VODQ" hidden="1">#REF!</definedName>
    <definedName name="BExKHPM9XA0ADDK7TUR0N38EXWEP" localSheetId="4" hidden="1">#REF!</definedName>
    <definedName name="BExKHPM9XA0ADDK7TUR0N38EXWEP" localSheetId="3" hidden="1">#REF!</definedName>
    <definedName name="BExKHPM9XA0ADDK7TUR0N38EXWEP" localSheetId="0" hidden="1">#REF!</definedName>
    <definedName name="BExKHPM9XA0ADDK7TUR0N38EXWEP" localSheetId="1" hidden="1">#REF!</definedName>
    <definedName name="BExKHPM9XA0ADDK7TUR0N38EXWEP" hidden="1">#REF!</definedName>
    <definedName name="BExKI4076KXCDE5KXL79KT36OKLO" localSheetId="4" hidden="1">#REF!</definedName>
    <definedName name="BExKI4076KXCDE5KXL79KT36OKLO" localSheetId="3" hidden="1">#REF!</definedName>
    <definedName name="BExKI4076KXCDE5KXL79KT36OKLO" localSheetId="0" hidden="1">#REF!</definedName>
    <definedName name="BExKI4076KXCDE5KXL79KT36OKLO" localSheetId="1" hidden="1">#REF!</definedName>
    <definedName name="BExKI4076KXCDE5KXL79KT36OKLO" hidden="1">#REF!</definedName>
    <definedName name="BExKI7LO70WYISR7Q0Y1ZDWO9M3B" localSheetId="4" hidden="1">#REF!</definedName>
    <definedName name="BExKI7LO70WYISR7Q0Y1ZDWO9M3B" localSheetId="3" hidden="1">#REF!</definedName>
    <definedName name="BExKI7LO70WYISR7Q0Y1ZDWO9M3B" localSheetId="0" hidden="1">#REF!</definedName>
    <definedName name="BExKI7LO70WYISR7Q0Y1ZDWO9M3B" localSheetId="1" hidden="1">#REF!</definedName>
    <definedName name="BExKI7LO70WYISR7Q0Y1ZDWO9M3B" hidden="1">#REF!</definedName>
    <definedName name="BExKIGQV6TXIZG039HBOJU62WP2U" localSheetId="4" hidden="1">#REF!</definedName>
    <definedName name="BExKIGQV6TXIZG039HBOJU62WP2U" localSheetId="3" hidden="1">#REF!</definedName>
    <definedName name="BExKIGQV6TXIZG039HBOJU62WP2U" localSheetId="0" hidden="1">#REF!</definedName>
    <definedName name="BExKIGQV6TXIZG039HBOJU62WP2U" localSheetId="1" hidden="1">#REF!</definedName>
    <definedName name="BExKIGQV6TXIZG039HBOJU62WP2U" hidden="1">#REF!</definedName>
    <definedName name="BExKILE008SF3KTAN8WML3XKI1NZ" localSheetId="4" hidden="1">#REF!</definedName>
    <definedName name="BExKILE008SF3KTAN8WML3XKI1NZ" localSheetId="3" hidden="1">#REF!</definedName>
    <definedName name="BExKILE008SF3KTAN8WML3XKI1NZ" localSheetId="0" hidden="1">#REF!</definedName>
    <definedName name="BExKILE008SF3KTAN8WML3XKI1NZ" localSheetId="1" hidden="1">#REF!</definedName>
    <definedName name="BExKILE008SF3KTAN8WML3XKI1NZ" hidden="1">#REF!</definedName>
    <definedName name="BExKINSBB6RS7I489QHMCOMU4Z2X" localSheetId="4" hidden="1">#REF!</definedName>
    <definedName name="BExKINSBB6RS7I489QHMCOMU4Z2X" localSheetId="3" hidden="1">#REF!</definedName>
    <definedName name="BExKINSBB6RS7I489QHMCOMU4Z2X" localSheetId="0" hidden="1">#REF!</definedName>
    <definedName name="BExKINSBB6RS7I489QHMCOMU4Z2X" localSheetId="1" hidden="1">#REF!</definedName>
    <definedName name="BExKINSBB6RS7I489QHMCOMU4Z2X" hidden="1">#REF!</definedName>
    <definedName name="BExKIU87ZKSOC2DYZWFK6SAK9I8E" localSheetId="4" hidden="1">#REF!</definedName>
    <definedName name="BExKIU87ZKSOC2DYZWFK6SAK9I8E" localSheetId="3" hidden="1">#REF!</definedName>
    <definedName name="BExKIU87ZKSOC2DYZWFK6SAK9I8E" localSheetId="0" hidden="1">#REF!</definedName>
    <definedName name="BExKIU87ZKSOC2DYZWFK6SAK9I8E" localSheetId="1" hidden="1">#REF!</definedName>
    <definedName name="BExKIU87ZKSOC2DYZWFK6SAK9I8E" hidden="1">#REF!</definedName>
    <definedName name="BExKJ449HLYX2DJ9UF0H9GTPSQ73" localSheetId="4" hidden="1">#REF!</definedName>
    <definedName name="BExKJ449HLYX2DJ9UF0H9GTPSQ73" localSheetId="3" hidden="1">#REF!</definedName>
    <definedName name="BExKJ449HLYX2DJ9UF0H9GTPSQ73" localSheetId="0" hidden="1">#REF!</definedName>
    <definedName name="BExKJ449HLYX2DJ9UF0H9GTPSQ73" localSheetId="1" hidden="1">#REF!</definedName>
    <definedName name="BExKJ449HLYX2DJ9UF0H9GTPSQ73" hidden="1">#REF!</definedName>
    <definedName name="BExKJELX2RUC8UEC56IZPYYZXHA7" localSheetId="4" hidden="1">#REF!</definedName>
    <definedName name="BExKJELX2RUC8UEC56IZPYYZXHA7" localSheetId="3" hidden="1">#REF!</definedName>
    <definedName name="BExKJELX2RUC8UEC56IZPYYZXHA7" localSheetId="0" hidden="1">#REF!</definedName>
    <definedName name="BExKJELX2RUC8UEC56IZPYYZXHA7" localSheetId="1" hidden="1">#REF!</definedName>
    <definedName name="BExKJELX2RUC8UEC56IZPYYZXHA7" hidden="1">#REF!</definedName>
    <definedName name="BExKJINMXS61G2TZEXCJAWVV4F57" localSheetId="4" hidden="1">#REF!</definedName>
    <definedName name="BExKJINMXS61G2TZEXCJAWVV4F57" localSheetId="3" hidden="1">#REF!</definedName>
    <definedName name="BExKJINMXS61G2TZEXCJAWVV4F57" localSheetId="0" hidden="1">#REF!</definedName>
    <definedName name="BExKJINMXS61G2TZEXCJAWVV4F57" localSheetId="1" hidden="1">#REF!</definedName>
    <definedName name="BExKJINMXS61G2TZEXCJAWVV4F57" hidden="1">#REF!</definedName>
    <definedName name="BExKJK5ME8KB7HA0180L7OUZDDGV" localSheetId="4" hidden="1">#REF!</definedName>
    <definedName name="BExKJK5ME8KB7HA0180L7OUZDDGV" localSheetId="3" hidden="1">#REF!</definedName>
    <definedName name="BExKJK5ME8KB7HA0180L7OUZDDGV" localSheetId="0" hidden="1">#REF!</definedName>
    <definedName name="BExKJK5ME8KB7HA0180L7OUZDDGV" localSheetId="1" hidden="1">#REF!</definedName>
    <definedName name="BExKJK5ME8KB7HA0180L7OUZDDGV" hidden="1">#REF!</definedName>
    <definedName name="BExKJN5IF0VMDILJ5K8ZENF2QYV1" localSheetId="4" hidden="1">#REF!</definedName>
    <definedName name="BExKJN5IF0VMDILJ5K8ZENF2QYV1" localSheetId="3" hidden="1">#REF!</definedName>
    <definedName name="BExKJN5IF0VMDILJ5K8ZENF2QYV1" localSheetId="0" hidden="1">#REF!</definedName>
    <definedName name="BExKJN5IF0VMDILJ5K8ZENF2QYV1" localSheetId="1" hidden="1">#REF!</definedName>
    <definedName name="BExKJN5IF0VMDILJ5K8ZENF2QYV1" hidden="1">#REF!</definedName>
    <definedName name="BExKJUSJPFUIK20FTVAFJWR2OUYX" localSheetId="4" hidden="1">#REF!</definedName>
    <definedName name="BExKJUSJPFUIK20FTVAFJWR2OUYX" localSheetId="3" hidden="1">#REF!</definedName>
    <definedName name="BExKJUSJPFUIK20FTVAFJWR2OUYX" localSheetId="0" hidden="1">#REF!</definedName>
    <definedName name="BExKJUSJPFUIK20FTVAFJWR2OUYX" localSheetId="1" hidden="1">#REF!</definedName>
    <definedName name="BExKJUSJPFUIK20FTVAFJWR2OUYX" hidden="1">#REF!</definedName>
    <definedName name="BExKK8VP5RS3D0UXZVKA37C4SYBP" localSheetId="4" hidden="1">#REF!</definedName>
    <definedName name="BExKK8VP5RS3D0UXZVKA37C4SYBP" localSheetId="3" hidden="1">#REF!</definedName>
    <definedName name="BExKK8VP5RS3D0UXZVKA37C4SYBP" localSheetId="0" hidden="1">#REF!</definedName>
    <definedName name="BExKK8VP5RS3D0UXZVKA37C4SYBP" localSheetId="1" hidden="1">#REF!</definedName>
    <definedName name="BExKK8VP5RS3D0UXZVKA37C4SYBP" hidden="1">#REF!</definedName>
    <definedName name="BExKKIM9NPF6B3SPMPIQB27HQME4" localSheetId="4" hidden="1">#REF!</definedName>
    <definedName name="BExKKIM9NPF6B3SPMPIQB27HQME4" localSheetId="3" hidden="1">#REF!</definedName>
    <definedName name="BExKKIM9NPF6B3SPMPIQB27HQME4" localSheetId="0" hidden="1">#REF!</definedName>
    <definedName name="BExKKIM9NPF6B3SPMPIQB27HQME4" localSheetId="1" hidden="1">#REF!</definedName>
    <definedName name="BExKKIM9NPF6B3SPMPIQB27HQME4" hidden="1">#REF!</definedName>
    <definedName name="BExKKIX1BCBQ4R3K41QD8NTV0OV0" localSheetId="4" hidden="1">#REF!</definedName>
    <definedName name="BExKKIX1BCBQ4R3K41QD8NTV0OV0" localSheetId="3" hidden="1">#REF!</definedName>
    <definedName name="BExKKIX1BCBQ4R3K41QD8NTV0OV0" localSheetId="0" hidden="1">#REF!</definedName>
    <definedName name="BExKKIX1BCBQ4R3K41QD8NTV0OV0" localSheetId="1" hidden="1">#REF!</definedName>
    <definedName name="BExKKIX1BCBQ4R3K41QD8NTV0OV0" hidden="1">#REF!</definedName>
    <definedName name="BExKKQ3ZWADYV03YHMXDOAMU90EB" localSheetId="4" hidden="1">#REF!</definedName>
    <definedName name="BExKKQ3ZWADYV03YHMXDOAMU90EB" localSheetId="3" hidden="1">#REF!</definedName>
    <definedName name="BExKKQ3ZWADYV03YHMXDOAMU90EB" localSheetId="0" hidden="1">#REF!</definedName>
    <definedName name="BExKKQ3ZWADYV03YHMXDOAMU90EB" localSheetId="1" hidden="1">#REF!</definedName>
    <definedName name="BExKKQ3ZWADYV03YHMXDOAMU90EB" hidden="1">#REF!</definedName>
    <definedName name="BExKKUGD2HMJWQEYZ8H3X1BMXFS9" localSheetId="4" hidden="1">#REF!</definedName>
    <definedName name="BExKKUGD2HMJWQEYZ8H3X1BMXFS9" localSheetId="3" hidden="1">#REF!</definedName>
    <definedName name="BExKKUGD2HMJWQEYZ8H3X1BMXFS9" localSheetId="0" hidden="1">#REF!</definedName>
    <definedName name="BExKKUGD2HMJWQEYZ8H3X1BMXFS9" localSheetId="1" hidden="1">#REF!</definedName>
    <definedName name="BExKKUGD2HMJWQEYZ8H3X1BMXFS9" hidden="1">#REF!</definedName>
    <definedName name="BExKKX05KCZZZPKOR1NE5A8RGVT4" localSheetId="4" hidden="1">#REF!</definedName>
    <definedName name="BExKKX05KCZZZPKOR1NE5A8RGVT4" localSheetId="3" hidden="1">#REF!</definedName>
    <definedName name="BExKKX05KCZZZPKOR1NE5A8RGVT4" localSheetId="0" hidden="1">#REF!</definedName>
    <definedName name="BExKKX05KCZZZPKOR1NE5A8RGVT4" localSheetId="1" hidden="1">#REF!</definedName>
    <definedName name="BExKKX05KCZZZPKOR1NE5A8RGVT4" hidden="1">#REF!</definedName>
    <definedName name="BExKLD6S9L66QYREYHBE5J44OK7X" localSheetId="4" hidden="1">#REF!</definedName>
    <definedName name="BExKLD6S9L66QYREYHBE5J44OK7X" localSheetId="3" hidden="1">#REF!</definedName>
    <definedName name="BExKLD6S9L66QYREYHBE5J44OK7X" localSheetId="0" hidden="1">#REF!</definedName>
    <definedName name="BExKLD6S9L66QYREYHBE5J44OK7X" localSheetId="1" hidden="1">#REF!</definedName>
    <definedName name="BExKLD6S9L66QYREYHBE5J44OK7X" hidden="1">#REF!</definedName>
    <definedName name="BExKLEZK32L28GYJWVO63BZ5E1JD" localSheetId="4" hidden="1">#REF!</definedName>
    <definedName name="BExKLEZK32L28GYJWVO63BZ5E1JD" localSheetId="3" hidden="1">#REF!</definedName>
    <definedName name="BExKLEZK32L28GYJWVO63BZ5E1JD" localSheetId="0" hidden="1">#REF!</definedName>
    <definedName name="BExKLEZK32L28GYJWVO63BZ5E1JD" localSheetId="1" hidden="1">#REF!</definedName>
    <definedName name="BExKLEZK32L28GYJWVO63BZ5E1JD" hidden="1">#REF!</definedName>
    <definedName name="BExKLLKVVHT06LA55JB2FC871DC5" localSheetId="4" hidden="1">#REF!</definedName>
    <definedName name="BExKLLKVVHT06LA55JB2FC871DC5" localSheetId="3" hidden="1">#REF!</definedName>
    <definedName name="BExKLLKVVHT06LA55JB2FC871DC5" localSheetId="0" hidden="1">#REF!</definedName>
    <definedName name="BExKLLKVVHT06LA55JB2FC871DC5" localSheetId="1" hidden="1">#REF!</definedName>
    <definedName name="BExKLLKVVHT06LA55JB2FC871DC5" hidden="1">#REF!</definedName>
    <definedName name="BExKMWBX4EH3EYJ07UFEM08NB40Z" localSheetId="4" hidden="1">#REF!</definedName>
    <definedName name="BExKMWBX4EH3EYJ07UFEM08NB40Z" localSheetId="3" hidden="1">#REF!</definedName>
    <definedName name="BExKMWBX4EH3EYJ07UFEM08NB40Z" localSheetId="0" hidden="1">#REF!</definedName>
    <definedName name="BExKMWBX4EH3EYJ07UFEM08NB40Z" localSheetId="1" hidden="1">#REF!</definedName>
    <definedName name="BExKMWBX4EH3EYJ07UFEM08NB40Z" hidden="1">#REF!</definedName>
    <definedName name="BExKNBGV2IR3S7M0BX4810KZB4V3" localSheetId="4" hidden="1">#REF!</definedName>
    <definedName name="BExKNBGV2IR3S7M0BX4810KZB4V3" localSheetId="3" hidden="1">#REF!</definedName>
    <definedName name="BExKNBGV2IR3S7M0BX4810KZB4V3" localSheetId="0" hidden="1">#REF!</definedName>
    <definedName name="BExKNBGV2IR3S7M0BX4810KZB4V3" localSheetId="1" hidden="1">#REF!</definedName>
    <definedName name="BExKNBGV2IR3S7M0BX4810KZB4V3" hidden="1">#REF!</definedName>
    <definedName name="BExKNCTBZTSY3MO42VU5PLV6YUHZ" localSheetId="4" hidden="1">#REF!</definedName>
    <definedName name="BExKNCTBZTSY3MO42VU5PLV6YUHZ" localSheetId="3" hidden="1">#REF!</definedName>
    <definedName name="BExKNCTBZTSY3MO42VU5PLV6YUHZ" localSheetId="0" hidden="1">#REF!</definedName>
    <definedName name="BExKNCTBZTSY3MO42VU5PLV6YUHZ" localSheetId="1" hidden="1">#REF!</definedName>
    <definedName name="BExKNCTBZTSY3MO42VU5PLV6YUHZ" hidden="1">#REF!</definedName>
    <definedName name="BExKNGV2YY749C42AQ2T9QNIE5C3" localSheetId="4" hidden="1">#REF!</definedName>
    <definedName name="BExKNGV2YY749C42AQ2T9QNIE5C3" localSheetId="3" hidden="1">#REF!</definedName>
    <definedName name="BExKNGV2YY749C42AQ2T9QNIE5C3" localSheetId="0" hidden="1">#REF!</definedName>
    <definedName name="BExKNGV2YY749C42AQ2T9QNIE5C3" localSheetId="1" hidden="1">#REF!</definedName>
    <definedName name="BExKNGV2YY749C42AQ2T9QNIE5C3" hidden="1">#REF!</definedName>
    <definedName name="BExKNV8UOHVWEHDJWI2WMJ9X6QHZ" localSheetId="4" hidden="1">#REF!</definedName>
    <definedName name="BExKNV8UOHVWEHDJWI2WMJ9X6QHZ" localSheetId="3" hidden="1">#REF!</definedName>
    <definedName name="BExKNV8UOHVWEHDJWI2WMJ9X6QHZ" localSheetId="0" hidden="1">#REF!</definedName>
    <definedName name="BExKNV8UOHVWEHDJWI2WMJ9X6QHZ" localSheetId="1" hidden="1">#REF!</definedName>
    <definedName name="BExKNV8UOHVWEHDJWI2WMJ9X6QHZ" hidden="1">#REF!</definedName>
    <definedName name="BExKNZLD7UATC1MYRNJD8H2NH4KU" localSheetId="4" hidden="1">#REF!</definedName>
    <definedName name="BExKNZLD7UATC1MYRNJD8H2NH4KU" localSheetId="3" hidden="1">#REF!</definedName>
    <definedName name="BExKNZLD7UATC1MYRNJD8H2NH4KU" localSheetId="0" hidden="1">#REF!</definedName>
    <definedName name="BExKNZLD7UATC1MYRNJD8H2NH4KU" localSheetId="1" hidden="1">#REF!</definedName>
    <definedName name="BExKNZLD7UATC1MYRNJD8H2NH4KU" hidden="1">#REF!</definedName>
    <definedName name="BExKNZQUKQQG2Y97R74G4O4BJP1L" localSheetId="4" hidden="1">#REF!</definedName>
    <definedName name="BExKNZQUKQQG2Y97R74G4O4BJP1L" localSheetId="3" hidden="1">#REF!</definedName>
    <definedName name="BExKNZQUKQQG2Y97R74G4O4BJP1L" localSheetId="0" hidden="1">#REF!</definedName>
    <definedName name="BExKNZQUKQQG2Y97R74G4O4BJP1L" localSheetId="1" hidden="1">#REF!</definedName>
    <definedName name="BExKNZQUKQQG2Y97R74G4O4BJP1L" hidden="1">#REF!</definedName>
    <definedName name="BExKO06X0EAD3ABEG1E8PWLDWHBA" localSheetId="4" hidden="1">#REF!</definedName>
    <definedName name="BExKO06X0EAD3ABEG1E8PWLDWHBA" localSheetId="3" hidden="1">#REF!</definedName>
    <definedName name="BExKO06X0EAD3ABEG1E8PWLDWHBA" localSheetId="0" hidden="1">#REF!</definedName>
    <definedName name="BExKO06X0EAD3ABEG1E8PWLDWHBA" localSheetId="1" hidden="1">#REF!</definedName>
    <definedName name="BExKO06X0EAD3ABEG1E8PWLDWHBA" hidden="1">#REF!</definedName>
    <definedName name="BExKO2AHHSGNI1AZOIOW21KPXKPE" localSheetId="4" hidden="1">#REF!</definedName>
    <definedName name="BExKO2AHHSGNI1AZOIOW21KPXKPE" localSheetId="3" hidden="1">#REF!</definedName>
    <definedName name="BExKO2AHHSGNI1AZOIOW21KPXKPE" localSheetId="0" hidden="1">#REF!</definedName>
    <definedName name="BExKO2AHHSGNI1AZOIOW21KPXKPE" localSheetId="1" hidden="1">#REF!</definedName>
    <definedName name="BExKO2AHHSGNI1AZOIOW21KPXKPE" hidden="1">#REF!</definedName>
    <definedName name="BExKO2FXWJWC5IZLDN8JHYILQJ2N" localSheetId="4" hidden="1">#REF!</definedName>
    <definedName name="BExKO2FXWJWC5IZLDN8JHYILQJ2N" localSheetId="3" hidden="1">#REF!</definedName>
    <definedName name="BExKO2FXWJWC5IZLDN8JHYILQJ2N" localSheetId="0" hidden="1">#REF!</definedName>
    <definedName name="BExKO2FXWJWC5IZLDN8JHYILQJ2N" localSheetId="1" hidden="1">#REF!</definedName>
    <definedName name="BExKO2FXWJWC5IZLDN8JHYILQJ2N" hidden="1">#REF!</definedName>
    <definedName name="BExKO438WZ8FKOU00NURGFMOYXWN" localSheetId="4" hidden="1">#REF!</definedName>
    <definedName name="BExKO438WZ8FKOU00NURGFMOYXWN" localSheetId="3" hidden="1">#REF!</definedName>
    <definedName name="BExKO438WZ8FKOU00NURGFMOYXWN" localSheetId="0" hidden="1">#REF!</definedName>
    <definedName name="BExKO438WZ8FKOU00NURGFMOYXWN" localSheetId="1" hidden="1">#REF!</definedName>
    <definedName name="BExKO438WZ8FKOU00NURGFMOYXWN" hidden="1">#REF!</definedName>
    <definedName name="BExKODIZGWW2EQD0FEYW6WK6XLCM" localSheetId="4" hidden="1">#REF!</definedName>
    <definedName name="BExKODIZGWW2EQD0FEYW6WK6XLCM" localSheetId="3" hidden="1">#REF!</definedName>
    <definedName name="BExKODIZGWW2EQD0FEYW6WK6XLCM" localSheetId="0" hidden="1">#REF!</definedName>
    <definedName name="BExKODIZGWW2EQD0FEYW6WK6XLCM" localSheetId="1" hidden="1">#REF!</definedName>
    <definedName name="BExKODIZGWW2EQD0FEYW6WK6XLCM" hidden="1">#REF!</definedName>
    <definedName name="BExKOPO2HPWVQGAKW8LOZMPIDEFG" localSheetId="4" hidden="1">#REF!</definedName>
    <definedName name="BExKOPO2HPWVQGAKW8LOZMPIDEFG" localSheetId="3" hidden="1">#REF!</definedName>
    <definedName name="BExKOPO2HPWVQGAKW8LOZMPIDEFG" localSheetId="0" hidden="1">#REF!</definedName>
    <definedName name="BExKOPO2HPWVQGAKW8LOZMPIDEFG" localSheetId="1" hidden="1">#REF!</definedName>
    <definedName name="BExKOPO2HPWVQGAKW8LOZMPIDEFG" hidden="1">#REF!</definedName>
    <definedName name="BExKPEZP0QTKOTLIMMIFSVTHQEEK" localSheetId="4" hidden="1">#REF!</definedName>
    <definedName name="BExKPEZP0QTKOTLIMMIFSVTHQEEK" localSheetId="3" hidden="1">#REF!</definedName>
    <definedName name="BExKPEZP0QTKOTLIMMIFSVTHQEEK" localSheetId="0" hidden="1">#REF!</definedName>
    <definedName name="BExKPEZP0QTKOTLIMMIFSVTHQEEK" localSheetId="1" hidden="1">#REF!</definedName>
    <definedName name="BExKPEZP0QTKOTLIMMIFSVTHQEEK" hidden="1">#REF!</definedName>
    <definedName name="BExKPLQJX0HJ8OTXBXH9IC9J2V0W" localSheetId="4" hidden="1">#REF!</definedName>
    <definedName name="BExKPLQJX0HJ8OTXBXH9IC9J2V0W" localSheetId="3" hidden="1">#REF!</definedName>
    <definedName name="BExKPLQJX0HJ8OTXBXH9IC9J2V0W" localSheetId="0" hidden="1">#REF!</definedName>
    <definedName name="BExKPLQJX0HJ8OTXBXH9IC9J2V0W" localSheetId="1" hidden="1">#REF!</definedName>
    <definedName name="BExKPLQJX0HJ8OTXBXH9IC9J2V0W" hidden="1">#REF!</definedName>
    <definedName name="BExKPN8C7GN36ZJZHLOB74LU6KT0" localSheetId="4" hidden="1">#REF!</definedName>
    <definedName name="BExKPN8C7GN36ZJZHLOB74LU6KT0" localSheetId="3" hidden="1">#REF!</definedName>
    <definedName name="BExKPN8C7GN36ZJZHLOB74LU6KT0" localSheetId="0" hidden="1">#REF!</definedName>
    <definedName name="BExKPN8C7GN36ZJZHLOB74LU6KT0" localSheetId="1" hidden="1">#REF!</definedName>
    <definedName name="BExKPN8C7GN36ZJZHLOB74LU6KT0" hidden="1">#REF!</definedName>
    <definedName name="BExKPX9VZ1J5021Q98K60HMPJU58" localSheetId="4" hidden="1">#REF!</definedName>
    <definedName name="BExKPX9VZ1J5021Q98K60HMPJU58" localSheetId="3" hidden="1">#REF!</definedName>
    <definedName name="BExKPX9VZ1J5021Q98K60HMPJU58" localSheetId="0" hidden="1">#REF!</definedName>
    <definedName name="BExKPX9VZ1J5021Q98K60HMPJU58" localSheetId="1" hidden="1">#REF!</definedName>
    <definedName name="BExKPX9VZ1J5021Q98K60HMPJU58" hidden="1">#REF!</definedName>
    <definedName name="BExKQJGAAWNM3NT19E9I0CQDBTU0" localSheetId="4" hidden="1">#REF!</definedName>
    <definedName name="BExKQJGAAWNM3NT19E9I0CQDBTU0" localSheetId="3" hidden="1">#REF!</definedName>
    <definedName name="BExKQJGAAWNM3NT19E9I0CQDBTU0" localSheetId="0" hidden="1">#REF!</definedName>
    <definedName name="BExKQJGAAWNM3NT19E9I0CQDBTU0" localSheetId="1" hidden="1">#REF!</definedName>
    <definedName name="BExKQJGAAWNM3NT19E9I0CQDBTU0" hidden="1">#REF!</definedName>
    <definedName name="BExKQM5GJ1ZN5REKFE7YVBQ0KXWF" localSheetId="4" hidden="1">#REF!</definedName>
    <definedName name="BExKQM5GJ1ZN5REKFE7YVBQ0KXWF" localSheetId="3" hidden="1">#REF!</definedName>
    <definedName name="BExKQM5GJ1ZN5REKFE7YVBQ0KXWF" localSheetId="0" hidden="1">#REF!</definedName>
    <definedName name="BExKQM5GJ1ZN5REKFE7YVBQ0KXWF" localSheetId="1" hidden="1">#REF!</definedName>
    <definedName name="BExKQM5GJ1ZN5REKFE7YVBQ0KXWF" hidden="1">#REF!</definedName>
    <definedName name="BExKQOEA7HV9U5DH9C8JXFD62EKH" localSheetId="4" hidden="1">#REF!</definedName>
    <definedName name="BExKQOEA7HV9U5DH9C8JXFD62EKH" localSheetId="3" hidden="1">#REF!</definedName>
    <definedName name="BExKQOEA7HV9U5DH9C8JXFD62EKH" localSheetId="0" hidden="1">#REF!</definedName>
    <definedName name="BExKQOEA7HV9U5DH9C8JXFD62EKH" localSheetId="1" hidden="1">#REF!</definedName>
    <definedName name="BExKQOEA7HV9U5DH9C8JXFD62EKH" hidden="1">#REF!</definedName>
    <definedName name="BExKQQ71278061G7ZFYGPWOMOMY2" localSheetId="4" hidden="1">#REF!</definedName>
    <definedName name="BExKQQ71278061G7ZFYGPWOMOMY2" localSheetId="3" hidden="1">#REF!</definedName>
    <definedName name="BExKQQ71278061G7ZFYGPWOMOMY2" localSheetId="0" hidden="1">#REF!</definedName>
    <definedName name="BExKQQ71278061G7ZFYGPWOMOMY2" localSheetId="1" hidden="1">#REF!</definedName>
    <definedName name="BExKQQ71278061G7ZFYGPWOMOMY2" hidden="1">#REF!</definedName>
    <definedName name="BExKQTXRG3ECU8NT47UR7643LO5G" localSheetId="4" hidden="1">#REF!</definedName>
    <definedName name="BExKQTXRG3ECU8NT47UR7643LO5G" localSheetId="3" hidden="1">#REF!</definedName>
    <definedName name="BExKQTXRG3ECU8NT47UR7643LO5G" localSheetId="0" hidden="1">#REF!</definedName>
    <definedName name="BExKQTXRG3ECU8NT47UR7643LO5G" localSheetId="1" hidden="1">#REF!</definedName>
    <definedName name="BExKQTXRG3ECU8NT47UR7643LO5G" hidden="1">#REF!</definedName>
    <definedName name="BExKQVL7HPOIZ4FHANDFMVOJLEPR" localSheetId="4" hidden="1">#REF!</definedName>
    <definedName name="BExKQVL7HPOIZ4FHANDFMVOJLEPR" localSheetId="3" hidden="1">#REF!</definedName>
    <definedName name="BExKQVL7HPOIZ4FHANDFMVOJLEPR" localSheetId="0" hidden="1">#REF!</definedName>
    <definedName name="BExKQVL7HPOIZ4FHANDFMVOJLEPR" localSheetId="1" hidden="1">#REF!</definedName>
    <definedName name="BExKQVL7HPOIZ4FHANDFMVOJLEPR" hidden="1">#REF!</definedName>
    <definedName name="BExKR32XG1WY77WDT8KW9FJPGQTU" localSheetId="4" hidden="1">#REF!</definedName>
    <definedName name="BExKR32XG1WY77WDT8KW9FJPGQTU" localSheetId="3" hidden="1">#REF!</definedName>
    <definedName name="BExKR32XG1WY77WDT8KW9FJPGQTU" localSheetId="0" hidden="1">#REF!</definedName>
    <definedName name="BExKR32XG1WY77WDT8KW9FJPGQTU" localSheetId="1" hidden="1">#REF!</definedName>
    <definedName name="BExKR32XG1WY77WDT8KW9FJPGQTU" hidden="1">#REF!</definedName>
    <definedName name="BExKR8RZSEHW184G0Z56B4EGNU72" localSheetId="4" hidden="1">#REF!</definedName>
    <definedName name="BExKR8RZSEHW184G0Z56B4EGNU72" localSheetId="3" hidden="1">#REF!</definedName>
    <definedName name="BExKR8RZSEHW184G0Z56B4EGNU72" localSheetId="0" hidden="1">#REF!</definedName>
    <definedName name="BExKR8RZSEHW184G0Z56B4EGNU72" localSheetId="1" hidden="1">#REF!</definedName>
    <definedName name="BExKR8RZSEHW184G0Z56B4EGNU72" hidden="1">#REF!</definedName>
    <definedName name="BExKRVUSQ6PA7ZYQSTEQL3X7PB9P" localSheetId="4" hidden="1">#REF!</definedName>
    <definedName name="BExKRVUSQ6PA7ZYQSTEQL3X7PB9P" localSheetId="3" hidden="1">#REF!</definedName>
    <definedName name="BExKRVUSQ6PA7ZYQSTEQL3X7PB9P" localSheetId="0" hidden="1">#REF!</definedName>
    <definedName name="BExKRVUSQ6PA7ZYQSTEQL3X7PB9P" localSheetId="1" hidden="1">#REF!</definedName>
    <definedName name="BExKRVUSQ6PA7ZYQSTEQL3X7PB9P" hidden="1">#REF!</definedName>
    <definedName name="BExKRY3KZ7F7RB2KH8HXSQ85IEQO" localSheetId="4" hidden="1">#REF!</definedName>
    <definedName name="BExKRY3KZ7F7RB2KH8HXSQ85IEQO" localSheetId="3" hidden="1">#REF!</definedName>
    <definedName name="BExKRY3KZ7F7RB2KH8HXSQ85IEQO" localSheetId="0" hidden="1">#REF!</definedName>
    <definedName name="BExKRY3KZ7F7RB2KH8HXSQ85IEQO" localSheetId="1" hidden="1">#REF!</definedName>
    <definedName name="BExKRY3KZ7F7RB2KH8HXSQ85IEQO" hidden="1">#REF!</definedName>
    <definedName name="BExKSA37DZTCK6H13HPIKR0ZFVL8" localSheetId="4" hidden="1">#REF!</definedName>
    <definedName name="BExKSA37DZTCK6H13HPIKR0ZFVL8" localSheetId="3" hidden="1">#REF!</definedName>
    <definedName name="BExKSA37DZTCK6H13HPIKR0ZFVL8" localSheetId="0" hidden="1">#REF!</definedName>
    <definedName name="BExKSA37DZTCK6H13HPIKR0ZFVL8" localSheetId="1" hidden="1">#REF!</definedName>
    <definedName name="BExKSA37DZTCK6H13HPIKR0ZFVL8" hidden="1">#REF!</definedName>
    <definedName name="BExKSFMOMSZYDE0WNC94F40S6636" localSheetId="4" hidden="1">#REF!</definedName>
    <definedName name="BExKSFMOMSZYDE0WNC94F40S6636" localSheetId="3" hidden="1">#REF!</definedName>
    <definedName name="BExKSFMOMSZYDE0WNC94F40S6636" localSheetId="0" hidden="1">#REF!</definedName>
    <definedName name="BExKSFMOMSZYDE0WNC94F40S6636" localSheetId="1" hidden="1">#REF!</definedName>
    <definedName name="BExKSFMOMSZYDE0WNC94F40S6636" hidden="1">#REF!</definedName>
    <definedName name="BExKSHQ9K79S8KYUWIV5M5LAHHF1" localSheetId="4" hidden="1">#REF!</definedName>
    <definedName name="BExKSHQ9K79S8KYUWIV5M5LAHHF1" localSheetId="3" hidden="1">#REF!</definedName>
    <definedName name="BExKSHQ9K79S8KYUWIV5M5LAHHF1" localSheetId="0" hidden="1">#REF!</definedName>
    <definedName name="BExKSHQ9K79S8KYUWIV5M5LAHHF1" localSheetId="1" hidden="1">#REF!</definedName>
    <definedName name="BExKSHQ9K79S8KYUWIV5M5LAHHF1" hidden="1">#REF!</definedName>
    <definedName name="BExKSIS3VA1NCEFCZZSIK8B3YIBZ" localSheetId="4" hidden="1">#REF!</definedName>
    <definedName name="BExKSIS3VA1NCEFCZZSIK8B3YIBZ" localSheetId="3" hidden="1">#REF!</definedName>
    <definedName name="BExKSIS3VA1NCEFCZZSIK8B3YIBZ" localSheetId="0" hidden="1">#REF!</definedName>
    <definedName name="BExKSIS3VA1NCEFCZZSIK8B3YIBZ" localSheetId="1" hidden="1">#REF!</definedName>
    <definedName name="BExKSIS3VA1NCEFCZZSIK8B3YIBZ" hidden="1">#REF!</definedName>
    <definedName name="BExKSJTWG9L3FCX8FLK4EMUJMF27" localSheetId="4" hidden="1">#REF!</definedName>
    <definedName name="BExKSJTWG9L3FCX8FLK4EMUJMF27" localSheetId="3" hidden="1">#REF!</definedName>
    <definedName name="BExKSJTWG9L3FCX8FLK4EMUJMF27" localSheetId="0" hidden="1">#REF!</definedName>
    <definedName name="BExKSJTWG9L3FCX8FLK4EMUJMF27" localSheetId="1" hidden="1">#REF!</definedName>
    <definedName name="BExKSJTWG9L3FCX8FLK4EMUJMF27" hidden="1">#REF!</definedName>
    <definedName name="BExKSU0MKNAVZYYPKCYTZDWQX4R8" localSheetId="4" hidden="1">#REF!</definedName>
    <definedName name="BExKSU0MKNAVZYYPKCYTZDWQX4R8" localSheetId="3" hidden="1">#REF!</definedName>
    <definedName name="BExKSU0MKNAVZYYPKCYTZDWQX4R8" localSheetId="0" hidden="1">#REF!</definedName>
    <definedName name="BExKSU0MKNAVZYYPKCYTZDWQX4R8" localSheetId="1" hidden="1">#REF!</definedName>
    <definedName name="BExKSU0MKNAVZYYPKCYTZDWQX4R8" hidden="1">#REF!</definedName>
    <definedName name="BExKSX60G1MUS689FXIGYP2F7C62" localSheetId="4" hidden="1">#REF!</definedName>
    <definedName name="BExKSX60G1MUS689FXIGYP2F7C62" localSheetId="3" hidden="1">#REF!</definedName>
    <definedName name="BExKSX60G1MUS689FXIGYP2F7C62" localSheetId="0" hidden="1">#REF!</definedName>
    <definedName name="BExKSX60G1MUS689FXIGYP2F7C62" localSheetId="1" hidden="1">#REF!</definedName>
    <definedName name="BExKSX60G1MUS689FXIGYP2F7C62" hidden="1">#REF!</definedName>
    <definedName name="BExKT2UZ7Y2VWF5NQE18SJRLD2RN" localSheetId="4" hidden="1">#REF!</definedName>
    <definedName name="BExKT2UZ7Y2VWF5NQE18SJRLD2RN" localSheetId="3" hidden="1">#REF!</definedName>
    <definedName name="BExKT2UZ7Y2VWF5NQE18SJRLD2RN" localSheetId="0" hidden="1">#REF!</definedName>
    <definedName name="BExKT2UZ7Y2VWF5NQE18SJRLD2RN" localSheetId="1" hidden="1">#REF!</definedName>
    <definedName name="BExKT2UZ7Y2VWF5NQE18SJRLD2RN" hidden="1">#REF!</definedName>
    <definedName name="BExKT3GJFNGAM09H5F615E36A38C" localSheetId="4" hidden="1">#REF!</definedName>
    <definedName name="BExKT3GJFNGAM09H5F615E36A38C" localSheetId="3" hidden="1">#REF!</definedName>
    <definedName name="BExKT3GJFNGAM09H5F615E36A38C" localSheetId="0" hidden="1">#REF!</definedName>
    <definedName name="BExKT3GJFNGAM09H5F615E36A38C" localSheetId="1" hidden="1">#REF!</definedName>
    <definedName name="BExKT3GJFNGAM09H5F615E36A38C" hidden="1">#REF!</definedName>
    <definedName name="BExKTQZGN8GI3XGSEXMPCCA3S19H" localSheetId="4" hidden="1">#REF!</definedName>
    <definedName name="BExKTQZGN8GI3XGSEXMPCCA3S19H" localSheetId="3" hidden="1">#REF!</definedName>
    <definedName name="BExKTQZGN8GI3XGSEXMPCCA3S19H" localSheetId="0" hidden="1">#REF!</definedName>
    <definedName name="BExKTQZGN8GI3XGSEXMPCCA3S19H" localSheetId="1" hidden="1">#REF!</definedName>
    <definedName name="BExKTQZGN8GI3XGSEXMPCCA3S19H" hidden="1">#REF!</definedName>
    <definedName name="BExKTUKYYU0F6TUW1RXV24LRAZFE" localSheetId="4" hidden="1">#REF!</definedName>
    <definedName name="BExKTUKYYU0F6TUW1RXV24LRAZFE" localSheetId="3" hidden="1">#REF!</definedName>
    <definedName name="BExKTUKYYU0F6TUW1RXV24LRAZFE" localSheetId="0" hidden="1">#REF!</definedName>
    <definedName name="BExKTUKYYU0F6TUW1RXV24LRAZFE" localSheetId="1" hidden="1">#REF!</definedName>
    <definedName name="BExKTUKYYU0F6TUW1RXV24LRAZFE" hidden="1">#REF!</definedName>
    <definedName name="BExKU3FBLHQBIUTN6XEZW5GC9OG1" localSheetId="4" hidden="1">#REF!</definedName>
    <definedName name="BExKU3FBLHQBIUTN6XEZW5GC9OG1" localSheetId="3" hidden="1">#REF!</definedName>
    <definedName name="BExKU3FBLHQBIUTN6XEZW5GC9OG1" localSheetId="0" hidden="1">#REF!</definedName>
    <definedName name="BExKU3FBLHQBIUTN6XEZW5GC9OG1" localSheetId="1" hidden="1">#REF!</definedName>
    <definedName name="BExKU3FBLHQBIUTN6XEZW5GC9OG1" hidden="1">#REF!</definedName>
    <definedName name="BExKU82I99FEUIZLODXJDOJC96CQ" localSheetId="4" hidden="1">#REF!</definedName>
    <definedName name="BExKU82I99FEUIZLODXJDOJC96CQ" localSheetId="3" hidden="1">#REF!</definedName>
    <definedName name="BExKU82I99FEUIZLODXJDOJC96CQ" localSheetId="0" hidden="1">#REF!</definedName>
    <definedName name="BExKU82I99FEUIZLODXJDOJC96CQ" localSheetId="1" hidden="1">#REF!</definedName>
    <definedName name="BExKU82I99FEUIZLODXJDOJC96CQ" hidden="1">#REF!</definedName>
    <definedName name="BExKUDM0DFSCM3D91SH0XLXJSL18" localSheetId="4" hidden="1">#REF!</definedName>
    <definedName name="BExKUDM0DFSCM3D91SH0XLXJSL18" localSheetId="3" hidden="1">#REF!</definedName>
    <definedName name="BExKUDM0DFSCM3D91SH0XLXJSL18" localSheetId="0" hidden="1">#REF!</definedName>
    <definedName name="BExKUDM0DFSCM3D91SH0XLXJSL18" localSheetId="1" hidden="1">#REF!</definedName>
    <definedName name="BExKUDM0DFSCM3D91SH0XLXJSL18" hidden="1">#REF!</definedName>
    <definedName name="BExKULEKJLA77AUQPDUHSM94Y76Z" localSheetId="4" hidden="1">#REF!</definedName>
    <definedName name="BExKULEKJLA77AUQPDUHSM94Y76Z" localSheetId="3" hidden="1">#REF!</definedName>
    <definedName name="BExKULEKJLA77AUQPDUHSM94Y76Z" localSheetId="0" hidden="1">#REF!</definedName>
    <definedName name="BExKULEKJLA77AUQPDUHSM94Y76Z" localSheetId="1" hidden="1">#REF!</definedName>
    <definedName name="BExKULEKJLA77AUQPDUHSM94Y76Z" hidden="1">#REF!</definedName>
    <definedName name="BExKV08R85MKI3MAX9E2HERNQUNL" localSheetId="4" hidden="1">#REF!</definedName>
    <definedName name="BExKV08R85MKI3MAX9E2HERNQUNL" localSheetId="3" hidden="1">#REF!</definedName>
    <definedName name="BExKV08R85MKI3MAX9E2HERNQUNL" localSheetId="0" hidden="1">#REF!</definedName>
    <definedName name="BExKV08R85MKI3MAX9E2HERNQUNL" localSheetId="1" hidden="1">#REF!</definedName>
    <definedName name="BExKV08R85MKI3MAX9E2HERNQUNL" hidden="1">#REF!</definedName>
    <definedName name="BExKV4AAUNNJL5JWD7PX6BFKVS6O" localSheetId="4" hidden="1">#REF!</definedName>
    <definedName name="BExKV4AAUNNJL5JWD7PX6BFKVS6O" localSheetId="3" hidden="1">#REF!</definedName>
    <definedName name="BExKV4AAUNNJL5JWD7PX6BFKVS6O" localSheetId="0" hidden="1">#REF!</definedName>
    <definedName name="BExKV4AAUNNJL5JWD7PX6BFKVS6O" localSheetId="1" hidden="1">#REF!</definedName>
    <definedName name="BExKV4AAUNNJL5JWD7PX6BFKVS6O" hidden="1">#REF!</definedName>
    <definedName name="BExKVDVK6HN74GQPTXICP9BFC8CF" localSheetId="4" hidden="1">#REF!</definedName>
    <definedName name="BExKVDVK6HN74GQPTXICP9BFC8CF" localSheetId="3" hidden="1">#REF!</definedName>
    <definedName name="BExKVDVK6HN74GQPTXICP9BFC8CF" localSheetId="0" hidden="1">#REF!</definedName>
    <definedName name="BExKVDVK6HN74GQPTXICP9BFC8CF" localSheetId="1" hidden="1">#REF!</definedName>
    <definedName name="BExKVDVK6HN74GQPTXICP9BFC8CF" hidden="1">#REF!</definedName>
    <definedName name="BExKVFZ3ZZGIC1QI8XN6BYFWN0ZY" localSheetId="4" hidden="1">#REF!</definedName>
    <definedName name="BExKVFZ3ZZGIC1QI8XN6BYFWN0ZY" localSheetId="3" hidden="1">#REF!</definedName>
    <definedName name="BExKVFZ3ZZGIC1QI8XN6BYFWN0ZY" localSheetId="0" hidden="1">#REF!</definedName>
    <definedName name="BExKVFZ3ZZGIC1QI8XN6BYFWN0ZY" localSheetId="1" hidden="1">#REF!</definedName>
    <definedName name="BExKVFZ3ZZGIC1QI8XN6BYFWN0ZY" hidden="1">#REF!</definedName>
    <definedName name="BExKVG4KGO28KPGTAFL1R8TTZ10N" localSheetId="4" hidden="1">#REF!</definedName>
    <definedName name="BExKVG4KGO28KPGTAFL1R8TTZ10N" localSheetId="3" hidden="1">#REF!</definedName>
    <definedName name="BExKVG4KGO28KPGTAFL1R8TTZ10N" localSheetId="0" hidden="1">#REF!</definedName>
    <definedName name="BExKVG4KGO28KPGTAFL1R8TTZ10N" localSheetId="1" hidden="1">#REF!</definedName>
    <definedName name="BExKVG4KGO28KPGTAFL1R8TTZ10N" hidden="1">#REF!</definedName>
    <definedName name="BExKW0CSH7DA02YSNV64PSEIXB2P" localSheetId="4" hidden="1">#REF!</definedName>
    <definedName name="BExKW0CSH7DA02YSNV64PSEIXB2P" localSheetId="3" hidden="1">#REF!</definedName>
    <definedName name="BExKW0CSH7DA02YSNV64PSEIXB2P" localSheetId="0" hidden="1">#REF!</definedName>
    <definedName name="BExKW0CSH7DA02YSNV64PSEIXB2P" localSheetId="1" hidden="1">#REF!</definedName>
    <definedName name="BExKW0CSH7DA02YSNV64PSEIXB2P" hidden="1">#REF!</definedName>
    <definedName name="BExM9NUG3Q31X01AI9ZJCZIX25CS" localSheetId="4" hidden="1">#REF!</definedName>
    <definedName name="BExM9NUG3Q31X01AI9ZJCZIX25CS" localSheetId="3" hidden="1">#REF!</definedName>
    <definedName name="BExM9NUG3Q31X01AI9ZJCZIX25CS" localSheetId="0" hidden="1">#REF!</definedName>
    <definedName name="BExM9NUG3Q31X01AI9ZJCZIX25CS" localSheetId="1" hidden="1">#REF!</definedName>
    <definedName name="BExM9NUG3Q31X01AI9ZJCZIX25CS" hidden="1">#REF!</definedName>
    <definedName name="BExM9OG182RP30MY23PG49LVPZ1C" localSheetId="4" hidden="1">#REF!</definedName>
    <definedName name="BExM9OG182RP30MY23PG49LVPZ1C" localSheetId="3" hidden="1">#REF!</definedName>
    <definedName name="BExM9OG182RP30MY23PG49LVPZ1C" localSheetId="0" hidden="1">#REF!</definedName>
    <definedName name="BExM9OG182RP30MY23PG49LVPZ1C" localSheetId="1" hidden="1">#REF!</definedName>
    <definedName name="BExM9OG182RP30MY23PG49LVPZ1C" hidden="1">#REF!</definedName>
    <definedName name="BExMA64MW1S18NH8DCKPCCEI5KCB" localSheetId="4" hidden="1">#REF!</definedName>
    <definedName name="BExMA64MW1S18NH8DCKPCCEI5KCB" localSheetId="3" hidden="1">#REF!</definedName>
    <definedName name="BExMA64MW1S18NH8DCKPCCEI5KCB" localSheetId="0" hidden="1">#REF!</definedName>
    <definedName name="BExMA64MW1S18NH8DCKPCCEI5KCB" localSheetId="1" hidden="1">#REF!</definedName>
    <definedName name="BExMA64MW1S18NH8DCKPCCEI5KCB" hidden="1">#REF!</definedName>
    <definedName name="BExMALEWFUEM8Y686IT03ECURUBR" localSheetId="4" hidden="1">#REF!</definedName>
    <definedName name="BExMALEWFUEM8Y686IT03ECURUBR" localSheetId="3" hidden="1">#REF!</definedName>
    <definedName name="BExMALEWFUEM8Y686IT03ECURUBR" localSheetId="0" hidden="1">#REF!</definedName>
    <definedName name="BExMALEWFUEM8Y686IT03ECURUBR" localSheetId="1" hidden="1">#REF!</definedName>
    <definedName name="BExMALEWFUEM8Y686IT03ECURUBR" hidden="1">#REF!</definedName>
    <definedName name="BExMAR3XSK6RSFLHP7ZX1EWGHASI" localSheetId="4" hidden="1">#REF!</definedName>
    <definedName name="BExMAR3XSK6RSFLHP7ZX1EWGHASI" localSheetId="3" hidden="1">#REF!</definedName>
    <definedName name="BExMAR3XSK6RSFLHP7ZX1EWGHASI" localSheetId="0" hidden="1">#REF!</definedName>
    <definedName name="BExMAR3XSK6RSFLHP7ZX1EWGHASI" localSheetId="1" hidden="1">#REF!</definedName>
    <definedName name="BExMAR3XSK6RSFLHP7ZX1EWGHASI" hidden="1">#REF!</definedName>
    <definedName name="BExMAXJS82ZJ8RS22VLE0V0LDUII" localSheetId="4" hidden="1">#REF!</definedName>
    <definedName name="BExMAXJS82ZJ8RS22VLE0V0LDUII" localSheetId="3" hidden="1">#REF!</definedName>
    <definedName name="BExMAXJS82ZJ8RS22VLE0V0LDUII" localSheetId="0" hidden="1">#REF!</definedName>
    <definedName name="BExMAXJS82ZJ8RS22VLE0V0LDUII" localSheetId="1" hidden="1">#REF!</definedName>
    <definedName name="BExMAXJS82ZJ8RS22VLE0V0LDUII" hidden="1">#REF!</definedName>
    <definedName name="BExMB4QRS0R3MTB4CMUHFZ84LNZQ" localSheetId="4" hidden="1">#REF!</definedName>
    <definedName name="BExMB4QRS0R3MTB4CMUHFZ84LNZQ" localSheetId="3" hidden="1">#REF!</definedName>
    <definedName name="BExMB4QRS0R3MTB4CMUHFZ84LNZQ" localSheetId="0" hidden="1">#REF!</definedName>
    <definedName name="BExMB4QRS0R3MTB4CMUHFZ84LNZQ" localSheetId="1" hidden="1">#REF!</definedName>
    <definedName name="BExMB4QRS0R3MTB4CMUHFZ84LNZQ" hidden="1">#REF!</definedName>
    <definedName name="BExMBC35WKQY5CWQJLV4D05O6971" localSheetId="4" hidden="1">#REF!</definedName>
    <definedName name="BExMBC35WKQY5CWQJLV4D05O6971" localSheetId="3" hidden="1">#REF!</definedName>
    <definedName name="BExMBC35WKQY5CWQJLV4D05O6971" localSheetId="0" hidden="1">#REF!</definedName>
    <definedName name="BExMBC35WKQY5CWQJLV4D05O6971" localSheetId="1" hidden="1">#REF!</definedName>
    <definedName name="BExMBC35WKQY5CWQJLV4D05O6971" hidden="1">#REF!</definedName>
    <definedName name="BExMBFTZV4Q1A5KG25C1N9PHQNSW" localSheetId="4" hidden="1">#REF!</definedName>
    <definedName name="BExMBFTZV4Q1A5KG25C1N9PHQNSW" localSheetId="3" hidden="1">#REF!</definedName>
    <definedName name="BExMBFTZV4Q1A5KG25C1N9PHQNSW" localSheetId="0" hidden="1">#REF!</definedName>
    <definedName name="BExMBFTZV4Q1A5KG25C1N9PHQNSW" localSheetId="1" hidden="1">#REF!</definedName>
    <definedName name="BExMBFTZV4Q1A5KG25C1N9PHQNSW" hidden="1">#REF!</definedName>
    <definedName name="BExMBK6ISK3U7KHZKUJXIDKGF6VW" localSheetId="4" hidden="1">#REF!</definedName>
    <definedName name="BExMBK6ISK3U7KHZKUJXIDKGF6VW" localSheetId="3" hidden="1">#REF!</definedName>
    <definedName name="BExMBK6ISK3U7KHZKUJXIDKGF6VW" localSheetId="0" hidden="1">#REF!</definedName>
    <definedName name="BExMBK6ISK3U7KHZKUJXIDKGF6VW" localSheetId="1" hidden="1">#REF!</definedName>
    <definedName name="BExMBK6ISK3U7KHZKUJXIDKGF6VW" hidden="1">#REF!</definedName>
    <definedName name="BExMBYPQDG9AYDQ5E8IECVFREPO6" localSheetId="4" hidden="1">#REF!</definedName>
    <definedName name="BExMBYPQDG9AYDQ5E8IECVFREPO6" localSheetId="3" hidden="1">#REF!</definedName>
    <definedName name="BExMBYPQDG9AYDQ5E8IECVFREPO6" localSheetId="0" hidden="1">#REF!</definedName>
    <definedName name="BExMBYPQDG9AYDQ5E8IECVFREPO6" localSheetId="1" hidden="1">#REF!</definedName>
    <definedName name="BExMBYPQDG9AYDQ5E8IECVFREPO6" hidden="1">#REF!</definedName>
    <definedName name="BExMC8AZUTX8LG89K2JJR7ZG62XX" localSheetId="4" hidden="1">#REF!</definedName>
    <definedName name="BExMC8AZUTX8LG89K2JJR7ZG62XX" localSheetId="3" hidden="1">#REF!</definedName>
    <definedName name="BExMC8AZUTX8LG89K2JJR7ZG62XX" localSheetId="0" hidden="1">#REF!</definedName>
    <definedName name="BExMC8AZUTX8LG89K2JJR7ZG62XX" localSheetId="1" hidden="1">#REF!</definedName>
    <definedName name="BExMC8AZUTX8LG89K2JJR7ZG62XX" hidden="1">#REF!</definedName>
    <definedName name="BExMCA96YR10V72G2R0SCIKPZLIZ" localSheetId="4" hidden="1">#REF!</definedName>
    <definedName name="BExMCA96YR10V72G2R0SCIKPZLIZ" localSheetId="3" hidden="1">#REF!</definedName>
    <definedName name="BExMCA96YR10V72G2R0SCIKPZLIZ" localSheetId="0" hidden="1">#REF!</definedName>
    <definedName name="BExMCA96YR10V72G2R0SCIKPZLIZ" localSheetId="1" hidden="1">#REF!</definedName>
    <definedName name="BExMCA96YR10V72G2R0SCIKPZLIZ" hidden="1">#REF!</definedName>
    <definedName name="BExMCB5JU5I2VQDUBS4O42BTEVKI" localSheetId="4" hidden="1">#REF!</definedName>
    <definedName name="BExMCB5JU5I2VQDUBS4O42BTEVKI" localSheetId="3" hidden="1">#REF!</definedName>
    <definedName name="BExMCB5JU5I2VQDUBS4O42BTEVKI" localSheetId="0" hidden="1">#REF!</definedName>
    <definedName name="BExMCB5JU5I2VQDUBS4O42BTEVKI" localSheetId="1" hidden="1">#REF!</definedName>
    <definedName name="BExMCB5JU5I2VQDUBS4O42BTEVKI" hidden="1">#REF!</definedName>
    <definedName name="BExMCFSQFSEMPY5IXDIRKZDASDBR" localSheetId="4" hidden="1">#REF!</definedName>
    <definedName name="BExMCFSQFSEMPY5IXDIRKZDASDBR" localSheetId="3" hidden="1">#REF!</definedName>
    <definedName name="BExMCFSQFSEMPY5IXDIRKZDASDBR" localSheetId="0" hidden="1">#REF!</definedName>
    <definedName name="BExMCFSQFSEMPY5IXDIRKZDASDBR" localSheetId="1" hidden="1">#REF!</definedName>
    <definedName name="BExMCFSQFSEMPY5IXDIRKZDASDBR" hidden="1">#REF!</definedName>
    <definedName name="BExMCMZOEYWVOOJ98TBHTTCS7XB8" localSheetId="4" hidden="1">#REF!</definedName>
    <definedName name="BExMCMZOEYWVOOJ98TBHTTCS7XB8" localSheetId="3" hidden="1">#REF!</definedName>
    <definedName name="BExMCMZOEYWVOOJ98TBHTTCS7XB8" localSheetId="0" hidden="1">#REF!</definedName>
    <definedName name="BExMCMZOEYWVOOJ98TBHTTCS7XB8" localSheetId="1" hidden="1">#REF!</definedName>
    <definedName name="BExMCMZOEYWVOOJ98TBHTTCS7XB8" hidden="1">#REF!</definedName>
    <definedName name="BExMCS8EF2W3FS9QADNKREYSI8P0" localSheetId="4" hidden="1">#REF!</definedName>
    <definedName name="BExMCS8EF2W3FS9QADNKREYSI8P0" localSheetId="3" hidden="1">#REF!</definedName>
    <definedName name="BExMCS8EF2W3FS9QADNKREYSI8P0" localSheetId="0" hidden="1">#REF!</definedName>
    <definedName name="BExMCS8EF2W3FS9QADNKREYSI8P0" localSheetId="1" hidden="1">#REF!</definedName>
    <definedName name="BExMCS8EF2W3FS9QADNKREYSI8P0" hidden="1">#REF!</definedName>
    <definedName name="BExMCUS7GSOM96J0HJ7EH0FFM2AC" localSheetId="4" hidden="1">#REF!</definedName>
    <definedName name="BExMCUS7GSOM96J0HJ7EH0FFM2AC" localSheetId="3" hidden="1">#REF!</definedName>
    <definedName name="BExMCUS7GSOM96J0HJ7EH0FFM2AC" localSheetId="0" hidden="1">#REF!</definedName>
    <definedName name="BExMCUS7GSOM96J0HJ7EH0FFM2AC" localSheetId="1" hidden="1">#REF!</definedName>
    <definedName name="BExMCUS7GSOM96J0HJ7EH0FFM2AC" hidden="1">#REF!</definedName>
    <definedName name="BExMCYTT6TVDWMJXO1NZANRTVNAN" localSheetId="4" hidden="1">#REF!</definedName>
    <definedName name="BExMCYTT6TVDWMJXO1NZANRTVNAN" localSheetId="3" hidden="1">#REF!</definedName>
    <definedName name="BExMCYTT6TVDWMJXO1NZANRTVNAN" localSheetId="0" hidden="1">#REF!</definedName>
    <definedName name="BExMCYTT6TVDWMJXO1NZANRTVNAN" localSheetId="1" hidden="1">#REF!</definedName>
    <definedName name="BExMCYTT6TVDWMJXO1NZANRTVNAN" hidden="1">#REF!</definedName>
    <definedName name="BExMD5F6IAV108XYJLXUO9HD0IT6" localSheetId="4" hidden="1">#REF!</definedName>
    <definedName name="BExMD5F6IAV108XYJLXUO9HD0IT6" localSheetId="3" hidden="1">#REF!</definedName>
    <definedName name="BExMD5F6IAV108XYJLXUO9HD0IT6" localSheetId="0" hidden="1">#REF!</definedName>
    <definedName name="BExMD5F6IAV108XYJLXUO9HD0IT6" localSheetId="1" hidden="1">#REF!</definedName>
    <definedName name="BExMD5F6IAV108XYJLXUO9HD0IT6" hidden="1">#REF!</definedName>
    <definedName name="BExMDANV66W9T3XAXID40XFJ0J93" localSheetId="4" hidden="1">#REF!</definedName>
    <definedName name="BExMDANV66W9T3XAXID40XFJ0J93" localSheetId="3" hidden="1">#REF!</definedName>
    <definedName name="BExMDANV66W9T3XAXID40XFJ0J93" localSheetId="0" hidden="1">#REF!</definedName>
    <definedName name="BExMDANV66W9T3XAXID40XFJ0J93" localSheetId="1" hidden="1">#REF!</definedName>
    <definedName name="BExMDANV66W9T3XAXID40XFJ0J93" hidden="1">#REF!</definedName>
    <definedName name="BExMDGD1KQP7NNR78X2ZX4FCBQ1S" localSheetId="4" hidden="1">#REF!</definedName>
    <definedName name="BExMDGD1KQP7NNR78X2ZX4FCBQ1S" localSheetId="3" hidden="1">#REF!</definedName>
    <definedName name="BExMDGD1KQP7NNR78X2ZX4FCBQ1S" localSheetId="0" hidden="1">#REF!</definedName>
    <definedName name="BExMDGD1KQP7NNR78X2ZX4FCBQ1S" localSheetId="1" hidden="1">#REF!</definedName>
    <definedName name="BExMDGD1KQP7NNR78X2ZX4FCBQ1S" hidden="1">#REF!</definedName>
    <definedName name="BExMDIRDK0DI8P86HB7WPH8QWLSQ" localSheetId="4" hidden="1">#REF!</definedName>
    <definedName name="BExMDIRDK0DI8P86HB7WPH8QWLSQ" localSheetId="3" hidden="1">#REF!</definedName>
    <definedName name="BExMDIRDK0DI8P86HB7WPH8QWLSQ" localSheetId="0" hidden="1">#REF!</definedName>
    <definedName name="BExMDIRDK0DI8P86HB7WPH8QWLSQ" localSheetId="1" hidden="1">#REF!</definedName>
    <definedName name="BExMDIRDK0DI8P86HB7WPH8QWLSQ" hidden="1">#REF!</definedName>
    <definedName name="BExMDPI2FVMORSWDDCVAJ85WYAYO" localSheetId="4" hidden="1">#REF!</definedName>
    <definedName name="BExMDPI2FVMORSWDDCVAJ85WYAYO" localSheetId="3" hidden="1">#REF!</definedName>
    <definedName name="BExMDPI2FVMORSWDDCVAJ85WYAYO" localSheetId="0" hidden="1">#REF!</definedName>
    <definedName name="BExMDPI2FVMORSWDDCVAJ85WYAYO" localSheetId="1" hidden="1">#REF!</definedName>
    <definedName name="BExMDPI2FVMORSWDDCVAJ85WYAYO" hidden="1">#REF!</definedName>
    <definedName name="BExMDUWB7VWHFFR266QXO46BNV2S" localSheetId="4" hidden="1">#REF!</definedName>
    <definedName name="BExMDUWB7VWHFFR266QXO46BNV2S" localSheetId="3" hidden="1">#REF!</definedName>
    <definedName name="BExMDUWB7VWHFFR266QXO46BNV2S" localSheetId="0" hidden="1">#REF!</definedName>
    <definedName name="BExMDUWB7VWHFFR266QXO46BNV2S" localSheetId="1" hidden="1">#REF!</definedName>
    <definedName name="BExMDUWB7VWHFFR266QXO46BNV2S" hidden="1">#REF!</definedName>
    <definedName name="BExME2U47N8LZG0BPJ49ANY5QVV2" localSheetId="4" hidden="1">#REF!</definedName>
    <definedName name="BExME2U47N8LZG0BPJ49ANY5QVV2" localSheetId="3" hidden="1">#REF!</definedName>
    <definedName name="BExME2U47N8LZG0BPJ49ANY5QVV2" localSheetId="0" hidden="1">#REF!</definedName>
    <definedName name="BExME2U47N8LZG0BPJ49ANY5QVV2" localSheetId="1" hidden="1">#REF!</definedName>
    <definedName name="BExME2U47N8LZG0BPJ49ANY5QVV2" hidden="1">#REF!</definedName>
    <definedName name="BExME88DH5DUKMUFI9FNVECXFD2E" localSheetId="4" hidden="1">#REF!</definedName>
    <definedName name="BExME88DH5DUKMUFI9FNVECXFD2E" localSheetId="3" hidden="1">#REF!</definedName>
    <definedName name="BExME88DH5DUKMUFI9FNVECXFD2E" localSheetId="0" hidden="1">#REF!</definedName>
    <definedName name="BExME88DH5DUKMUFI9FNVECXFD2E" localSheetId="1" hidden="1">#REF!</definedName>
    <definedName name="BExME88DH5DUKMUFI9FNVECXFD2E" hidden="1">#REF!</definedName>
    <definedName name="BExME9A7MOGAK7YTTQYXP5DL6VYA" localSheetId="4" hidden="1">#REF!</definedName>
    <definedName name="BExME9A7MOGAK7YTTQYXP5DL6VYA" localSheetId="3" hidden="1">#REF!</definedName>
    <definedName name="BExME9A7MOGAK7YTTQYXP5DL6VYA" localSheetId="0" hidden="1">#REF!</definedName>
    <definedName name="BExME9A7MOGAK7YTTQYXP5DL6VYA" localSheetId="1" hidden="1">#REF!</definedName>
    <definedName name="BExME9A7MOGAK7YTTQYXP5DL6VYA" hidden="1">#REF!</definedName>
    <definedName name="BExMEOV9YFRY5C3GDLU60GIX10BY" localSheetId="4" hidden="1">#REF!</definedName>
    <definedName name="BExMEOV9YFRY5C3GDLU60GIX10BY" localSheetId="3" hidden="1">#REF!</definedName>
    <definedName name="BExMEOV9YFRY5C3GDLU60GIX10BY" localSheetId="0" hidden="1">#REF!</definedName>
    <definedName name="BExMEOV9YFRY5C3GDLU60GIX10BY" localSheetId="1" hidden="1">#REF!</definedName>
    <definedName name="BExMEOV9YFRY5C3GDLU60GIX10BY" hidden="1">#REF!</definedName>
    <definedName name="BExMEY09ESM4H2YGKEQQRYUD114R" localSheetId="4" hidden="1">#REF!</definedName>
    <definedName name="BExMEY09ESM4H2YGKEQQRYUD114R" localSheetId="3" hidden="1">#REF!</definedName>
    <definedName name="BExMEY09ESM4H2YGKEQQRYUD114R" localSheetId="0" hidden="1">#REF!</definedName>
    <definedName name="BExMEY09ESM4H2YGKEQQRYUD114R" localSheetId="1" hidden="1">#REF!</definedName>
    <definedName name="BExMEY09ESM4H2YGKEQQRYUD114R" hidden="1">#REF!</definedName>
    <definedName name="BExMF4G4IUPQY1Y5GEY5N3E04CL6" localSheetId="4" hidden="1">#REF!</definedName>
    <definedName name="BExMF4G4IUPQY1Y5GEY5N3E04CL6" localSheetId="3" hidden="1">#REF!</definedName>
    <definedName name="BExMF4G4IUPQY1Y5GEY5N3E04CL6" localSheetId="0" hidden="1">#REF!</definedName>
    <definedName name="BExMF4G4IUPQY1Y5GEY5N3E04CL6" localSheetId="1" hidden="1">#REF!</definedName>
    <definedName name="BExMF4G4IUPQY1Y5GEY5N3E04CL6" hidden="1">#REF!</definedName>
    <definedName name="BExMF9UIGYMOAQK0ELUWP0S0HZZY" localSheetId="4" hidden="1">#REF!</definedName>
    <definedName name="BExMF9UIGYMOAQK0ELUWP0S0HZZY" localSheetId="3" hidden="1">#REF!</definedName>
    <definedName name="BExMF9UIGYMOAQK0ELUWP0S0HZZY" localSheetId="0" hidden="1">#REF!</definedName>
    <definedName name="BExMF9UIGYMOAQK0ELUWP0S0HZZY" localSheetId="1" hidden="1">#REF!</definedName>
    <definedName name="BExMF9UIGYMOAQK0ELUWP0S0HZZY" hidden="1">#REF!</definedName>
    <definedName name="BExMFDLBSWFMRDYJ2DZETI3EXKN2" localSheetId="4" hidden="1">#REF!</definedName>
    <definedName name="BExMFDLBSWFMRDYJ2DZETI3EXKN2" localSheetId="3" hidden="1">#REF!</definedName>
    <definedName name="BExMFDLBSWFMRDYJ2DZETI3EXKN2" localSheetId="0" hidden="1">#REF!</definedName>
    <definedName name="BExMFDLBSWFMRDYJ2DZETI3EXKN2" localSheetId="1" hidden="1">#REF!</definedName>
    <definedName name="BExMFDLBSWFMRDYJ2DZETI3EXKN2" hidden="1">#REF!</definedName>
    <definedName name="BExMFLDTMRTCHKA37LQW67BG8D5C" localSheetId="4" hidden="1">#REF!</definedName>
    <definedName name="BExMFLDTMRTCHKA37LQW67BG8D5C" localSheetId="3" hidden="1">#REF!</definedName>
    <definedName name="BExMFLDTMRTCHKA37LQW67BG8D5C" localSheetId="0" hidden="1">#REF!</definedName>
    <definedName name="BExMFLDTMRTCHKA37LQW67BG8D5C" localSheetId="1" hidden="1">#REF!</definedName>
    <definedName name="BExMFLDTMRTCHKA37LQW67BG8D5C" hidden="1">#REF!</definedName>
    <definedName name="BExMG9NSK30KD01QX0UBN2VNRTG4" localSheetId="4" hidden="1">#REF!</definedName>
    <definedName name="BExMG9NSK30KD01QX0UBN2VNRTG4" localSheetId="3" hidden="1">#REF!</definedName>
    <definedName name="BExMG9NSK30KD01QX0UBN2VNRTG4" localSheetId="0" hidden="1">#REF!</definedName>
    <definedName name="BExMG9NSK30KD01QX0UBN2VNRTG4" localSheetId="1" hidden="1">#REF!</definedName>
    <definedName name="BExMG9NSK30KD01QX0UBN2VNRTG4" hidden="1">#REF!</definedName>
    <definedName name="BExMGG3PFIHPHX7NXB7HDFI3N12L" localSheetId="4" hidden="1">#REF!</definedName>
    <definedName name="BExMGG3PFIHPHX7NXB7HDFI3N12L" localSheetId="3" hidden="1">#REF!</definedName>
    <definedName name="BExMGG3PFIHPHX7NXB7HDFI3N12L" localSheetId="0" hidden="1">#REF!</definedName>
    <definedName name="BExMGG3PFIHPHX7NXB7HDFI3N12L" localSheetId="1" hidden="1">#REF!</definedName>
    <definedName name="BExMGG3PFIHPHX7NXB7HDFI3N12L" hidden="1">#REF!</definedName>
    <definedName name="BExMH3H9TW5TJCNU5Z1EWXP3BAEP" localSheetId="4" hidden="1">#REF!</definedName>
    <definedName name="BExMH3H9TW5TJCNU5Z1EWXP3BAEP" localSheetId="3" hidden="1">#REF!</definedName>
    <definedName name="BExMH3H9TW5TJCNU5Z1EWXP3BAEP" localSheetId="0" hidden="1">#REF!</definedName>
    <definedName name="BExMH3H9TW5TJCNU5Z1EWXP3BAEP" localSheetId="1" hidden="1">#REF!</definedName>
    <definedName name="BExMH3H9TW5TJCNU5Z1EWXP3BAEP" hidden="1">#REF!</definedName>
    <definedName name="BExMHOWPB34KPZ76M2KIX2C9R2VB" localSheetId="4" hidden="1">#REF!</definedName>
    <definedName name="BExMHOWPB34KPZ76M2KIX2C9R2VB" localSheetId="3" hidden="1">#REF!</definedName>
    <definedName name="BExMHOWPB34KPZ76M2KIX2C9R2VB" localSheetId="0" hidden="1">#REF!</definedName>
    <definedName name="BExMHOWPB34KPZ76M2KIX2C9R2VB" localSheetId="1" hidden="1">#REF!</definedName>
    <definedName name="BExMHOWPB34KPZ76M2KIX2C9R2VB" hidden="1">#REF!</definedName>
    <definedName name="BExMHSSYC6KVHA3QDTSYPN92TWMI" localSheetId="4" hidden="1">#REF!</definedName>
    <definedName name="BExMHSSYC6KVHA3QDTSYPN92TWMI" localSheetId="3" hidden="1">#REF!</definedName>
    <definedName name="BExMHSSYC6KVHA3QDTSYPN92TWMI" localSheetId="0" hidden="1">#REF!</definedName>
    <definedName name="BExMHSSYC6KVHA3QDTSYPN92TWMI" localSheetId="1" hidden="1">#REF!</definedName>
    <definedName name="BExMHSSYC6KVHA3QDTSYPN92TWMI" hidden="1">#REF!</definedName>
    <definedName name="BExMI0WA793SF41LQ40A28U8OXQY" localSheetId="4" hidden="1">#REF!</definedName>
    <definedName name="BExMI0WA793SF41LQ40A28U8OXQY" localSheetId="3" hidden="1">#REF!</definedName>
    <definedName name="BExMI0WA793SF41LQ40A28U8OXQY" localSheetId="0" hidden="1">#REF!</definedName>
    <definedName name="BExMI0WA793SF41LQ40A28U8OXQY" localSheetId="1" hidden="1">#REF!</definedName>
    <definedName name="BExMI0WA793SF41LQ40A28U8OXQY" hidden="1">#REF!</definedName>
    <definedName name="BExMI3AJ9477KDL4T9DHET4LJJTW" localSheetId="4" hidden="1">#REF!</definedName>
    <definedName name="BExMI3AJ9477KDL4T9DHET4LJJTW" localSheetId="3" hidden="1">#REF!</definedName>
    <definedName name="BExMI3AJ9477KDL4T9DHET4LJJTW" localSheetId="0" hidden="1">#REF!</definedName>
    <definedName name="BExMI3AJ9477KDL4T9DHET4LJJTW" localSheetId="1" hidden="1">#REF!</definedName>
    <definedName name="BExMI3AJ9477KDL4T9DHET4LJJTW" hidden="1">#REF!</definedName>
    <definedName name="BExMI6L9KX05GAK523JFKICJMTA5" localSheetId="4" hidden="1">#REF!</definedName>
    <definedName name="BExMI6L9KX05GAK523JFKICJMTA5" localSheetId="3" hidden="1">#REF!</definedName>
    <definedName name="BExMI6L9KX05GAK523JFKICJMTA5" localSheetId="0" hidden="1">#REF!</definedName>
    <definedName name="BExMI6L9KX05GAK523JFKICJMTA5" localSheetId="1" hidden="1">#REF!</definedName>
    <definedName name="BExMI6L9KX05GAK523JFKICJMTA5" hidden="1">#REF!</definedName>
    <definedName name="BExMI6QQ20XHD0NWJUN741B37182" localSheetId="4" hidden="1">#REF!</definedName>
    <definedName name="BExMI6QQ20XHD0NWJUN741B37182" localSheetId="3" hidden="1">#REF!</definedName>
    <definedName name="BExMI6QQ20XHD0NWJUN741B37182" localSheetId="0" hidden="1">#REF!</definedName>
    <definedName name="BExMI6QQ20XHD0NWJUN741B37182" localSheetId="1" hidden="1">#REF!</definedName>
    <definedName name="BExMI6QQ20XHD0NWJUN741B37182" hidden="1">#REF!</definedName>
    <definedName name="BExMI8JB94SBD9EMNJEK7Y2T6GYU" localSheetId="4" hidden="1">#REF!</definedName>
    <definedName name="BExMI8JB94SBD9EMNJEK7Y2T6GYU" localSheetId="3" hidden="1">#REF!</definedName>
    <definedName name="BExMI8JB94SBD9EMNJEK7Y2T6GYU" localSheetId="0" hidden="1">#REF!</definedName>
    <definedName name="BExMI8JB94SBD9EMNJEK7Y2T6GYU" localSheetId="1" hidden="1">#REF!</definedName>
    <definedName name="BExMI8JB94SBD9EMNJEK7Y2T6GYU" hidden="1">#REF!</definedName>
    <definedName name="BExMI8OS85YTW3KYVE4YD0R7Z6UV" localSheetId="4" hidden="1">#REF!</definedName>
    <definedName name="BExMI8OS85YTW3KYVE4YD0R7Z6UV" localSheetId="3" hidden="1">#REF!</definedName>
    <definedName name="BExMI8OS85YTW3KYVE4YD0R7Z6UV" localSheetId="0" hidden="1">#REF!</definedName>
    <definedName name="BExMI8OS85YTW3KYVE4YD0R7Z6UV" localSheetId="1" hidden="1">#REF!</definedName>
    <definedName name="BExMI8OS85YTW3KYVE4YD0R7Z6UV" hidden="1">#REF!</definedName>
    <definedName name="BExMIBOOZU40JS3F89OMPSRCE9MM" localSheetId="4" hidden="1">#REF!</definedName>
    <definedName name="BExMIBOOZU40JS3F89OMPSRCE9MM" localSheetId="3" hidden="1">#REF!</definedName>
    <definedName name="BExMIBOOZU40JS3F89OMPSRCE9MM" localSheetId="0" hidden="1">#REF!</definedName>
    <definedName name="BExMIBOOZU40JS3F89OMPSRCE9MM" localSheetId="1" hidden="1">#REF!</definedName>
    <definedName name="BExMIBOOZU40JS3F89OMPSRCE9MM" hidden="1">#REF!</definedName>
    <definedName name="BExMIIQ5MBWSIHTFWAQADXMZC22Q" localSheetId="4" hidden="1">#REF!</definedName>
    <definedName name="BExMIIQ5MBWSIHTFWAQADXMZC22Q" localSheetId="3" hidden="1">#REF!</definedName>
    <definedName name="BExMIIQ5MBWSIHTFWAQADXMZC22Q" localSheetId="0" hidden="1">#REF!</definedName>
    <definedName name="BExMIIQ5MBWSIHTFWAQADXMZC22Q" localSheetId="1" hidden="1">#REF!</definedName>
    <definedName name="BExMIIQ5MBWSIHTFWAQADXMZC22Q" hidden="1">#REF!</definedName>
    <definedName name="BExMIL4I2GE866I25CR5JBLJWJ6A" localSheetId="4" hidden="1">#REF!</definedName>
    <definedName name="BExMIL4I2GE866I25CR5JBLJWJ6A" localSheetId="3" hidden="1">#REF!</definedName>
    <definedName name="BExMIL4I2GE866I25CR5JBLJWJ6A" localSheetId="0" hidden="1">#REF!</definedName>
    <definedName name="BExMIL4I2GE866I25CR5JBLJWJ6A" localSheetId="1" hidden="1">#REF!</definedName>
    <definedName name="BExMIL4I2GE866I25CR5JBLJWJ6A" hidden="1">#REF!</definedName>
    <definedName name="BExMIRKIPF27SNO82SPFSB3T5U17" localSheetId="4" hidden="1">#REF!</definedName>
    <definedName name="BExMIRKIPF27SNO82SPFSB3T5U17" localSheetId="3" hidden="1">#REF!</definedName>
    <definedName name="BExMIRKIPF27SNO82SPFSB3T5U17" localSheetId="0" hidden="1">#REF!</definedName>
    <definedName name="BExMIRKIPF27SNO82SPFSB3T5U17" localSheetId="1" hidden="1">#REF!</definedName>
    <definedName name="BExMIRKIPF27SNO82SPFSB3T5U17" hidden="1">#REF!</definedName>
    <definedName name="BExMIV0KC8555D5E42ZGWG15Y0MO" localSheetId="4" hidden="1">#REF!</definedName>
    <definedName name="BExMIV0KC8555D5E42ZGWG15Y0MO" localSheetId="3" hidden="1">#REF!</definedName>
    <definedName name="BExMIV0KC8555D5E42ZGWG15Y0MO" localSheetId="0" hidden="1">#REF!</definedName>
    <definedName name="BExMIV0KC8555D5E42ZGWG15Y0MO" localSheetId="1" hidden="1">#REF!</definedName>
    <definedName name="BExMIV0KC8555D5E42ZGWG15Y0MO" hidden="1">#REF!</definedName>
    <definedName name="BExMIZT6AN7E6YMW2S87CTCN2UXH" localSheetId="4" hidden="1">#REF!</definedName>
    <definedName name="BExMIZT6AN7E6YMW2S87CTCN2UXH" localSheetId="3" hidden="1">#REF!</definedName>
    <definedName name="BExMIZT6AN7E6YMW2S87CTCN2UXH" localSheetId="0" hidden="1">#REF!</definedName>
    <definedName name="BExMIZT6AN7E6YMW2S87CTCN2UXH" localSheetId="1" hidden="1">#REF!</definedName>
    <definedName name="BExMIZT6AN7E6YMW2S87CTCN2UXH" hidden="1">#REF!</definedName>
    <definedName name="BExMJ15T9F3475M0896SG60TN0SR" localSheetId="4" hidden="1">#REF!</definedName>
    <definedName name="BExMJ15T9F3475M0896SG60TN0SR" localSheetId="3" hidden="1">#REF!</definedName>
    <definedName name="BExMJ15T9F3475M0896SG60TN0SR" localSheetId="0" hidden="1">#REF!</definedName>
    <definedName name="BExMJ15T9F3475M0896SG60TN0SR" localSheetId="1" hidden="1">#REF!</definedName>
    <definedName name="BExMJ15T9F3475M0896SG60TN0SR" hidden="1">#REF!</definedName>
    <definedName name="BExMJNC8ZFB9DRFOJ961ZAJ8U3A8" localSheetId="4" hidden="1">#REF!</definedName>
    <definedName name="BExMJNC8ZFB9DRFOJ961ZAJ8U3A8" localSheetId="3" hidden="1">#REF!</definedName>
    <definedName name="BExMJNC8ZFB9DRFOJ961ZAJ8U3A8" localSheetId="0" hidden="1">#REF!</definedName>
    <definedName name="BExMJNC8ZFB9DRFOJ961ZAJ8U3A8" localSheetId="1" hidden="1">#REF!</definedName>
    <definedName name="BExMJNC8ZFB9DRFOJ961ZAJ8U3A8" hidden="1">#REF!</definedName>
    <definedName name="BExMJTBV8A3D31W2IQHP9RDFPPHQ" localSheetId="4" hidden="1">#REF!</definedName>
    <definedName name="BExMJTBV8A3D31W2IQHP9RDFPPHQ" localSheetId="3" hidden="1">#REF!</definedName>
    <definedName name="BExMJTBV8A3D31W2IQHP9RDFPPHQ" localSheetId="0" hidden="1">#REF!</definedName>
    <definedName name="BExMJTBV8A3D31W2IQHP9RDFPPHQ" localSheetId="1" hidden="1">#REF!</definedName>
    <definedName name="BExMJTBV8A3D31W2IQHP9RDFPPHQ" hidden="1">#REF!</definedName>
    <definedName name="BExMK2RTXN4QJWEUNX002XK8VQP8" localSheetId="4" hidden="1">#REF!</definedName>
    <definedName name="BExMK2RTXN4QJWEUNX002XK8VQP8" localSheetId="3" hidden="1">#REF!</definedName>
    <definedName name="BExMK2RTXN4QJWEUNX002XK8VQP8" localSheetId="0" hidden="1">#REF!</definedName>
    <definedName name="BExMK2RTXN4QJWEUNX002XK8VQP8" localSheetId="1" hidden="1">#REF!</definedName>
    <definedName name="BExMK2RTXN4QJWEUNX002XK8VQP8" hidden="1">#REF!</definedName>
    <definedName name="BExMKBGQDUZ8AWXYHA3QVMSDVZ3D" localSheetId="4" hidden="1">#REF!</definedName>
    <definedName name="BExMKBGQDUZ8AWXYHA3QVMSDVZ3D" localSheetId="3" hidden="1">#REF!</definedName>
    <definedName name="BExMKBGQDUZ8AWXYHA3QVMSDVZ3D" localSheetId="0" hidden="1">#REF!</definedName>
    <definedName name="BExMKBGQDUZ8AWXYHA3QVMSDVZ3D" localSheetId="1" hidden="1">#REF!</definedName>
    <definedName name="BExMKBGQDUZ8AWXYHA3QVMSDVZ3D" hidden="1">#REF!</definedName>
    <definedName name="BExMKBM1467553LDFZRRKVSHN374" localSheetId="4" hidden="1">#REF!</definedName>
    <definedName name="BExMKBM1467553LDFZRRKVSHN374" localSheetId="3" hidden="1">#REF!</definedName>
    <definedName name="BExMKBM1467553LDFZRRKVSHN374" localSheetId="0" hidden="1">#REF!</definedName>
    <definedName name="BExMKBM1467553LDFZRRKVSHN374" localSheetId="1" hidden="1">#REF!</definedName>
    <definedName name="BExMKBM1467553LDFZRRKVSHN374" hidden="1">#REF!</definedName>
    <definedName name="BExMKGK5FJUC0AU8MABRGDC5ZM70" localSheetId="4" hidden="1">#REF!</definedName>
    <definedName name="BExMKGK5FJUC0AU8MABRGDC5ZM70" localSheetId="3" hidden="1">#REF!</definedName>
    <definedName name="BExMKGK5FJUC0AU8MABRGDC5ZM70" localSheetId="0" hidden="1">#REF!</definedName>
    <definedName name="BExMKGK5FJUC0AU8MABRGDC5ZM70" localSheetId="1" hidden="1">#REF!</definedName>
    <definedName name="BExMKGK5FJUC0AU8MABRGDC5ZM70" hidden="1">#REF!</definedName>
    <definedName name="BExMKTW7R5SOV4PHAFGHU3W73DYE" localSheetId="4" hidden="1">#REF!</definedName>
    <definedName name="BExMKTW7R5SOV4PHAFGHU3W73DYE" localSheetId="3" hidden="1">#REF!</definedName>
    <definedName name="BExMKTW7R5SOV4PHAFGHU3W73DYE" localSheetId="0" hidden="1">#REF!</definedName>
    <definedName name="BExMKTW7R5SOV4PHAFGHU3W73DYE" localSheetId="1" hidden="1">#REF!</definedName>
    <definedName name="BExMKTW7R5SOV4PHAFGHU3W73DYE" hidden="1">#REF!</definedName>
    <definedName name="BExMKU7051J2W1RQXGZGE62NBRUZ" localSheetId="4" hidden="1">#REF!</definedName>
    <definedName name="BExMKU7051J2W1RQXGZGE62NBRUZ" localSheetId="3" hidden="1">#REF!</definedName>
    <definedName name="BExMKU7051J2W1RQXGZGE62NBRUZ" localSheetId="0" hidden="1">#REF!</definedName>
    <definedName name="BExMKU7051J2W1RQXGZGE62NBRUZ" localSheetId="1" hidden="1">#REF!</definedName>
    <definedName name="BExMKU7051J2W1RQXGZGE62NBRUZ" hidden="1">#REF!</definedName>
    <definedName name="BExMKUN3WPECJR2XRID2R7GZRGNX" localSheetId="4" hidden="1">#REF!</definedName>
    <definedName name="BExMKUN3WPECJR2XRID2R7GZRGNX" localSheetId="3" hidden="1">#REF!</definedName>
    <definedName name="BExMKUN3WPECJR2XRID2R7GZRGNX" localSheetId="0" hidden="1">#REF!</definedName>
    <definedName name="BExMKUN3WPECJR2XRID2R7GZRGNX" localSheetId="1" hidden="1">#REF!</definedName>
    <definedName name="BExMKUN3WPECJR2XRID2R7GZRGNX" hidden="1">#REF!</definedName>
    <definedName name="BExMKZ535P011X4TNV16GCOH4H21" localSheetId="4" hidden="1">#REF!</definedName>
    <definedName name="BExMKZ535P011X4TNV16GCOH4H21" localSheetId="3" hidden="1">#REF!</definedName>
    <definedName name="BExMKZ535P011X4TNV16GCOH4H21" localSheetId="0" hidden="1">#REF!</definedName>
    <definedName name="BExMKZ535P011X4TNV16GCOH4H21" localSheetId="1" hidden="1">#REF!</definedName>
    <definedName name="BExMKZ535P011X4TNV16GCOH4H21" hidden="1">#REF!</definedName>
    <definedName name="BExML3XQNDIMX55ZCHHXKUV3D6E6" localSheetId="4" hidden="1">#REF!</definedName>
    <definedName name="BExML3XQNDIMX55ZCHHXKUV3D6E6" localSheetId="3" hidden="1">#REF!</definedName>
    <definedName name="BExML3XQNDIMX55ZCHHXKUV3D6E6" localSheetId="0" hidden="1">#REF!</definedName>
    <definedName name="BExML3XQNDIMX55ZCHHXKUV3D6E6" localSheetId="1" hidden="1">#REF!</definedName>
    <definedName name="BExML3XQNDIMX55ZCHHXKUV3D6E6" hidden="1">#REF!</definedName>
    <definedName name="BExML5QGSWHLI18BGY4CGOTD3UWH" localSheetId="4" hidden="1">#REF!</definedName>
    <definedName name="BExML5QGSWHLI18BGY4CGOTD3UWH" localSheetId="3" hidden="1">#REF!</definedName>
    <definedName name="BExML5QGSWHLI18BGY4CGOTD3UWH" localSheetId="0" hidden="1">#REF!</definedName>
    <definedName name="BExML5QGSWHLI18BGY4CGOTD3UWH" localSheetId="1" hidden="1">#REF!</definedName>
    <definedName name="BExML5QGSWHLI18BGY4CGOTD3UWH" hidden="1">#REF!</definedName>
    <definedName name="BExMLO5Z61RE85X8HHX2G4IU3AZW" localSheetId="4" hidden="1">#REF!</definedName>
    <definedName name="BExMLO5Z61RE85X8HHX2G4IU3AZW" localSheetId="3" hidden="1">#REF!</definedName>
    <definedName name="BExMLO5Z61RE85X8HHX2G4IU3AZW" localSheetId="0" hidden="1">#REF!</definedName>
    <definedName name="BExMLO5Z61RE85X8HHX2G4IU3AZW" localSheetId="1" hidden="1">#REF!</definedName>
    <definedName name="BExMLO5Z61RE85X8HHX2G4IU3AZW" hidden="1">#REF!</definedName>
    <definedName name="BExMLVI7UORSHM9FMO8S2EI0TMTS" localSheetId="4" hidden="1">#REF!</definedName>
    <definedName name="BExMLVI7UORSHM9FMO8S2EI0TMTS" localSheetId="3" hidden="1">#REF!</definedName>
    <definedName name="BExMLVI7UORSHM9FMO8S2EI0TMTS" localSheetId="0" hidden="1">#REF!</definedName>
    <definedName name="BExMLVI7UORSHM9FMO8S2EI0TMTS" localSheetId="1" hidden="1">#REF!</definedName>
    <definedName name="BExMLVI7UORSHM9FMO8S2EI0TMTS" hidden="1">#REF!</definedName>
    <definedName name="BExMM5UCOT2HSSN0ZIPZW55GSOVO" localSheetId="4" hidden="1">#REF!</definedName>
    <definedName name="BExMM5UCOT2HSSN0ZIPZW55GSOVO" localSheetId="3" hidden="1">#REF!</definedName>
    <definedName name="BExMM5UCOT2HSSN0ZIPZW55GSOVO" localSheetId="0" hidden="1">#REF!</definedName>
    <definedName name="BExMM5UCOT2HSSN0ZIPZW55GSOVO" localSheetId="1" hidden="1">#REF!</definedName>
    <definedName name="BExMM5UCOT2HSSN0ZIPZW55GSOVO" hidden="1">#REF!</definedName>
    <definedName name="BExMM8ZRS5RQ8H1H55RVPVTDL5NL" localSheetId="4" hidden="1">#REF!</definedName>
    <definedName name="BExMM8ZRS5RQ8H1H55RVPVTDL5NL" localSheetId="3" hidden="1">#REF!</definedName>
    <definedName name="BExMM8ZRS5RQ8H1H55RVPVTDL5NL" localSheetId="0" hidden="1">#REF!</definedName>
    <definedName name="BExMM8ZRS5RQ8H1H55RVPVTDL5NL" localSheetId="1" hidden="1">#REF!</definedName>
    <definedName name="BExMM8ZRS5RQ8H1H55RVPVTDL5NL" hidden="1">#REF!</definedName>
    <definedName name="BExMMH8EAZB09XXQ5X4LR0P4NHG9" localSheetId="4" hidden="1">#REF!</definedName>
    <definedName name="BExMMH8EAZB09XXQ5X4LR0P4NHG9" localSheetId="3" hidden="1">#REF!</definedName>
    <definedName name="BExMMH8EAZB09XXQ5X4LR0P4NHG9" localSheetId="0" hidden="1">#REF!</definedName>
    <definedName name="BExMMH8EAZB09XXQ5X4LR0P4NHG9" localSheetId="1" hidden="1">#REF!</definedName>
    <definedName name="BExMMH8EAZB09XXQ5X4LR0P4NHG9" hidden="1">#REF!</definedName>
    <definedName name="BExMMIQH5BABNZVCIQ7TBCQ10AY5" localSheetId="4" hidden="1">#REF!</definedName>
    <definedName name="BExMMIQH5BABNZVCIQ7TBCQ10AY5" localSheetId="3" hidden="1">#REF!</definedName>
    <definedName name="BExMMIQH5BABNZVCIQ7TBCQ10AY5" localSheetId="0" hidden="1">#REF!</definedName>
    <definedName name="BExMMIQH5BABNZVCIQ7TBCQ10AY5" localSheetId="1" hidden="1">#REF!</definedName>
    <definedName name="BExMMIQH5BABNZVCIQ7TBCQ10AY5" hidden="1">#REF!</definedName>
    <definedName name="BExMMNIZ2T7M22WECMUQXEF4NJ71" localSheetId="4" hidden="1">#REF!</definedName>
    <definedName name="BExMMNIZ2T7M22WECMUQXEF4NJ71" localSheetId="3" hidden="1">#REF!</definedName>
    <definedName name="BExMMNIZ2T7M22WECMUQXEF4NJ71" localSheetId="0" hidden="1">#REF!</definedName>
    <definedName name="BExMMNIZ2T7M22WECMUQXEF4NJ71" localSheetId="1" hidden="1">#REF!</definedName>
    <definedName name="BExMMNIZ2T7M22WECMUQXEF4NJ71" hidden="1">#REF!</definedName>
    <definedName name="BExMMPMIOU7BURTV0L1K6ACW9X73" localSheetId="4" hidden="1">#REF!</definedName>
    <definedName name="BExMMPMIOU7BURTV0L1K6ACW9X73" localSheetId="3" hidden="1">#REF!</definedName>
    <definedName name="BExMMPMIOU7BURTV0L1K6ACW9X73" localSheetId="0" hidden="1">#REF!</definedName>
    <definedName name="BExMMPMIOU7BURTV0L1K6ACW9X73" localSheetId="1" hidden="1">#REF!</definedName>
    <definedName name="BExMMPMIOU7BURTV0L1K6ACW9X73" hidden="1">#REF!</definedName>
    <definedName name="BExMMQ835AJDHS4B419SS645P67Q" localSheetId="4" hidden="1">#REF!</definedName>
    <definedName name="BExMMQ835AJDHS4B419SS645P67Q" localSheetId="3" hidden="1">#REF!</definedName>
    <definedName name="BExMMQ835AJDHS4B419SS645P67Q" localSheetId="0" hidden="1">#REF!</definedName>
    <definedName name="BExMMQ835AJDHS4B419SS645P67Q" localSheetId="1" hidden="1">#REF!</definedName>
    <definedName name="BExMMQ835AJDHS4B419SS645P67Q" hidden="1">#REF!</definedName>
    <definedName name="BExMMQIUVPCOBISTEJJYNCCLUCPY" localSheetId="4" hidden="1">#REF!</definedName>
    <definedName name="BExMMQIUVPCOBISTEJJYNCCLUCPY" localSheetId="3" hidden="1">#REF!</definedName>
    <definedName name="BExMMQIUVPCOBISTEJJYNCCLUCPY" localSheetId="0" hidden="1">#REF!</definedName>
    <definedName name="BExMMQIUVPCOBISTEJJYNCCLUCPY" localSheetId="1" hidden="1">#REF!</definedName>
    <definedName name="BExMMQIUVPCOBISTEJJYNCCLUCPY" hidden="1">#REF!</definedName>
    <definedName name="BExMMTIXETA5VAKBSOFDD5SRU887" localSheetId="4" hidden="1">#REF!</definedName>
    <definedName name="BExMMTIXETA5VAKBSOFDD5SRU887" localSheetId="3" hidden="1">#REF!</definedName>
    <definedName name="BExMMTIXETA5VAKBSOFDD5SRU887" localSheetId="0" hidden="1">#REF!</definedName>
    <definedName name="BExMMTIXETA5VAKBSOFDD5SRU887" localSheetId="1" hidden="1">#REF!</definedName>
    <definedName name="BExMMTIXETA5VAKBSOFDD5SRU887" hidden="1">#REF!</definedName>
    <definedName name="BExMMV0P6P5YS3C35G0JYYHI7992" localSheetId="4" hidden="1">#REF!</definedName>
    <definedName name="BExMMV0P6P5YS3C35G0JYYHI7992" localSheetId="3" hidden="1">#REF!</definedName>
    <definedName name="BExMMV0P6P5YS3C35G0JYYHI7992" localSheetId="0" hidden="1">#REF!</definedName>
    <definedName name="BExMMV0P6P5YS3C35G0JYYHI7992" localSheetId="1" hidden="1">#REF!</definedName>
    <definedName name="BExMMV0P6P5YS3C35G0JYYHI7992" hidden="1">#REF!</definedName>
    <definedName name="BExMNDR4V2VG5RFZDGTAGD3Q9PPG" localSheetId="4" hidden="1">#REF!</definedName>
    <definedName name="BExMNDR4V2VG5RFZDGTAGD3Q9PPG" localSheetId="3" hidden="1">#REF!</definedName>
    <definedName name="BExMNDR4V2VG5RFZDGTAGD3Q9PPG" localSheetId="0" hidden="1">#REF!</definedName>
    <definedName name="BExMNDR4V2VG5RFZDGTAGD3Q9PPG" localSheetId="1" hidden="1">#REF!</definedName>
    <definedName name="BExMNDR4V2VG5RFZDGTAGD3Q9PPG" hidden="1">#REF!</definedName>
    <definedName name="BExMNJLFWZBRN9PZF1IO9CYWV1B2" localSheetId="4" hidden="1">#REF!</definedName>
    <definedName name="BExMNJLFWZBRN9PZF1IO9CYWV1B2" localSheetId="3" hidden="1">#REF!</definedName>
    <definedName name="BExMNJLFWZBRN9PZF1IO9CYWV1B2" localSheetId="0" hidden="1">#REF!</definedName>
    <definedName name="BExMNJLFWZBRN9PZF1IO9CYWV1B2" localSheetId="1" hidden="1">#REF!</definedName>
    <definedName name="BExMNJLFWZBRN9PZF1IO9CYWV1B2" hidden="1">#REF!</definedName>
    <definedName name="BExMNKCJ0FA57YEUUAJE43U1QN5P" localSheetId="4" hidden="1">#REF!</definedName>
    <definedName name="BExMNKCJ0FA57YEUUAJE43U1QN5P" localSheetId="3" hidden="1">#REF!</definedName>
    <definedName name="BExMNKCJ0FA57YEUUAJE43U1QN5P" localSheetId="0" hidden="1">#REF!</definedName>
    <definedName name="BExMNKCJ0FA57YEUUAJE43U1QN5P" localSheetId="1" hidden="1">#REF!</definedName>
    <definedName name="BExMNKCJ0FA57YEUUAJE43U1QN5P" hidden="1">#REF!</definedName>
    <definedName name="BExMNKN5D1WEF2OOJVP6LZ6DLU3Y" localSheetId="4" hidden="1">#REF!</definedName>
    <definedName name="BExMNKN5D1WEF2OOJVP6LZ6DLU3Y" localSheetId="3" hidden="1">#REF!</definedName>
    <definedName name="BExMNKN5D1WEF2OOJVP6LZ6DLU3Y" localSheetId="0" hidden="1">#REF!</definedName>
    <definedName name="BExMNKN5D1WEF2OOJVP6LZ6DLU3Y" localSheetId="1" hidden="1">#REF!</definedName>
    <definedName name="BExMNKN5D1WEF2OOJVP6LZ6DLU3Y" hidden="1">#REF!</definedName>
    <definedName name="BExMNR38HMPLWAJRQ9MMS3ZAZ9IU" localSheetId="4" hidden="1">#REF!</definedName>
    <definedName name="BExMNR38HMPLWAJRQ9MMS3ZAZ9IU" localSheetId="3" hidden="1">#REF!</definedName>
    <definedName name="BExMNR38HMPLWAJRQ9MMS3ZAZ9IU" localSheetId="0" hidden="1">#REF!</definedName>
    <definedName name="BExMNR38HMPLWAJRQ9MMS3ZAZ9IU" localSheetId="1" hidden="1">#REF!</definedName>
    <definedName name="BExMNR38HMPLWAJRQ9MMS3ZAZ9IU" hidden="1">#REF!</definedName>
    <definedName name="BExMNRDZULKJMVY2VKIIRM2M5A1M" localSheetId="4" hidden="1">#REF!</definedName>
    <definedName name="BExMNRDZULKJMVY2VKIIRM2M5A1M" localSheetId="3" hidden="1">#REF!</definedName>
    <definedName name="BExMNRDZULKJMVY2VKIIRM2M5A1M" localSheetId="0" hidden="1">#REF!</definedName>
    <definedName name="BExMNRDZULKJMVY2VKIIRM2M5A1M" localSheetId="1" hidden="1">#REF!</definedName>
    <definedName name="BExMNRDZULKJMVY2VKIIRM2M5A1M" hidden="1">#REF!</definedName>
    <definedName name="BExMO9IOWKTWHO8LQJJQI5P3INWY" localSheetId="4" hidden="1">#REF!</definedName>
    <definedName name="BExMO9IOWKTWHO8LQJJQI5P3INWY" localSheetId="3" hidden="1">#REF!</definedName>
    <definedName name="BExMO9IOWKTWHO8LQJJQI5P3INWY" localSheetId="0" hidden="1">#REF!</definedName>
    <definedName name="BExMO9IOWKTWHO8LQJJQI5P3INWY" localSheetId="1" hidden="1">#REF!</definedName>
    <definedName name="BExMO9IOWKTWHO8LQJJQI5P3INWY" hidden="1">#REF!</definedName>
    <definedName name="BExMOFYRMNBEPJ7H60CD5KWGNSKW" localSheetId="4" hidden="1">#REF!</definedName>
    <definedName name="BExMOFYRMNBEPJ7H60CD5KWGNSKW" localSheetId="3" hidden="1">#REF!</definedName>
    <definedName name="BExMOFYRMNBEPJ7H60CD5KWGNSKW" localSheetId="0" hidden="1">#REF!</definedName>
    <definedName name="BExMOFYRMNBEPJ7H60CD5KWGNSKW" localSheetId="1" hidden="1">#REF!</definedName>
    <definedName name="BExMOFYRMNBEPJ7H60CD5KWGNSKW" hidden="1">#REF!</definedName>
    <definedName name="BExMOI29DOEK5R1A5QZPUDKF7N6T" localSheetId="4" hidden="1">#REF!</definedName>
    <definedName name="BExMOI29DOEK5R1A5QZPUDKF7N6T" localSheetId="3" hidden="1">#REF!</definedName>
    <definedName name="BExMOI29DOEK5R1A5QZPUDKF7N6T" localSheetId="0" hidden="1">#REF!</definedName>
    <definedName name="BExMOI29DOEK5R1A5QZPUDKF7N6T" localSheetId="1" hidden="1">#REF!</definedName>
    <definedName name="BExMOI29DOEK5R1A5QZPUDKF7N6T" hidden="1">#REF!</definedName>
    <definedName name="BExMPAJ5AJAXGKGK3F6H3ODS6RF4" localSheetId="4" hidden="1">#REF!</definedName>
    <definedName name="BExMPAJ5AJAXGKGK3F6H3ODS6RF4" localSheetId="3" hidden="1">#REF!</definedName>
    <definedName name="BExMPAJ5AJAXGKGK3F6H3ODS6RF4" localSheetId="0" hidden="1">#REF!</definedName>
    <definedName name="BExMPAJ5AJAXGKGK3F6H3ODS6RF4" localSheetId="1" hidden="1">#REF!</definedName>
    <definedName name="BExMPAJ5AJAXGKGK3F6H3ODS6RF4" hidden="1">#REF!</definedName>
    <definedName name="BExMPD2X55FFBVJ6CBUKNPROIOEU" localSheetId="4" hidden="1">#REF!</definedName>
    <definedName name="BExMPD2X55FFBVJ6CBUKNPROIOEU" localSheetId="3" hidden="1">#REF!</definedName>
    <definedName name="BExMPD2X55FFBVJ6CBUKNPROIOEU" localSheetId="0" hidden="1">#REF!</definedName>
    <definedName name="BExMPD2X55FFBVJ6CBUKNPROIOEU" localSheetId="1" hidden="1">#REF!</definedName>
    <definedName name="BExMPD2X55FFBVJ6CBUKNPROIOEU" hidden="1">#REF!</definedName>
    <definedName name="BExMPGZ848E38FUH1JBQN97DGWAT" localSheetId="4" hidden="1">#REF!</definedName>
    <definedName name="BExMPGZ848E38FUH1JBQN97DGWAT" localSheetId="3" hidden="1">#REF!</definedName>
    <definedName name="BExMPGZ848E38FUH1JBQN97DGWAT" localSheetId="0" hidden="1">#REF!</definedName>
    <definedName name="BExMPGZ848E38FUH1JBQN97DGWAT" localSheetId="1" hidden="1">#REF!</definedName>
    <definedName name="BExMPGZ848E38FUH1JBQN97DGWAT" hidden="1">#REF!</definedName>
    <definedName name="BExMPMTICOSMQENOFKQ18K0ZT4S8" localSheetId="4" hidden="1">#REF!</definedName>
    <definedName name="BExMPMTICOSMQENOFKQ18K0ZT4S8" localSheetId="3" hidden="1">#REF!</definedName>
    <definedName name="BExMPMTICOSMQENOFKQ18K0ZT4S8" localSheetId="0" hidden="1">#REF!</definedName>
    <definedName name="BExMPMTICOSMQENOFKQ18K0ZT4S8" localSheetId="1" hidden="1">#REF!</definedName>
    <definedName name="BExMPMTICOSMQENOFKQ18K0ZT4S8" hidden="1">#REF!</definedName>
    <definedName name="BExMPMZ07II0R4KGWQQ7PGS3RZS4" localSheetId="4" hidden="1">#REF!</definedName>
    <definedName name="BExMPMZ07II0R4KGWQQ7PGS3RZS4" localSheetId="3" hidden="1">#REF!</definedName>
    <definedName name="BExMPMZ07II0R4KGWQQ7PGS3RZS4" localSheetId="0" hidden="1">#REF!</definedName>
    <definedName name="BExMPMZ07II0R4KGWQQ7PGS3RZS4" localSheetId="1" hidden="1">#REF!</definedName>
    <definedName name="BExMPMZ07II0R4KGWQQ7PGS3RZS4" hidden="1">#REF!</definedName>
    <definedName name="BExMPOBH04JMDO6Z8DMSEJZM4ANN" localSheetId="4" hidden="1">#REF!</definedName>
    <definedName name="BExMPOBH04JMDO6Z8DMSEJZM4ANN" localSheetId="3" hidden="1">#REF!</definedName>
    <definedName name="BExMPOBH04JMDO6Z8DMSEJZM4ANN" localSheetId="0" hidden="1">#REF!</definedName>
    <definedName name="BExMPOBH04JMDO6Z8DMSEJZM4ANN" localSheetId="1" hidden="1">#REF!</definedName>
    <definedName name="BExMPOBH04JMDO6Z8DMSEJZM4ANN" hidden="1">#REF!</definedName>
    <definedName name="BExMPSD77XQ3HA6A4FZOJK8G2JP3" localSheetId="4" hidden="1">#REF!</definedName>
    <definedName name="BExMPSD77XQ3HA6A4FZOJK8G2JP3" localSheetId="3" hidden="1">#REF!</definedName>
    <definedName name="BExMPSD77XQ3HA6A4FZOJK8G2JP3" localSheetId="0" hidden="1">#REF!</definedName>
    <definedName name="BExMPSD77XQ3HA6A4FZOJK8G2JP3" localSheetId="1" hidden="1">#REF!</definedName>
    <definedName name="BExMPSD77XQ3HA6A4FZOJK8G2JP3" hidden="1">#REF!</definedName>
    <definedName name="BExMQ4I3Q7F0BMPHSFMFW9TZ87UD" localSheetId="4" hidden="1">#REF!</definedName>
    <definedName name="BExMQ4I3Q7F0BMPHSFMFW9TZ87UD" localSheetId="3" hidden="1">#REF!</definedName>
    <definedName name="BExMQ4I3Q7F0BMPHSFMFW9TZ87UD" localSheetId="0" hidden="1">#REF!</definedName>
    <definedName name="BExMQ4I3Q7F0BMPHSFMFW9TZ87UD" localSheetId="1" hidden="1">#REF!</definedName>
    <definedName name="BExMQ4I3Q7F0BMPHSFMFW9TZ87UD" hidden="1">#REF!</definedName>
    <definedName name="BExMQ4SWDWI4N16AZ0T5CJ6HH8WC" localSheetId="4" hidden="1">#REF!</definedName>
    <definedName name="BExMQ4SWDWI4N16AZ0T5CJ6HH8WC" localSheetId="3" hidden="1">#REF!</definedName>
    <definedName name="BExMQ4SWDWI4N16AZ0T5CJ6HH8WC" localSheetId="0" hidden="1">#REF!</definedName>
    <definedName name="BExMQ4SWDWI4N16AZ0T5CJ6HH8WC" localSheetId="1" hidden="1">#REF!</definedName>
    <definedName name="BExMQ4SWDWI4N16AZ0T5CJ6HH8WC" hidden="1">#REF!</definedName>
    <definedName name="BExMQ71WHW50GVX45JU951AGPLFQ" localSheetId="4" hidden="1">#REF!</definedName>
    <definedName name="BExMQ71WHW50GVX45JU951AGPLFQ" localSheetId="3" hidden="1">#REF!</definedName>
    <definedName name="BExMQ71WHW50GVX45JU951AGPLFQ" localSheetId="0" hidden="1">#REF!</definedName>
    <definedName name="BExMQ71WHW50GVX45JU951AGPLFQ" localSheetId="1" hidden="1">#REF!</definedName>
    <definedName name="BExMQ71WHW50GVX45JU951AGPLFQ" hidden="1">#REF!</definedName>
    <definedName name="BExMQGXSLPT4A6N47LE6FBVHWBOF" localSheetId="4" hidden="1">#REF!</definedName>
    <definedName name="BExMQGXSLPT4A6N47LE6FBVHWBOF" localSheetId="3" hidden="1">#REF!</definedName>
    <definedName name="BExMQGXSLPT4A6N47LE6FBVHWBOF" localSheetId="0" hidden="1">#REF!</definedName>
    <definedName name="BExMQGXSLPT4A6N47LE6FBVHWBOF" localSheetId="1" hidden="1">#REF!</definedName>
    <definedName name="BExMQGXSLPT4A6N47LE6FBVHWBOF" hidden="1">#REF!</definedName>
    <definedName name="BExMQSBR7PL4KLB1Q4961QO45Y4G" localSheetId="4" hidden="1">#REF!</definedName>
    <definedName name="BExMQSBR7PL4KLB1Q4961QO45Y4G" localSheetId="3" hidden="1">#REF!</definedName>
    <definedName name="BExMQSBR7PL4KLB1Q4961QO45Y4G" localSheetId="0" hidden="1">#REF!</definedName>
    <definedName name="BExMQSBR7PL4KLB1Q4961QO45Y4G" localSheetId="1" hidden="1">#REF!</definedName>
    <definedName name="BExMQSBR7PL4KLB1Q4961QO45Y4G" hidden="1">#REF!</definedName>
    <definedName name="BExMR1MA4I1X77714ZEPUVC8W398" localSheetId="4" hidden="1">#REF!</definedName>
    <definedName name="BExMR1MA4I1X77714ZEPUVC8W398" localSheetId="3" hidden="1">#REF!</definedName>
    <definedName name="BExMR1MA4I1X77714ZEPUVC8W398" localSheetId="0" hidden="1">#REF!</definedName>
    <definedName name="BExMR1MA4I1X77714ZEPUVC8W398" localSheetId="1" hidden="1">#REF!</definedName>
    <definedName name="BExMR1MA4I1X77714ZEPUVC8W398" hidden="1">#REF!</definedName>
    <definedName name="BExMR8YQHA7N77HGHY4Y6R30I3XT" localSheetId="4" hidden="1">#REF!</definedName>
    <definedName name="BExMR8YQHA7N77HGHY4Y6R30I3XT" localSheetId="3" hidden="1">#REF!</definedName>
    <definedName name="BExMR8YQHA7N77HGHY4Y6R30I3XT" localSheetId="0" hidden="1">#REF!</definedName>
    <definedName name="BExMR8YQHA7N77HGHY4Y6R30I3XT" localSheetId="1" hidden="1">#REF!</definedName>
    <definedName name="BExMR8YQHA7N77HGHY4Y6R30I3XT" hidden="1">#REF!</definedName>
    <definedName name="BExMRENOIARWRYOIVPDIEBVNRDO7" localSheetId="4" hidden="1">#REF!</definedName>
    <definedName name="BExMRENOIARWRYOIVPDIEBVNRDO7" localSheetId="3" hidden="1">#REF!</definedName>
    <definedName name="BExMRENOIARWRYOIVPDIEBVNRDO7" localSheetId="0" hidden="1">#REF!</definedName>
    <definedName name="BExMRENOIARWRYOIVPDIEBVNRDO7" localSheetId="1" hidden="1">#REF!</definedName>
    <definedName name="BExMRENOIARWRYOIVPDIEBVNRDO7" hidden="1">#REF!</definedName>
    <definedName name="BExMRQHUEHGF2FS4LCB0THFELGDI" localSheetId="4" hidden="1">#REF!</definedName>
    <definedName name="BExMRQHUEHGF2FS4LCB0THFELGDI" localSheetId="3" hidden="1">#REF!</definedName>
    <definedName name="BExMRQHUEHGF2FS4LCB0THFELGDI" localSheetId="0" hidden="1">#REF!</definedName>
    <definedName name="BExMRQHUEHGF2FS4LCB0THFELGDI" localSheetId="1" hidden="1">#REF!</definedName>
    <definedName name="BExMRQHUEHGF2FS4LCB0THFELGDI" hidden="1">#REF!</definedName>
    <definedName name="BExMRRJNUMGRSDD5GGKKGEIZ6FTS" localSheetId="4" hidden="1">#REF!</definedName>
    <definedName name="BExMRRJNUMGRSDD5GGKKGEIZ6FTS" localSheetId="3" hidden="1">#REF!</definedName>
    <definedName name="BExMRRJNUMGRSDD5GGKKGEIZ6FTS" localSheetId="0" hidden="1">#REF!</definedName>
    <definedName name="BExMRRJNUMGRSDD5GGKKGEIZ6FTS" localSheetId="1" hidden="1">#REF!</definedName>
    <definedName name="BExMRRJNUMGRSDD5GGKKGEIZ6FTS" hidden="1">#REF!</definedName>
    <definedName name="BExMRU3ACIU0RD2BNWO55LH5U2BR" localSheetId="4" hidden="1">#REF!</definedName>
    <definedName name="BExMRU3ACIU0RD2BNWO55LH5U2BR" localSheetId="3" hidden="1">#REF!</definedName>
    <definedName name="BExMRU3ACIU0RD2BNWO55LH5U2BR" localSheetId="0" hidden="1">#REF!</definedName>
    <definedName name="BExMRU3ACIU0RD2BNWO55LH5U2BR" localSheetId="1" hidden="1">#REF!</definedName>
    <definedName name="BExMRU3ACIU0RD2BNWO55LH5U2BR" hidden="1">#REF!</definedName>
    <definedName name="BExMSQRCC40AP8BDUPL2I2DNC210" localSheetId="4" hidden="1">#REF!</definedName>
    <definedName name="BExMSQRCC40AP8BDUPL2I2DNC210" localSheetId="3" hidden="1">#REF!</definedName>
    <definedName name="BExMSQRCC40AP8BDUPL2I2DNC210" localSheetId="0" hidden="1">#REF!</definedName>
    <definedName name="BExMSQRCC40AP8BDUPL2I2DNC210" localSheetId="1" hidden="1">#REF!</definedName>
    <definedName name="BExMSQRCC40AP8BDUPL2I2DNC210" hidden="1">#REF!</definedName>
    <definedName name="BExO4J9LR712G00TVA82VNTG8O7H" localSheetId="4" hidden="1">#REF!</definedName>
    <definedName name="BExO4J9LR712G00TVA82VNTG8O7H" localSheetId="3" hidden="1">#REF!</definedName>
    <definedName name="BExO4J9LR712G00TVA82VNTG8O7H" localSheetId="0" hidden="1">#REF!</definedName>
    <definedName name="BExO4J9LR712G00TVA82VNTG8O7H" localSheetId="1" hidden="1">#REF!</definedName>
    <definedName name="BExO4J9LR712G00TVA82VNTG8O7H" hidden="1">#REF!</definedName>
    <definedName name="BExO55G2KVZ7MIJ30N827CLH0I2A" localSheetId="4" hidden="1">#REF!</definedName>
    <definedName name="BExO55G2KVZ7MIJ30N827CLH0I2A" localSheetId="3" hidden="1">#REF!</definedName>
    <definedName name="BExO55G2KVZ7MIJ30N827CLH0I2A" localSheetId="0" hidden="1">#REF!</definedName>
    <definedName name="BExO55G2KVZ7MIJ30N827CLH0I2A" localSheetId="1" hidden="1">#REF!</definedName>
    <definedName name="BExO55G2KVZ7MIJ30N827CLH0I2A" hidden="1">#REF!</definedName>
    <definedName name="BExO5A8PZD9EUHC5CMPU6N3SQ15L" localSheetId="4" hidden="1">#REF!</definedName>
    <definedName name="BExO5A8PZD9EUHC5CMPU6N3SQ15L" localSheetId="3" hidden="1">#REF!</definedName>
    <definedName name="BExO5A8PZD9EUHC5CMPU6N3SQ15L" localSheetId="0" hidden="1">#REF!</definedName>
    <definedName name="BExO5A8PZD9EUHC5CMPU6N3SQ15L" localSheetId="1" hidden="1">#REF!</definedName>
    <definedName name="BExO5A8PZD9EUHC5CMPU6N3SQ15L" hidden="1">#REF!</definedName>
    <definedName name="BExO5XMAHL7CY3X0B1OPKZ28DCJ5" localSheetId="4" hidden="1">#REF!</definedName>
    <definedName name="BExO5XMAHL7CY3X0B1OPKZ28DCJ5" localSheetId="3" hidden="1">#REF!</definedName>
    <definedName name="BExO5XMAHL7CY3X0B1OPKZ28DCJ5" localSheetId="0" hidden="1">#REF!</definedName>
    <definedName name="BExO5XMAHL7CY3X0B1OPKZ28DCJ5" localSheetId="1" hidden="1">#REF!</definedName>
    <definedName name="BExO5XMAHL7CY3X0B1OPKZ28DCJ5" hidden="1">#REF!</definedName>
    <definedName name="BExO66LZJKY4PTQVREELI6POS4AY" localSheetId="4" hidden="1">#REF!</definedName>
    <definedName name="BExO66LZJKY4PTQVREELI6POS4AY" localSheetId="3" hidden="1">#REF!</definedName>
    <definedName name="BExO66LZJKY4PTQVREELI6POS4AY" localSheetId="0" hidden="1">#REF!</definedName>
    <definedName name="BExO66LZJKY4PTQVREELI6POS4AY" localSheetId="1" hidden="1">#REF!</definedName>
    <definedName name="BExO66LZJKY4PTQVREELI6POS4AY" hidden="1">#REF!</definedName>
    <definedName name="BExO6LLHCYTF7CIVHKAO0NMET14Q" localSheetId="4" hidden="1">#REF!</definedName>
    <definedName name="BExO6LLHCYTF7CIVHKAO0NMET14Q" localSheetId="3" hidden="1">#REF!</definedName>
    <definedName name="BExO6LLHCYTF7CIVHKAO0NMET14Q" localSheetId="0" hidden="1">#REF!</definedName>
    <definedName name="BExO6LLHCYTF7CIVHKAO0NMET14Q" localSheetId="1" hidden="1">#REF!</definedName>
    <definedName name="BExO6LLHCYTF7CIVHKAO0NMET14Q" hidden="1">#REF!</definedName>
    <definedName name="BExO7OUQS3XTUQ2LDKGQ8AAQ3OJJ" localSheetId="4" hidden="1">#REF!</definedName>
    <definedName name="BExO7OUQS3XTUQ2LDKGQ8AAQ3OJJ" localSheetId="3" hidden="1">#REF!</definedName>
    <definedName name="BExO7OUQS3XTUQ2LDKGQ8AAQ3OJJ" localSheetId="0" hidden="1">#REF!</definedName>
    <definedName name="BExO7OUQS3XTUQ2LDKGQ8AAQ3OJJ" localSheetId="1" hidden="1">#REF!</definedName>
    <definedName name="BExO7OUQS3XTUQ2LDKGQ8AAQ3OJJ" hidden="1">#REF!</definedName>
    <definedName name="BExO7RUSODZC2NQZMT2AFSMV2ONF" localSheetId="4" hidden="1">#REF!</definedName>
    <definedName name="BExO7RUSODZC2NQZMT2AFSMV2ONF" localSheetId="3" hidden="1">#REF!</definedName>
    <definedName name="BExO7RUSODZC2NQZMT2AFSMV2ONF" localSheetId="0" hidden="1">#REF!</definedName>
    <definedName name="BExO7RUSODZC2NQZMT2AFSMV2ONF" localSheetId="1" hidden="1">#REF!</definedName>
    <definedName name="BExO7RUSODZC2NQZMT2AFSMV2ONF" hidden="1">#REF!</definedName>
    <definedName name="BExO85HMYXZJ7SONWBKKIAXMCI3C" localSheetId="4" hidden="1">#REF!</definedName>
    <definedName name="BExO85HMYXZJ7SONWBKKIAXMCI3C" localSheetId="3" hidden="1">#REF!</definedName>
    <definedName name="BExO85HMYXZJ7SONWBKKIAXMCI3C" localSheetId="0" hidden="1">#REF!</definedName>
    <definedName name="BExO85HMYXZJ7SONWBKKIAXMCI3C" localSheetId="1" hidden="1">#REF!</definedName>
    <definedName name="BExO85HMYXZJ7SONWBKKIAXMCI3C" hidden="1">#REF!</definedName>
    <definedName name="BExO863922O4PBGQMUNEQKGN3K96" localSheetId="4" hidden="1">#REF!</definedName>
    <definedName name="BExO863922O4PBGQMUNEQKGN3K96" localSheetId="3" hidden="1">#REF!</definedName>
    <definedName name="BExO863922O4PBGQMUNEQKGN3K96" localSheetId="0" hidden="1">#REF!</definedName>
    <definedName name="BExO863922O4PBGQMUNEQKGN3K96" localSheetId="1" hidden="1">#REF!</definedName>
    <definedName name="BExO863922O4PBGQMUNEQKGN3K96" hidden="1">#REF!</definedName>
    <definedName name="BExO89ZIOXN0HOKHY24F7HDZ87UT" localSheetId="4" hidden="1">#REF!</definedName>
    <definedName name="BExO89ZIOXN0HOKHY24F7HDZ87UT" localSheetId="3" hidden="1">#REF!</definedName>
    <definedName name="BExO89ZIOXN0HOKHY24F7HDZ87UT" localSheetId="0" hidden="1">#REF!</definedName>
    <definedName name="BExO89ZIOXN0HOKHY24F7HDZ87UT" localSheetId="1" hidden="1">#REF!</definedName>
    <definedName name="BExO89ZIOXN0HOKHY24F7HDZ87UT" hidden="1">#REF!</definedName>
    <definedName name="BExO8CDTBCABLEUD6PE2UM2EZ6C4" localSheetId="4" hidden="1">#REF!</definedName>
    <definedName name="BExO8CDTBCABLEUD6PE2UM2EZ6C4" localSheetId="3" hidden="1">#REF!</definedName>
    <definedName name="BExO8CDTBCABLEUD6PE2UM2EZ6C4" localSheetId="0" hidden="1">#REF!</definedName>
    <definedName name="BExO8CDTBCABLEUD6PE2UM2EZ6C4" localSheetId="1" hidden="1">#REF!</definedName>
    <definedName name="BExO8CDTBCABLEUD6PE2UM2EZ6C4" hidden="1">#REF!</definedName>
    <definedName name="BExO8IZ05ZG0XVOL3W41KBQE176A" localSheetId="4" hidden="1">#REF!</definedName>
    <definedName name="BExO8IZ05ZG0XVOL3W41KBQE176A" localSheetId="3" hidden="1">#REF!</definedName>
    <definedName name="BExO8IZ05ZG0XVOL3W41KBQE176A" localSheetId="0" hidden="1">#REF!</definedName>
    <definedName name="BExO8IZ05ZG0XVOL3W41KBQE176A" localSheetId="1" hidden="1">#REF!</definedName>
    <definedName name="BExO8IZ05ZG0XVOL3W41KBQE176A" hidden="1">#REF!</definedName>
    <definedName name="BExO8UTAGQWDBQZEEF4HUNMLQCVU" localSheetId="4" hidden="1">#REF!</definedName>
    <definedName name="BExO8UTAGQWDBQZEEF4HUNMLQCVU" localSheetId="3" hidden="1">#REF!</definedName>
    <definedName name="BExO8UTAGQWDBQZEEF4HUNMLQCVU" localSheetId="0" hidden="1">#REF!</definedName>
    <definedName name="BExO8UTAGQWDBQZEEF4HUNMLQCVU" localSheetId="1" hidden="1">#REF!</definedName>
    <definedName name="BExO8UTAGQWDBQZEEF4HUNMLQCVU" hidden="1">#REF!</definedName>
    <definedName name="BExO937E20IHMGQOZMECL3VZC7OX" localSheetId="4" hidden="1">#REF!</definedName>
    <definedName name="BExO937E20IHMGQOZMECL3VZC7OX" localSheetId="3" hidden="1">#REF!</definedName>
    <definedName name="BExO937E20IHMGQOZMECL3VZC7OX" localSheetId="0" hidden="1">#REF!</definedName>
    <definedName name="BExO937E20IHMGQOZMECL3VZC7OX" localSheetId="1" hidden="1">#REF!</definedName>
    <definedName name="BExO937E20IHMGQOZMECL3VZC7OX" hidden="1">#REF!</definedName>
    <definedName name="BExO94UTJKQQ7TJTTJRTSR70YVJC" localSheetId="4" hidden="1">#REF!</definedName>
    <definedName name="BExO94UTJKQQ7TJTTJRTSR70YVJC" localSheetId="3" hidden="1">#REF!</definedName>
    <definedName name="BExO94UTJKQQ7TJTTJRTSR70YVJC" localSheetId="0" hidden="1">#REF!</definedName>
    <definedName name="BExO94UTJKQQ7TJTTJRTSR70YVJC" localSheetId="1" hidden="1">#REF!</definedName>
    <definedName name="BExO94UTJKQQ7TJTTJRTSR70YVJC" hidden="1">#REF!</definedName>
    <definedName name="BExO9J3A438976RXIUX5U9SU5T55" localSheetId="4" hidden="1">#REF!</definedName>
    <definedName name="BExO9J3A438976RXIUX5U9SU5T55" localSheetId="3" hidden="1">#REF!</definedName>
    <definedName name="BExO9J3A438976RXIUX5U9SU5T55" localSheetId="0" hidden="1">#REF!</definedName>
    <definedName name="BExO9J3A438976RXIUX5U9SU5T55" localSheetId="1" hidden="1">#REF!</definedName>
    <definedName name="BExO9J3A438976RXIUX5U9SU5T55" hidden="1">#REF!</definedName>
    <definedName name="BExO9RS5RXFJ1911HL3CCK6M74EP" localSheetId="4" hidden="1">#REF!</definedName>
    <definedName name="BExO9RS5RXFJ1911HL3CCK6M74EP" localSheetId="3" hidden="1">#REF!</definedName>
    <definedName name="BExO9RS5RXFJ1911HL3CCK6M74EP" localSheetId="0" hidden="1">#REF!</definedName>
    <definedName name="BExO9RS5RXFJ1911HL3CCK6M74EP" localSheetId="1" hidden="1">#REF!</definedName>
    <definedName name="BExO9RS5RXFJ1911HL3CCK6M74EP" hidden="1">#REF!</definedName>
    <definedName name="BExO9SDRI1M6KMHXSG3AE5L0F2U3" localSheetId="4" hidden="1">#REF!</definedName>
    <definedName name="BExO9SDRI1M6KMHXSG3AE5L0F2U3" localSheetId="3" hidden="1">#REF!</definedName>
    <definedName name="BExO9SDRI1M6KMHXSG3AE5L0F2U3" localSheetId="0" hidden="1">#REF!</definedName>
    <definedName name="BExO9SDRI1M6KMHXSG3AE5L0F2U3" localSheetId="1" hidden="1">#REF!</definedName>
    <definedName name="BExO9SDRI1M6KMHXSG3AE5L0F2U3" hidden="1">#REF!</definedName>
    <definedName name="BExO9V2U2YXAY904GYYGU6TD8Y7M" localSheetId="4" hidden="1">#REF!</definedName>
    <definedName name="BExO9V2U2YXAY904GYYGU6TD8Y7M" localSheetId="3" hidden="1">#REF!</definedName>
    <definedName name="BExO9V2U2YXAY904GYYGU6TD8Y7M" localSheetId="0" hidden="1">#REF!</definedName>
    <definedName name="BExO9V2U2YXAY904GYYGU6TD8Y7M" localSheetId="1" hidden="1">#REF!</definedName>
    <definedName name="BExO9V2U2YXAY904GYYGU6TD8Y7M" hidden="1">#REF!</definedName>
    <definedName name="BExOAQ3GKCT7YZW1EMVU3EILSZL2" localSheetId="4" hidden="1">#REF!</definedName>
    <definedName name="BExOAQ3GKCT7YZW1EMVU3EILSZL2" localSheetId="3" hidden="1">#REF!</definedName>
    <definedName name="BExOAQ3GKCT7YZW1EMVU3EILSZL2" localSheetId="0" hidden="1">#REF!</definedName>
    <definedName name="BExOAQ3GKCT7YZW1EMVU3EILSZL2" localSheetId="1" hidden="1">#REF!</definedName>
    <definedName name="BExOAQ3GKCT7YZW1EMVU3EILSZL2" hidden="1">#REF!</definedName>
    <definedName name="BExOB9KT2THGV4SPLDVFTFXS4B14" localSheetId="4" hidden="1">#REF!</definedName>
    <definedName name="BExOB9KT2THGV4SPLDVFTFXS4B14" localSheetId="3" hidden="1">#REF!</definedName>
    <definedName name="BExOB9KT2THGV4SPLDVFTFXS4B14" localSheetId="0" hidden="1">#REF!</definedName>
    <definedName name="BExOB9KT2THGV4SPLDVFTFXS4B14" localSheetId="1" hidden="1">#REF!</definedName>
    <definedName name="BExOB9KT2THGV4SPLDVFTFXS4B14" hidden="1">#REF!</definedName>
    <definedName name="BExOBEZ0IE2WBEYY3D3CMRI72N1K" localSheetId="4" hidden="1">#REF!</definedName>
    <definedName name="BExOBEZ0IE2WBEYY3D3CMRI72N1K" localSheetId="3" hidden="1">#REF!</definedName>
    <definedName name="BExOBEZ0IE2WBEYY3D3CMRI72N1K" localSheetId="0" hidden="1">#REF!</definedName>
    <definedName name="BExOBEZ0IE2WBEYY3D3CMRI72N1K" localSheetId="1" hidden="1">#REF!</definedName>
    <definedName name="BExOBEZ0IE2WBEYY3D3CMRI72N1K" hidden="1">#REF!</definedName>
    <definedName name="BExOBIPU8760ITY0C8N27XZ3KWEF" localSheetId="4" hidden="1">#REF!</definedName>
    <definedName name="BExOBIPU8760ITY0C8N27XZ3KWEF" localSheetId="3" hidden="1">#REF!</definedName>
    <definedName name="BExOBIPU8760ITY0C8N27XZ3KWEF" localSheetId="0" hidden="1">#REF!</definedName>
    <definedName name="BExOBIPU8760ITY0C8N27XZ3KWEF" localSheetId="1" hidden="1">#REF!</definedName>
    <definedName name="BExOBIPU8760ITY0C8N27XZ3KWEF" hidden="1">#REF!</definedName>
    <definedName name="BExOBM0I5L0MZ1G4H9MGMD87SBMZ" localSheetId="4" hidden="1">#REF!</definedName>
    <definedName name="BExOBM0I5L0MZ1G4H9MGMD87SBMZ" localSheetId="3" hidden="1">#REF!</definedName>
    <definedName name="BExOBM0I5L0MZ1G4H9MGMD87SBMZ" localSheetId="0" hidden="1">#REF!</definedName>
    <definedName name="BExOBM0I5L0MZ1G4H9MGMD87SBMZ" localSheetId="1" hidden="1">#REF!</definedName>
    <definedName name="BExOBM0I5L0MZ1G4H9MGMD87SBMZ" hidden="1">#REF!</definedName>
    <definedName name="BExOBOUXMP88KJY2BX2JLUJH5N0K" localSheetId="4" hidden="1">#REF!</definedName>
    <definedName name="BExOBOUXMP88KJY2BX2JLUJH5N0K" localSheetId="3" hidden="1">#REF!</definedName>
    <definedName name="BExOBOUXMP88KJY2BX2JLUJH5N0K" localSheetId="0" hidden="1">#REF!</definedName>
    <definedName name="BExOBOUXMP88KJY2BX2JLUJH5N0K" localSheetId="1" hidden="1">#REF!</definedName>
    <definedName name="BExOBOUXMP88KJY2BX2JLUJH5N0K" hidden="1">#REF!</definedName>
    <definedName name="BExOBP0FKQ4SVR59FB48UNLKCOR6" localSheetId="4" hidden="1">#REF!</definedName>
    <definedName name="BExOBP0FKQ4SVR59FB48UNLKCOR6" localSheetId="3" hidden="1">#REF!</definedName>
    <definedName name="BExOBP0FKQ4SVR59FB48UNLKCOR6" localSheetId="0" hidden="1">#REF!</definedName>
    <definedName name="BExOBP0FKQ4SVR59FB48UNLKCOR6" localSheetId="1" hidden="1">#REF!</definedName>
    <definedName name="BExOBP0FKQ4SVR59FB48UNLKCOR6" hidden="1">#REF!</definedName>
    <definedName name="BExOBYAVUCQ0IGM0Y6A75QHP0Q1A" localSheetId="4" hidden="1">#REF!</definedName>
    <definedName name="BExOBYAVUCQ0IGM0Y6A75QHP0Q1A" localSheetId="3" hidden="1">#REF!</definedName>
    <definedName name="BExOBYAVUCQ0IGM0Y6A75QHP0Q1A" localSheetId="0" hidden="1">#REF!</definedName>
    <definedName name="BExOBYAVUCQ0IGM0Y6A75QHP0Q1A" localSheetId="1" hidden="1">#REF!</definedName>
    <definedName name="BExOBYAVUCQ0IGM0Y6A75QHP0Q1A" hidden="1">#REF!</definedName>
    <definedName name="BExOC3UEHB1CZNINSQHZANWJYKR8" localSheetId="4" hidden="1">#REF!</definedName>
    <definedName name="BExOC3UEHB1CZNINSQHZANWJYKR8" localSheetId="3" hidden="1">#REF!</definedName>
    <definedName name="BExOC3UEHB1CZNINSQHZANWJYKR8" localSheetId="0" hidden="1">#REF!</definedName>
    <definedName name="BExOC3UEHB1CZNINSQHZANWJYKR8" localSheetId="1" hidden="1">#REF!</definedName>
    <definedName name="BExOC3UEHB1CZNINSQHZANWJYKR8" hidden="1">#REF!</definedName>
    <definedName name="BExOCBSF3XGO9YJ23LX2H78VOUR7" localSheetId="4" hidden="1">#REF!</definedName>
    <definedName name="BExOCBSF3XGO9YJ23LX2H78VOUR7" localSheetId="3" hidden="1">#REF!</definedName>
    <definedName name="BExOCBSF3XGO9YJ23LX2H78VOUR7" localSheetId="0" hidden="1">#REF!</definedName>
    <definedName name="BExOCBSF3XGO9YJ23LX2H78VOUR7" localSheetId="1" hidden="1">#REF!</definedName>
    <definedName name="BExOCBSF3XGO9YJ23LX2H78VOUR7" hidden="1">#REF!</definedName>
    <definedName name="BExOCKXFMOW6WPFEVX1I7R7FNDSS" localSheetId="4" hidden="1">#REF!</definedName>
    <definedName name="BExOCKXFMOW6WPFEVX1I7R7FNDSS" localSheetId="3" hidden="1">#REF!</definedName>
    <definedName name="BExOCKXFMOW6WPFEVX1I7R7FNDSS" localSheetId="0" hidden="1">#REF!</definedName>
    <definedName name="BExOCKXFMOW6WPFEVX1I7R7FNDSS" localSheetId="1" hidden="1">#REF!</definedName>
    <definedName name="BExOCKXFMOW6WPFEVX1I7R7FNDSS" hidden="1">#REF!</definedName>
    <definedName name="BExOCYEXOB95DH5NOB0M5NOYX398" localSheetId="4" hidden="1">#REF!</definedName>
    <definedName name="BExOCYEXOB95DH5NOB0M5NOYX398" localSheetId="3" hidden="1">#REF!</definedName>
    <definedName name="BExOCYEXOB95DH5NOB0M5NOYX398" localSheetId="0" hidden="1">#REF!</definedName>
    <definedName name="BExOCYEXOB95DH5NOB0M5NOYX398" localSheetId="1" hidden="1">#REF!</definedName>
    <definedName name="BExOCYEXOB95DH5NOB0M5NOYX398" hidden="1">#REF!</definedName>
    <definedName name="BExOD4ERMDMFD8X1016N4EXOUR0S" localSheetId="4" hidden="1">#REF!</definedName>
    <definedName name="BExOD4ERMDMFD8X1016N4EXOUR0S" localSheetId="3" hidden="1">#REF!</definedName>
    <definedName name="BExOD4ERMDMFD8X1016N4EXOUR0S" localSheetId="0" hidden="1">#REF!</definedName>
    <definedName name="BExOD4ERMDMFD8X1016N4EXOUR0S" localSheetId="1" hidden="1">#REF!</definedName>
    <definedName name="BExOD4ERMDMFD8X1016N4EXOUR0S" hidden="1">#REF!</definedName>
    <definedName name="BExOD55RS7BQUHRQ6H3USVGKR0P7" localSheetId="4" hidden="1">#REF!</definedName>
    <definedName name="BExOD55RS7BQUHRQ6H3USVGKR0P7" localSheetId="3" hidden="1">#REF!</definedName>
    <definedName name="BExOD55RS7BQUHRQ6H3USVGKR0P7" localSheetId="0" hidden="1">#REF!</definedName>
    <definedName name="BExOD55RS7BQUHRQ6H3USVGKR0P7" localSheetId="1" hidden="1">#REF!</definedName>
    <definedName name="BExOD55RS7BQUHRQ6H3USVGKR0P7" hidden="1">#REF!</definedName>
    <definedName name="BExODEWDDEABM4ZY3XREJIBZ8IVP" localSheetId="4" hidden="1">#REF!</definedName>
    <definedName name="BExODEWDDEABM4ZY3XREJIBZ8IVP" localSheetId="3" hidden="1">#REF!</definedName>
    <definedName name="BExODEWDDEABM4ZY3XREJIBZ8IVP" localSheetId="0" hidden="1">#REF!</definedName>
    <definedName name="BExODEWDDEABM4ZY3XREJIBZ8IVP" localSheetId="1" hidden="1">#REF!</definedName>
    <definedName name="BExODEWDDEABM4ZY3XREJIBZ8IVP" hidden="1">#REF!</definedName>
    <definedName name="BExODNLAA1L7WQ9ZQX6A1ZOXK9VR" localSheetId="4" hidden="1">#REF!</definedName>
    <definedName name="BExODNLAA1L7WQ9ZQX6A1ZOXK9VR" localSheetId="3" hidden="1">#REF!</definedName>
    <definedName name="BExODNLAA1L7WQ9ZQX6A1ZOXK9VR" localSheetId="0" hidden="1">#REF!</definedName>
    <definedName name="BExODNLAA1L7WQ9ZQX6A1ZOXK9VR" localSheetId="1" hidden="1">#REF!</definedName>
    <definedName name="BExODNLAA1L7WQ9ZQX6A1ZOXK9VR" hidden="1">#REF!</definedName>
    <definedName name="BExODZFEIWV26E8RFU7XQYX1J458" localSheetId="4" hidden="1">#REF!</definedName>
    <definedName name="BExODZFEIWV26E8RFU7XQYX1J458" localSheetId="3" hidden="1">#REF!</definedName>
    <definedName name="BExODZFEIWV26E8RFU7XQYX1J458" localSheetId="0" hidden="1">#REF!</definedName>
    <definedName name="BExODZFEIWV26E8RFU7XQYX1J458" localSheetId="1" hidden="1">#REF!</definedName>
    <definedName name="BExODZFEIWV26E8RFU7XQYX1J458" hidden="1">#REF!</definedName>
    <definedName name="BExOEBKG55EROA2VL360A06LKASE" localSheetId="4" hidden="1">#REF!</definedName>
    <definedName name="BExOEBKG55EROA2VL360A06LKASE" localSheetId="3" hidden="1">#REF!</definedName>
    <definedName name="BExOEBKG55EROA2VL360A06LKASE" localSheetId="0" hidden="1">#REF!</definedName>
    <definedName name="BExOEBKG55EROA2VL360A06LKASE" localSheetId="1" hidden="1">#REF!</definedName>
    <definedName name="BExOEBKG55EROA2VL360A06LKASE" hidden="1">#REF!</definedName>
    <definedName name="BExOEBKGOKEBRXLRH70TDVHE8LGF" localSheetId="4" hidden="1">#REF!</definedName>
    <definedName name="BExOEBKGOKEBRXLRH70TDVHE8LGF" localSheetId="3" hidden="1">#REF!</definedName>
    <definedName name="BExOEBKGOKEBRXLRH70TDVHE8LGF" localSheetId="0" hidden="1">#REF!</definedName>
    <definedName name="BExOEBKGOKEBRXLRH70TDVHE8LGF" localSheetId="1" hidden="1">#REF!</definedName>
    <definedName name="BExOEBKGOKEBRXLRH70TDVHE8LGF" hidden="1">#REF!</definedName>
    <definedName name="BExOERG5LWXYYEN1DY1H2FWRJS9T" localSheetId="4" hidden="1">#REF!</definedName>
    <definedName name="BExOERG5LWXYYEN1DY1H2FWRJS9T" localSheetId="3" hidden="1">#REF!</definedName>
    <definedName name="BExOERG5LWXYYEN1DY1H2FWRJS9T" localSheetId="0" hidden="1">#REF!</definedName>
    <definedName name="BExOERG5LWXYYEN1DY1H2FWRJS9T" localSheetId="1" hidden="1">#REF!</definedName>
    <definedName name="BExOERG5LWXYYEN1DY1H2FWRJS9T" hidden="1">#REF!</definedName>
    <definedName name="BExOEV1S6JJVO5PP4BZ20SNGZR7D" localSheetId="4" hidden="1">#REF!</definedName>
    <definedName name="BExOEV1S6JJVO5PP4BZ20SNGZR7D" localSheetId="3" hidden="1">#REF!</definedName>
    <definedName name="BExOEV1S6JJVO5PP4BZ20SNGZR7D" localSheetId="0" hidden="1">#REF!</definedName>
    <definedName name="BExOEV1S6JJVO5PP4BZ20SNGZR7D" localSheetId="1" hidden="1">#REF!</definedName>
    <definedName name="BExOEV1S6JJVO5PP4BZ20SNGZR7D" hidden="1">#REF!</definedName>
    <definedName name="BExOFEDNCYI2TPTMQ8SJN3AW4YMF" localSheetId="4" hidden="1">#REF!</definedName>
    <definedName name="BExOFEDNCYI2TPTMQ8SJN3AW4YMF" localSheetId="3" hidden="1">#REF!</definedName>
    <definedName name="BExOFEDNCYI2TPTMQ8SJN3AW4YMF" localSheetId="0" hidden="1">#REF!</definedName>
    <definedName name="BExOFEDNCYI2TPTMQ8SJN3AW4YMF" localSheetId="1" hidden="1">#REF!</definedName>
    <definedName name="BExOFEDNCYI2TPTMQ8SJN3AW4YMF" hidden="1">#REF!</definedName>
    <definedName name="BExOFVLXVD6RVHSQO8KZOOACSV24" localSheetId="4" hidden="1">#REF!</definedName>
    <definedName name="BExOFVLXVD6RVHSQO8KZOOACSV24" localSheetId="3" hidden="1">#REF!</definedName>
    <definedName name="BExOFVLXVD6RVHSQO8KZOOACSV24" localSheetId="0" hidden="1">#REF!</definedName>
    <definedName name="BExOFVLXVD6RVHSQO8KZOOACSV24" localSheetId="1" hidden="1">#REF!</definedName>
    <definedName name="BExOFVLXVD6RVHSQO8KZOOACSV24" hidden="1">#REF!</definedName>
    <definedName name="BExOG2SW3XOGP9VAPQ3THV3VWV12" localSheetId="4" hidden="1">#REF!</definedName>
    <definedName name="BExOG2SW3XOGP9VAPQ3THV3VWV12" localSheetId="3" hidden="1">#REF!</definedName>
    <definedName name="BExOG2SW3XOGP9VAPQ3THV3VWV12" localSheetId="0" hidden="1">#REF!</definedName>
    <definedName name="BExOG2SW3XOGP9VAPQ3THV3VWV12" localSheetId="1" hidden="1">#REF!</definedName>
    <definedName name="BExOG2SW3XOGP9VAPQ3THV3VWV12" hidden="1">#REF!</definedName>
    <definedName name="BExOG45J81K4OPA40KW5VQU54KY3" localSheetId="4" hidden="1">#REF!</definedName>
    <definedName name="BExOG45J81K4OPA40KW5VQU54KY3" localSheetId="3" hidden="1">#REF!</definedName>
    <definedName name="BExOG45J81K4OPA40KW5VQU54KY3" localSheetId="0" hidden="1">#REF!</definedName>
    <definedName name="BExOG45J81K4OPA40KW5VQU54KY3" localSheetId="1" hidden="1">#REF!</definedName>
    <definedName name="BExOG45J81K4OPA40KW5VQU54KY3" hidden="1">#REF!</definedName>
    <definedName name="BExOG68X4C8NBYPPOZE5R19C2MZG" localSheetId="4" hidden="1">#REF!</definedName>
    <definedName name="BExOG68X4C8NBYPPOZE5R19C2MZG" localSheetId="3" hidden="1">#REF!</definedName>
    <definedName name="BExOG68X4C8NBYPPOZE5R19C2MZG" localSheetId="0" hidden="1">#REF!</definedName>
    <definedName name="BExOG68X4C8NBYPPOZE5R19C2MZG" localSheetId="1" hidden="1">#REF!</definedName>
    <definedName name="BExOG68X4C8NBYPPOZE5R19C2MZG" hidden="1">#REF!</definedName>
    <definedName name="BExOGFE2SCL8HHT4DFAXKLUTJZOG" localSheetId="4" hidden="1">#REF!</definedName>
    <definedName name="BExOGFE2SCL8HHT4DFAXKLUTJZOG" localSheetId="3" hidden="1">#REF!</definedName>
    <definedName name="BExOGFE2SCL8HHT4DFAXKLUTJZOG" localSheetId="0" hidden="1">#REF!</definedName>
    <definedName name="BExOGFE2SCL8HHT4DFAXKLUTJZOG" localSheetId="1" hidden="1">#REF!</definedName>
    <definedName name="BExOGFE2SCL8HHT4DFAXKLUTJZOG" hidden="1">#REF!</definedName>
    <definedName name="BExOGT6D0LJ3C22RDW8COECKB1J5" localSheetId="4" hidden="1">#REF!</definedName>
    <definedName name="BExOGT6D0LJ3C22RDW8COECKB1J5" localSheetId="3" hidden="1">#REF!</definedName>
    <definedName name="BExOGT6D0LJ3C22RDW8COECKB1J5" localSheetId="0" hidden="1">#REF!</definedName>
    <definedName name="BExOGT6D0LJ3C22RDW8COECKB1J5" localSheetId="1" hidden="1">#REF!</definedName>
    <definedName name="BExOGT6D0LJ3C22RDW8COECKB1J5" hidden="1">#REF!</definedName>
    <definedName name="BExOGTMI1HT31M1RGWVRAVHAK7DE" localSheetId="4" hidden="1">#REF!</definedName>
    <definedName name="BExOGTMI1HT31M1RGWVRAVHAK7DE" localSheetId="3" hidden="1">#REF!</definedName>
    <definedName name="BExOGTMI1HT31M1RGWVRAVHAK7DE" localSheetId="0" hidden="1">#REF!</definedName>
    <definedName name="BExOGTMI1HT31M1RGWVRAVHAK7DE" localSheetId="1" hidden="1">#REF!</definedName>
    <definedName name="BExOGTMI1HT31M1RGWVRAVHAK7DE" hidden="1">#REF!</definedName>
    <definedName name="BExOGXO9JE5XSE9GC3I6O21UEKAO" localSheetId="4" hidden="1">#REF!</definedName>
    <definedName name="BExOGXO9JE5XSE9GC3I6O21UEKAO" localSheetId="3" hidden="1">#REF!</definedName>
    <definedName name="BExOGXO9JE5XSE9GC3I6O21UEKAO" localSheetId="0" hidden="1">#REF!</definedName>
    <definedName name="BExOGXO9JE5XSE9GC3I6O21UEKAO" localSheetId="1" hidden="1">#REF!</definedName>
    <definedName name="BExOGXO9JE5XSE9GC3I6O21UEKAO" hidden="1">#REF!</definedName>
    <definedName name="BExOH9ICZ13C1LAW8OTYTR9S7ZP3" localSheetId="4" hidden="1">#REF!</definedName>
    <definedName name="BExOH9ICZ13C1LAW8OTYTR9S7ZP3" localSheetId="3" hidden="1">#REF!</definedName>
    <definedName name="BExOH9ICZ13C1LAW8OTYTR9S7ZP3" localSheetId="0" hidden="1">#REF!</definedName>
    <definedName name="BExOH9ICZ13C1LAW8OTYTR9S7ZP3" localSheetId="1" hidden="1">#REF!</definedName>
    <definedName name="BExOH9ICZ13C1LAW8OTYTR9S7ZP3" hidden="1">#REF!</definedName>
    <definedName name="BExOHL75H3OT4WAKKPUXIVXWFVDS" localSheetId="4" hidden="1">#REF!</definedName>
    <definedName name="BExOHL75H3OT4WAKKPUXIVXWFVDS" localSheetId="3" hidden="1">#REF!</definedName>
    <definedName name="BExOHL75H3OT4WAKKPUXIVXWFVDS" localSheetId="0" hidden="1">#REF!</definedName>
    <definedName name="BExOHL75H3OT4WAKKPUXIVXWFVDS" localSheetId="1" hidden="1">#REF!</definedName>
    <definedName name="BExOHL75H3OT4WAKKPUXIVXWFVDS" hidden="1">#REF!</definedName>
    <definedName name="BExOHLHXXJL6363CC082M9M5VVXQ" localSheetId="4" hidden="1">#REF!</definedName>
    <definedName name="BExOHLHXXJL6363CC082M9M5VVXQ" localSheetId="3" hidden="1">#REF!</definedName>
    <definedName name="BExOHLHXXJL6363CC082M9M5VVXQ" localSheetId="0" hidden="1">#REF!</definedName>
    <definedName name="BExOHLHXXJL6363CC082M9M5VVXQ" localSheetId="1" hidden="1">#REF!</definedName>
    <definedName name="BExOHLHXXJL6363CC082M9M5VVXQ" hidden="1">#REF!</definedName>
    <definedName name="BExOHNAO5UDXSO73BK2ARHWKS90Y" localSheetId="4" hidden="1">#REF!</definedName>
    <definedName name="BExOHNAO5UDXSO73BK2ARHWKS90Y" localSheetId="3" hidden="1">#REF!</definedName>
    <definedName name="BExOHNAO5UDXSO73BK2ARHWKS90Y" localSheetId="0" hidden="1">#REF!</definedName>
    <definedName name="BExOHNAO5UDXSO73BK2ARHWKS90Y" localSheetId="1" hidden="1">#REF!</definedName>
    <definedName name="BExOHNAO5UDXSO73BK2ARHWKS90Y" hidden="1">#REF!</definedName>
    <definedName name="BExOHR1G1I9A9CI1HG94EWBLWNM2" localSheetId="4" hidden="1">#REF!</definedName>
    <definedName name="BExOHR1G1I9A9CI1HG94EWBLWNM2" localSheetId="3" hidden="1">#REF!</definedName>
    <definedName name="BExOHR1G1I9A9CI1HG94EWBLWNM2" localSheetId="0" hidden="1">#REF!</definedName>
    <definedName name="BExOHR1G1I9A9CI1HG94EWBLWNM2" localSheetId="1" hidden="1">#REF!</definedName>
    <definedName name="BExOHR1G1I9A9CI1HG94EWBLWNM2" hidden="1">#REF!</definedName>
    <definedName name="BExOHTQPP8LQ98L6PYUI6QW08YID" localSheetId="4" hidden="1">#REF!</definedName>
    <definedName name="BExOHTQPP8LQ98L6PYUI6QW08YID" localSheetId="3" hidden="1">#REF!</definedName>
    <definedName name="BExOHTQPP8LQ98L6PYUI6QW08YID" localSheetId="0" hidden="1">#REF!</definedName>
    <definedName name="BExOHTQPP8LQ98L6PYUI6QW08YID" localSheetId="1" hidden="1">#REF!</definedName>
    <definedName name="BExOHTQPP8LQ98L6PYUI6QW08YID" hidden="1">#REF!</definedName>
    <definedName name="BExOHX6Q6NJI793PGX59O5EKTP4G" localSheetId="4" hidden="1">#REF!</definedName>
    <definedName name="BExOHX6Q6NJI793PGX59O5EKTP4G" localSheetId="3" hidden="1">#REF!</definedName>
    <definedName name="BExOHX6Q6NJI793PGX59O5EKTP4G" localSheetId="0" hidden="1">#REF!</definedName>
    <definedName name="BExOHX6Q6NJI793PGX59O5EKTP4G" localSheetId="1" hidden="1">#REF!</definedName>
    <definedName name="BExOHX6Q6NJI793PGX59O5EKTP4G" hidden="1">#REF!</definedName>
    <definedName name="BExOI5VMTHH7Y8MQQ1N635CHYI0P" localSheetId="4" hidden="1">#REF!</definedName>
    <definedName name="BExOI5VMTHH7Y8MQQ1N635CHYI0P" localSheetId="3" hidden="1">#REF!</definedName>
    <definedName name="BExOI5VMTHH7Y8MQQ1N635CHYI0P" localSheetId="0" hidden="1">#REF!</definedName>
    <definedName name="BExOI5VMTHH7Y8MQQ1N635CHYI0P" localSheetId="1" hidden="1">#REF!</definedName>
    <definedName name="BExOI5VMTHH7Y8MQQ1N635CHYI0P" hidden="1">#REF!</definedName>
    <definedName name="BExOIEVCP4Y6VDS23AK84MCYYHRT" localSheetId="4" hidden="1">#REF!</definedName>
    <definedName name="BExOIEVCP4Y6VDS23AK84MCYYHRT" localSheetId="3" hidden="1">#REF!</definedName>
    <definedName name="BExOIEVCP4Y6VDS23AK84MCYYHRT" localSheetId="0" hidden="1">#REF!</definedName>
    <definedName name="BExOIEVCP4Y6VDS23AK84MCYYHRT" localSheetId="1" hidden="1">#REF!</definedName>
    <definedName name="BExOIEVCP4Y6VDS23AK84MCYYHRT" hidden="1">#REF!</definedName>
    <definedName name="BExOIHPQIXR0NDR5WD01BZKPKEO3" localSheetId="4" hidden="1">#REF!</definedName>
    <definedName name="BExOIHPQIXR0NDR5WD01BZKPKEO3" localSheetId="3" hidden="1">#REF!</definedName>
    <definedName name="BExOIHPQIXR0NDR5WD01BZKPKEO3" localSheetId="0" hidden="1">#REF!</definedName>
    <definedName name="BExOIHPQIXR0NDR5WD01BZKPKEO3" localSheetId="1" hidden="1">#REF!</definedName>
    <definedName name="BExOIHPQIXR0NDR5WD01BZKPKEO3" hidden="1">#REF!</definedName>
    <definedName name="BExOIM7L0Z3LSII9P7ZTV4KJ8RMA" localSheetId="4" hidden="1">#REF!</definedName>
    <definedName name="BExOIM7L0Z3LSII9P7ZTV4KJ8RMA" localSheetId="3" hidden="1">#REF!</definedName>
    <definedName name="BExOIM7L0Z3LSII9P7ZTV4KJ8RMA" localSheetId="0" hidden="1">#REF!</definedName>
    <definedName name="BExOIM7L0Z3LSII9P7ZTV4KJ8RMA" localSheetId="1" hidden="1">#REF!</definedName>
    <definedName name="BExOIM7L0Z3LSII9P7ZTV4KJ8RMA" hidden="1">#REF!</definedName>
    <definedName name="BExOIWJVMJ6MG6JC4SPD1L00OHU1" localSheetId="4" hidden="1">#REF!</definedName>
    <definedName name="BExOIWJVMJ6MG6JC4SPD1L00OHU1" localSheetId="3" hidden="1">#REF!</definedName>
    <definedName name="BExOIWJVMJ6MG6JC4SPD1L00OHU1" localSheetId="0" hidden="1">#REF!</definedName>
    <definedName name="BExOIWJVMJ6MG6JC4SPD1L00OHU1" localSheetId="1" hidden="1">#REF!</definedName>
    <definedName name="BExOIWJVMJ6MG6JC4SPD1L00OHU1" hidden="1">#REF!</definedName>
    <definedName name="BExOIYCN8Z4JK3OOG86KYUCV0ME8" localSheetId="4" hidden="1">#REF!</definedName>
    <definedName name="BExOIYCN8Z4JK3OOG86KYUCV0ME8" localSheetId="3" hidden="1">#REF!</definedName>
    <definedName name="BExOIYCN8Z4JK3OOG86KYUCV0ME8" localSheetId="0" hidden="1">#REF!</definedName>
    <definedName name="BExOIYCN8Z4JK3OOG86KYUCV0ME8" localSheetId="1" hidden="1">#REF!</definedName>
    <definedName name="BExOIYCN8Z4JK3OOG86KYUCV0ME8" hidden="1">#REF!</definedName>
    <definedName name="BExOJ3AKZ9BCBZT3KD8WMSLK6MN2" localSheetId="4" hidden="1">#REF!</definedName>
    <definedName name="BExOJ3AKZ9BCBZT3KD8WMSLK6MN2" localSheetId="3" hidden="1">#REF!</definedName>
    <definedName name="BExOJ3AKZ9BCBZT3KD8WMSLK6MN2" localSheetId="0" hidden="1">#REF!</definedName>
    <definedName name="BExOJ3AKZ9BCBZT3KD8WMSLK6MN2" localSheetId="1" hidden="1">#REF!</definedName>
    <definedName name="BExOJ3AKZ9BCBZT3KD8WMSLK6MN2" hidden="1">#REF!</definedName>
    <definedName name="BExOJ7XQK71I4YZDD29AKOOWZ47E" localSheetId="4" hidden="1">#REF!</definedName>
    <definedName name="BExOJ7XQK71I4YZDD29AKOOWZ47E" localSheetId="3" hidden="1">#REF!</definedName>
    <definedName name="BExOJ7XQK71I4YZDD29AKOOWZ47E" localSheetId="0" hidden="1">#REF!</definedName>
    <definedName name="BExOJ7XQK71I4YZDD29AKOOWZ47E" localSheetId="1" hidden="1">#REF!</definedName>
    <definedName name="BExOJ7XQK71I4YZDD29AKOOWZ47E" hidden="1">#REF!</definedName>
    <definedName name="BExOJM0W6XGSW5MXPTTX0GNF6SFT" localSheetId="4" hidden="1">#REF!</definedName>
    <definedName name="BExOJM0W6XGSW5MXPTTX0GNF6SFT" localSheetId="3" hidden="1">#REF!</definedName>
    <definedName name="BExOJM0W6XGSW5MXPTTX0GNF6SFT" localSheetId="0" hidden="1">#REF!</definedName>
    <definedName name="BExOJM0W6XGSW5MXPTTX0GNF6SFT" localSheetId="1" hidden="1">#REF!</definedName>
    <definedName name="BExOJM0W6XGSW5MXPTTX0GNF6SFT" hidden="1">#REF!</definedName>
    <definedName name="BExOJXEUJJ9SYRJXKYYV2NCCDT2R" localSheetId="4" hidden="1">#REF!</definedName>
    <definedName name="BExOJXEUJJ9SYRJXKYYV2NCCDT2R" localSheetId="3" hidden="1">#REF!</definedName>
    <definedName name="BExOJXEUJJ9SYRJXKYYV2NCCDT2R" localSheetId="0" hidden="1">#REF!</definedName>
    <definedName name="BExOJXEUJJ9SYRJXKYYV2NCCDT2R" localSheetId="1" hidden="1">#REF!</definedName>
    <definedName name="BExOJXEUJJ9SYRJXKYYV2NCCDT2R" hidden="1">#REF!</definedName>
    <definedName name="BExOK0EQYM9JUMAGWOUN7QDH7VMZ" localSheetId="4" hidden="1">#REF!</definedName>
    <definedName name="BExOK0EQYM9JUMAGWOUN7QDH7VMZ" localSheetId="3" hidden="1">#REF!</definedName>
    <definedName name="BExOK0EQYM9JUMAGWOUN7QDH7VMZ" localSheetId="0" hidden="1">#REF!</definedName>
    <definedName name="BExOK0EQYM9JUMAGWOUN7QDH7VMZ" localSheetId="1" hidden="1">#REF!</definedName>
    <definedName name="BExOK0EQYM9JUMAGWOUN7QDH7VMZ" hidden="1">#REF!</definedName>
    <definedName name="BExOK4WM9O7QNG6O57FOASI5QSN1" localSheetId="4" hidden="1">#REF!</definedName>
    <definedName name="BExOK4WM9O7QNG6O57FOASI5QSN1" localSheetId="3" hidden="1">#REF!</definedName>
    <definedName name="BExOK4WM9O7QNG6O57FOASI5QSN1" localSheetId="0" hidden="1">#REF!</definedName>
    <definedName name="BExOK4WM9O7QNG6O57FOASI5QSN1" localSheetId="1" hidden="1">#REF!</definedName>
    <definedName name="BExOK4WM9O7QNG6O57FOASI5QSN1" hidden="1">#REF!</definedName>
    <definedName name="BExOKKHOPWUVRJGQJ5ONR2U40JX8" localSheetId="4" hidden="1">#REF!</definedName>
    <definedName name="BExOKKHOPWUVRJGQJ5ONR2U40JX8" localSheetId="3" hidden="1">#REF!</definedName>
    <definedName name="BExOKKHOPWUVRJGQJ5ONR2U40JX8" localSheetId="0" hidden="1">#REF!</definedName>
    <definedName name="BExOKKHOPWUVRJGQJ5ONR2U40JX8" localSheetId="1" hidden="1">#REF!</definedName>
    <definedName name="BExOKKHOPWUVRJGQJ5ONR2U40JX8" hidden="1">#REF!</definedName>
    <definedName name="BExOKTXMJP351VXKH8VT6SXUNIMF" localSheetId="4" hidden="1">#REF!</definedName>
    <definedName name="BExOKTXMJP351VXKH8VT6SXUNIMF" localSheetId="3" hidden="1">#REF!</definedName>
    <definedName name="BExOKTXMJP351VXKH8VT6SXUNIMF" localSheetId="0" hidden="1">#REF!</definedName>
    <definedName name="BExOKTXMJP351VXKH8VT6SXUNIMF" localSheetId="1" hidden="1">#REF!</definedName>
    <definedName name="BExOKTXMJP351VXKH8VT6SXUNIMF" hidden="1">#REF!</definedName>
    <definedName name="BExOKU8GMLOCNVORDE329819XN67" localSheetId="4" hidden="1">#REF!</definedName>
    <definedName name="BExOKU8GMLOCNVORDE329819XN67" localSheetId="3" hidden="1">#REF!</definedName>
    <definedName name="BExOKU8GMLOCNVORDE329819XN67" localSheetId="0" hidden="1">#REF!</definedName>
    <definedName name="BExOKU8GMLOCNVORDE329819XN67" localSheetId="1" hidden="1">#REF!</definedName>
    <definedName name="BExOKU8GMLOCNVORDE329819XN67" hidden="1">#REF!</definedName>
    <definedName name="BExOL0Z3Z7IAMHPB91EO2MF49U57" localSheetId="4" hidden="1">#REF!</definedName>
    <definedName name="BExOL0Z3Z7IAMHPB91EO2MF49U57" localSheetId="3" hidden="1">#REF!</definedName>
    <definedName name="BExOL0Z3Z7IAMHPB91EO2MF49U57" localSheetId="0" hidden="1">#REF!</definedName>
    <definedName name="BExOL0Z3Z7IAMHPB91EO2MF49U57" localSheetId="1" hidden="1">#REF!</definedName>
    <definedName name="BExOL0Z3Z7IAMHPB91EO2MF49U57" hidden="1">#REF!</definedName>
    <definedName name="BExOL7KH12VAR0LG741SIOJTLWFD" localSheetId="4" hidden="1">#REF!</definedName>
    <definedName name="BExOL7KH12VAR0LG741SIOJTLWFD" localSheetId="3" hidden="1">#REF!</definedName>
    <definedName name="BExOL7KH12VAR0LG741SIOJTLWFD" localSheetId="0" hidden="1">#REF!</definedName>
    <definedName name="BExOL7KH12VAR0LG741SIOJTLWFD" localSheetId="1" hidden="1">#REF!</definedName>
    <definedName name="BExOL7KH12VAR0LG741SIOJTLWFD" hidden="1">#REF!</definedName>
    <definedName name="BExOLICXFHJLILCJVFMJE5MGGWKR" localSheetId="4" hidden="1">#REF!</definedName>
    <definedName name="BExOLICXFHJLILCJVFMJE5MGGWKR" localSheetId="3" hidden="1">#REF!</definedName>
    <definedName name="BExOLICXFHJLILCJVFMJE5MGGWKR" localSheetId="0" hidden="1">#REF!</definedName>
    <definedName name="BExOLICXFHJLILCJVFMJE5MGGWKR" localSheetId="1" hidden="1">#REF!</definedName>
    <definedName name="BExOLICXFHJLILCJVFMJE5MGGWKR" hidden="1">#REF!</definedName>
    <definedName name="BExOLOI0WJS3QC12I3ISL0D9AWOF" localSheetId="4" hidden="1">#REF!</definedName>
    <definedName name="BExOLOI0WJS3QC12I3ISL0D9AWOF" localSheetId="3" hidden="1">#REF!</definedName>
    <definedName name="BExOLOI0WJS3QC12I3ISL0D9AWOF" localSheetId="0" hidden="1">#REF!</definedName>
    <definedName name="BExOLOI0WJS3QC12I3ISL0D9AWOF" localSheetId="1" hidden="1">#REF!</definedName>
    <definedName name="BExOLOI0WJS3QC12I3ISL0D9AWOF" hidden="1">#REF!</definedName>
    <definedName name="BExOLYZNG5RBD0BTS1OEZJNU92Q5" localSheetId="4" hidden="1">#REF!</definedName>
    <definedName name="BExOLYZNG5RBD0BTS1OEZJNU92Q5" localSheetId="3" hidden="1">#REF!</definedName>
    <definedName name="BExOLYZNG5RBD0BTS1OEZJNU92Q5" localSheetId="0" hidden="1">#REF!</definedName>
    <definedName name="BExOLYZNG5RBD0BTS1OEZJNU92Q5" localSheetId="1" hidden="1">#REF!</definedName>
    <definedName name="BExOLYZNG5RBD0BTS1OEZJNU92Q5" hidden="1">#REF!</definedName>
    <definedName name="BExOM3HIJ3UZPOKJI68KPBJAHPDC" localSheetId="4" hidden="1">#REF!</definedName>
    <definedName name="BExOM3HIJ3UZPOKJI68KPBJAHPDC" localSheetId="3" hidden="1">#REF!</definedName>
    <definedName name="BExOM3HIJ3UZPOKJI68KPBJAHPDC" localSheetId="0" hidden="1">#REF!</definedName>
    <definedName name="BExOM3HIJ3UZPOKJI68KPBJAHPDC" localSheetId="1" hidden="1">#REF!</definedName>
    <definedName name="BExOM3HIJ3UZPOKJI68KPBJAHPDC" hidden="1">#REF!</definedName>
    <definedName name="BExOMKPURE33YQ3K1JG9NVQD4W49" localSheetId="4" hidden="1">#REF!</definedName>
    <definedName name="BExOMKPURE33YQ3K1JG9NVQD4W49" localSheetId="3" hidden="1">#REF!</definedName>
    <definedName name="BExOMKPURE33YQ3K1JG9NVQD4W49" localSheetId="0" hidden="1">#REF!</definedName>
    <definedName name="BExOMKPURE33YQ3K1JG9NVQD4W49" localSheetId="1" hidden="1">#REF!</definedName>
    <definedName name="BExOMKPURE33YQ3K1JG9NVQD4W49" hidden="1">#REF!</definedName>
    <definedName name="BExOMP7NGCLUNFK50QD2LPKRG078" localSheetId="4" hidden="1">#REF!</definedName>
    <definedName name="BExOMP7NGCLUNFK50QD2LPKRG078" localSheetId="3" hidden="1">#REF!</definedName>
    <definedName name="BExOMP7NGCLUNFK50QD2LPKRG078" localSheetId="0" hidden="1">#REF!</definedName>
    <definedName name="BExOMP7NGCLUNFK50QD2LPKRG078" localSheetId="1" hidden="1">#REF!</definedName>
    <definedName name="BExOMP7NGCLUNFK50QD2LPKRG078" hidden="1">#REF!</definedName>
    <definedName name="BExOMU0A6XMY48SZRYL4WQZD13BI" localSheetId="4" hidden="1">#REF!</definedName>
    <definedName name="BExOMU0A6XMY48SZRYL4WQZD13BI" localSheetId="3" hidden="1">#REF!</definedName>
    <definedName name="BExOMU0A6XMY48SZRYL4WQZD13BI" localSheetId="0" hidden="1">#REF!</definedName>
    <definedName name="BExOMU0A6XMY48SZRYL4WQZD13BI" localSheetId="1" hidden="1">#REF!</definedName>
    <definedName name="BExOMU0A6XMY48SZRYL4WQZD13BI" hidden="1">#REF!</definedName>
    <definedName name="BExOMVT0HSNC59DJP4CLISASGHKL" localSheetId="4" hidden="1">#REF!</definedName>
    <definedName name="BExOMVT0HSNC59DJP4CLISASGHKL" localSheetId="3" hidden="1">#REF!</definedName>
    <definedName name="BExOMVT0HSNC59DJP4CLISASGHKL" localSheetId="0" hidden="1">#REF!</definedName>
    <definedName name="BExOMVT0HSNC59DJP4CLISASGHKL" localSheetId="1" hidden="1">#REF!</definedName>
    <definedName name="BExOMVT0HSNC59DJP4CLISASGHKL" hidden="1">#REF!</definedName>
    <definedName name="BExON0AX35F2SI0UCVMGWGVIUNI3" localSheetId="4" hidden="1">#REF!</definedName>
    <definedName name="BExON0AX35F2SI0UCVMGWGVIUNI3" localSheetId="3" hidden="1">#REF!</definedName>
    <definedName name="BExON0AX35F2SI0UCVMGWGVIUNI3" localSheetId="0" hidden="1">#REF!</definedName>
    <definedName name="BExON0AX35F2SI0UCVMGWGVIUNI3" localSheetId="1" hidden="1">#REF!</definedName>
    <definedName name="BExON0AX35F2SI0UCVMGWGVIUNI3" hidden="1">#REF!</definedName>
    <definedName name="BExON41U4296DV3DPG6I5EF3OEYF" localSheetId="4" hidden="1">#REF!</definedName>
    <definedName name="BExON41U4296DV3DPG6I5EF3OEYF" localSheetId="3" hidden="1">#REF!</definedName>
    <definedName name="BExON41U4296DV3DPG6I5EF3OEYF" localSheetId="0" hidden="1">#REF!</definedName>
    <definedName name="BExON41U4296DV3DPG6I5EF3OEYF" localSheetId="1" hidden="1">#REF!</definedName>
    <definedName name="BExON41U4296DV3DPG6I5EF3OEYF" hidden="1">#REF!</definedName>
    <definedName name="BExONB3A7CO4YD8RB41PHC93BQ9M" localSheetId="4" hidden="1">#REF!</definedName>
    <definedName name="BExONB3A7CO4YD8RB41PHC93BQ9M" localSheetId="3" hidden="1">#REF!</definedName>
    <definedName name="BExONB3A7CO4YD8RB41PHC93BQ9M" localSheetId="0" hidden="1">#REF!</definedName>
    <definedName name="BExONB3A7CO4YD8RB41PHC93BQ9M" localSheetId="1" hidden="1">#REF!</definedName>
    <definedName name="BExONB3A7CO4YD8RB41PHC93BQ9M" hidden="1">#REF!</definedName>
    <definedName name="BExONFQH6UUXF8V0GI4BRIST9RFO" localSheetId="4" hidden="1">#REF!</definedName>
    <definedName name="BExONFQH6UUXF8V0GI4BRIST9RFO" localSheetId="3" hidden="1">#REF!</definedName>
    <definedName name="BExONFQH6UUXF8V0GI4BRIST9RFO" localSheetId="0" hidden="1">#REF!</definedName>
    <definedName name="BExONFQH6UUXF8V0GI4BRIST9RFO" localSheetId="1" hidden="1">#REF!</definedName>
    <definedName name="BExONFQH6UUXF8V0GI4BRIST9RFO" hidden="1">#REF!</definedName>
    <definedName name="BExONIL31DZWU7IFVN3VV0XTXJA1" localSheetId="4" hidden="1">#REF!</definedName>
    <definedName name="BExONIL31DZWU7IFVN3VV0XTXJA1" localSheetId="3" hidden="1">#REF!</definedName>
    <definedName name="BExONIL31DZWU7IFVN3VV0XTXJA1" localSheetId="0" hidden="1">#REF!</definedName>
    <definedName name="BExONIL31DZWU7IFVN3VV0XTXJA1" localSheetId="1" hidden="1">#REF!</definedName>
    <definedName name="BExONIL31DZWU7IFVN3VV0XTXJA1" hidden="1">#REF!</definedName>
    <definedName name="BExONJ1BU17R0F5A2UP1UGJBOGKS" localSheetId="4" hidden="1">#REF!</definedName>
    <definedName name="BExONJ1BU17R0F5A2UP1UGJBOGKS" localSheetId="3" hidden="1">#REF!</definedName>
    <definedName name="BExONJ1BU17R0F5A2UP1UGJBOGKS" localSheetId="0" hidden="1">#REF!</definedName>
    <definedName name="BExONJ1BU17R0F5A2UP1UGJBOGKS" localSheetId="1" hidden="1">#REF!</definedName>
    <definedName name="BExONJ1BU17R0F5A2UP1UGJBOGKS" hidden="1">#REF!</definedName>
    <definedName name="BExONNZ9VMHVX3J6NLNJY7KZA61O" localSheetId="4" hidden="1">#REF!</definedName>
    <definedName name="BExONNZ9VMHVX3J6NLNJY7KZA61O" localSheetId="3" hidden="1">#REF!</definedName>
    <definedName name="BExONNZ9VMHVX3J6NLNJY7KZA61O" localSheetId="0" hidden="1">#REF!</definedName>
    <definedName name="BExONNZ9VMHVX3J6NLNJY7KZA61O" localSheetId="1" hidden="1">#REF!</definedName>
    <definedName name="BExONNZ9VMHVX3J6NLNJY7KZA61O" hidden="1">#REF!</definedName>
    <definedName name="BExONRQ1BAA4F3TXP2MYQ4YCZ09S" localSheetId="4" hidden="1">#REF!</definedName>
    <definedName name="BExONRQ1BAA4F3TXP2MYQ4YCZ09S" localSheetId="3" hidden="1">#REF!</definedName>
    <definedName name="BExONRQ1BAA4F3TXP2MYQ4YCZ09S" localSheetId="0" hidden="1">#REF!</definedName>
    <definedName name="BExONRQ1BAA4F3TXP2MYQ4YCZ09S" localSheetId="1" hidden="1">#REF!</definedName>
    <definedName name="BExONRQ1BAA4F3TXP2MYQ4YCZ09S" hidden="1">#REF!</definedName>
    <definedName name="BExOO1WWIZSGB0YTGKESB45TSVMZ" localSheetId="4" hidden="1">#REF!</definedName>
    <definedName name="BExOO1WWIZSGB0YTGKESB45TSVMZ" localSheetId="3" hidden="1">#REF!</definedName>
    <definedName name="BExOO1WWIZSGB0YTGKESB45TSVMZ" localSheetId="0" hidden="1">#REF!</definedName>
    <definedName name="BExOO1WWIZSGB0YTGKESB45TSVMZ" localSheetId="1" hidden="1">#REF!</definedName>
    <definedName name="BExOO1WWIZSGB0YTGKESB45TSVMZ" hidden="1">#REF!</definedName>
    <definedName name="BExOO4B8FPAFYPHCTYTX37P1TQM5" localSheetId="4" hidden="1">#REF!</definedName>
    <definedName name="BExOO4B8FPAFYPHCTYTX37P1TQM5" localSheetId="3" hidden="1">#REF!</definedName>
    <definedName name="BExOO4B8FPAFYPHCTYTX37P1TQM5" localSheetId="0" hidden="1">#REF!</definedName>
    <definedName name="BExOO4B8FPAFYPHCTYTX37P1TQM5" localSheetId="1" hidden="1">#REF!</definedName>
    <definedName name="BExOO4B8FPAFYPHCTYTX37P1TQM5" hidden="1">#REF!</definedName>
    <definedName name="BExOOIULUDOJRMYABWV5CCL906X6" localSheetId="4" hidden="1">#REF!</definedName>
    <definedName name="BExOOIULUDOJRMYABWV5CCL906X6" localSheetId="3" hidden="1">#REF!</definedName>
    <definedName name="BExOOIULUDOJRMYABWV5CCL906X6" localSheetId="0" hidden="1">#REF!</definedName>
    <definedName name="BExOOIULUDOJRMYABWV5CCL906X6" localSheetId="1" hidden="1">#REF!</definedName>
    <definedName name="BExOOIULUDOJRMYABWV5CCL906X6" hidden="1">#REF!</definedName>
    <definedName name="BExOOTN0KTXJCL7E476XBN1CJ553" localSheetId="4" hidden="1">#REF!</definedName>
    <definedName name="BExOOTN0KTXJCL7E476XBN1CJ553" localSheetId="3" hidden="1">#REF!</definedName>
    <definedName name="BExOOTN0KTXJCL7E476XBN1CJ553" localSheetId="0" hidden="1">#REF!</definedName>
    <definedName name="BExOOTN0KTXJCL7E476XBN1CJ553" localSheetId="1" hidden="1">#REF!</definedName>
    <definedName name="BExOOTN0KTXJCL7E476XBN1CJ553" hidden="1">#REF!</definedName>
    <definedName name="BExOP9DEBV5W5P4Q25J3XCJBP5S9" localSheetId="4" hidden="1">#REF!</definedName>
    <definedName name="BExOP9DEBV5W5P4Q25J3XCJBP5S9" localSheetId="3" hidden="1">#REF!</definedName>
    <definedName name="BExOP9DEBV5W5P4Q25J3XCJBP5S9" localSheetId="0" hidden="1">#REF!</definedName>
    <definedName name="BExOP9DEBV5W5P4Q25J3XCJBP5S9" localSheetId="1" hidden="1">#REF!</definedName>
    <definedName name="BExOP9DEBV5W5P4Q25J3XCJBP5S9" hidden="1">#REF!</definedName>
    <definedName name="BExOPFNYRBL0BFM23LZBJTADNOE4" localSheetId="4" hidden="1">#REF!</definedName>
    <definedName name="BExOPFNYRBL0BFM23LZBJTADNOE4" localSheetId="3" hidden="1">#REF!</definedName>
    <definedName name="BExOPFNYRBL0BFM23LZBJTADNOE4" localSheetId="0" hidden="1">#REF!</definedName>
    <definedName name="BExOPFNYRBL0BFM23LZBJTADNOE4" localSheetId="1" hidden="1">#REF!</definedName>
    <definedName name="BExOPFNYRBL0BFM23LZBJTADNOE4" hidden="1">#REF!</definedName>
    <definedName name="BExOPINVFSIZMCVT9YGT2AODVCX3" localSheetId="4" hidden="1">#REF!</definedName>
    <definedName name="BExOPINVFSIZMCVT9YGT2AODVCX3" localSheetId="3" hidden="1">#REF!</definedName>
    <definedName name="BExOPINVFSIZMCVT9YGT2AODVCX3" localSheetId="0" hidden="1">#REF!</definedName>
    <definedName name="BExOPINVFSIZMCVT9YGT2AODVCX3" localSheetId="1" hidden="1">#REF!</definedName>
    <definedName name="BExOPINVFSIZMCVT9YGT2AODVCX3" hidden="1">#REF!</definedName>
    <definedName name="BExOQ1JN4SAC44RTMZIGHSW023WA" localSheetId="4" hidden="1">#REF!</definedName>
    <definedName name="BExOQ1JN4SAC44RTMZIGHSW023WA" localSheetId="3" hidden="1">#REF!</definedName>
    <definedName name="BExOQ1JN4SAC44RTMZIGHSW023WA" localSheetId="0" hidden="1">#REF!</definedName>
    <definedName name="BExOQ1JN4SAC44RTMZIGHSW023WA" localSheetId="1" hidden="1">#REF!</definedName>
    <definedName name="BExOQ1JN4SAC44RTMZIGHSW023WA" hidden="1">#REF!</definedName>
    <definedName name="BExOQ256YMF115DJL3KBPNKABJ90" localSheetId="4" hidden="1">#REF!</definedName>
    <definedName name="BExOQ256YMF115DJL3KBPNKABJ90" localSheetId="3" hidden="1">#REF!</definedName>
    <definedName name="BExOQ256YMF115DJL3KBPNKABJ90" localSheetId="0" hidden="1">#REF!</definedName>
    <definedName name="BExOQ256YMF115DJL3KBPNKABJ90" localSheetId="1" hidden="1">#REF!</definedName>
    <definedName name="BExOQ256YMF115DJL3KBPNKABJ90" hidden="1">#REF!</definedName>
    <definedName name="BExQ19DEUOLC11IW32E2AMVZLFF1" localSheetId="4" hidden="1">#REF!</definedName>
    <definedName name="BExQ19DEUOLC11IW32E2AMVZLFF1" localSheetId="3" hidden="1">#REF!</definedName>
    <definedName name="BExQ19DEUOLC11IW32E2AMVZLFF1" localSheetId="0" hidden="1">#REF!</definedName>
    <definedName name="BExQ19DEUOLC11IW32E2AMVZLFF1" localSheetId="1" hidden="1">#REF!</definedName>
    <definedName name="BExQ19DEUOLC11IW32E2AMVZLFF1" hidden="1">#REF!</definedName>
    <definedName name="BExQ1FD6KISGYU1JWEQ4G243ZPVD" localSheetId="4" hidden="1">#REF!</definedName>
    <definedName name="BExQ1FD6KISGYU1JWEQ4G243ZPVD" localSheetId="3" hidden="1">#REF!</definedName>
    <definedName name="BExQ1FD6KISGYU1JWEQ4G243ZPVD" localSheetId="0" hidden="1">#REF!</definedName>
    <definedName name="BExQ1FD6KISGYU1JWEQ4G243ZPVD" localSheetId="1" hidden="1">#REF!</definedName>
    <definedName name="BExQ1FD6KISGYU1JWEQ4G243ZPVD" hidden="1">#REF!</definedName>
    <definedName name="BExQ29C73XR33S3668YYSYZAIHTG" localSheetId="4" hidden="1">#REF!</definedName>
    <definedName name="BExQ29C73XR33S3668YYSYZAIHTG" localSheetId="3" hidden="1">#REF!</definedName>
    <definedName name="BExQ29C73XR33S3668YYSYZAIHTG" localSheetId="0" hidden="1">#REF!</definedName>
    <definedName name="BExQ29C73XR33S3668YYSYZAIHTG" localSheetId="1" hidden="1">#REF!</definedName>
    <definedName name="BExQ29C73XR33S3668YYSYZAIHTG" hidden="1">#REF!</definedName>
    <definedName name="BExQ2FS228IUDUP2023RA1D4AO4C" localSheetId="4" hidden="1">#REF!</definedName>
    <definedName name="BExQ2FS228IUDUP2023RA1D4AO4C" localSheetId="3" hidden="1">#REF!</definedName>
    <definedName name="BExQ2FS228IUDUP2023RA1D4AO4C" localSheetId="0" hidden="1">#REF!</definedName>
    <definedName name="BExQ2FS228IUDUP2023RA1D4AO4C" localSheetId="1" hidden="1">#REF!</definedName>
    <definedName name="BExQ2FS228IUDUP2023RA1D4AO4C" hidden="1">#REF!</definedName>
    <definedName name="BExQ2L0XYWLY9VPZWXYYFRIRQRJ1" localSheetId="4" hidden="1">#REF!</definedName>
    <definedName name="BExQ2L0XYWLY9VPZWXYYFRIRQRJ1" localSheetId="3" hidden="1">#REF!</definedName>
    <definedName name="BExQ2L0XYWLY9VPZWXYYFRIRQRJ1" localSheetId="0" hidden="1">#REF!</definedName>
    <definedName name="BExQ2L0XYWLY9VPZWXYYFRIRQRJ1" localSheetId="1" hidden="1">#REF!</definedName>
    <definedName name="BExQ2L0XYWLY9VPZWXYYFRIRQRJ1" hidden="1">#REF!</definedName>
    <definedName name="BExQ2M841F5Z1BQYR8DG5FKK0LIU" localSheetId="4" hidden="1">#REF!</definedName>
    <definedName name="BExQ2M841F5Z1BQYR8DG5FKK0LIU" localSheetId="3" hidden="1">#REF!</definedName>
    <definedName name="BExQ2M841F5Z1BQYR8DG5FKK0LIU" localSheetId="0" hidden="1">#REF!</definedName>
    <definedName name="BExQ2M841F5Z1BQYR8DG5FKK0LIU" localSheetId="1" hidden="1">#REF!</definedName>
    <definedName name="BExQ2M841F5Z1BQYR8DG5FKK0LIU" hidden="1">#REF!</definedName>
    <definedName name="BExQ300G8I8TK45A0MVHV15422EU" localSheetId="4" hidden="1">#REF!</definedName>
    <definedName name="BExQ300G8I8TK45A0MVHV15422EU" localSheetId="3" hidden="1">#REF!</definedName>
    <definedName name="BExQ300G8I8TK45A0MVHV15422EU" localSheetId="0" hidden="1">#REF!</definedName>
    <definedName name="BExQ300G8I8TK45A0MVHV15422EU" localSheetId="1" hidden="1">#REF!</definedName>
    <definedName name="BExQ300G8I8TK45A0MVHV15422EU" hidden="1">#REF!</definedName>
    <definedName name="BExQ39R28MXSG2SEV956F0KZ20AN" localSheetId="4" hidden="1">#REF!</definedName>
    <definedName name="BExQ39R28MXSG2SEV956F0KZ20AN" localSheetId="3" hidden="1">#REF!</definedName>
    <definedName name="BExQ39R28MXSG2SEV956F0KZ20AN" localSheetId="0" hidden="1">#REF!</definedName>
    <definedName name="BExQ39R28MXSG2SEV956F0KZ20AN" localSheetId="1" hidden="1">#REF!</definedName>
    <definedName name="BExQ39R28MXSG2SEV956F0KZ20AN" hidden="1">#REF!</definedName>
    <definedName name="BExQ3D1P3M5Z3HLMEZ17E0BLEE4U" localSheetId="4" hidden="1">#REF!</definedName>
    <definedName name="BExQ3D1P3M5Z3HLMEZ17E0BLEE4U" localSheetId="3" hidden="1">#REF!</definedName>
    <definedName name="BExQ3D1P3M5Z3HLMEZ17E0BLEE4U" localSheetId="0" hidden="1">#REF!</definedName>
    <definedName name="BExQ3D1P3M5Z3HLMEZ17E0BLEE4U" localSheetId="1" hidden="1">#REF!</definedName>
    <definedName name="BExQ3D1P3M5Z3HLMEZ17E0BLEE4U" hidden="1">#REF!</definedName>
    <definedName name="BExQ3O4W7QF8BOXTUT4IOGF6YKUD" localSheetId="4" hidden="1">#REF!</definedName>
    <definedName name="BExQ3O4W7QF8BOXTUT4IOGF6YKUD" localSheetId="3" hidden="1">#REF!</definedName>
    <definedName name="BExQ3O4W7QF8BOXTUT4IOGF6YKUD" localSheetId="0" hidden="1">#REF!</definedName>
    <definedName name="BExQ3O4W7QF8BOXTUT4IOGF6YKUD" localSheetId="1" hidden="1">#REF!</definedName>
    <definedName name="BExQ3O4W7QF8BOXTUT4IOGF6YKUD" hidden="1">#REF!</definedName>
    <definedName name="BExQ3PXOWSN8561ZR8IEY8ZASI3B" localSheetId="4" hidden="1">#REF!</definedName>
    <definedName name="BExQ3PXOWSN8561ZR8IEY8ZASI3B" localSheetId="3" hidden="1">#REF!</definedName>
    <definedName name="BExQ3PXOWSN8561ZR8IEY8ZASI3B" localSheetId="0" hidden="1">#REF!</definedName>
    <definedName name="BExQ3PXOWSN8561ZR8IEY8ZASI3B" localSheetId="1" hidden="1">#REF!</definedName>
    <definedName name="BExQ3PXOWSN8561ZR8IEY8ZASI3B" hidden="1">#REF!</definedName>
    <definedName name="BExQ3TZF04IPY0B0UG9CQQ5736UA" localSheetId="4" hidden="1">#REF!</definedName>
    <definedName name="BExQ3TZF04IPY0B0UG9CQQ5736UA" localSheetId="3" hidden="1">#REF!</definedName>
    <definedName name="BExQ3TZF04IPY0B0UG9CQQ5736UA" localSheetId="0" hidden="1">#REF!</definedName>
    <definedName name="BExQ3TZF04IPY0B0UG9CQQ5736UA" localSheetId="1" hidden="1">#REF!</definedName>
    <definedName name="BExQ3TZF04IPY0B0UG9CQQ5736UA" hidden="1">#REF!</definedName>
    <definedName name="BExQ42IU9MNDYLODP41DL6YTZMAR" localSheetId="4" hidden="1">#REF!</definedName>
    <definedName name="BExQ42IU9MNDYLODP41DL6YTZMAR" localSheetId="3" hidden="1">#REF!</definedName>
    <definedName name="BExQ42IU9MNDYLODP41DL6YTZMAR" localSheetId="0" hidden="1">#REF!</definedName>
    <definedName name="BExQ42IU9MNDYLODP41DL6YTZMAR" localSheetId="1" hidden="1">#REF!</definedName>
    <definedName name="BExQ42IU9MNDYLODP41DL6YTZMAR" hidden="1">#REF!</definedName>
    <definedName name="BExQ452HF7N1HYPXJXQ8WD6SOWUV" localSheetId="4" hidden="1">#REF!</definedName>
    <definedName name="BExQ452HF7N1HYPXJXQ8WD6SOWUV" localSheetId="3" hidden="1">#REF!</definedName>
    <definedName name="BExQ452HF7N1HYPXJXQ8WD6SOWUV" localSheetId="0" hidden="1">#REF!</definedName>
    <definedName name="BExQ452HF7N1HYPXJXQ8WD6SOWUV" localSheetId="1" hidden="1">#REF!</definedName>
    <definedName name="BExQ452HF7N1HYPXJXQ8WD6SOWUV" hidden="1">#REF!</definedName>
    <definedName name="BExQ499KBJ5W7A1G293A0K14EVQB" localSheetId="4" hidden="1">#REF!</definedName>
    <definedName name="BExQ499KBJ5W7A1G293A0K14EVQB" localSheetId="3" hidden="1">#REF!</definedName>
    <definedName name="BExQ499KBJ5W7A1G293A0K14EVQB" localSheetId="0" hidden="1">#REF!</definedName>
    <definedName name="BExQ499KBJ5W7A1G293A0K14EVQB" localSheetId="1" hidden="1">#REF!</definedName>
    <definedName name="BExQ499KBJ5W7A1G293A0K14EVQB" hidden="1">#REF!</definedName>
    <definedName name="BExQ4BTBSHPHVEDRCXC2ROW8PLFC" localSheetId="4" hidden="1">#REF!</definedName>
    <definedName name="BExQ4BTBSHPHVEDRCXC2ROW8PLFC" localSheetId="3" hidden="1">#REF!</definedName>
    <definedName name="BExQ4BTBSHPHVEDRCXC2ROW8PLFC" localSheetId="0" hidden="1">#REF!</definedName>
    <definedName name="BExQ4BTBSHPHVEDRCXC2ROW8PLFC" localSheetId="1" hidden="1">#REF!</definedName>
    <definedName name="BExQ4BTBSHPHVEDRCXC2ROW8PLFC" hidden="1">#REF!</definedName>
    <definedName name="BExQ4DGKF54SRKQUTUT4B1CZSS62" localSheetId="4" hidden="1">#REF!</definedName>
    <definedName name="BExQ4DGKF54SRKQUTUT4B1CZSS62" localSheetId="3" hidden="1">#REF!</definedName>
    <definedName name="BExQ4DGKF54SRKQUTUT4B1CZSS62" localSheetId="0" hidden="1">#REF!</definedName>
    <definedName name="BExQ4DGKF54SRKQUTUT4B1CZSS62" localSheetId="1" hidden="1">#REF!</definedName>
    <definedName name="BExQ4DGKF54SRKQUTUT4B1CZSS62" hidden="1">#REF!</definedName>
    <definedName name="BExQ4T74LQ5PYTV1MUQUW75A4BDY" localSheetId="4" hidden="1">#REF!</definedName>
    <definedName name="BExQ4T74LQ5PYTV1MUQUW75A4BDY" localSheetId="3" hidden="1">#REF!</definedName>
    <definedName name="BExQ4T74LQ5PYTV1MUQUW75A4BDY" localSheetId="0" hidden="1">#REF!</definedName>
    <definedName name="BExQ4T74LQ5PYTV1MUQUW75A4BDY" localSheetId="1" hidden="1">#REF!</definedName>
    <definedName name="BExQ4T74LQ5PYTV1MUQUW75A4BDY" hidden="1">#REF!</definedName>
    <definedName name="BExQ4XJHD7EJCNH7S1MJDZJ2MNWG" localSheetId="4" hidden="1">#REF!</definedName>
    <definedName name="BExQ4XJHD7EJCNH7S1MJDZJ2MNWG" localSheetId="3" hidden="1">#REF!</definedName>
    <definedName name="BExQ4XJHD7EJCNH7S1MJDZJ2MNWG" localSheetId="0" hidden="1">#REF!</definedName>
    <definedName name="BExQ4XJHD7EJCNH7S1MJDZJ2MNWG" localSheetId="1" hidden="1">#REF!</definedName>
    <definedName name="BExQ4XJHD7EJCNH7S1MJDZJ2MNWG" hidden="1">#REF!</definedName>
    <definedName name="BExQ5039ZCEWBUJHU682G4S89J03" localSheetId="4" hidden="1">#REF!</definedName>
    <definedName name="BExQ5039ZCEWBUJHU682G4S89J03" localSheetId="3" hidden="1">#REF!</definedName>
    <definedName name="BExQ5039ZCEWBUJHU682G4S89J03" localSheetId="0" hidden="1">#REF!</definedName>
    <definedName name="BExQ5039ZCEWBUJHU682G4S89J03" localSheetId="1" hidden="1">#REF!</definedName>
    <definedName name="BExQ5039ZCEWBUJHU682G4S89J03" hidden="1">#REF!</definedName>
    <definedName name="BExQ56Z9W6YHZHRXOFFI8EFA7CDI" localSheetId="4" hidden="1">#REF!</definedName>
    <definedName name="BExQ56Z9W6YHZHRXOFFI8EFA7CDI" localSheetId="3" hidden="1">#REF!</definedName>
    <definedName name="BExQ56Z9W6YHZHRXOFFI8EFA7CDI" localSheetId="0" hidden="1">#REF!</definedName>
    <definedName name="BExQ56Z9W6YHZHRXOFFI8EFA7CDI" localSheetId="1" hidden="1">#REF!</definedName>
    <definedName name="BExQ56Z9W6YHZHRXOFFI8EFA7CDI" hidden="1">#REF!</definedName>
    <definedName name="BExQ5KX3Z668H1KUCKZ9J24HUQ1F" localSheetId="4" hidden="1">#REF!</definedName>
    <definedName name="BExQ5KX3Z668H1KUCKZ9J24HUQ1F" localSheetId="3" hidden="1">#REF!</definedName>
    <definedName name="BExQ5KX3Z668H1KUCKZ9J24HUQ1F" localSheetId="0" hidden="1">#REF!</definedName>
    <definedName name="BExQ5KX3Z668H1KUCKZ9J24HUQ1F" localSheetId="1" hidden="1">#REF!</definedName>
    <definedName name="BExQ5KX3Z668H1KUCKZ9J24HUQ1F" hidden="1">#REF!</definedName>
    <definedName name="BExQ5SPMSOCJYLAY20NB5A6O32RE" localSheetId="4" hidden="1">#REF!</definedName>
    <definedName name="BExQ5SPMSOCJYLAY20NB5A6O32RE" localSheetId="3" hidden="1">#REF!</definedName>
    <definedName name="BExQ5SPMSOCJYLAY20NB5A6O32RE" localSheetId="0" hidden="1">#REF!</definedName>
    <definedName name="BExQ5SPMSOCJYLAY20NB5A6O32RE" localSheetId="1" hidden="1">#REF!</definedName>
    <definedName name="BExQ5SPMSOCJYLAY20NB5A6O32RE" hidden="1">#REF!</definedName>
    <definedName name="BExQ5UICMGTMK790KTLK49MAGXRC" localSheetId="4" hidden="1">#REF!</definedName>
    <definedName name="BExQ5UICMGTMK790KTLK49MAGXRC" localSheetId="3" hidden="1">#REF!</definedName>
    <definedName name="BExQ5UICMGTMK790KTLK49MAGXRC" localSheetId="0" hidden="1">#REF!</definedName>
    <definedName name="BExQ5UICMGTMK790KTLK49MAGXRC" localSheetId="1" hidden="1">#REF!</definedName>
    <definedName name="BExQ5UICMGTMK790KTLK49MAGXRC" hidden="1">#REF!</definedName>
    <definedName name="BExQ5VEQEIJO7YY80OJTA3XRQYJ9" localSheetId="4" hidden="1">#REF!</definedName>
    <definedName name="BExQ5VEQEIJO7YY80OJTA3XRQYJ9" localSheetId="3" hidden="1">#REF!</definedName>
    <definedName name="BExQ5VEQEIJO7YY80OJTA3XRQYJ9" localSheetId="0" hidden="1">#REF!</definedName>
    <definedName name="BExQ5VEQEIJO7YY80OJTA3XRQYJ9" localSheetId="1" hidden="1">#REF!</definedName>
    <definedName name="BExQ5VEQEIJO7YY80OJTA3XRQYJ9" hidden="1">#REF!</definedName>
    <definedName name="BExQ5YUUK9FD0QGTY4WD0W90O7OL" localSheetId="4" hidden="1">#REF!</definedName>
    <definedName name="BExQ5YUUK9FD0QGTY4WD0W90O7OL" localSheetId="3" hidden="1">#REF!</definedName>
    <definedName name="BExQ5YUUK9FD0QGTY4WD0W90O7OL" localSheetId="0" hidden="1">#REF!</definedName>
    <definedName name="BExQ5YUUK9FD0QGTY4WD0W90O7OL" localSheetId="1" hidden="1">#REF!</definedName>
    <definedName name="BExQ5YUUK9FD0QGTY4WD0W90O7OL" hidden="1">#REF!</definedName>
    <definedName name="BExQ63793YQ9BH7JLCNRIATIGTRG" localSheetId="4" hidden="1">#REF!</definedName>
    <definedName name="BExQ63793YQ9BH7JLCNRIATIGTRG" localSheetId="3" hidden="1">#REF!</definedName>
    <definedName name="BExQ63793YQ9BH7JLCNRIATIGTRG" localSheetId="0" hidden="1">#REF!</definedName>
    <definedName name="BExQ63793YQ9BH7JLCNRIATIGTRG" localSheetId="1" hidden="1">#REF!</definedName>
    <definedName name="BExQ63793YQ9BH7JLCNRIATIGTRG" hidden="1">#REF!</definedName>
    <definedName name="BExQ6CN1EF2UPZ57ZYMGK8TUJQSS" localSheetId="4" hidden="1">#REF!</definedName>
    <definedName name="BExQ6CN1EF2UPZ57ZYMGK8TUJQSS" localSheetId="3" hidden="1">#REF!</definedName>
    <definedName name="BExQ6CN1EF2UPZ57ZYMGK8TUJQSS" localSheetId="0" hidden="1">#REF!</definedName>
    <definedName name="BExQ6CN1EF2UPZ57ZYMGK8TUJQSS" localSheetId="1" hidden="1">#REF!</definedName>
    <definedName name="BExQ6CN1EF2UPZ57ZYMGK8TUJQSS" hidden="1">#REF!</definedName>
    <definedName name="BExQ6M2YXJ8AMRJF3QGHC40ADAHZ" localSheetId="4" hidden="1">#REF!</definedName>
    <definedName name="BExQ6M2YXJ8AMRJF3QGHC40ADAHZ" localSheetId="3" hidden="1">#REF!</definedName>
    <definedName name="BExQ6M2YXJ8AMRJF3QGHC40ADAHZ" localSheetId="0" hidden="1">#REF!</definedName>
    <definedName name="BExQ6M2YXJ8AMRJF3QGHC40ADAHZ" localSheetId="1" hidden="1">#REF!</definedName>
    <definedName name="BExQ6M2YXJ8AMRJF3QGHC40ADAHZ" hidden="1">#REF!</definedName>
    <definedName name="BExQ6M8B0X44N9TV56ATUVHGDI00" localSheetId="4" hidden="1">#REF!</definedName>
    <definedName name="BExQ6M8B0X44N9TV56ATUVHGDI00" localSheetId="3" hidden="1">#REF!</definedName>
    <definedName name="BExQ6M8B0X44N9TV56ATUVHGDI00" localSheetId="0" hidden="1">#REF!</definedName>
    <definedName name="BExQ6M8B0X44N9TV56ATUVHGDI00" localSheetId="1" hidden="1">#REF!</definedName>
    <definedName name="BExQ6M8B0X44N9TV56ATUVHGDI00" hidden="1">#REF!</definedName>
    <definedName name="BExQ6POH065GV0I74XXVD0VUPBJW" localSheetId="4" hidden="1">#REF!</definedName>
    <definedName name="BExQ6POH065GV0I74XXVD0VUPBJW" localSheetId="3" hidden="1">#REF!</definedName>
    <definedName name="BExQ6POH065GV0I74XXVD0VUPBJW" localSheetId="0" hidden="1">#REF!</definedName>
    <definedName name="BExQ6POH065GV0I74XXVD0VUPBJW" localSheetId="1" hidden="1">#REF!</definedName>
    <definedName name="BExQ6POH065GV0I74XXVD0VUPBJW" hidden="1">#REF!</definedName>
    <definedName name="BExQ6WV9KPSMXPPLGZ3KK4WNYTHU" localSheetId="4" hidden="1">#REF!</definedName>
    <definedName name="BExQ6WV9KPSMXPPLGZ3KK4WNYTHU" localSheetId="3" hidden="1">#REF!</definedName>
    <definedName name="BExQ6WV9KPSMXPPLGZ3KK4WNYTHU" localSheetId="0" hidden="1">#REF!</definedName>
    <definedName name="BExQ6WV9KPSMXPPLGZ3KK4WNYTHU" localSheetId="1" hidden="1">#REF!</definedName>
    <definedName name="BExQ6WV9KPSMXPPLGZ3KK4WNYTHU" hidden="1">#REF!</definedName>
    <definedName name="BExQ783XTMM2A9I3UKCFWJH1PP2N" localSheetId="4" hidden="1">#REF!</definedName>
    <definedName name="BExQ783XTMM2A9I3UKCFWJH1PP2N" localSheetId="3" hidden="1">#REF!</definedName>
    <definedName name="BExQ783XTMM2A9I3UKCFWJH1PP2N" localSheetId="0" hidden="1">#REF!</definedName>
    <definedName name="BExQ783XTMM2A9I3UKCFWJH1PP2N" localSheetId="1" hidden="1">#REF!</definedName>
    <definedName name="BExQ783XTMM2A9I3UKCFWJH1PP2N" hidden="1">#REF!</definedName>
    <definedName name="BExQ79LX01ZPQB8EGD1ZHR2VK2H3" localSheetId="4" hidden="1">#REF!</definedName>
    <definedName name="BExQ79LX01ZPQB8EGD1ZHR2VK2H3" localSheetId="3" hidden="1">#REF!</definedName>
    <definedName name="BExQ79LX01ZPQB8EGD1ZHR2VK2H3" localSheetId="0" hidden="1">#REF!</definedName>
    <definedName name="BExQ79LX01ZPQB8EGD1ZHR2VK2H3" localSheetId="1" hidden="1">#REF!</definedName>
    <definedName name="BExQ79LX01ZPQB8EGD1ZHR2VK2H3" hidden="1">#REF!</definedName>
    <definedName name="BExQ7B3V9MGDK2OIJ61XXFBFLJFZ" localSheetId="4" hidden="1">#REF!</definedName>
    <definedName name="BExQ7B3V9MGDK2OIJ61XXFBFLJFZ" localSheetId="3" hidden="1">#REF!</definedName>
    <definedName name="BExQ7B3V9MGDK2OIJ61XXFBFLJFZ" localSheetId="0" hidden="1">#REF!</definedName>
    <definedName name="BExQ7B3V9MGDK2OIJ61XXFBFLJFZ" localSheetId="1" hidden="1">#REF!</definedName>
    <definedName name="BExQ7B3V9MGDK2OIJ61XXFBFLJFZ" hidden="1">#REF!</definedName>
    <definedName name="BExQ7CB046NVPF9ZXDGA7OXOLSLX" localSheetId="4" hidden="1">#REF!</definedName>
    <definedName name="BExQ7CB046NVPF9ZXDGA7OXOLSLX" localSheetId="3" hidden="1">#REF!</definedName>
    <definedName name="BExQ7CB046NVPF9ZXDGA7OXOLSLX" localSheetId="0" hidden="1">#REF!</definedName>
    <definedName name="BExQ7CB046NVPF9ZXDGA7OXOLSLX" localSheetId="1" hidden="1">#REF!</definedName>
    <definedName name="BExQ7CB046NVPF9ZXDGA7OXOLSLX" hidden="1">#REF!</definedName>
    <definedName name="BExQ7IWDCGGOO1HTJ97YGO1CK3R9" localSheetId="4" hidden="1">#REF!</definedName>
    <definedName name="BExQ7IWDCGGOO1HTJ97YGO1CK3R9" localSheetId="3" hidden="1">#REF!</definedName>
    <definedName name="BExQ7IWDCGGOO1HTJ97YGO1CK3R9" localSheetId="0" hidden="1">#REF!</definedName>
    <definedName name="BExQ7IWDCGGOO1HTJ97YGO1CK3R9" localSheetId="1" hidden="1">#REF!</definedName>
    <definedName name="BExQ7IWDCGGOO1HTJ97YGO1CK3R9" hidden="1">#REF!</definedName>
    <definedName name="BExQ7JNFIEGS2HKNBALH3Q2N5G7Z" localSheetId="4" hidden="1">#REF!</definedName>
    <definedName name="BExQ7JNFIEGS2HKNBALH3Q2N5G7Z" localSheetId="3" hidden="1">#REF!</definedName>
    <definedName name="BExQ7JNFIEGS2HKNBALH3Q2N5G7Z" localSheetId="0" hidden="1">#REF!</definedName>
    <definedName name="BExQ7JNFIEGS2HKNBALH3Q2N5G7Z" localSheetId="1" hidden="1">#REF!</definedName>
    <definedName name="BExQ7JNFIEGS2HKNBALH3Q2N5G7Z" hidden="1">#REF!</definedName>
    <definedName name="BExQ7MY3U2Z1IZ71U5LJUD00VVB4" localSheetId="4" hidden="1">#REF!</definedName>
    <definedName name="BExQ7MY3U2Z1IZ71U5LJUD00VVB4" localSheetId="3" hidden="1">#REF!</definedName>
    <definedName name="BExQ7MY3U2Z1IZ71U5LJUD00VVB4" localSheetId="0" hidden="1">#REF!</definedName>
    <definedName name="BExQ7MY3U2Z1IZ71U5LJUD00VVB4" localSheetId="1" hidden="1">#REF!</definedName>
    <definedName name="BExQ7MY3U2Z1IZ71U5LJUD00VVB4" hidden="1">#REF!</definedName>
    <definedName name="BExQ7XL2Q1GVUFL1F9KK0K0EXMWG" localSheetId="4" hidden="1">#REF!</definedName>
    <definedName name="BExQ7XL2Q1GVUFL1F9KK0K0EXMWG" localSheetId="3" hidden="1">#REF!</definedName>
    <definedName name="BExQ7XL2Q1GVUFL1F9KK0K0EXMWG" localSheetId="0" hidden="1">#REF!</definedName>
    <definedName name="BExQ7XL2Q1GVUFL1F9KK0K0EXMWG" localSheetId="1" hidden="1">#REF!</definedName>
    <definedName name="BExQ7XL2Q1GVUFL1F9KK0K0EXMWG" hidden="1">#REF!</definedName>
    <definedName name="BExQ8469L3ZRZ3KYZPYMSJIDL7Y5" localSheetId="4" hidden="1">#REF!</definedName>
    <definedName name="BExQ8469L3ZRZ3KYZPYMSJIDL7Y5" localSheetId="3" hidden="1">#REF!</definedName>
    <definedName name="BExQ8469L3ZRZ3KYZPYMSJIDL7Y5" localSheetId="0" hidden="1">#REF!</definedName>
    <definedName name="BExQ8469L3ZRZ3KYZPYMSJIDL7Y5" localSheetId="1" hidden="1">#REF!</definedName>
    <definedName name="BExQ8469L3ZRZ3KYZPYMSJIDL7Y5" hidden="1">#REF!</definedName>
    <definedName name="BExQ84MJB94HL3BWRN50M4NCB6Z0" localSheetId="4" hidden="1">#REF!</definedName>
    <definedName name="BExQ84MJB94HL3BWRN50M4NCB6Z0" localSheetId="3" hidden="1">#REF!</definedName>
    <definedName name="BExQ84MJB94HL3BWRN50M4NCB6Z0" localSheetId="0" hidden="1">#REF!</definedName>
    <definedName name="BExQ84MJB94HL3BWRN50M4NCB6Z0" localSheetId="1" hidden="1">#REF!</definedName>
    <definedName name="BExQ84MJB94HL3BWRN50M4NCB6Z0" hidden="1">#REF!</definedName>
    <definedName name="BExQ8583ZE00NW7T9OF11OT9IA14" localSheetId="4" hidden="1">#REF!</definedName>
    <definedName name="BExQ8583ZE00NW7T9OF11OT9IA14" localSheetId="3" hidden="1">#REF!</definedName>
    <definedName name="BExQ8583ZE00NW7T9OF11OT9IA14" localSheetId="0" hidden="1">#REF!</definedName>
    <definedName name="BExQ8583ZE00NW7T9OF11OT9IA14" localSheetId="1" hidden="1">#REF!</definedName>
    <definedName name="BExQ8583ZE00NW7T9OF11OT9IA14" hidden="1">#REF!</definedName>
    <definedName name="BExQ8A0RPE3IMIFIZLUE7KD2N21W" localSheetId="4" hidden="1">#REF!</definedName>
    <definedName name="BExQ8A0RPE3IMIFIZLUE7KD2N21W" localSheetId="3" hidden="1">#REF!</definedName>
    <definedName name="BExQ8A0RPE3IMIFIZLUE7KD2N21W" localSheetId="0" hidden="1">#REF!</definedName>
    <definedName name="BExQ8A0RPE3IMIFIZLUE7KD2N21W" localSheetId="1" hidden="1">#REF!</definedName>
    <definedName name="BExQ8A0RPE3IMIFIZLUE7KD2N21W" hidden="1">#REF!</definedName>
    <definedName name="BExQ8ABK6H1ADV2R2OYT8NFFYG2N" localSheetId="4" hidden="1">#REF!</definedName>
    <definedName name="BExQ8ABK6H1ADV2R2OYT8NFFYG2N" localSheetId="3" hidden="1">#REF!</definedName>
    <definedName name="BExQ8ABK6H1ADV2R2OYT8NFFYG2N" localSheetId="0" hidden="1">#REF!</definedName>
    <definedName name="BExQ8ABK6H1ADV2R2OYT8NFFYG2N" localSheetId="1" hidden="1">#REF!</definedName>
    <definedName name="BExQ8ABK6H1ADV2R2OYT8NFFYG2N" hidden="1">#REF!</definedName>
    <definedName name="BExQ8DM90XJ6GCJIK9LC5O82I2TJ" localSheetId="4" hidden="1">#REF!</definedName>
    <definedName name="BExQ8DM90XJ6GCJIK9LC5O82I2TJ" localSheetId="3" hidden="1">#REF!</definedName>
    <definedName name="BExQ8DM90XJ6GCJIK9LC5O82I2TJ" localSheetId="0" hidden="1">#REF!</definedName>
    <definedName name="BExQ8DM90XJ6GCJIK9LC5O82I2TJ" localSheetId="1" hidden="1">#REF!</definedName>
    <definedName name="BExQ8DM90XJ6GCJIK9LC5O82I2TJ" hidden="1">#REF!</definedName>
    <definedName name="BExQ8G0K46ZORA0QVQTDI7Z8LXGF" localSheetId="4" hidden="1">#REF!</definedName>
    <definedName name="BExQ8G0K46ZORA0QVQTDI7Z8LXGF" localSheetId="3" hidden="1">#REF!</definedName>
    <definedName name="BExQ8G0K46ZORA0QVQTDI7Z8LXGF" localSheetId="0" hidden="1">#REF!</definedName>
    <definedName name="BExQ8G0K46ZORA0QVQTDI7Z8LXGF" localSheetId="1" hidden="1">#REF!</definedName>
    <definedName name="BExQ8G0K46ZORA0QVQTDI7Z8LXGF" hidden="1">#REF!</definedName>
    <definedName name="BExQ8O3WEU8HNTTGKTW5T0QSKCLP" localSheetId="4" hidden="1">#REF!</definedName>
    <definedName name="BExQ8O3WEU8HNTTGKTW5T0QSKCLP" localSheetId="3" hidden="1">#REF!</definedName>
    <definedName name="BExQ8O3WEU8HNTTGKTW5T0QSKCLP" localSheetId="0" hidden="1">#REF!</definedName>
    <definedName name="BExQ8O3WEU8HNTTGKTW5T0QSKCLP" localSheetId="1" hidden="1">#REF!</definedName>
    <definedName name="BExQ8O3WEU8HNTTGKTW5T0QSKCLP" hidden="1">#REF!</definedName>
    <definedName name="BExQ8ZCEDBOBJA3D9LDP5TU2WYGR" localSheetId="4" hidden="1">#REF!</definedName>
    <definedName name="BExQ8ZCEDBOBJA3D9LDP5TU2WYGR" localSheetId="3" hidden="1">#REF!</definedName>
    <definedName name="BExQ8ZCEDBOBJA3D9LDP5TU2WYGR" localSheetId="0" hidden="1">#REF!</definedName>
    <definedName name="BExQ8ZCEDBOBJA3D9LDP5TU2WYGR" localSheetId="1" hidden="1">#REF!</definedName>
    <definedName name="BExQ8ZCEDBOBJA3D9LDP5TU2WYGR" hidden="1">#REF!</definedName>
    <definedName name="BExQ94LAW6MAQBWY25WTBFV5PPZJ" localSheetId="4" hidden="1">#REF!</definedName>
    <definedName name="BExQ94LAW6MAQBWY25WTBFV5PPZJ" localSheetId="3" hidden="1">#REF!</definedName>
    <definedName name="BExQ94LAW6MAQBWY25WTBFV5PPZJ" localSheetId="0" hidden="1">#REF!</definedName>
    <definedName name="BExQ94LAW6MAQBWY25WTBFV5PPZJ" localSheetId="1" hidden="1">#REF!</definedName>
    <definedName name="BExQ94LAW6MAQBWY25WTBFV5PPZJ" hidden="1">#REF!</definedName>
    <definedName name="BExQ97QIPOSSRK978N8P234Y1XA4" localSheetId="4" hidden="1">#REF!</definedName>
    <definedName name="BExQ97QIPOSSRK978N8P234Y1XA4" localSheetId="3" hidden="1">#REF!</definedName>
    <definedName name="BExQ97QIPOSSRK978N8P234Y1XA4" localSheetId="0" hidden="1">#REF!</definedName>
    <definedName name="BExQ97QIPOSSRK978N8P234Y1XA4" localSheetId="1" hidden="1">#REF!</definedName>
    <definedName name="BExQ97QIPOSSRK978N8P234Y1XA4" hidden="1">#REF!</definedName>
    <definedName name="BExQ9E6FBAXTHGF3RXANFIA77GXP" localSheetId="4" hidden="1">#REF!</definedName>
    <definedName name="BExQ9E6FBAXTHGF3RXANFIA77GXP" localSheetId="3" hidden="1">#REF!</definedName>
    <definedName name="BExQ9E6FBAXTHGF3RXANFIA77GXP" localSheetId="0" hidden="1">#REF!</definedName>
    <definedName name="BExQ9E6FBAXTHGF3RXANFIA77GXP" localSheetId="1" hidden="1">#REF!</definedName>
    <definedName name="BExQ9E6FBAXTHGF3RXANFIA77GXP" hidden="1">#REF!</definedName>
    <definedName name="BExQ9F2YH4UUCCMQITJ475B3S3NP" localSheetId="4" hidden="1">#REF!</definedName>
    <definedName name="BExQ9F2YH4UUCCMQITJ475B3S3NP" localSheetId="3" hidden="1">#REF!</definedName>
    <definedName name="BExQ9F2YH4UUCCMQITJ475B3S3NP" localSheetId="0" hidden="1">#REF!</definedName>
    <definedName name="BExQ9F2YH4UUCCMQITJ475B3S3NP" localSheetId="1" hidden="1">#REF!</definedName>
    <definedName name="BExQ9F2YH4UUCCMQITJ475B3S3NP" hidden="1">#REF!</definedName>
    <definedName name="BExQ9KX9734KIAK7IMRLHCPYDHO2" localSheetId="4" hidden="1">#REF!</definedName>
    <definedName name="BExQ9KX9734KIAK7IMRLHCPYDHO2" localSheetId="3" hidden="1">#REF!</definedName>
    <definedName name="BExQ9KX9734KIAK7IMRLHCPYDHO2" localSheetId="0" hidden="1">#REF!</definedName>
    <definedName name="BExQ9KX9734KIAK7IMRLHCPYDHO2" localSheetId="1" hidden="1">#REF!</definedName>
    <definedName name="BExQ9KX9734KIAK7IMRLHCPYDHO2" hidden="1">#REF!</definedName>
    <definedName name="BExQ9L81FF4I7816VTPFBDWVU4CW" localSheetId="4" hidden="1">#REF!</definedName>
    <definedName name="BExQ9L81FF4I7816VTPFBDWVU4CW" localSheetId="3" hidden="1">#REF!</definedName>
    <definedName name="BExQ9L81FF4I7816VTPFBDWVU4CW" localSheetId="0" hidden="1">#REF!</definedName>
    <definedName name="BExQ9L81FF4I7816VTPFBDWVU4CW" localSheetId="1" hidden="1">#REF!</definedName>
    <definedName name="BExQ9L81FF4I7816VTPFBDWVU4CW" hidden="1">#REF!</definedName>
    <definedName name="BExQ9M4E2ACZOWWWP1JJIQO8AHUM" localSheetId="4" hidden="1">#REF!</definedName>
    <definedName name="BExQ9M4E2ACZOWWWP1JJIQO8AHUM" localSheetId="3" hidden="1">#REF!</definedName>
    <definedName name="BExQ9M4E2ACZOWWWP1JJIQO8AHUM" localSheetId="0" hidden="1">#REF!</definedName>
    <definedName name="BExQ9M4E2ACZOWWWP1JJIQO8AHUM" localSheetId="1" hidden="1">#REF!</definedName>
    <definedName name="BExQ9M4E2ACZOWWWP1JJIQO8AHUM" hidden="1">#REF!</definedName>
    <definedName name="BExQ9UTANMJCK7LJ4OQMD6F2Q01L" localSheetId="4" hidden="1">#REF!</definedName>
    <definedName name="BExQ9UTANMJCK7LJ4OQMD6F2Q01L" localSheetId="3" hidden="1">#REF!</definedName>
    <definedName name="BExQ9UTANMJCK7LJ4OQMD6F2Q01L" localSheetId="0" hidden="1">#REF!</definedName>
    <definedName name="BExQ9UTANMJCK7LJ4OQMD6F2Q01L" localSheetId="1" hidden="1">#REF!</definedName>
    <definedName name="BExQ9UTANMJCK7LJ4OQMD6F2Q01L" hidden="1">#REF!</definedName>
    <definedName name="BExQ9ZLYHWABXAA9NJDW8ZS0UQ9P" localSheetId="4" hidden="1">#REF!</definedName>
    <definedName name="BExQ9ZLYHWABXAA9NJDW8ZS0UQ9P" localSheetId="3" hidden="1">#REF!</definedName>
    <definedName name="BExQ9ZLYHWABXAA9NJDW8ZS0UQ9P" localSheetId="0" hidden="1">#REF!</definedName>
    <definedName name="BExQ9ZLYHWABXAA9NJDW8ZS0UQ9P" localSheetId="1" hidden="1">#REF!</definedName>
    <definedName name="BExQ9ZLYHWABXAA9NJDW8ZS0UQ9P" hidden="1">#REF!</definedName>
    <definedName name="BExQA324HSCK40ENJUT9CS9EC71B" localSheetId="4" hidden="1">#REF!</definedName>
    <definedName name="BExQA324HSCK40ENJUT9CS9EC71B" localSheetId="3" hidden="1">#REF!</definedName>
    <definedName name="BExQA324HSCK40ENJUT9CS9EC71B" localSheetId="0" hidden="1">#REF!</definedName>
    <definedName name="BExQA324HSCK40ENJUT9CS9EC71B" localSheetId="1" hidden="1">#REF!</definedName>
    <definedName name="BExQA324HSCK40ENJUT9CS9EC71B" hidden="1">#REF!</definedName>
    <definedName name="BExQA55GY0STSNBWQCWN8E31ZXCS" localSheetId="4" hidden="1">#REF!</definedName>
    <definedName name="BExQA55GY0STSNBWQCWN8E31ZXCS" localSheetId="3" hidden="1">#REF!</definedName>
    <definedName name="BExQA55GY0STSNBWQCWN8E31ZXCS" localSheetId="0" hidden="1">#REF!</definedName>
    <definedName name="BExQA55GY0STSNBWQCWN8E31ZXCS" localSheetId="1" hidden="1">#REF!</definedName>
    <definedName name="BExQA55GY0STSNBWQCWN8E31ZXCS" hidden="1">#REF!</definedName>
    <definedName name="BExQA9HZIN9XEMHEEVHT99UU9Z82" localSheetId="4" hidden="1">#REF!</definedName>
    <definedName name="BExQA9HZIN9XEMHEEVHT99UU9Z82" localSheetId="3" hidden="1">#REF!</definedName>
    <definedName name="BExQA9HZIN9XEMHEEVHT99UU9Z82" localSheetId="0" hidden="1">#REF!</definedName>
    <definedName name="BExQA9HZIN9XEMHEEVHT99UU9Z82" localSheetId="1" hidden="1">#REF!</definedName>
    <definedName name="BExQA9HZIN9XEMHEEVHT99UU9Z82" hidden="1">#REF!</definedName>
    <definedName name="BExQAELFYH92K8CJL155181UDORO" localSheetId="4" hidden="1">#REF!</definedName>
    <definedName name="BExQAELFYH92K8CJL155181UDORO" localSheetId="3" hidden="1">#REF!</definedName>
    <definedName name="BExQAELFYH92K8CJL155181UDORO" localSheetId="0" hidden="1">#REF!</definedName>
    <definedName name="BExQAELFYH92K8CJL155181UDORO" localSheetId="1" hidden="1">#REF!</definedName>
    <definedName name="BExQAELFYH92K8CJL155181UDORO" hidden="1">#REF!</definedName>
    <definedName name="BExQAG8PP8R5NJKNQD1U4QOSD6X5" localSheetId="4" hidden="1">#REF!</definedName>
    <definedName name="BExQAG8PP8R5NJKNQD1U4QOSD6X5" localSheetId="3" hidden="1">#REF!</definedName>
    <definedName name="BExQAG8PP8R5NJKNQD1U4QOSD6X5" localSheetId="0" hidden="1">#REF!</definedName>
    <definedName name="BExQAG8PP8R5NJKNQD1U4QOSD6X5" localSheetId="1" hidden="1">#REF!</definedName>
    <definedName name="BExQAG8PP8R5NJKNQD1U4QOSD6X5" hidden="1">#REF!</definedName>
    <definedName name="BExQBDICMZTSA1X73TMHNO4JSFLN" localSheetId="4" hidden="1">#REF!</definedName>
    <definedName name="BExQBDICMZTSA1X73TMHNO4JSFLN" localSheetId="3" hidden="1">#REF!</definedName>
    <definedName name="BExQBDICMZTSA1X73TMHNO4JSFLN" localSheetId="0" hidden="1">#REF!</definedName>
    <definedName name="BExQBDICMZTSA1X73TMHNO4JSFLN" localSheetId="1" hidden="1">#REF!</definedName>
    <definedName name="BExQBDICMZTSA1X73TMHNO4JSFLN" hidden="1">#REF!</definedName>
    <definedName name="BExQBEER6CRCRPSSL61S0OMH57ZA" localSheetId="4" hidden="1">#REF!</definedName>
    <definedName name="BExQBEER6CRCRPSSL61S0OMH57ZA" localSheetId="3" hidden="1">#REF!</definedName>
    <definedName name="BExQBEER6CRCRPSSL61S0OMH57ZA" localSheetId="0" hidden="1">#REF!</definedName>
    <definedName name="BExQBEER6CRCRPSSL61S0OMH57ZA" localSheetId="1" hidden="1">#REF!</definedName>
    <definedName name="BExQBEER6CRCRPSSL61S0OMH57ZA" hidden="1">#REF!</definedName>
    <definedName name="BExQBGI92AI8T4659FO9OS501H2S" localSheetId="4" hidden="1">#REF!</definedName>
    <definedName name="BExQBGI92AI8T4659FO9OS501H2S" localSheetId="3" hidden="1">#REF!</definedName>
    <definedName name="BExQBGI92AI8T4659FO9OS501H2S" localSheetId="0" hidden="1">#REF!</definedName>
    <definedName name="BExQBGI92AI8T4659FO9OS501H2S" localSheetId="1" hidden="1">#REF!</definedName>
    <definedName name="BExQBGI92AI8T4659FO9OS501H2S" hidden="1">#REF!</definedName>
    <definedName name="BExQBIGGY5TXI2FJVVZSLZ0LTZYH" localSheetId="4" hidden="1">#REF!</definedName>
    <definedName name="BExQBIGGY5TXI2FJVVZSLZ0LTZYH" localSheetId="3" hidden="1">#REF!</definedName>
    <definedName name="BExQBIGGY5TXI2FJVVZSLZ0LTZYH" localSheetId="0" hidden="1">#REF!</definedName>
    <definedName name="BExQBIGGY5TXI2FJVVZSLZ0LTZYH" localSheetId="1" hidden="1">#REF!</definedName>
    <definedName name="BExQBIGGY5TXI2FJVVZSLZ0LTZYH" hidden="1">#REF!</definedName>
    <definedName name="BExQBM1RUSIQ85LLMM2159BYDPIP" localSheetId="4" hidden="1">#REF!</definedName>
    <definedName name="BExQBM1RUSIQ85LLMM2159BYDPIP" localSheetId="3" hidden="1">#REF!</definedName>
    <definedName name="BExQBM1RUSIQ85LLMM2159BYDPIP" localSheetId="0" hidden="1">#REF!</definedName>
    <definedName name="BExQBM1RUSIQ85LLMM2159BYDPIP" localSheetId="1" hidden="1">#REF!</definedName>
    <definedName name="BExQBM1RUSIQ85LLMM2159BYDPIP" hidden="1">#REF!</definedName>
    <definedName name="BExQBPSOZ47V81YAEURP0NQJNTJH" localSheetId="4" hidden="1">#REF!</definedName>
    <definedName name="BExQBPSOZ47V81YAEURP0NQJNTJH" localSheetId="3" hidden="1">#REF!</definedName>
    <definedName name="BExQBPSOZ47V81YAEURP0NQJNTJH" localSheetId="0" hidden="1">#REF!</definedName>
    <definedName name="BExQBPSOZ47V81YAEURP0NQJNTJH" localSheetId="1" hidden="1">#REF!</definedName>
    <definedName name="BExQBPSOZ47V81YAEURP0NQJNTJH" hidden="1">#REF!</definedName>
    <definedName name="BExQC5TWT21CGBKD0IHAXTIN2QB8" localSheetId="4" hidden="1">#REF!</definedName>
    <definedName name="BExQC5TWT21CGBKD0IHAXTIN2QB8" localSheetId="3" hidden="1">#REF!</definedName>
    <definedName name="BExQC5TWT21CGBKD0IHAXTIN2QB8" localSheetId="0" hidden="1">#REF!</definedName>
    <definedName name="BExQC5TWT21CGBKD0IHAXTIN2QB8" localSheetId="1" hidden="1">#REF!</definedName>
    <definedName name="BExQC5TWT21CGBKD0IHAXTIN2QB8" hidden="1">#REF!</definedName>
    <definedName name="BExQC94JL9F5GW4S8DQCAF4WB2DA" localSheetId="4" hidden="1">#REF!</definedName>
    <definedName name="BExQC94JL9F5GW4S8DQCAF4WB2DA" localSheetId="3" hidden="1">#REF!</definedName>
    <definedName name="BExQC94JL9F5GW4S8DQCAF4WB2DA" localSheetId="0" hidden="1">#REF!</definedName>
    <definedName name="BExQC94JL9F5GW4S8DQCAF4WB2DA" localSheetId="1" hidden="1">#REF!</definedName>
    <definedName name="BExQC94JL9F5GW4S8DQCAF4WB2DA" hidden="1">#REF!</definedName>
    <definedName name="BExQCKTD8AT0824LGWREXM1B5D1X" localSheetId="4" hidden="1">#REF!</definedName>
    <definedName name="BExQCKTD8AT0824LGWREXM1B5D1X" localSheetId="3" hidden="1">#REF!</definedName>
    <definedName name="BExQCKTD8AT0824LGWREXM1B5D1X" localSheetId="0" hidden="1">#REF!</definedName>
    <definedName name="BExQCKTD8AT0824LGWREXM1B5D1X" localSheetId="1" hidden="1">#REF!</definedName>
    <definedName name="BExQCKTD8AT0824LGWREXM1B5D1X" hidden="1">#REF!</definedName>
    <definedName name="BExQD571YWOXKR2SX85K5MKQ0AO2" localSheetId="4" hidden="1">#REF!</definedName>
    <definedName name="BExQD571YWOXKR2SX85K5MKQ0AO2" localSheetId="3" hidden="1">#REF!</definedName>
    <definedName name="BExQD571YWOXKR2SX85K5MKQ0AO2" localSheetId="0" hidden="1">#REF!</definedName>
    <definedName name="BExQD571YWOXKR2SX85K5MKQ0AO2" localSheetId="1" hidden="1">#REF!</definedName>
    <definedName name="BExQD571YWOXKR2SX85K5MKQ0AO2" hidden="1">#REF!</definedName>
    <definedName name="BExQDB6VCHN8PNX8EA6JNIEQ2JC2" localSheetId="4" hidden="1">#REF!</definedName>
    <definedName name="BExQDB6VCHN8PNX8EA6JNIEQ2JC2" localSheetId="3" hidden="1">#REF!</definedName>
    <definedName name="BExQDB6VCHN8PNX8EA6JNIEQ2JC2" localSheetId="0" hidden="1">#REF!</definedName>
    <definedName name="BExQDB6VCHN8PNX8EA6JNIEQ2JC2" localSheetId="1" hidden="1">#REF!</definedName>
    <definedName name="BExQDB6VCHN8PNX8EA6JNIEQ2JC2" hidden="1">#REF!</definedName>
    <definedName name="BExQDE1B6U2Q9B73KBENABP71YM1" localSheetId="4" hidden="1">#REF!</definedName>
    <definedName name="BExQDE1B6U2Q9B73KBENABP71YM1" localSheetId="3" hidden="1">#REF!</definedName>
    <definedName name="BExQDE1B6U2Q9B73KBENABP71YM1" localSheetId="0" hidden="1">#REF!</definedName>
    <definedName name="BExQDE1B6U2Q9B73KBENABP71YM1" localSheetId="1" hidden="1">#REF!</definedName>
    <definedName name="BExQDE1B6U2Q9B73KBENABP71YM1" hidden="1">#REF!</definedName>
    <definedName name="BExQDGQCN7ZW41QDUHOBJUGQAX40" localSheetId="4" hidden="1">#REF!</definedName>
    <definedName name="BExQDGQCN7ZW41QDUHOBJUGQAX40" localSheetId="3" hidden="1">#REF!</definedName>
    <definedName name="BExQDGQCN7ZW41QDUHOBJUGQAX40" localSheetId="0" hidden="1">#REF!</definedName>
    <definedName name="BExQDGQCN7ZW41QDUHOBJUGQAX40" localSheetId="1" hidden="1">#REF!</definedName>
    <definedName name="BExQDGQCN7ZW41QDUHOBJUGQAX40" hidden="1">#REF!</definedName>
    <definedName name="BExQEC7BRIJ30PTU3UPFOIP2HPE3" localSheetId="4" hidden="1">#REF!</definedName>
    <definedName name="BExQEC7BRIJ30PTU3UPFOIP2HPE3" localSheetId="3" hidden="1">#REF!</definedName>
    <definedName name="BExQEC7BRIJ30PTU3UPFOIP2HPE3" localSheetId="0" hidden="1">#REF!</definedName>
    <definedName name="BExQEC7BRIJ30PTU3UPFOIP2HPE3" localSheetId="1" hidden="1">#REF!</definedName>
    <definedName name="BExQEC7BRIJ30PTU3UPFOIP2HPE3" hidden="1">#REF!</definedName>
    <definedName name="BExQEMUA4HEFM4OVO8M8MA8PIAW1" localSheetId="4" hidden="1">#REF!</definedName>
    <definedName name="BExQEMUA4HEFM4OVO8M8MA8PIAW1" localSheetId="3" hidden="1">#REF!</definedName>
    <definedName name="BExQEMUA4HEFM4OVO8M8MA8PIAW1" localSheetId="0" hidden="1">#REF!</definedName>
    <definedName name="BExQEMUA4HEFM4OVO8M8MA8PIAW1" localSheetId="1" hidden="1">#REF!</definedName>
    <definedName name="BExQEMUA4HEFM4OVO8M8MA8PIAW1" hidden="1">#REF!</definedName>
    <definedName name="BExQEQ4XZQFIKUXNU9H7WE7AMZ1U" localSheetId="4" hidden="1">#REF!</definedName>
    <definedName name="BExQEQ4XZQFIKUXNU9H7WE7AMZ1U" localSheetId="3" hidden="1">#REF!</definedName>
    <definedName name="BExQEQ4XZQFIKUXNU9H7WE7AMZ1U" localSheetId="0" hidden="1">#REF!</definedName>
    <definedName name="BExQEQ4XZQFIKUXNU9H7WE7AMZ1U" localSheetId="1" hidden="1">#REF!</definedName>
    <definedName name="BExQEQ4XZQFIKUXNU9H7WE7AMZ1U" hidden="1">#REF!</definedName>
    <definedName name="BExQF1OEB07CRAP6ALNNMJNJ3P2D" localSheetId="4" hidden="1">#REF!</definedName>
    <definedName name="BExQF1OEB07CRAP6ALNNMJNJ3P2D" localSheetId="3" hidden="1">#REF!</definedName>
    <definedName name="BExQF1OEB07CRAP6ALNNMJNJ3P2D" localSheetId="0" hidden="1">#REF!</definedName>
    <definedName name="BExQF1OEB07CRAP6ALNNMJNJ3P2D" localSheetId="1" hidden="1">#REF!</definedName>
    <definedName name="BExQF1OEB07CRAP6ALNNMJNJ3P2D" hidden="1">#REF!</definedName>
    <definedName name="BExQF9X2AQPFJZTCHTU5PTTR0JAH" localSheetId="4" hidden="1">#REF!</definedName>
    <definedName name="BExQF9X2AQPFJZTCHTU5PTTR0JAH" localSheetId="3" hidden="1">#REF!</definedName>
    <definedName name="BExQF9X2AQPFJZTCHTU5PTTR0JAH" localSheetId="0" hidden="1">#REF!</definedName>
    <definedName name="BExQF9X2AQPFJZTCHTU5PTTR0JAH" localSheetId="1" hidden="1">#REF!</definedName>
    <definedName name="BExQF9X2AQPFJZTCHTU5PTTR0JAH" hidden="1">#REF!</definedName>
    <definedName name="BExQFC0M9KKFMQKPLPEO2RQDB7MM" localSheetId="4" hidden="1">#REF!</definedName>
    <definedName name="BExQFC0M9KKFMQKPLPEO2RQDB7MM" localSheetId="3" hidden="1">#REF!</definedName>
    <definedName name="BExQFC0M9KKFMQKPLPEO2RQDB7MM" localSheetId="0" hidden="1">#REF!</definedName>
    <definedName name="BExQFC0M9KKFMQKPLPEO2RQDB7MM" localSheetId="1" hidden="1">#REF!</definedName>
    <definedName name="BExQFC0M9KKFMQKPLPEO2RQDB7MM" hidden="1">#REF!</definedName>
    <definedName name="BExQFEEV7627R8TYZCM28C6V6WHE" localSheetId="4" hidden="1">#REF!</definedName>
    <definedName name="BExQFEEV7627R8TYZCM28C6V6WHE" localSheetId="3" hidden="1">#REF!</definedName>
    <definedName name="BExQFEEV7627R8TYZCM28C6V6WHE" localSheetId="0" hidden="1">#REF!</definedName>
    <definedName name="BExQFEEV7627R8TYZCM28C6V6WHE" localSheetId="1" hidden="1">#REF!</definedName>
    <definedName name="BExQFEEV7627R8TYZCM28C6V6WHE" hidden="1">#REF!</definedName>
    <definedName name="BExQFEK8NUD04X2OBRA275ADPSDL" localSheetId="4" hidden="1">#REF!</definedName>
    <definedName name="BExQFEK8NUD04X2OBRA275ADPSDL" localSheetId="3" hidden="1">#REF!</definedName>
    <definedName name="BExQFEK8NUD04X2OBRA275ADPSDL" localSheetId="0" hidden="1">#REF!</definedName>
    <definedName name="BExQFEK8NUD04X2OBRA275ADPSDL" localSheetId="1" hidden="1">#REF!</definedName>
    <definedName name="BExQFEK8NUD04X2OBRA275ADPSDL" hidden="1">#REF!</definedName>
    <definedName name="BExQFGYIWDR4W0YF7XR6E4EWWJ02" localSheetId="4" hidden="1">#REF!</definedName>
    <definedName name="BExQFGYIWDR4W0YF7XR6E4EWWJ02" localSheetId="3" hidden="1">#REF!</definedName>
    <definedName name="BExQFGYIWDR4W0YF7XR6E4EWWJ02" localSheetId="0" hidden="1">#REF!</definedName>
    <definedName name="BExQFGYIWDR4W0YF7XR6E4EWWJ02" localSheetId="1" hidden="1">#REF!</definedName>
    <definedName name="BExQFGYIWDR4W0YF7XR6E4EWWJ02" hidden="1">#REF!</definedName>
    <definedName name="BExQFPNFKA36IAPS22LAUMBDI4KE" localSheetId="4" hidden="1">#REF!</definedName>
    <definedName name="BExQFPNFKA36IAPS22LAUMBDI4KE" localSheetId="3" hidden="1">#REF!</definedName>
    <definedName name="BExQFPNFKA36IAPS22LAUMBDI4KE" localSheetId="0" hidden="1">#REF!</definedName>
    <definedName name="BExQFPNFKA36IAPS22LAUMBDI4KE" localSheetId="1" hidden="1">#REF!</definedName>
    <definedName name="BExQFPNFKA36IAPS22LAUMBDI4KE" hidden="1">#REF!</definedName>
    <definedName name="BExQFPSWEMA8WBUZ4WK20LR13VSU" localSheetId="4" hidden="1">#REF!</definedName>
    <definedName name="BExQFPSWEMA8WBUZ4WK20LR13VSU" localSheetId="3" hidden="1">#REF!</definedName>
    <definedName name="BExQFPSWEMA8WBUZ4WK20LR13VSU" localSheetId="0" hidden="1">#REF!</definedName>
    <definedName name="BExQFPSWEMA8WBUZ4WK20LR13VSU" localSheetId="1" hidden="1">#REF!</definedName>
    <definedName name="BExQFPSWEMA8WBUZ4WK20LR13VSU" hidden="1">#REF!</definedName>
    <definedName name="BExQFVSPOSCCPF1TLJPIWYWYB8A9" localSheetId="4" hidden="1">#REF!</definedName>
    <definedName name="BExQFVSPOSCCPF1TLJPIWYWYB8A9" localSheetId="3" hidden="1">#REF!</definedName>
    <definedName name="BExQFVSPOSCCPF1TLJPIWYWYB8A9" localSheetId="0" hidden="1">#REF!</definedName>
    <definedName name="BExQFVSPOSCCPF1TLJPIWYWYB8A9" localSheetId="1" hidden="1">#REF!</definedName>
    <definedName name="BExQFVSPOSCCPF1TLJPIWYWYB8A9" hidden="1">#REF!</definedName>
    <definedName name="BExQFWJQXNQAW6LUMOEDS6KMJMYL" localSheetId="4" hidden="1">#REF!</definedName>
    <definedName name="BExQFWJQXNQAW6LUMOEDS6KMJMYL" localSheetId="3" hidden="1">#REF!</definedName>
    <definedName name="BExQFWJQXNQAW6LUMOEDS6KMJMYL" localSheetId="0" hidden="1">#REF!</definedName>
    <definedName name="BExQFWJQXNQAW6LUMOEDS6KMJMYL" localSheetId="1" hidden="1">#REF!</definedName>
    <definedName name="BExQFWJQXNQAW6LUMOEDS6KMJMYL" hidden="1">#REF!</definedName>
    <definedName name="BExQG8TYRD2G42UA5ZPCRLNKUDMX" localSheetId="4" hidden="1">#REF!</definedName>
    <definedName name="BExQG8TYRD2G42UA5ZPCRLNKUDMX" localSheetId="3" hidden="1">#REF!</definedName>
    <definedName name="BExQG8TYRD2G42UA5ZPCRLNKUDMX" localSheetId="0" hidden="1">#REF!</definedName>
    <definedName name="BExQG8TYRD2G42UA5ZPCRLNKUDMX" localSheetId="1" hidden="1">#REF!</definedName>
    <definedName name="BExQG8TYRD2G42UA5ZPCRLNKUDMX" hidden="1">#REF!</definedName>
    <definedName name="BExQGO48J9MPCDQ96RBB9UN9AIGT" localSheetId="4" hidden="1">#REF!</definedName>
    <definedName name="BExQGO48J9MPCDQ96RBB9UN9AIGT" localSheetId="3" hidden="1">#REF!</definedName>
    <definedName name="BExQGO48J9MPCDQ96RBB9UN9AIGT" localSheetId="0" hidden="1">#REF!</definedName>
    <definedName name="BExQGO48J9MPCDQ96RBB9UN9AIGT" localSheetId="1" hidden="1">#REF!</definedName>
    <definedName name="BExQGO48J9MPCDQ96RBB9UN9AIGT" hidden="1">#REF!</definedName>
    <definedName name="BExQGSBB6MJWDW7AYWA0MSFTXKRR" localSheetId="4" hidden="1">#REF!</definedName>
    <definedName name="BExQGSBB6MJWDW7AYWA0MSFTXKRR" localSheetId="3" hidden="1">#REF!</definedName>
    <definedName name="BExQGSBB6MJWDW7AYWA0MSFTXKRR" localSheetId="0" hidden="1">#REF!</definedName>
    <definedName name="BExQGSBB6MJWDW7AYWA0MSFTXKRR" localSheetId="1" hidden="1">#REF!</definedName>
    <definedName name="BExQGSBB6MJWDW7AYWA0MSFTXKRR" hidden="1">#REF!</definedName>
    <definedName name="BExQH0UURAJ13AVO5UI04HSRGVYW" localSheetId="4" hidden="1">#REF!</definedName>
    <definedName name="BExQH0UURAJ13AVO5UI04HSRGVYW" localSheetId="3" hidden="1">#REF!</definedName>
    <definedName name="BExQH0UURAJ13AVO5UI04HSRGVYW" localSheetId="0" hidden="1">#REF!</definedName>
    <definedName name="BExQH0UURAJ13AVO5UI04HSRGVYW" localSheetId="1" hidden="1">#REF!</definedName>
    <definedName name="BExQH0UURAJ13AVO5UI04HSRGVYW" hidden="1">#REF!</definedName>
    <definedName name="BExQH6ZZY0NR8SE48PSI9D0CU1TC" localSheetId="4" hidden="1">#REF!</definedName>
    <definedName name="BExQH6ZZY0NR8SE48PSI9D0CU1TC" localSheetId="3" hidden="1">#REF!</definedName>
    <definedName name="BExQH6ZZY0NR8SE48PSI9D0CU1TC" localSheetId="0" hidden="1">#REF!</definedName>
    <definedName name="BExQH6ZZY0NR8SE48PSI9D0CU1TC" localSheetId="1" hidden="1">#REF!</definedName>
    <definedName name="BExQH6ZZY0NR8SE48PSI9D0CU1TC" hidden="1">#REF!</definedName>
    <definedName name="BExQH9P2MCXAJOVEO4GFQT6MNW22" localSheetId="4" hidden="1">#REF!</definedName>
    <definedName name="BExQH9P2MCXAJOVEO4GFQT6MNW22" localSheetId="3" hidden="1">#REF!</definedName>
    <definedName name="BExQH9P2MCXAJOVEO4GFQT6MNW22" localSheetId="0" hidden="1">#REF!</definedName>
    <definedName name="BExQH9P2MCXAJOVEO4GFQT6MNW22" localSheetId="1" hidden="1">#REF!</definedName>
    <definedName name="BExQH9P2MCXAJOVEO4GFQT6MNW22" hidden="1">#REF!</definedName>
    <definedName name="BExQHCZSBYUY8OKKJXFYWKBBM6AH" localSheetId="4" hidden="1">#REF!</definedName>
    <definedName name="BExQHCZSBYUY8OKKJXFYWKBBM6AH" localSheetId="3" hidden="1">#REF!</definedName>
    <definedName name="BExQHCZSBYUY8OKKJXFYWKBBM6AH" localSheetId="0" hidden="1">#REF!</definedName>
    <definedName name="BExQHCZSBYUY8OKKJXFYWKBBM6AH" localSheetId="1" hidden="1">#REF!</definedName>
    <definedName name="BExQHCZSBYUY8OKKJXFYWKBBM6AH" hidden="1">#REF!</definedName>
    <definedName name="BExQHPKXZ1K33V2F90NZIQRZYIAW" localSheetId="4" hidden="1">#REF!</definedName>
    <definedName name="BExQHPKXZ1K33V2F90NZIQRZYIAW" localSheetId="3" hidden="1">#REF!</definedName>
    <definedName name="BExQHPKXZ1K33V2F90NZIQRZYIAW" localSheetId="0" hidden="1">#REF!</definedName>
    <definedName name="BExQHPKXZ1K33V2F90NZIQRZYIAW" localSheetId="1" hidden="1">#REF!</definedName>
    <definedName name="BExQHPKXZ1K33V2F90NZIQRZYIAW" hidden="1">#REF!</definedName>
    <definedName name="BExQHVF9KD06AG2RXUQJ9X4PVGX4" localSheetId="4" hidden="1">#REF!</definedName>
    <definedName name="BExQHVF9KD06AG2RXUQJ9X4PVGX4" localSheetId="3" hidden="1">#REF!</definedName>
    <definedName name="BExQHVF9KD06AG2RXUQJ9X4PVGX4" localSheetId="0" hidden="1">#REF!</definedName>
    <definedName name="BExQHVF9KD06AG2RXUQJ9X4PVGX4" localSheetId="1" hidden="1">#REF!</definedName>
    <definedName name="BExQHVF9KD06AG2RXUQJ9X4PVGX4" hidden="1">#REF!</definedName>
    <definedName name="BExQHZBHVN2L4HC7ACTR73T5OCV0" localSheetId="4" hidden="1">#REF!</definedName>
    <definedName name="BExQHZBHVN2L4HC7ACTR73T5OCV0" localSheetId="3" hidden="1">#REF!</definedName>
    <definedName name="BExQHZBHVN2L4HC7ACTR73T5OCV0" localSheetId="0" hidden="1">#REF!</definedName>
    <definedName name="BExQHZBHVN2L4HC7ACTR73T5OCV0" localSheetId="1" hidden="1">#REF!</definedName>
    <definedName name="BExQHZBHVN2L4HC7ACTR73T5OCV0" hidden="1">#REF!</definedName>
    <definedName name="BExQI85V9TNLDJT5LTRZS10Y26SG" localSheetId="4" hidden="1">#REF!</definedName>
    <definedName name="BExQI85V9TNLDJT5LTRZS10Y26SG" localSheetId="3" hidden="1">#REF!</definedName>
    <definedName name="BExQI85V9TNLDJT5LTRZS10Y26SG" localSheetId="0" hidden="1">#REF!</definedName>
    <definedName name="BExQI85V9TNLDJT5LTRZS10Y26SG" localSheetId="1" hidden="1">#REF!</definedName>
    <definedName name="BExQI85V9TNLDJT5LTRZS10Y26SG" hidden="1">#REF!</definedName>
    <definedName name="BExQIAPKHVEV8CU1L3TTHJW67FJ5" localSheetId="4" hidden="1">#REF!</definedName>
    <definedName name="BExQIAPKHVEV8CU1L3TTHJW67FJ5" localSheetId="3" hidden="1">#REF!</definedName>
    <definedName name="BExQIAPKHVEV8CU1L3TTHJW67FJ5" localSheetId="0" hidden="1">#REF!</definedName>
    <definedName name="BExQIAPKHVEV8CU1L3TTHJW67FJ5" localSheetId="1" hidden="1">#REF!</definedName>
    <definedName name="BExQIAPKHVEV8CU1L3TTHJW67FJ5" hidden="1">#REF!</definedName>
    <definedName name="BExQIBB4I3Z6AUU0HYV1DHRS13M4" localSheetId="4" hidden="1">#REF!</definedName>
    <definedName name="BExQIBB4I3Z6AUU0HYV1DHRS13M4" localSheetId="3" hidden="1">#REF!</definedName>
    <definedName name="BExQIBB4I3Z6AUU0HYV1DHRS13M4" localSheetId="0" hidden="1">#REF!</definedName>
    <definedName name="BExQIBB4I3Z6AUU0HYV1DHRS13M4" localSheetId="1" hidden="1">#REF!</definedName>
    <definedName name="BExQIBB4I3Z6AUU0HYV1DHRS13M4" hidden="1">#REF!</definedName>
    <definedName name="BExQIBWPAXU7HJZLKGJZY3EB7MIS" localSheetId="4" hidden="1">#REF!</definedName>
    <definedName name="BExQIBWPAXU7HJZLKGJZY3EB7MIS" localSheetId="3" hidden="1">#REF!</definedName>
    <definedName name="BExQIBWPAXU7HJZLKGJZY3EB7MIS" localSheetId="0" hidden="1">#REF!</definedName>
    <definedName name="BExQIBWPAXU7HJZLKGJZY3EB7MIS" localSheetId="1" hidden="1">#REF!</definedName>
    <definedName name="BExQIBWPAXU7HJZLKGJZY3EB7MIS" hidden="1">#REF!</definedName>
    <definedName name="BExQIS8O6R36CI01XRY9ISM99TW9" localSheetId="4" hidden="1">#REF!</definedName>
    <definedName name="BExQIS8O6R36CI01XRY9ISM99TW9" localSheetId="3" hidden="1">#REF!</definedName>
    <definedName name="BExQIS8O6R36CI01XRY9ISM99TW9" localSheetId="0" hidden="1">#REF!</definedName>
    <definedName name="BExQIS8O6R36CI01XRY9ISM99TW9" localSheetId="1" hidden="1">#REF!</definedName>
    <definedName name="BExQIS8O6R36CI01XRY9ISM99TW9" hidden="1">#REF!</definedName>
    <definedName name="BExQIVJB9MJ25NDUHTCVMSODJY2C" localSheetId="4" hidden="1">#REF!</definedName>
    <definedName name="BExQIVJB9MJ25NDUHTCVMSODJY2C" localSheetId="3" hidden="1">#REF!</definedName>
    <definedName name="BExQIVJB9MJ25NDUHTCVMSODJY2C" localSheetId="0" hidden="1">#REF!</definedName>
    <definedName name="BExQIVJB9MJ25NDUHTCVMSODJY2C" localSheetId="1" hidden="1">#REF!</definedName>
    <definedName name="BExQIVJB9MJ25NDUHTCVMSODJY2C" hidden="1">#REF!</definedName>
    <definedName name="BExQJBF7LAX128WR7VTMJC88ZLPG" localSheetId="4" hidden="1">#REF!</definedName>
    <definedName name="BExQJBF7LAX128WR7VTMJC88ZLPG" localSheetId="3" hidden="1">#REF!</definedName>
    <definedName name="BExQJBF7LAX128WR7VTMJC88ZLPG" localSheetId="0" hidden="1">#REF!</definedName>
    <definedName name="BExQJBF7LAX128WR7VTMJC88ZLPG" localSheetId="1" hidden="1">#REF!</definedName>
    <definedName name="BExQJBF7LAX128WR7VTMJC88ZLPG" hidden="1">#REF!</definedName>
    <definedName name="BExQJEVCKX6KZHNCLYXY7D0MX5KN" localSheetId="4" hidden="1">#REF!</definedName>
    <definedName name="BExQJEVCKX6KZHNCLYXY7D0MX5KN" localSheetId="3" hidden="1">#REF!</definedName>
    <definedName name="BExQJEVCKX6KZHNCLYXY7D0MX5KN" localSheetId="0" hidden="1">#REF!</definedName>
    <definedName name="BExQJEVCKX6KZHNCLYXY7D0MX5KN" localSheetId="1" hidden="1">#REF!</definedName>
    <definedName name="BExQJEVCKX6KZHNCLYXY7D0MX5KN" hidden="1">#REF!</definedName>
    <definedName name="BExQJJYSDX8B0J1QGF2HL071KKA3" localSheetId="4" hidden="1">#REF!</definedName>
    <definedName name="BExQJJYSDX8B0J1QGF2HL071KKA3" localSheetId="3" hidden="1">#REF!</definedName>
    <definedName name="BExQJJYSDX8B0J1QGF2HL071KKA3" localSheetId="0" hidden="1">#REF!</definedName>
    <definedName name="BExQJJYSDX8B0J1QGF2HL071KKA3" localSheetId="1" hidden="1">#REF!</definedName>
    <definedName name="BExQJJYSDX8B0J1QGF2HL071KKA3" hidden="1">#REF!</definedName>
    <definedName name="BExQK1HV6SQQ7CP8H8IUKI9TYXTD" localSheetId="4" hidden="1">#REF!</definedName>
    <definedName name="BExQK1HV6SQQ7CP8H8IUKI9TYXTD" localSheetId="3" hidden="1">#REF!</definedName>
    <definedName name="BExQK1HV6SQQ7CP8H8IUKI9TYXTD" localSheetId="0" hidden="1">#REF!</definedName>
    <definedName name="BExQK1HV6SQQ7CP8H8IUKI9TYXTD" localSheetId="1" hidden="1">#REF!</definedName>
    <definedName name="BExQK1HV6SQQ7CP8H8IUKI9TYXTD" hidden="1">#REF!</definedName>
    <definedName name="BExQK3LE5CSBW1E4H4KHW548FL2R" localSheetId="4" hidden="1">#REF!</definedName>
    <definedName name="BExQK3LE5CSBW1E4H4KHW548FL2R" localSheetId="3" hidden="1">#REF!</definedName>
    <definedName name="BExQK3LE5CSBW1E4H4KHW548FL2R" localSheetId="0" hidden="1">#REF!</definedName>
    <definedName name="BExQK3LE5CSBW1E4H4KHW548FL2R" localSheetId="1" hidden="1">#REF!</definedName>
    <definedName name="BExQK3LE5CSBW1E4H4KHW548FL2R" hidden="1">#REF!</definedName>
    <definedName name="BExQKG6LD6PLNDGNGO9DJXY865BR" localSheetId="4" hidden="1">#REF!</definedName>
    <definedName name="BExQKG6LD6PLNDGNGO9DJXY865BR" localSheetId="3" hidden="1">#REF!</definedName>
    <definedName name="BExQKG6LD6PLNDGNGO9DJXY865BR" localSheetId="0" hidden="1">#REF!</definedName>
    <definedName name="BExQKG6LD6PLNDGNGO9DJXY865BR" localSheetId="1" hidden="1">#REF!</definedName>
    <definedName name="BExQKG6LD6PLNDGNGO9DJXY865BR" hidden="1">#REF!</definedName>
    <definedName name="BExQLE1TOW3A287TQB0AVWENT8O1" localSheetId="4" hidden="1">#REF!</definedName>
    <definedName name="BExQLE1TOW3A287TQB0AVWENT8O1" localSheetId="3" hidden="1">#REF!</definedName>
    <definedName name="BExQLE1TOW3A287TQB0AVWENT8O1" localSheetId="0" hidden="1">#REF!</definedName>
    <definedName name="BExQLE1TOW3A287TQB0AVWENT8O1" localSheetId="1" hidden="1">#REF!</definedName>
    <definedName name="BExQLE1TOW3A287TQB0AVWENT8O1" hidden="1">#REF!</definedName>
    <definedName name="BExRYOYB4A3E5F6MTROY69LR0PMG" localSheetId="4" hidden="1">#REF!</definedName>
    <definedName name="BExRYOYB4A3E5F6MTROY69LR0PMG" localSheetId="3" hidden="1">#REF!</definedName>
    <definedName name="BExRYOYB4A3E5F6MTROY69LR0PMG" localSheetId="0" hidden="1">#REF!</definedName>
    <definedName name="BExRYOYB4A3E5F6MTROY69LR0PMG" localSheetId="1" hidden="1">#REF!</definedName>
    <definedName name="BExRYOYB4A3E5F6MTROY69LR0PMG" hidden="1">#REF!</definedName>
    <definedName name="BExRYZLA9EW71H4SXQR525S72LLP" localSheetId="4" hidden="1">#REF!</definedName>
    <definedName name="BExRYZLA9EW71H4SXQR525S72LLP" localSheetId="3" hidden="1">#REF!</definedName>
    <definedName name="BExRYZLA9EW71H4SXQR525S72LLP" localSheetId="0" hidden="1">#REF!</definedName>
    <definedName name="BExRYZLA9EW71H4SXQR525S72LLP" localSheetId="1" hidden="1">#REF!</definedName>
    <definedName name="BExRYZLA9EW71H4SXQR525S72LLP" hidden="1">#REF!</definedName>
    <definedName name="BExRZ66M8G9FQ0VFP077QSZBSOA5" localSheetId="4" hidden="1">#REF!</definedName>
    <definedName name="BExRZ66M8G9FQ0VFP077QSZBSOA5" localSheetId="3" hidden="1">#REF!</definedName>
    <definedName name="BExRZ66M8G9FQ0VFP077QSZBSOA5" localSheetId="0" hidden="1">#REF!</definedName>
    <definedName name="BExRZ66M8G9FQ0VFP077QSZBSOA5" localSheetId="1" hidden="1">#REF!</definedName>
    <definedName name="BExRZ66M8G9FQ0VFP077QSZBSOA5" hidden="1">#REF!</definedName>
    <definedName name="BExRZ8FMQQL46I8AQWU17LRNZD5T" localSheetId="4" hidden="1">#REF!</definedName>
    <definedName name="BExRZ8FMQQL46I8AQWU17LRNZD5T" localSheetId="3" hidden="1">#REF!</definedName>
    <definedName name="BExRZ8FMQQL46I8AQWU17LRNZD5T" localSheetId="0" hidden="1">#REF!</definedName>
    <definedName name="BExRZ8FMQQL46I8AQWU17LRNZD5T" localSheetId="1" hidden="1">#REF!</definedName>
    <definedName name="BExRZ8FMQQL46I8AQWU17LRNZD5T" hidden="1">#REF!</definedName>
    <definedName name="BExRZIRRIXRUMZ5GOO95S7460BMP" localSheetId="4" hidden="1">#REF!</definedName>
    <definedName name="BExRZIRRIXRUMZ5GOO95S7460BMP" localSheetId="3" hidden="1">#REF!</definedName>
    <definedName name="BExRZIRRIXRUMZ5GOO95S7460BMP" localSheetId="0" hidden="1">#REF!</definedName>
    <definedName name="BExRZIRRIXRUMZ5GOO95S7460BMP" localSheetId="1" hidden="1">#REF!</definedName>
    <definedName name="BExRZIRRIXRUMZ5GOO95S7460BMP" hidden="1">#REF!</definedName>
    <definedName name="BExRZK9RAHMM0ZLTNSK7A4LDC42D" localSheetId="4" hidden="1">#REF!</definedName>
    <definedName name="BExRZK9RAHMM0ZLTNSK7A4LDC42D" localSheetId="3" hidden="1">#REF!</definedName>
    <definedName name="BExRZK9RAHMM0ZLTNSK7A4LDC42D" localSheetId="0" hidden="1">#REF!</definedName>
    <definedName name="BExRZK9RAHMM0ZLTNSK7A4LDC42D" localSheetId="1" hidden="1">#REF!</definedName>
    <definedName name="BExRZK9RAHMM0ZLTNSK7A4LDC42D" hidden="1">#REF!</definedName>
    <definedName name="BExRZOGSR69INI6GAEPHDWSNK5Q4" localSheetId="4" hidden="1">#REF!</definedName>
    <definedName name="BExRZOGSR69INI6GAEPHDWSNK5Q4" localSheetId="3" hidden="1">#REF!</definedName>
    <definedName name="BExRZOGSR69INI6GAEPHDWSNK5Q4" localSheetId="0" hidden="1">#REF!</definedName>
    <definedName name="BExRZOGSR69INI6GAEPHDWSNK5Q4" localSheetId="1" hidden="1">#REF!</definedName>
    <definedName name="BExRZOGSR69INI6GAEPHDWSNK5Q4" hidden="1">#REF!</definedName>
    <definedName name="BExS0ASQBKRTPDWFK0KUDFOS9LE5" localSheetId="4" hidden="1">#REF!</definedName>
    <definedName name="BExS0ASQBKRTPDWFK0KUDFOS9LE5" localSheetId="3" hidden="1">#REF!</definedName>
    <definedName name="BExS0ASQBKRTPDWFK0KUDFOS9LE5" localSheetId="0" hidden="1">#REF!</definedName>
    <definedName name="BExS0ASQBKRTPDWFK0KUDFOS9LE5" localSheetId="1" hidden="1">#REF!</definedName>
    <definedName name="BExS0ASQBKRTPDWFK0KUDFOS9LE5" hidden="1">#REF!</definedName>
    <definedName name="BExS0GHQUF6YT0RU3TKDEO8CSJYB" localSheetId="4" hidden="1">#REF!</definedName>
    <definedName name="BExS0GHQUF6YT0RU3TKDEO8CSJYB" localSheetId="3" hidden="1">#REF!</definedName>
    <definedName name="BExS0GHQUF6YT0RU3TKDEO8CSJYB" localSheetId="0" hidden="1">#REF!</definedName>
    <definedName name="BExS0GHQUF6YT0RU3TKDEO8CSJYB" localSheetId="1" hidden="1">#REF!</definedName>
    <definedName name="BExS0GHQUF6YT0RU3TKDEO8CSJYB" hidden="1">#REF!</definedName>
    <definedName name="BExS0K8IHC45I78DMZBOJ1P13KQA" localSheetId="4" hidden="1">#REF!</definedName>
    <definedName name="BExS0K8IHC45I78DMZBOJ1P13KQA" localSheetId="3" hidden="1">#REF!</definedName>
    <definedName name="BExS0K8IHC45I78DMZBOJ1P13KQA" localSheetId="0" hidden="1">#REF!</definedName>
    <definedName name="BExS0K8IHC45I78DMZBOJ1P13KQA" localSheetId="1" hidden="1">#REF!</definedName>
    <definedName name="BExS0K8IHC45I78DMZBOJ1P13KQA" hidden="1">#REF!</definedName>
    <definedName name="BExS152B2LFCRAUHSLI5T6QRNII0" localSheetId="4" hidden="1">#REF!</definedName>
    <definedName name="BExS152B2LFCRAUHSLI5T6QRNII0" localSheetId="3" hidden="1">#REF!</definedName>
    <definedName name="BExS152B2LFCRAUHSLI5T6QRNII0" localSheetId="0" hidden="1">#REF!</definedName>
    <definedName name="BExS152B2LFCRAUHSLI5T6QRNII0" localSheetId="1" hidden="1">#REF!</definedName>
    <definedName name="BExS152B2LFCRAUHSLI5T6QRNII0" hidden="1">#REF!</definedName>
    <definedName name="BExS15IJV0WW662NXQUVT3FGP4ST" localSheetId="4" hidden="1">#REF!</definedName>
    <definedName name="BExS15IJV0WW662NXQUVT3FGP4ST" localSheetId="3" hidden="1">#REF!</definedName>
    <definedName name="BExS15IJV0WW662NXQUVT3FGP4ST" localSheetId="0" hidden="1">#REF!</definedName>
    <definedName name="BExS15IJV0WW662NXQUVT3FGP4ST" localSheetId="1" hidden="1">#REF!</definedName>
    <definedName name="BExS15IJV0WW662NXQUVT3FGP4ST" hidden="1">#REF!</definedName>
    <definedName name="BExS194110MR25BYJI3CJ2EGZ8XT" localSheetId="4" hidden="1">#REF!</definedName>
    <definedName name="BExS194110MR25BYJI3CJ2EGZ8XT" localSheetId="3" hidden="1">#REF!</definedName>
    <definedName name="BExS194110MR25BYJI3CJ2EGZ8XT" localSheetId="0" hidden="1">#REF!</definedName>
    <definedName name="BExS194110MR25BYJI3CJ2EGZ8XT" localSheetId="1" hidden="1">#REF!</definedName>
    <definedName name="BExS194110MR25BYJI3CJ2EGZ8XT" hidden="1">#REF!</definedName>
    <definedName name="BExS1BNVGNSGD4EP90QL8WXYWZ66" localSheetId="4" hidden="1">#REF!</definedName>
    <definedName name="BExS1BNVGNSGD4EP90QL8WXYWZ66" localSheetId="3" hidden="1">#REF!</definedName>
    <definedName name="BExS1BNVGNSGD4EP90QL8WXYWZ66" localSheetId="0" hidden="1">#REF!</definedName>
    <definedName name="BExS1BNVGNSGD4EP90QL8WXYWZ66" localSheetId="1" hidden="1">#REF!</definedName>
    <definedName name="BExS1BNVGNSGD4EP90QL8WXYWZ66" hidden="1">#REF!</definedName>
    <definedName name="BExS1UE39N6NCND7MAARSBWXS6HU" localSheetId="4" hidden="1">#REF!</definedName>
    <definedName name="BExS1UE39N6NCND7MAARSBWXS6HU" localSheetId="3" hidden="1">#REF!</definedName>
    <definedName name="BExS1UE39N6NCND7MAARSBWXS6HU" localSheetId="0" hidden="1">#REF!</definedName>
    <definedName name="BExS1UE39N6NCND7MAARSBWXS6HU" localSheetId="1" hidden="1">#REF!</definedName>
    <definedName name="BExS1UE39N6NCND7MAARSBWXS6HU" hidden="1">#REF!</definedName>
    <definedName name="BExS226HTWL5WVC76MP5A1IBI8WD" localSheetId="4" hidden="1">#REF!</definedName>
    <definedName name="BExS226HTWL5WVC76MP5A1IBI8WD" localSheetId="3" hidden="1">#REF!</definedName>
    <definedName name="BExS226HTWL5WVC76MP5A1IBI8WD" localSheetId="0" hidden="1">#REF!</definedName>
    <definedName name="BExS226HTWL5WVC76MP5A1IBI8WD" localSheetId="1" hidden="1">#REF!</definedName>
    <definedName name="BExS226HTWL5WVC76MP5A1IBI8WD" hidden="1">#REF!</definedName>
    <definedName name="BExS26OI2QNNAH2WMDD95Z400048" localSheetId="4" hidden="1">#REF!</definedName>
    <definedName name="BExS26OI2QNNAH2WMDD95Z400048" localSheetId="3" hidden="1">#REF!</definedName>
    <definedName name="BExS26OI2QNNAH2WMDD95Z400048" localSheetId="0" hidden="1">#REF!</definedName>
    <definedName name="BExS26OI2QNNAH2WMDD95Z400048" localSheetId="1" hidden="1">#REF!</definedName>
    <definedName name="BExS26OI2QNNAH2WMDD95Z400048" hidden="1">#REF!</definedName>
    <definedName name="BExS2DF6B4ZUF3VZLI4G6LJ3BF38" localSheetId="4" hidden="1">#REF!</definedName>
    <definedName name="BExS2DF6B4ZUF3VZLI4G6LJ3BF38" localSheetId="3" hidden="1">#REF!</definedName>
    <definedName name="BExS2DF6B4ZUF3VZLI4G6LJ3BF38" localSheetId="0" hidden="1">#REF!</definedName>
    <definedName name="BExS2DF6B4ZUF3VZLI4G6LJ3BF38" localSheetId="1" hidden="1">#REF!</definedName>
    <definedName name="BExS2DF6B4ZUF3VZLI4G6LJ3BF38" hidden="1">#REF!</definedName>
    <definedName name="BExS2QB5FS5LYTFYO4BROTWG3OV5" localSheetId="4" hidden="1">#REF!</definedName>
    <definedName name="BExS2QB5FS5LYTFYO4BROTWG3OV5" localSheetId="3" hidden="1">#REF!</definedName>
    <definedName name="BExS2QB5FS5LYTFYO4BROTWG3OV5" localSheetId="0" hidden="1">#REF!</definedName>
    <definedName name="BExS2QB5FS5LYTFYO4BROTWG3OV5" localSheetId="1" hidden="1">#REF!</definedName>
    <definedName name="BExS2QB5FS5LYTFYO4BROTWG3OV5" hidden="1">#REF!</definedName>
    <definedName name="BExS2TLU1HONYV6S3ZD9T12D7CIG" localSheetId="4" hidden="1">#REF!</definedName>
    <definedName name="BExS2TLU1HONYV6S3ZD9T12D7CIG" localSheetId="3" hidden="1">#REF!</definedName>
    <definedName name="BExS2TLU1HONYV6S3ZD9T12D7CIG" localSheetId="0" hidden="1">#REF!</definedName>
    <definedName name="BExS2TLU1HONYV6S3ZD9T12D7CIG" localSheetId="1" hidden="1">#REF!</definedName>
    <definedName name="BExS2TLU1HONYV6S3ZD9T12D7CIG" hidden="1">#REF!</definedName>
    <definedName name="BExS318UV9I2FXPQQWUKKX00QLPJ" localSheetId="4" hidden="1">#REF!</definedName>
    <definedName name="BExS318UV9I2FXPQQWUKKX00QLPJ" localSheetId="3" hidden="1">#REF!</definedName>
    <definedName name="BExS318UV9I2FXPQQWUKKX00QLPJ" localSheetId="0" hidden="1">#REF!</definedName>
    <definedName name="BExS318UV9I2FXPQQWUKKX00QLPJ" localSheetId="1" hidden="1">#REF!</definedName>
    <definedName name="BExS318UV9I2FXPQQWUKKX00QLPJ" hidden="1">#REF!</definedName>
    <definedName name="BExS3LBS0SMTHALVM4NRI1BAV1NP" localSheetId="4" hidden="1">#REF!</definedName>
    <definedName name="BExS3LBS0SMTHALVM4NRI1BAV1NP" localSheetId="3" hidden="1">#REF!</definedName>
    <definedName name="BExS3LBS0SMTHALVM4NRI1BAV1NP" localSheetId="0" hidden="1">#REF!</definedName>
    <definedName name="BExS3LBS0SMTHALVM4NRI1BAV1NP" localSheetId="1" hidden="1">#REF!</definedName>
    <definedName name="BExS3LBS0SMTHALVM4NRI1BAV1NP" hidden="1">#REF!</definedName>
    <definedName name="BExS3MTQ75VBXDGEBURP6YT8RROE" localSheetId="4" hidden="1">#REF!</definedName>
    <definedName name="BExS3MTQ75VBXDGEBURP6YT8RROE" localSheetId="3" hidden="1">#REF!</definedName>
    <definedName name="BExS3MTQ75VBXDGEBURP6YT8RROE" localSheetId="0" hidden="1">#REF!</definedName>
    <definedName name="BExS3MTQ75VBXDGEBURP6YT8RROE" localSheetId="1" hidden="1">#REF!</definedName>
    <definedName name="BExS3MTQ75VBXDGEBURP6YT8RROE" hidden="1">#REF!</definedName>
    <definedName name="BExS3OMGYO0DFN5186UFKEXZ2RX3" localSheetId="4" hidden="1">#REF!</definedName>
    <definedName name="BExS3OMGYO0DFN5186UFKEXZ2RX3" localSheetId="3" hidden="1">#REF!</definedName>
    <definedName name="BExS3OMGYO0DFN5186UFKEXZ2RX3" localSheetId="0" hidden="1">#REF!</definedName>
    <definedName name="BExS3OMGYO0DFN5186UFKEXZ2RX3" localSheetId="1" hidden="1">#REF!</definedName>
    <definedName name="BExS3OMGYO0DFN5186UFKEXZ2RX3" hidden="1">#REF!</definedName>
    <definedName name="BExS3SDERJ27OER67TIGOVZU13A2" localSheetId="4" hidden="1">#REF!</definedName>
    <definedName name="BExS3SDERJ27OER67TIGOVZU13A2" localSheetId="3" hidden="1">#REF!</definedName>
    <definedName name="BExS3SDERJ27OER67TIGOVZU13A2" localSheetId="0" hidden="1">#REF!</definedName>
    <definedName name="BExS3SDERJ27OER67TIGOVZU13A2" localSheetId="1" hidden="1">#REF!</definedName>
    <definedName name="BExS3SDERJ27OER67TIGOVZU13A2" hidden="1">#REF!</definedName>
    <definedName name="BExS46R5WDNU5KL04FKY5LHJUCB8" localSheetId="4" hidden="1">#REF!</definedName>
    <definedName name="BExS46R5WDNU5KL04FKY5LHJUCB8" localSheetId="3" hidden="1">#REF!</definedName>
    <definedName name="BExS46R5WDNU5KL04FKY5LHJUCB8" localSheetId="0" hidden="1">#REF!</definedName>
    <definedName name="BExS46R5WDNU5KL04FKY5LHJUCB8" localSheetId="1" hidden="1">#REF!</definedName>
    <definedName name="BExS46R5WDNU5KL04FKY5LHJUCB8" hidden="1">#REF!</definedName>
    <definedName name="BExS4ASWKM93XA275AXHYP8AG6SU" localSheetId="4" hidden="1">#REF!</definedName>
    <definedName name="BExS4ASWKM93XA275AXHYP8AG6SU" localSheetId="3" hidden="1">#REF!</definedName>
    <definedName name="BExS4ASWKM93XA275AXHYP8AG6SU" localSheetId="0" hidden="1">#REF!</definedName>
    <definedName name="BExS4ASWKM93XA275AXHYP8AG6SU" localSheetId="1" hidden="1">#REF!</definedName>
    <definedName name="BExS4ASWKM93XA275AXHYP8AG6SU" hidden="1">#REF!</definedName>
    <definedName name="BExS4JN3Y6SVBKILQK0R9HS45Y52" localSheetId="4" hidden="1">#REF!</definedName>
    <definedName name="BExS4JN3Y6SVBKILQK0R9HS45Y52" localSheetId="3" hidden="1">#REF!</definedName>
    <definedName name="BExS4JN3Y6SVBKILQK0R9HS45Y52" localSheetId="0" hidden="1">#REF!</definedName>
    <definedName name="BExS4JN3Y6SVBKILQK0R9HS45Y52" localSheetId="1" hidden="1">#REF!</definedName>
    <definedName name="BExS4JN3Y6SVBKILQK0R9HS45Y52" hidden="1">#REF!</definedName>
    <definedName name="BExS4P6S41O6Z6BED77U3GD9PNH1" localSheetId="4" hidden="1">#REF!</definedName>
    <definedName name="BExS4P6S41O6Z6BED77U3GD9PNH1" localSheetId="3" hidden="1">#REF!</definedName>
    <definedName name="BExS4P6S41O6Z6BED77U3GD9PNH1" localSheetId="0" hidden="1">#REF!</definedName>
    <definedName name="BExS4P6S41O6Z6BED77U3GD9PNH1" localSheetId="1" hidden="1">#REF!</definedName>
    <definedName name="BExS4P6S41O6Z6BED77U3GD9PNH1" hidden="1">#REF!</definedName>
    <definedName name="BExS51H0N51UT0FZOPZRCF1GU063" localSheetId="4" hidden="1">#REF!</definedName>
    <definedName name="BExS51H0N51UT0FZOPZRCF1GU063" localSheetId="3" hidden="1">#REF!</definedName>
    <definedName name="BExS51H0N51UT0FZOPZRCF1GU063" localSheetId="0" hidden="1">#REF!</definedName>
    <definedName name="BExS51H0N51UT0FZOPZRCF1GU063" localSheetId="1" hidden="1">#REF!</definedName>
    <definedName name="BExS51H0N51UT0FZOPZRCF1GU063" hidden="1">#REF!</definedName>
    <definedName name="BExS54X72TJFC41FJK72MLRR2OO7" localSheetId="4" hidden="1">#REF!</definedName>
    <definedName name="BExS54X72TJFC41FJK72MLRR2OO7" localSheetId="3" hidden="1">#REF!</definedName>
    <definedName name="BExS54X72TJFC41FJK72MLRR2OO7" localSheetId="0" hidden="1">#REF!</definedName>
    <definedName name="BExS54X72TJFC41FJK72MLRR2OO7" localSheetId="1" hidden="1">#REF!</definedName>
    <definedName name="BExS54X72TJFC41FJK72MLRR2OO7" hidden="1">#REF!</definedName>
    <definedName name="BExS59F0PA1V2ZC7S5TN6IT41SXP" localSheetId="4" hidden="1">#REF!</definedName>
    <definedName name="BExS59F0PA1V2ZC7S5TN6IT41SXP" localSheetId="3" hidden="1">#REF!</definedName>
    <definedName name="BExS59F0PA1V2ZC7S5TN6IT41SXP" localSheetId="0" hidden="1">#REF!</definedName>
    <definedName name="BExS59F0PA1V2ZC7S5TN6IT41SXP" localSheetId="1" hidden="1">#REF!</definedName>
    <definedName name="BExS59F0PA1V2ZC7S5TN6IT41SXP" hidden="1">#REF!</definedName>
    <definedName name="BExS5DRER9US6NXY9ATYT41KZII3" localSheetId="4" hidden="1">#REF!</definedName>
    <definedName name="BExS5DRER9US6NXY9ATYT41KZII3" localSheetId="3" hidden="1">#REF!</definedName>
    <definedName name="BExS5DRER9US6NXY9ATYT41KZII3" localSheetId="0" hidden="1">#REF!</definedName>
    <definedName name="BExS5DRER9US6NXY9ATYT41KZII3" localSheetId="1" hidden="1">#REF!</definedName>
    <definedName name="BExS5DRER9US6NXY9ATYT41KZII3" hidden="1">#REF!</definedName>
    <definedName name="BExS5L3TGB8JVW9ROYWTKYTUPW27" localSheetId="4" hidden="1">#REF!</definedName>
    <definedName name="BExS5L3TGB8JVW9ROYWTKYTUPW27" localSheetId="3" hidden="1">#REF!</definedName>
    <definedName name="BExS5L3TGB8JVW9ROYWTKYTUPW27" localSheetId="0" hidden="1">#REF!</definedName>
    <definedName name="BExS5L3TGB8JVW9ROYWTKYTUPW27" localSheetId="1" hidden="1">#REF!</definedName>
    <definedName name="BExS5L3TGB8JVW9ROYWTKYTUPW27" hidden="1">#REF!</definedName>
    <definedName name="BExS6GKQ96EHVLYWNJDWXZXUZW90" localSheetId="4" hidden="1">#REF!</definedName>
    <definedName name="BExS6GKQ96EHVLYWNJDWXZXUZW90" localSheetId="3" hidden="1">#REF!</definedName>
    <definedName name="BExS6GKQ96EHVLYWNJDWXZXUZW90" localSheetId="0" hidden="1">#REF!</definedName>
    <definedName name="BExS6GKQ96EHVLYWNJDWXZXUZW90" localSheetId="1" hidden="1">#REF!</definedName>
    <definedName name="BExS6GKQ96EHVLYWNJDWXZXUZW90" hidden="1">#REF!</definedName>
    <definedName name="BExS6ITKSZFRR01YD5B0F676SYN7" localSheetId="4" hidden="1">#REF!</definedName>
    <definedName name="BExS6ITKSZFRR01YD5B0F676SYN7" localSheetId="3" hidden="1">#REF!</definedName>
    <definedName name="BExS6ITKSZFRR01YD5B0F676SYN7" localSheetId="0" hidden="1">#REF!</definedName>
    <definedName name="BExS6ITKSZFRR01YD5B0F676SYN7" localSheetId="1" hidden="1">#REF!</definedName>
    <definedName name="BExS6ITKSZFRR01YD5B0F676SYN7" hidden="1">#REF!</definedName>
    <definedName name="BExS6N0LI574IAC89EFW6CLTCQ33" localSheetId="4" hidden="1">#REF!</definedName>
    <definedName name="BExS6N0LI574IAC89EFW6CLTCQ33" localSheetId="3" hidden="1">#REF!</definedName>
    <definedName name="BExS6N0LI574IAC89EFW6CLTCQ33" localSheetId="0" hidden="1">#REF!</definedName>
    <definedName name="BExS6N0LI574IAC89EFW6CLTCQ33" localSheetId="1" hidden="1">#REF!</definedName>
    <definedName name="BExS6N0LI574IAC89EFW6CLTCQ33" hidden="1">#REF!</definedName>
    <definedName name="BExS6WRDBF3ST86ZOBBUL3GTCR11" localSheetId="4" hidden="1">#REF!</definedName>
    <definedName name="BExS6WRDBF3ST86ZOBBUL3GTCR11" localSheetId="3" hidden="1">#REF!</definedName>
    <definedName name="BExS6WRDBF3ST86ZOBBUL3GTCR11" localSheetId="0" hidden="1">#REF!</definedName>
    <definedName name="BExS6WRDBF3ST86ZOBBUL3GTCR11" localSheetId="1" hidden="1">#REF!</definedName>
    <definedName name="BExS6WRDBF3ST86ZOBBUL3GTCR11" hidden="1">#REF!</definedName>
    <definedName name="BExS6XNRKR0C3MTA0LV5B60UB908" localSheetId="4" hidden="1">#REF!</definedName>
    <definedName name="BExS6XNRKR0C3MTA0LV5B60UB908" localSheetId="3" hidden="1">#REF!</definedName>
    <definedName name="BExS6XNRKR0C3MTA0LV5B60UB908" localSheetId="0" hidden="1">#REF!</definedName>
    <definedName name="BExS6XNRKR0C3MTA0LV5B60UB908" localSheetId="1" hidden="1">#REF!</definedName>
    <definedName name="BExS6XNRKR0C3MTA0LV5B60UB908" hidden="1">#REF!</definedName>
    <definedName name="BExS7TKQYLRZGM93UY3ZJZJBQNFJ" localSheetId="4" hidden="1">#REF!</definedName>
    <definedName name="BExS7TKQYLRZGM93UY3ZJZJBQNFJ" localSheetId="3" hidden="1">#REF!</definedName>
    <definedName name="BExS7TKQYLRZGM93UY3ZJZJBQNFJ" localSheetId="0" hidden="1">#REF!</definedName>
    <definedName name="BExS7TKQYLRZGM93UY3ZJZJBQNFJ" localSheetId="1" hidden="1">#REF!</definedName>
    <definedName name="BExS7TKQYLRZGM93UY3ZJZJBQNFJ" hidden="1">#REF!</definedName>
    <definedName name="BExS7Y2LNGVHSIBKC7C3R6X4LDR6" localSheetId="4" hidden="1">#REF!</definedName>
    <definedName name="BExS7Y2LNGVHSIBKC7C3R6X4LDR6" localSheetId="3" hidden="1">#REF!</definedName>
    <definedName name="BExS7Y2LNGVHSIBKC7C3R6X4LDR6" localSheetId="0" hidden="1">#REF!</definedName>
    <definedName name="BExS7Y2LNGVHSIBKC7C3R6X4LDR6" localSheetId="1" hidden="1">#REF!</definedName>
    <definedName name="BExS7Y2LNGVHSIBKC7C3R6X4LDR6" hidden="1">#REF!</definedName>
    <definedName name="BExS81TE0EY44Y3W2M4Z4MGNP5OM" localSheetId="4" hidden="1">#REF!</definedName>
    <definedName name="BExS81TE0EY44Y3W2M4Z4MGNP5OM" localSheetId="3" hidden="1">#REF!</definedName>
    <definedName name="BExS81TE0EY44Y3W2M4Z4MGNP5OM" localSheetId="0" hidden="1">#REF!</definedName>
    <definedName name="BExS81TE0EY44Y3W2M4Z4MGNP5OM" localSheetId="1" hidden="1">#REF!</definedName>
    <definedName name="BExS81TE0EY44Y3W2M4Z4MGNP5OM" hidden="1">#REF!</definedName>
    <definedName name="BExS81YPDZDVJJVS15HV2HDXAC3Y" localSheetId="4" hidden="1">#REF!</definedName>
    <definedName name="BExS81YPDZDVJJVS15HV2HDXAC3Y" localSheetId="3" hidden="1">#REF!</definedName>
    <definedName name="BExS81YPDZDVJJVS15HV2HDXAC3Y" localSheetId="0" hidden="1">#REF!</definedName>
    <definedName name="BExS81YPDZDVJJVS15HV2HDXAC3Y" localSheetId="1" hidden="1">#REF!</definedName>
    <definedName name="BExS81YPDZDVJJVS15HV2HDXAC3Y" hidden="1">#REF!</definedName>
    <definedName name="BExS82PRVNUTEKQZS56YT2DVF6C2" localSheetId="4" hidden="1">#REF!</definedName>
    <definedName name="BExS82PRVNUTEKQZS56YT2DVF6C2" localSheetId="3" hidden="1">#REF!</definedName>
    <definedName name="BExS82PRVNUTEKQZS56YT2DVF6C2" localSheetId="0" hidden="1">#REF!</definedName>
    <definedName name="BExS82PRVNUTEKQZS56YT2DVF6C2" localSheetId="1" hidden="1">#REF!</definedName>
    <definedName name="BExS82PRVNUTEKQZS56YT2DVF6C2" hidden="1">#REF!</definedName>
    <definedName name="BExS8BPG5A0GR5AO1U951NDGGR0L" localSheetId="4" hidden="1">#REF!</definedName>
    <definedName name="BExS8BPG5A0GR5AO1U951NDGGR0L" localSheetId="3" hidden="1">#REF!</definedName>
    <definedName name="BExS8BPG5A0GR5AO1U951NDGGR0L" localSheetId="0" hidden="1">#REF!</definedName>
    <definedName name="BExS8BPG5A0GR5AO1U951NDGGR0L" localSheetId="1" hidden="1">#REF!</definedName>
    <definedName name="BExS8BPG5A0GR5AO1U951NDGGR0L" hidden="1">#REF!</definedName>
    <definedName name="BExS8GSUS17UY50TEM2AWF36BR9Z" localSheetId="4" hidden="1">#REF!</definedName>
    <definedName name="BExS8GSUS17UY50TEM2AWF36BR9Z" localSheetId="3" hidden="1">#REF!</definedName>
    <definedName name="BExS8GSUS17UY50TEM2AWF36BR9Z" localSheetId="0" hidden="1">#REF!</definedName>
    <definedName name="BExS8GSUS17UY50TEM2AWF36BR9Z" localSheetId="1" hidden="1">#REF!</definedName>
    <definedName name="BExS8GSUS17UY50TEM2AWF36BR9Z" hidden="1">#REF!</definedName>
    <definedName name="BExS8HJRBVG0XI6PWA9KTMJZMQXK" localSheetId="4" hidden="1">#REF!</definedName>
    <definedName name="BExS8HJRBVG0XI6PWA9KTMJZMQXK" localSheetId="3" hidden="1">#REF!</definedName>
    <definedName name="BExS8HJRBVG0XI6PWA9KTMJZMQXK" localSheetId="0" hidden="1">#REF!</definedName>
    <definedName name="BExS8HJRBVG0XI6PWA9KTMJZMQXK" localSheetId="1" hidden="1">#REF!</definedName>
    <definedName name="BExS8HJRBVG0XI6PWA9KTMJZMQXK" hidden="1">#REF!</definedName>
    <definedName name="BExS8R51C8RM2FS6V6IRTYO9GA4A" localSheetId="4" hidden="1">#REF!</definedName>
    <definedName name="BExS8R51C8RM2FS6V6IRTYO9GA4A" localSheetId="3" hidden="1">#REF!</definedName>
    <definedName name="BExS8R51C8RM2FS6V6IRTYO9GA4A" localSheetId="0" hidden="1">#REF!</definedName>
    <definedName name="BExS8R51C8RM2FS6V6IRTYO9GA4A" localSheetId="1" hidden="1">#REF!</definedName>
    <definedName name="BExS8R51C8RM2FS6V6IRTYO9GA4A" hidden="1">#REF!</definedName>
    <definedName name="BExS8WDX408F60MH1X9B9UZ2H4R7" localSheetId="4" hidden="1">#REF!</definedName>
    <definedName name="BExS8WDX408F60MH1X9B9UZ2H4R7" localSheetId="3" hidden="1">#REF!</definedName>
    <definedName name="BExS8WDX408F60MH1X9B9UZ2H4R7" localSheetId="0" hidden="1">#REF!</definedName>
    <definedName name="BExS8WDX408F60MH1X9B9UZ2H4R7" localSheetId="1" hidden="1">#REF!</definedName>
    <definedName name="BExS8WDX408F60MH1X9B9UZ2H4R7" hidden="1">#REF!</definedName>
    <definedName name="BExS8Z2W2QEC3MH0BZIYLDFQNUIP" localSheetId="4" hidden="1">#REF!</definedName>
    <definedName name="BExS8Z2W2QEC3MH0BZIYLDFQNUIP" localSheetId="3" hidden="1">#REF!</definedName>
    <definedName name="BExS8Z2W2QEC3MH0BZIYLDFQNUIP" localSheetId="0" hidden="1">#REF!</definedName>
    <definedName name="BExS8Z2W2QEC3MH0BZIYLDFQNUIP" localSheetId="1" hidden="1">#REF!</definedName>
    <definedName name="BExS8Z2W2QEC3MH0BZIYLDFQNUIP" hidden="1">#REF!</definedName>
    <definedName name="BExS92DKGRFFCIA9C0IXDOLO57EP" localSheetId="4" hidden="1">#REF!</definedName>
    <definedName name="BExS92DKGRFFCIA9C0IXDOLO57EP" localSheetId="3" hidden="1">#REF!</definedName>
    <definedName name="BExS92DKGRFFCIA9C0IXDOLO57EP" localSheetId="0" hidden="1">#REF!</definedName>
    <definedName name="BExS92DKGRFFCIA9C0IXDOLO57EP" localSheetId="1" hidden="1">#REF!</definedName>
    <definedName name="BExS92DKGRFFCIA9C0IXDOLO57EP" hidden="1">#REF!</definedName>
    <definedName name="BExS98OB4321YCHLCQ022PXKTT2W" localSheetId="4" hidden="1">#REF!</definedName>
    <definedName name="BExS98OB4321YCHLCQ022PXKTT2W" localSheetId="3" hidden="1">#REF!</definedName>
    <definedName name="BExS98OB4321YCHLCQ022PXKTT2W" localSheetId="0" hidden="1">#REF!</definedName>
    <definedName name="BExS98OB4321YCHLCQ022PXKTT2W" localSheetId="1" hidden="1">#REF!</definedName>
    <definedName name="BExS98OB4321YCHLCQ022PXKTT2W" hidden="1">#REF!</definedName>
    <definedName name="BExS9C9N8GFISC6HUERJ0EI06GB2" localSheetId="4" hidden="1">#REF!</definedName>
    <definedName name="BExS9C9N8GFISC6HUERJ0EI06GB2" localSheetId="3" hidden="1">#REF!</definedName>
    <definedName name="BExS9C9N8GFISC6HUERJ0EI06GB2" localSheetId="0" hidden="1">#REF!</definedName>
    <definedName name="BExS9C9N8GFISC6HUERJ0EI06GB2" localSheetId="1" hidden="1">#REF!</definedName>
    <definedName name="BExS9C9N8GFISC6HUERJ0EI06GB2" hidden="1">#REF!</definedName>
    <definedName name="BExS9DX13CACP3J8JDREK30JB1SQ" localSheetId="4" hidden="1">#REF!</definedName>
    <definedName name="BExS9DX13CACP3J8JDREK30JB1SQ" localSheetId="3" hidden="1">#REF!</definedName>
    <definedName name="BExS9DX13CACP3J8JDREK30JB1SQ" localSheetId="0" hidden="1">#REF!</definedName>
    <definedName name="BExS9DX13CACP3J8JDREK30JB1SQ" localSheetId="1" hidden="1">#REF!</definedName>
    <definedName name="BExS9DX13CACP3J8JDREK30JB1SQ" hidden="1">#REF!</definedName>
    <definedName name="BExS9FPRS2KRRCS33SE6WFNF5GYL" localSheetId="4" hidden="1">#REF!</definedName>
    <definedName name="BExS9FPRS2KRRCS33SE6WFNF5GYL" localSheetId="3" hidden="1">#REF!</definedName>
    <definedName name="BExS9FPRS2KRRCS33SE6WFNF5GYL" localSheetId="0" hidden="1">#REF!</definedName>
    <definedName name="BExS9FPRS2KRRCS33SE6WFNF5GYL" localSheetId="1" hidden="1">#REF!</definedName>
    <definedName name="BExS9FPRS2KRRCS33SE6WFNF5GYL" hidden="1">#REF!</definedName>
    <definedName name="BExS9WI0A6PSEB8N9GPXF2Z7MWHM" localSheetId="4" hidden="1">#REF!</definedName>
    <definedName name="BExS9WI0A6PSEB8N9GPXF2Z7MWHM" localSheetId="3" hidden="1">#REF!</definedName>
    <definedName name="BExS9WI0A6PSEB8N9GPXF2Z7MWHM" localSheetId="0" hidden="1">#REF!</definedName>
    <definedName name="BExS9WI0A6PSEB8N9GPXF2Z7MWHM" localSheetId="1" hidden="1">#REF!</definedName>
    <definedName name="BExS9WI0A6PSEB8N9GPXF2Z7MWHM" hidden="1">#REF!</definedName>
    <definedName name="BExSA5HP306TN9XJS0TU619DLRR7" localSheetId="4" hidden="1">#REF!</definedName>
    <definedName name="BExSA5HP306TN9XJS0TU619DLRR7" localSheetId="3" hidden="1">#REF!</definedName>
    <definedName name="BExSA5HP306TN9XJS0TU619DLRR7" localSheetId="0" hidden="1">#REF!</definedName>
    <definedName name="BExSA5HP306TN9XJS0TU619DLRR7" localSheetId="1" hidden="1">#REF!</definedName>
    <definedName name="BExSA5HP306TN9XJS0TU619DLRR7" hidden="1">#REF!</definedName>
    <definedName name="BExSAAVWQOOIA6B3JHQVGP08HFEM" localSheetId="4" hidden="1">#REF!</definedName>
    <definedName name="BExSAAVWQOOIA6B3JHQVGP08HFEM" localSheetId="3" hidden="1">#REF!</definedName>
    <definedName name="BExSAAVWQOOIA6B3JHQVGP08HFEM" localSheetId="0" hidden="1">#REF!</definedName>
    <definedName name="BExSAAVWQOOIA6B3JHQVGP08HFEM" localSheetId="1" hidden="1">#REF!</definedName>
    <definedName name="BExSAAVWQOOIA6B3JHQVGP08HFEM" hidden="1">#REF!</definedName>
    <definedName name="BExSAFJ3IICU2M7QPVE4ARYMXZKX" localSheetId="4" hidden="1">#REF!</definedName>
    <definedName name="BExSAFJ3IICU2M7QPVE4ARYMXZKX" localSheetId="3" hidden="1">#REF!</definedName>
    <definedName name="BExSAFJ3IICU2M7QPVE4ARYMXZKX" localSheetId="0" hidden="1">#REF!</definedName>
    <definedName name="BExSAFJ3IICU2M7QPVE4ARYMXZKX" localSheetId="1" hidden="1">#REF!</definedName>
    <definedName name="BExSAFJ3IICU2M7QPVE4ARYMXZKX" hidden="1">#REF!</definedName>
    <definedName name="BExSAH6ID8OHX379UXVNGFO8J6KQ" localSheetId="4" hidden="1">#REF!</definedName>
    <definedName name="BExSAH6ID8OHX379UXVNGFO8J6KQ" localSheetId="3" hidden="1">#REF!</definedName>
    <definedName name="BExSAH6ID8OHX379UXVNGFO8J6KQ" localSheetId="0" hidden="1">#REF!</definedName>
    <definedName name="BExSAH6ID8OHX379UXVNGFO8J6KQ" localSheetId="1" hidden="1">#REF!</definedName>
    <definedName name="BExSAH6ID8OHX379UXVNGFO8J6KQ" hidden="1">#REF!</definedName>
    <definedName name="BExSAQBHIXGQRNIRGCJMBXUPCZQA" localSheetId="4" hidden="1">#REF!</definedName>
    <definedName name="BExSAQBHIXGQRNIRGCJMBXUPCZQA" localSheetId="3" hidden="1">#REF!</definedName>
    <definedName name="BExSAQBHIXGQRNIRGCJMBXUPCZQA" localSheetId="0" hidden="1">#REF!</definedName>
    <definedName name="BExSAQBHIXGQRNIRGCJMBXUPCZQA" localSheetId="1" hidden="1">#REF!</definedName>
    <definedName name="BExSAQBHIXGQRNIRGCJMBXUPCZQA" hidden="1">#REF!</definedName>
    <definedName name="BExSAUTCT4P7JP57NOR9MTX33QJZ" localSheetId="4" hidden="1">#REF!</definedName>
    <definedName name="BExSAUTCT4P7JP57NOR9MTX33QJZ" localSheetId="3" hidden="1">#REF!</definedName>
    <definedName name="BExSAUTCT4P7JP57NOR9MTX33QJZ" localSheetId="0" hidden="1">#REF!</definedName>
    <definedName name="BExSAUTCT4P7JP57NOR9MTX33QJZ" localSheetId="1" hidden="1">#REF!</definedName>
    <definedName name="BExSAUTCT4P7JP57NOR9MTX33QJZ" hidden="1">#REF!</definedName>
    <definedName name="BExSAY9CA9TFXQ9M9FBJRGJO9T9E" localSheetId="4" hidden="1">#REF!</definedName>
    <definedName name="BExSAY9CA9TFXQ9M9FBJRGJO9T9E" localSheetId="3" hidden="1">#REF!</definedName>
    <definedName name="BExSAY9CA9TFXQ9M9FBJRGJO9T9E" localSheetId="0" hidden="1">#REF!</definedName>
    <definedName name="BExSAY9CA9TFXQ9M9FBJRGJO9T9E" localSheetId="1" hidden="1">#REF!</definedName>
    <definedName name="BExSAY9CA9TFXQ9M9FBJRGJO9T9E" hidden="1">#REF!</definedName>
    <definedName name="BExSB4JYKQ3MINI7RAYK5M8BLJDC" localSheetId="4" hidden="1">#REF!</definedName>
    <definedName name="BExSB4JYKQ3MINI7RAYK5M8BLJDC" localSheetId="3" hidden="1">#REF!</definedName>
    <definedName name="BExSB4JYKQ3MINI7RAYK5M8BLJDC" localSheetId="0" hidden="1">#REF!</definedName>
    <definedName name="BExSB4JYKQ3MINI7RAYK5M8BLJDC" localSheetId="1" hidden="1">#REF!</definedName>
    <definedName name="BExSB4JYKQ3MINI7RAYK5M8BLJDC" hidden="1">#REF!</definedName>
    <definedName name="BExSBMOS41ZRLWYLOU29V6Y7YORR" localSheetId="4" hidden="1">#REF!</definedName>
    <definedName name="BExSBMOS41ZRLWYLOU29V6Y7YORR" localSheetId="3" hidden="1">#REF!</definedName>
    <definedName name="BExSBMOS41ZRLWYLOU29V6Y7YORR" localSheetId="0" hidden="1">#REF!</definedName>
    <definedName name="BExSBMOS41ZRLWYLOU29V6Y7YORR" localSheetId="1" hidden="1">#REF!</definedName>
    <definedName name="BExSBMOS41ZRLWYLOU29V6Y7YORR" hidden="1">#REF!</definedName>
    <definedName name="BExSBRBXXQMBU1TYDW1BXTEVEPRU" localSheetId="4" hidden="1">#REF!</definedName>
    <definedName name="BExSBRBXXQMBU1TYDW1BXTEVEPRU" localSheetId="3" hidden="1">#REF!</definedName>
    <definedName name="BExSBRBXXQMBU1TYDW1BXTEVEPRU" localSheetId="0" hidden="1">#REF!</definedName>
    <definedName name="BExSBRBXXQMBU1TYDW1BXTEVEPRU" localSheetId="1" hidden="1">#REF!</definedName>
    <definedName name="BExSBRBXXQMBU1TYDW1BXTEVEPRU" hidden="1">#REF!</definedName>
    <definedName name="BExSC54998WTZ21DSL0R8UN0Y9JH" localSheetId="4" hidden="1">#REF!</definedName>
    <definedName name="BExSC54998WTZ21DSL0R8UN0Y9JH" localSheetId="3" hidden="1">#REF!</definedName>
    <definedName name="BExSC54998WTZ21DSL0R8UN0Y9JH" localSheetId="0" hidden="1">#REF!</definedName>
    <definedName name="BExSC54998WTZ21DSL0R8UN0Y9JH" localSheetId="1" hidden="1">#REF!</definedName>
    <definedName name="BExSC54998WTZ21DSL0R8UN0Y9JH" hidden="1">#REF!</definedName>
    <definedName name="BExSC60N7WR9PJSNC9B7ORCX9NGY" localSheetId="4" hidden="1">#REF!</definedName>
    <definedName name="BExSC60N7WR9PJSNC9B7ORCX9NGY" localSheetId="3" hidden="1">#REF!</definedName>
    <definedName name="BExSC60N7WR9PJSNC9B7ORCX9NGY" localSheetId="0" hidden="1">#REF!</definedName>
    <definedName name="BExSC60N7WR9PJSNC9B7ORCX9NGY" localSheetId="1" hidden="1">#REF!</definedName>
    <definedName name="BExSC60N7WR9PJSNC9B7ORCX9NGY" hidden="1">#REF!</definedName>
    <definedName name="BExSCE99EZTILTTCE4NJJF96OYYM" localSheetId="4" hidden="1">#REF!</definedName>
    <definedName name="BExSCE99EZTILTTCE4NJJF96OYYM" localSheetId="3" hidden="1">#REF!</definedName>
    <definedName name="BExSCE99EZTILTTCE4NJJF96OYYM" localSheetId="0" hidden="1">#REF!</definedName>
    <definedName name="BExSCE99EZTILTTCE4NJJF96OYYM" localSheetId="1" hidden="1">#REF!</definedName>
    <definedName name="BExSCE99EZTILTTCE4NJJF96OYYM" hidden="1">#REF!</definedName>
    <definedName name="BExSCHUQZ2HFEWS54X67DIS8OSXZ" localSheetId="4" hidden="1">#REF!</definedName>
    <definedName name="BExSCHUQZ2HFEWS54X67DIS8OSXZ" localSheetId="3" hidden="1">#REF!</definedName>
    <definedName name="BExSCHUQZ2HFEWS54X67DIS8OSXZ" localSheetId="0" hidden="1">#REF!</definedName>
    <definedName name="BExSCHUQZ2HFEWS54X67DIS8OSXZ" localSheetId="1" hidden="1">#REF!</definedName>
    <definedName name="BExSCHUQZ2HFEWS54X67DIS8OSXZ" hidden="1">#REF!</definedName>
    <definedName name="BExSCOG41SKKG4GYU76WRWW1CTE6" localSheetId="4" hidden="1">#REF!</definedName>
    <definedName name="BExSCOG41SKKG4GYU76WRWW1CTE6" localSheetId="3" hidden="1">#REF!</definedName>
    <definedName name="BExSCOG41SKKG4GYU76WRWW1CTE6" localSheetId="0" hidden="1">#REF!</definedName>
    <definedName name="BExSCOG41SKKG4GYU76WRWW1CTE6" localSheetId="1" hidden="1">#REF!</definedName>
    <definedName name="BExSCOG41SKKG4GYU76WRWW1CTE6" hidden="1">#REF!</definedName>
    <definedName name="BExSCVC9P86YVFMRKKUVRV29MZXZ" localSheetId="4" hidden="1">#REF!</definedName>
    <definedName name="BExSCVC9P86YVFMRKKUVRV29MZXZ" localSheetId="3" hidden="1">#REF!</definedName>
    <definedName name="BExSCVC9P86YVFMRKKUVRV29MZXZ" localSheetId="0" hidden="1">#REF!</definedName>
    <definedName name="BExSCVC9P86YVFMRKKUVRV29MZXZ" localSheetId="1" hidden="1">#REF!</definedName>
    <definedName name="BExSCVC9P86YVFMRKKUVRV29MZXZ" hidden="1">#REF!</definedName>
    <definedName name="BExSD233CH4MU9ZMGNRF97ZV7KWU" localSheetId="4" hidden="1">#REF!</definedName>
    <definedName name="BExSD233CH4MU9ZMGNRF97ZV7KWU" localSheetId="3" hidden="1">#REF!</definedName>
    <definedName name="BExSD233CH4MU9ZMGNRF97ZV7KWU" localSheetId="0" hidden="1">#REF!</definedName>
    <definedName name="BExSD233CH4MU9ZMGNRF97ZV7KWU" localSheetId="1" hidden="1">#REF!</definedName>
    <definedName name="BExSD233CH4MU9ZMGNRF97ZV7KWU" hidden="1">#REF!</definedName>
    <definedName name="BExSD2U0F3BN6IN9N4R2DTTJG15H" localSheetId="4" hidden="1">#REF!</definedName>
    <definedName name="BExSD2U0F3BN6IN9N4R2DTTJG15H" localSheetId="3" hidden="1">#REF!</definedName>
    <definedName name="BExSD2U0F3BN6IN9N4R2DTTJG15H" localSheetId="0" hidden="1">#REF!</definedName>
    <definedName name="BExSD2U0F3BN6IN9N4R2DTTJG15H" localSheetId="1" hidden="1">#REF!</definedName>
    <definedName name="BExSD2U0F3BN6IN9N4R2DTTJG15H" hidden="1">#REF!</definedName>
    <definedName name="BExSD6A6NY15YSMFH51ST6XJY429" localSheetId="4" hidden="1">#REF!</definedName>
    <definedName name="BExSD6A6NY15YSMFH51ST6XJY429" localSheetId="3" hidden="1">#REF!</definedName>
    <definedName name="BExSD6A6NY15YSMFH51ST6XJY429" localSheetId="0" hidden="1">#REF!</definedName>
    <definedName name="BExSD6A6NY15YSMFH51ST6XJY429" localSheetId="1" hidden="1">#REF!</definedName>
    <definedName name="BExSD6A6NY15YSMFH51ST6XJY429" hidden="1">#REF!</definedName>
    <definedName name="BExSD9VH6PF6RQ135VOEE08YXPAW" localSheetId="4" hidden="1">#REF!</definedName>
    <definedName name="BExSD9VH6PF6RQ135VOEE08YXPAW" localSheetId="3" hidden="1">#REF!</definedName>
    <definedName name="BExSD9VH6PF6RQ135VOEE08YXPAW" localSheetId="0" hidden="1">#REF!</definedName>
    <definedName name="BExSD9VH6PF6RQ135VOEE08YXPAW" localSheetId="1" hidden="1">#REF!</definedName>
    <definedName name="BExSD9VH6PF6RQ135VOEE08YXPAW" hidden="1">#REF!</definedName>
    <definedName name="BExSDP5Y04WWMX2WWRITWOX8R5I9" localSheetId="4" hidden="1">#REF!</definedName>
    <definedName name="BExSDP5Y04WWMX2WWRITWOX8R5I9" localSheetId="3" hidden="1">#REF!</definedName>
    <definedName name="BExSDP5Y04WWMX2WWRITWOX8R5I9" localSheetId="0" hidden="1">#REF!</definedName>
    <definedName name="BExSDP5Y04WWMX2WWRITWOX8R5I9" localSheetId="1" hidden="1">#REF!</definedName>
    <definedName name="BExSDP5Y04WWMX2WWRITWOX8R5I9" hidden="1">#REF!</definedName>
    <definedName name="BExSDSGM203BJTNS9MKCBX453HMD" localSheetId="4" hidden="1">#REF!</definedName>
    <definedName name="BExSDSGM203BJTNS9MKCBX453HMD" localSheetId="3" hidden="1">#REF!</definedName>
    <definedName name="BExSDSGM203BJTNS9MKCBX453HMD" localSheetId="0" hidden="1">#REF!</definedName>
    <definedName name="BExSDSGM203BJTNS9MKCBX453HMD" localSheetId="1" hidden="1">#REF!</definedName>
    <definedName name="BExSDSGM203BJTNS9MKCBX453HMD" hidden="1">#REF!</definedName>
    <definedName name="BExSDT20XUFXTDM37M148AXAP7HN" localSheetId="4" hidden="1">#REF!</definedName>
    <definedName name="BExSDT20XUFXTDM37M148AXAP7HN" localSheetId="3" hidden="1">#REF!</definedName>
    <definedName name="BExSDT20XUFXTDM37M148AXAP7HN" localSheetId="0" hidden="1">#REF!</definedName>
    <definedName name="BExSDT20XUFXTDM37M148AXAP7HN" localSheetId="1" hidden="1">#REF!</definedName>
    <definedName name="BExSDT20XUFXTDM37M148AXAP7HN" hidden="1">#REF!</definedName>
    <definedName name="BExSEEHK1VLWD7JBV9SVVVIKQZ3I" localSheetId="4" hidden="1">#REF!</definedName>
    <definedName name="BExSEEHK1VLWD7JBV9SVVVIKQZ3I" localSheetId="3" hidden="1">#REF!</definedName>
    <definedName name="BExSEEHK1VLWD7JBV9SVVVIKQZ3I" localSheetId="0" hidden="1">#REF!</definedName>
    <definedName name="BExSEEHK1VLWD7JBV9SVVVIKQZ3I" localSheetId="1" hidden="1">#REF!</definedName>
    <definedName name="BExSEEHK1VLWD7JBV9SVVVIKQZ3I" hidden="1">#REF!</definedName>
    <definedName name="BExSEJKZLX37P3V33TRTFJ30BFRK" localSheetId="4" hidden="1">#REF!</definedName>
    <definedName name="BExSEJKZLX37P3V33TRTFJ30BFRK" localSheetId="3" hidden="1">#REF!</definedName>
    <definedName name="BExSEJKZLX37P3V33TRTFJ30BFRK" localSheetId="0" hidden="1">#REF!</definedName>
    <definedName name="BExSEJKZLX37P3V33TRTFJ30BFRK" localSheetId="1" hidden="1">#REF!</definedName>
    <definedName name="BExSEJKZLX37P3V33TRTFJ30BFRK" hidden="1">#REF!</definedName>
    <definedName name="BExSEP9UVOAI6TMXKNK587PQ3328" localSheetId="4" hidden="1">#REF!</definedName>
    <definedName name="BExSEP9UVOAI6TMXKNK587PQ3328" localSheetId="3" hidden="1">#REF!</definedName>
    <definedName name="BExSEP9UVOAI6TMXKNK587PQ3328" localSheetId="0" hidden="1">#REF!</definedName>
    <definedName name="BExSEP9UVOAI6TMXKNK587PQ3328" localSheetId="1" hidden="1">#REF!</definedName>
    <definedName name="BExSEP9UVOAI6TMXKNK587PQ3328" hidden="1">#REF!</definedName>
    <definedName name="BExSERZ34ETZF8OI93MYIVZX4RDV" localSheetId="4" hidden="1">#REF!</definedName>
    <definedName name="BExSERZ34ETZF8OI93MYIVZX4RDV" localSheetId="3" hidden="1">#REF!</definedName>
    <definedName name="BExSERZ34ETZF8OI93MYIVZX4RDV" localSheetId="0" hidden="1">#REF!</definedName>
    <definedName name="BExSERZ34ETZF8OI93MYIVZX4RDV" localSheetId="1" hidden="1">#REF!</definedName>
    <definedName name="BExSERZ34ETZF8OI93MYIVZX4RDV" hidden="1">#REF!</definedName>
    <definedName name="BExSF07QFLZCO4P6K6QF05XG7PH1" localSheetId="4" hidden="1">#REF!</definedName>
    <definedName name="BExSF07QFLZCO4P6K6QF05XG7PH1" localSheetId="3" hidden="1">#REF!</definedName>
    <definedName name="BExSF07QFLZCO4P6K6QF05XG7PH1" localSheetId="0" hidden="1">#REF!</definedName>
    <definedName name="BExSF07QFLZCO4P6K6QF05XG7PH1" localSheetId="1" hidden="1">#REF!</definedName>
    <definedName name="BExSF07QFLZCO4P6K6QF05XG7PH1" hidden="1">#REF!</definedName>
    <definedName name="BExSFELNPJYUZX393PKWKNNZYV1N" localSheetId="4" hidden="1">#REF!</definedName>
    <definedName name="BExSFELNPJYUZX393PKWKNNZYV1N" localSheetId="3" hidden="1">#REF!</definedName>
    <definedName name="BExSFELNPJYUZX393PKWKNNZYV1N" localSheetId="0" hidden="1">#REF!</definedName>
    <definedName name="BExSFELNPJYUZX393PKWKNNZYV1N" localSheetId="1" hidden="1">#REF!</definedName>
    <definedName name="BExSFELNPJYUZX393PKWKNNZYV1N" hidden="1">#REF!</definedName>
    <definedName name="BExSFJ8ZAGQ63A4MVMZRQWLVRGQ5" localSheetId="4" hidden="1">#REF!</definedName>
    <definedName name="BExSFJ8ZAGQ63A4MVMZRQWLVRGQ5" localSheetId="3" hidden="1">#REF!</definedName>
    <definedName name="BExSFJ8ZAGQ63A4MVMZRQWLVRGQ5" localSheetId="0" hidden="1">#REF!</definedName>
    <definedName name="BExSFJ8ZAGQ63A4MVMZRQWLVRGQ5" localSheetId="1" hidden="1">#REF!</definedName>
    <definedName name="BExSFJ8ZAGQ63A4MVMZRQWLVRGQ5" hidden="1">#REF!</definedName>
    <definedName name="BExSFKQRST2S9KXWWLCXYLKSF4G1" localSheetId="4" hidden="1">#REF!</definedName>
    <definedName name="BExSFKQRST2S9KXWWLCXYLKSF4G1" localSheetId="3" hidden="1">#REF!</definedName>
    <definedName name="BExSFKQRST2S9KXWWLCXYLKSF4G1" localSheetId="0" hidden="1">#REF!</definedName>
    <definedName name="BExSFKQRST2S9KXWWLCXYLKSF4G1" localSheetId="1" hidden="1">#REF!</definedName>
    <definedName name="BExSFKQRST2S9KXWWLCXYLKSF4G1" hidden="1">#REF!</definedName>
    <definedName name="BExSFYDRRTAZVPXRWUF5PDQ97WFF" localSheetId="4" hidden="1">#REF!</definedName>
    <definedName name="BExSFYDRRTAZVPXRWUF5PDQ97WFF" localSheetId="3" hidden="1">#REF!</definedName>
    <definedName name="BExSFYDRRTAZVPXRWUF5PDQ97WFF" localSheetId="0" hidden="1">#REF!</definedName>
    <definedName name="BExSFYDRRTAZVPXRWUF5PDQ97WFF" localSheetId="1" hidden="1">#REF!</definedName>
    <definedName name="BExSFYDRRTAZVPXRWUF5PDQ97WFF" hidden="1">#REF!</definedName>
    <definedName name="BExSFZVPFTXA3F0IJ2NGH1GXX9R7" localSheetId="4" hidden="1">#REF!</definedName>
    <definedName name="BExSFZVPFTXA3F0IJ2NGH1GXX9R7" localSheetId="3" hidden="1">#REF!</definedName>
    <definedName name="BExSFZVPFTXA3F0IJ2NGH1GXX9R7" localSheetId="0" hidden="1">#REF!</definedName>
    <definedName name="BExSFZVPFTXA3F0IJ2NGH1GXX9R7" localSheetId="1" hidden="1">#REF!</definedName>
    <definedName name="BExSFZVPFTXA3F0IJ2NGH1GXX9R7" hidden="1">#REF!</definedName>
    <definedName name="BExSG90Q4ZUU2IPGDYOM169NJV9S" localSheetId="4" hidden="1">#REF!</definedName>
    <definedName name="BExSG90Q4ZUU2IPGDYOM169NJV9S" localSheetId="3" hidden="1">#REF!</definedName>
    <definedName name="BExSG90Q4ZUU2IPGDYOM169NJV9S" localSheetId="0" hidden="1">#REF!</definedName>
    <definedName name="BExSG90Q4ZUU2IPGDYOM169NJV9S" localSheetId="1" hidden="1">#REF!</definedName>
    <definedName name="BExSG90Q4ZUU2IPGDYOM169NJV9S" hidden="1">#REF!</definedName>
    <definedName name="BExSG9X3DU845PNXYJGGLBQY2UHG" localSheetId="4" hidden="1">#REF!</definedName>
    <definedName name="BExSG9X3DU845PNXYJGGLBQY2UHG" localSheetId="3" hidden="1">#REF!</definedName>
    <definedName name="BExSG9X3DU845PNXYJGGLBQY2UHG" localSheetId="0" hidden="1">#REF!</definedName>
    <definedName name="BExSG9X3DU845PNXYJGGLBQY2UHG" localSheetId="1" hidden="1">#REF!</definedName>
    <definedName name="BExSG9X3DU845PNXYJGGLBQY2UHG" hidden="1">#REF!</definedName>
    <definedName name="BExSGE45J27MDUUNXW7Z8Q33UAON" localSheetId="4" hidden="1">#REF!</definedName>
    <definedName name="BExSGE45J27MDUUNXW7Z8Q33UAON" localSheetId="3" hidden="1">#REF!</definedName>
    <definedName name="BExSGE45J27MDUUNXW7Z8Q33UAON" localSheetId="0" hidden="1">#REF!</definedName>
    <definedName name="BExSGE45J27MDUUNXW7Z8Q33UAON" localSheetId="1" hidden="1">#REF!</definedName>
    <definedName name="BExSGE45J27MDUUNXW7Z8Q33UAON" hidden="1">#REF!</definedName>
    <definedName name="BExSGE9LY91Q0URHB4YAMX0UAMYI" localSheetId="4" hidden="1">#REF!</definedName>
    <definedName name="BExSGE9LY91Q0URHB4YAMX0UAMYI" localSheetId="3" hidden="1">#REF!</definedName>
    <definedName name="BExSGE9LY91Q0URHB4YAMX0UAMYI" localSheetId="0" hidden="1">#REF!</definedName>
    <definedName name="BExSGE9LY91Q0URHB4YAMX0UAMYI" localSheetId="1" hidden="1">#REF!</definedName>
    <definedName name="BExSGE9LY91Q0URHB4YAMX0UAMYI" hidden="1">#REF!</definedName>
    <definedName name="BExSGLB2URTLBCKBB4Y885W925F2" localSheetId="4" hidden="1">#REF!</definedName>
    <definedName name="BExSGLB2URTLBCKBB4Y885W925F2" localSheetId="3" hidden="1">#REF!</definedName>
    <definedName name="BExSGLB2URTLBCKBB4Y885W925F2" localSheetId="0" hidden="1">#REF!</definedName>
    <definedName name="BExSGLB2URTLBCKBB4Y885W925F2" localSheetId="1" hidden="1">#REF!</definedName>
    <definedName name="BExSGLB2URTLBCKBB4Y885W925F2" hidden="1">#REF!</definedName>
    <definedName name="BExSGOAYG73SFWOPAQV80P710GID" localSheetId="4" hidden="1">#REF!</definedName>
    <definedName name="BExSGOAYG73SFWOPAQV80P710GID" localSheetId="3" hidden="1">#REF!</definedName>
    <definedName name="BExSGOAYG73SFWOPAQV80P710GID" localSheetId="0" hidden="1">#REF!</definedName>
    <definedName name="BExSGOAYG73SFWOPAQV80P710GID" localSheetId="1" hidden="1">#REF!</definedName>
    <definedName name="BExSGOAYG73SFWOPAQV80P710GID" hidden="1">#REF!</definedName>
    <definedName name="BExSGOWJHRW7FWKLO2EHUOOGHNAF" localSheetId="4" hidden="1">#REF!</definedName>
    <definedName name="BExSGOWJHRW7FWKLO2EHUOOGHNAF" localSheetId="3" hidden="1">#REF!</definedName>
    <definedName name="BExSGOWJHRW7FWKLO2EHUOOGHNAF" localSheetId="0" hidden="1">#REF!</definedName>
    <definedName name="BExSGOWJHRW7FWKLO2EHUOOGHNAF" localSheetId="1" hidden="1">#REF!</definedName>
    <definedName name="BExSGOWJHRW7FWKLO2EHUOOGHNAF" hidden="1">#REF!</definedName>
    <definedName name="BExSGOWJTAP41ZV5Q23H7MI9C76W" localSheetId="4" hidden="1">#REF!</definedName>
    <definedName name="BExSGOWJTAP41ZV5Q23H7MI9C76W" localSheetId="3" hidden="1">#REF!</definedName>
    <definedName name="BExSGOWJTAP41ZV5Q23H7MI9C76W" localSheetId="0" hidden="1">#REF!</definedName>
    <definedName name="BExSGOWJTAP41ZV5Q23H7MI9C76W" localSheetId="1" hidden="1">#REF!</definedName>
    <definedName name="BExSGOWJTAP41ZV5Q23H7MI9C76W" hidden="1">#REF!</definedName>
    <definedName name="BExSGR5JQVX2HQ0PKCGZNSSUM1RV" localSheetId="4" hidden="1">#REF!</definedName>
    <definedName name="BExSGR5JQVX2HQ0PKCGZNSSUM1RV" localSheetId="3" hidden="1">#REF!</definedName>
    <definedName name="BExSGR5JQVX2HQ0PKCGZNSSUM1RV" localSheetId="0" hidden="1">#REF!</definedName>
    <definedName name="BExSGR5JQVX2HQ0PKCGZNSSUM1RV" localSheetId="1" hidden="1">#REF!</definedName>
    <definedName name="BExSGR5JQVX2HQ0PKCGZNSSUM1RV" hidden="1">#REF!</definedName>
    <definedName name="BExSGVHX69GJZHD99DKE4RZ042B1" localSheetId="4" hidden="1">#REF!</definedName>
    <definedName name="BExSGVHX69GJZHD99DKE4RZ042B1" localSheetId="3" hidden="1">#REF!</definedName>
    <definedName name="BExSGVHX69GJZHD99DKE4RZ042B1" localSheetId="0" hidden="1">#REF!</definedName>
    <definedName name="BExSGVHX69GJZHD99DKE4RZ042B1" localSheetId="1" hidden="1">#REF!</definedName>
    <definedName name="BExSGVHX69GJZHD99DKE4RZ042B1" hidden="1">#REF!</definedName>
    <definedName name="BExSGZJO4J4ZO04E2N2ECVYS9DEZ" localSheetId="4" hidden="1">#REF!</definedName>
    <definedName name="BExSGZJO4J4ZO04E2N2ECVYS9DEZ" localSheetId="3" hidden="1">#REF!</definedName>
    <definedName name="BExSGZJO4J4ZO04E2N2ECVYS9DEZ" localSheetId="0" hidden="1">#REF!</definedName>
    <definedName name="BExSGZJO4J4ZO04E2N2ECVYS9DEZ" localSheetId="1" hidden="1">#REF!</definedName>
    <definedName name="BExSGZJO4J4ZO04E2N2ECVYS9DEZ" hidden="1">#REF!</definedName>
    <definedName name="BExSHAHFHS7MMNJR8JPVABRGBVIT" localSheetId="4" hidden="1">#REF!</definedName>
    <definedName name="BExSHAHFHS7MMNJR8JPVABRGBVIT" localSheetId="3" hidden="1">#REF!</definedName>
    <definedName name="BExSHAHFHS7MMNJR8JPVABRGBVIT" localSheetId="0" hidden="1">#REF!</definedName>
    <definedName name="BExSHAHFHS7MMNJR8JPVABRGBVIT" localSheetId="1" hidden="1">#REF!</definedName>
    <definedName name="BExSHAHFHS7MMNJR8JPVABRGBVIT" hidden="1">#REF!</definedName>
    <definedName name="BExSHGH88QZWW4RNAX4YKAZ5JEBL" localSheetId="4" hidden="1">#REF!</definedName>
    <definedName name="BExSHGH88QZWW4RNAX4YKAZ5JEBL" localSheetId="3" hidden="1">#REF!</definedName>
    <definedName name="BExSHGH88QZWW4RNAX4YKAZ5JEBL" localSheetId="0" hidden="1">#REF!</definedName>
    <definedName name="BExSHGH88QZWW4RNAX4YKAZ5JEBL" localSheetId="1" hidden="1">#REF!</definedName>
    <definedName name="BExSHGH88QZWW4RNAX4YKAZ5JEBL" hidden="1">#REF!</definedName>
    <definedName name="BExSHOKK1OO3CX9Z28C58E5J1D9W" localSheetId="4" hidden="1">#REF!</definedName>
    <definedName name="BExSHOKK1OO3CX9Z28C58E5J1D9W" localSheetId="3" hidden="1">#REF!</definedName>
    <definedName name="BExSHOKK1OO3CX9Z28C58E5J1D9W" localSheetId="0" hidden="1">#REF!</definedName>
    <definedName name="BExSHOKK1OO3CX9Z28C58E5J1D9W" localSheetId="1" hidden="1">#REF!</definedName>
    <definedName name="BExSHOKK1OO3CX9Z28C58E5J1D9W" hidden="1">#REF!</definedName>
    <definedName name="BExSHQD8KYLTQGDXIRKCHQQ7MKIH" localSheetId="4" hidden="1">#REF!</definedName>
    <definedName name="BExSHQD8KYLTQGDXIRKCHQQ7MKIH" localSheetId="3" hidden="1">#REF!</definedName>
    <definedName name="BExSHQD8KYLTQGDXIRKCHQQ7MKIH" localSheetId="0" hidden="1">#REF!</definedName>
    <definedName name="BExSHQD8KYLTQGDXIRKCHQQ7MKIH" localSheetId="1" hidden="1">#REF!</definedName>
    <definedName name="BExSHQD8KYLTQGDXIRKCHQQ7MKIH" hidden="1">#REF!</definedName>
    <definedName name="BExSHVGPIAHXI97UBLI9G4I4M29F" localSheetId="4" hidden="1">#REF!</definedName>
    <definedName name="BExSHVGPIAHXI97UBLI9G4I4M29F" localSheetId="3" hidden="1">#REF!</definedName>
    <definedName name="BExSHVGPIAHXI97UBLI9G4I4M29F" localSheetId="0" hidden="1">#REF!</definedName>
    <definedName name="BExSHVGPIAHXI97UBLI9G4I4M29F" localSheetId="1" hidden="1">#REF!</definedName>
    <definedName name="BExSHVGPIAHXI97UBLI9G4I4M29F" hidden="1">#REF!</definedName>
    <definedName name="BExSI0K2YL3HTCQAD8A7TR4QCUR6" localSheetId="4" hidden="1">#REF!</definedName>
    <definedName name="BExSI0K2YL3HTCQAD8A7TR4QCUR6" localSheetId="3" hidden="1">#REF!</definedName>
    <definedName name="BExSI0K2YL3HTCQAD8A7TR4QCUR6" localSheetId="0" hidden="1">#REF!</definedName>
    <definedName name="BExSI0K2YL3HTCQAD8A7TR4QCUR6" localSheetId="1" hidden="1">#REF!</definedName>
    <definedName name="BExSI0K2YL3HTCQAD8A7TR4QCUR6" hidden="1">#REF!</definedName>
    <definedName name="BExSIFUDNRWXWIWNGCCFOOD8WIAZ" localSheetId="4" hidden="1">#REF!</definedName>
    <definedName name="BExSIFUDNRWXWIWNGCCFOOD8WIAZ" localSheetId="3" hidden="1">#REF!</definedName>
    <definedName name="BExSIFUDNRWXWIWNGCCFOOD8WIAZ" localSheetId="0" hidden="1">#REF!</definedName>
    <definedName name="BExSIFUDNRWXWIWNGCCFOOD8WIAZ" localSheetId="1" hidden="1">#REF!</definedName>
    <definedName name="BExSIFUDNRWXWIWNGCCFOOD8WIAZ" hidden="1">#REF!</definedName>
    <definedName name="BExTTWD2PGX3Y9FR5F2MRNLY1DIY" localSheetId="4" hidden="1">#REF!</definedName>
    <definedName name="BExTTWD2PGX3Y9FR5F2MRNLY1DIY" localSheetId="3" hidden="1">#REF!</definedName>
    <definedName name="BExTTWD2PGX3Y9FR5F2MRNLY1DIY" localSheetId="0" hidden="1">#REF!</definedName>
    <definedName name="BExTTWD2PGX3Y9FR5F2MRNLY1DIY" localSheetId="1" hidden="1">#REF!</definedName>
    <definedName name="BExTTWD2PGX3Y9FR5F2MRNLY1DIY" hidden="1">#REF!</definedName>
    <definedName name="BExTTZNS2PBCR93C9IUW49UZ4I6T" localSheetId="4" hidden="1">#REF!</definedName>
    <definedName name="BExTTZNS2PBCR93C9IUW49UZ4I6T" localSheetId="3" hidden="1">#REF!</definedName>
    <definedName name="BExTTZNS2PBCR93C9IUW49UZ4I6T" localSheetId="0" hidden="1">#REF!</definedName>
    <definedName name="BExTTZNS2PBCR93C9IUW49UZ4I6T" localSheetId="1" hidden="1">#REF!</definedName>
    <definedName name="BExTTZNS2PBCR93C9IUW49UZ4I6T" hidden="1">#REF!</definedName>
    <definedName name="BExTU2YFQ25JQ6MEMRHHN66VLTPJ" localSheetId="4" hidden="1">#REF!</definedName>
    <definedName name="BExTU2YFQ25JQ6MEMRHHN66VLTPJ" localSheetId="3" hidden="1">#REF!</definedName>
    <definedName name="BExTU2YFQ25JQ6MEMRHHN66VLTPJ" localSheetId="0" hidden="1">#REF!</definedName>
    <definedName name="BExTU2YFQ25JQ6MEMRHHN66VLTPJ" localSheetId="1" hidden="1">#REF!</definedName>
    <definedName name="BExTU2YFQ25JQ6MEMRHHN66VLTPJ" hidden="1">#REF!</definedName>
    <definedName name="BExTU75IOII1V5O0C9X2VAYYVJUG" localSheetId="4" hidden="1">#REF!</definedName>
    <definedName name="BExTU75IOII1V5O0C9X2VAYYVJUG" localSheetId="3" hidden="1">#REF!</definedName>
    <definedName name="BExTU75IOII1V5O0C9X2VAYYVJUG" localSheetId="0" hidden="1">#REF!</definedName>
    <definedName name="BExTU75IOII1V5O0C9X2VAYYVJUG" localSheetId="1" hidden="1">#REF!</definedName>
    <definedName name="BExTU75IOII1V5O0C9X2VAYYVJUG" hidden="1">#REF!</definedName>
    <definedName name="BExTUA5F7V4LUIIAM17J3A8XF3JE" localSheetId="4" hidden="1">#REF!</definedName>
    <definedName name="BExTUA5F7V4LUIIAM17J3A8XF3JE" localSheetId="3" hidden="1">#REF!</definedName>
    <definedName name="BExTUA5F7V4LUIIAM17J3A8XF3JE" localSheetId="0" hidden="1">#REF!</definedName>
    <definedName name="BExTUA5F7V4LUIIAM17J3A8XF3JE" localSheetId="1" hidden="1">#REF!</definedName>
    <definedName name="BExTUA5F7V4LUIIAM17J3A8XF3JE" hidden="1">#REF!</definedName>
    <definedName name="BExTUJ53ANGZ3H1KDK4CR4Q0OD6P" localSheetId="4" hidden="1">#REF!</definedName>
    <definedName name="BExTUJ53ANGZ3H1KDK4CR4Q0OD6P" localSheetId="3" hidden="1">#REF!</definedName>
    <definedName name="BExTUJ53ANGZ3H1KDK4CR4Q0OD6P" localSheetId="0" hidden="1">#REF!</definedName>
    <definedName name="BExTUJ53ANGZ3H1KDK4CR4Q0OD6P" localSheetId="1" hidden="1">#REF!</definedName>
    <definedName name="BExTUJ53ANGZ3H1KDK4CR4Q0OD6P" hidden="1">#REF!</definedName>
    <definedName name="BExTUKXSZBM7C57G6NGLWGU4WOHY" localSheetId="4" hidden="1">#REF!</definedName>
    <definedName name="BExTUKXSZBM7C57G6NGLWGU4WOHY" localSheetId="3" hidden="1">#REF!</definedName>
    <definedName name="BExTUKXSZBM7C57G6NGLWGU4WOHY" localSheetId="0" hidden="1">#REF!</definedName>
    <definedName name="BExTUKXSZBM7C57G6NGLWGU4WOHY" localSheetId="1" hidden="1">#REF!</definedName>
    <definedName name="BExTUKXSZBM7C57G6NGLWGU4WOHY" hidden="1">#REF!</definedName>
    <definedName name="BExTUSQCFFYZCDNHWHADBC2E1ZP1" localSheetId="4" hidden="1">#REF!</definedName>
    <definedName name="BExTUSQCFFYZCDNHWHADBC2E1ZP1" localSheetId="3" hidden="1">#REF!</definedName>
    <definedName name="BExTUSQCFFYZCDNHWHADBC2E1ZP1" localSheetId="0" hidden="1">#REF!</definedName>
    <definedName name="BExTUSQCFFYZCDNHWHADBC2E1ZP1" localSheetId="1" hidden="1">#REF!</definedName>
    <definedName name="BExTUSQCFFYZCDNHWHADBC2E1ZP1" hidden="1">#REF!</definedName>
    <definedName name="BExTUVFGOJEYS28JURA5KHQFDU5J" localSheetId="4" hidden="1">#REF!</definedName>
    <definedName name="BExTUVFGOJEYS28JURA5KHQFDU5J" localSheetId="3" hidden="1">#REF!</definedName>
    <definedName name="BExTUVFGOJEYS28JURA5KHQFDU5J" localSheetId="0" hidden="1">#REF!</definedName>
    <definedName name="BExTUVFGOJEYS28JURA5KHQFDU5J" localSheetId="1" hidden="1">#REF!</definedName>
    <definedName name="BExTUVFGOJEYS28JURA5KHQFDU5J" hidden="1">#REF!</definedName>
    <definedName name="BExTUW10U40QCYGHM5NJ3YR1O5SP" localSheetId="4" hidden="1">#REF!</definedName>
    <definedName name="BExTUW10U40QCYGHM5NJ3YR1O5SP" localSheetId="3" hidden="1">#REF!</definedName>
    <definedName name="BExTUW10U40QCYGHM5NJ3YR1O5SP" localSheetId="0" hidden="1">#REF!</definedName>
    <definedName name="BExTUW10U40QCYGHM5NJ3YR1O5SP" localSheetId="1" hidden="1">#REF!</definedName>
    <definedName name="BExTUW10U40QCYGHM5NJ3YR1O5SP" hidden="1">#REF!</definedName>
    <definedName name="BExTUWXFQHINU66YG82BI20ATMB5" localSheetId="4" hidden="1">#REF!</definedName>
    <definedName name="BExTUWXFQHINU66YG82BI20ATMB5" localSheetId="3" hidden="1">#REF!</definedName>
    <definedName name="BExTUWXFQHINU66YG82BI20ATMB5" localSheetId="0" hidden="1">#REF!</definedName>
    <definedName name="BExTUWXFQHINU66YG82BI20ATMB5" localSheetId="1" hidden="1">#REF!</definedName>
    <definedName name="BExTUWXFQHINU66YG82BI20ATMB5" hidden="1">#REF!</definedName>
    <definedName name="BExTUY9WNSJ91GV8CP0SKJTEIV82" localSheetId="4" hidden="1">#REF!</definedName>
    <definedName name="BExTUY9WNSJ91GV8CP0SKJTEIV82" localSheetId="3" hidden="1">#REF!</definedName>
    <definedName name="BExTUY9WNSJ91GV8CP0SKJTEIV82" localSheetId="0" hidden="1">#REF!</definedName>
    <definedName name="BExTUY9WNSJ91GV8CP0SKJTEIV82" localSheetId="1" hidden="1">#REF!</definedName>
    <definedName name="BExTUY9WNSJ91GV8CP0SKJTEIV82" hidden="1">#REF!</definedName>
    <definedName name="BExTV3O3JQGQFY3SDFTMBEM08TQX" localSheetId="4" hidden="1">#REF!</definedName>
    <definedName name="BExTV3O3JQGQFY3SDFTMBEM08TQX" localSheetId="3" hidden="1">#REF!</definedName>
    <definedName name="BExTV3O3JQGQFY3SDFTMBEM08TQX" localSheetId="0" hidden="1">#REF!</definedName>
    <definedName name="BExTV3O3JQGQFY3SDFTMBEM08TQX" localSheetId="1" hidden="1">#REF!</definedName>
    <definedName name="BExTV3O3JQGQFY3SDFTMBEM08TQX" hidden="1">#REF!</definedName>
    <definedName name="BExTV67VIM8PV6KO253M4DUBJQLC" localSheetId="4" hidden="1">#REF!</definedName>
    <definedName name="BExTV67VIM8PV6KO253M4DUBJQLC" localSheetId="3" hidden="1">#REF!</definedName>
    <definedName name="BExTV67VIM8PV6KO253M4DUBJQLC" localSheetId="0" hidden="1">#REF!</definedName>
    <definedName name="BExTV67VIM8PV6KO253M4DUBJQLC" localSheetId="1" hidden="1">#REF!</definedName>
    <definedName name="BExTV67VIM8PV6KO253M4DUBJQLC" hidden="1">#REF!</definedName>
    <definedName name="BExTVELZCF2YA5L6F23BYZZR6WHF" localSheetId="4" hidden="1">#REF!</definedName>
    <definedName name="BExTVELZCF2YA5L6F23BYZZR6WHF" localSheetId="3" hidden="1">#REF!</definedName>
    <definedName name="BExTVELZCF2YA5L6F23BYZZR6WHF" localSheetId="0" hidden="1">#REF!</definedName>
    <definedName name="BExTVELZCF2YA5L6F23BYZZR6WHF" localSheetId="1" hidden="1">#REF!</definedName>
    <definedName name="BExTVELZCF2YA5L6F23BYZZR6WHF" hidden="1">#REF!</definedName>
    <definedName name="BExTVGPIQZ99YFXUC8OONUX5BD42" localSheetId="4" hidden="1">#REF!</definedName>
    <definedName name="BExTVGPIQZ99YFXUC8OONUX5BD42" localSheetId="3" hidden="1">#REF!</definedName>
    <definedName name="BExTVGPIQZ99YFXUC8OONUX5BD42" localSheetId="0" hidden="1">#REF!</definedName>
    <definedName name="BExTVGPIQZ99YFXUC8OONUX5BD42" localSheetId="1" hidden="1">#REF!</definedName>
    <definedName name="BExTVGPIQZ99YFXUC8OONUX5BD42" hidden="1">#REF!</definedName>
    <definedName name="BExTVZQLP9VFLEYQ9280W13X7E8K" localSheetId="4" hidden="1">#REF!</definedName>
    <definedName name="BExTVZQLP9VFLEYQ9280W13X7E8K" localSheetId="3" hidden="1">#REF!</definedName>
    <definedName name="BExTVZQLP9VFLEYQ9280W13X7E8K" localSheetId="0" hidden="1">#REF!</definedName>
    <definedName name="BExTVZQLP9VFLEYQ9280W13X7E8K" localSheetId="1" hidden="1">#REF!</definedName>
    <definedName name="BExTVZQLP9VFLEYQ9280W13X7E8K" hidden="1">#REF!</definedName>
    <definedName name="BExTWB4LA1PODQOH4LDTHQKBN16K" localSheetId="4" hidden="1">#REF!</definedName>
    <definedName name="BExTWB4LA1PODQOH4LDTHQKBN16K" localSheetId="3" hidden="1">#REF!</definedName>
    <definedName name="BExTWB4LA1PODQOH4LDTHQKBN16K" localSheetId="0" hidden="1">#REF!</definedName>
    <definedName name="BExTWB4LA1PODQOH4LDTHQKBN16K" localSheetId="1" hidden="1">#REF!</definedName>
    <definedName name="BExTWB4LA1PODQOH4LDTHQKBN16K" hidden="1">#REF!</definedName>
    <definedName name="BExTWI0Q8AWXUA3ZN7I5V3QK2KM1" localSheetId="4" hidden="1">#REF!</definedName>
    <definedName name="BExTWI0Q8AWXUA3ZN7I5V3QK2KM1" localSheetId="3" hidden="1">#REF!</definedName>
    <definedName name="BExTWI0Q8AWXUA3ZN7I5V3QK2KM1" localSheetId="0" hidden="1">#REF!</definedName>
    <definedName name="BExTWI0Q8AWXUA3ZN7I5V3QK2KM1" localSheetId="1" hidden="1">#REF!</definedName>
    <definedName name="BExTWI0Q8AWXUA3ZN7I5V3QK2KM1" hidden="1">#REF!</definedName>
    <definedName name="BExTWIX3ABJ6HLPILAXA5Q9LFO26" localSheetId="4" hidden="1">#REF!</definedName>
    <definedName name="BExTWIX3ABJ6HLPILAXA5Q9LFO26" localSheetId="3" hidden="1">#REF!</definedName>
    <definedName name="BExTWIX3ABJ6HLPILAXA5Q9LFO26" localSheetId="0" hidden="1">#REF!</definedName>
    <definedName name="BExTWIX3ABJ6HLPILAXA5Q9LFO26" localSheetId="1" hidden="1">#REF!</definedName>
    <definedName name="BExTWIX3ABJ6HLPILAXA5Q9LFO26" hidden="1">#REF!</definedName>
    <definedName name="BExTWJTIA3WUW1PUWXAOP9O8NKLZ" localSheetId="4" hidden="1">#REF!</definedName>
    <definedName name="BExTWJTIA3WUW1PUWXAOP9O8NKLZ" localSheetId="3" hidden="1">#REF!</definedName>
    <definedName name="BExTWJTIA3WUW1PUWXAOP9O8NKLZ" localSheetId="0" hidden="1">#REF!</definedName>
    <definedName name="BExTWJTIA3WUW1PUWXAOP9O8NKLZ" localSheetId="1" hidden="1">#REF!</definedName>
    <definedName name="BExTWJTIA3WUW1PUWXAOP9O8NKLZ" hidden="1">#REF!</definedName>
    <definedName name="BExTWW95OX07FNA01WF5MSSSFQLX" localSheetId="4" hidden="1">#REF!</definedName>
    <definedName name="BExTWW95OX07FNA01WF5MSSSFQLX" localSheetId="3" hidden="1">#REF!</definedName>
    <definedName name="BExTWW95OX07FNA01WF5MSSSFQLX" localSheetId="0" hidden="1">#REF!</definedName>
    <definedName name="BExTWW95OX07FNA01WF5MSSSFQLX" localSheetId="1" hidden="1">#REF!</definedName>
    <definedName name="BExTWW95OX07FNA01WF5MSSSFQLX" hidden="1">#REF!</definedName>
    <definedName name="BExTWX5J0J9QLNYZ3NQJHZBGYCNM" localSheetId="4" hidden="1">#REF!</definedName>
    <definedName name="BExTWX5J0J9QLNYZ3NQJHZBGYCNM" localSheetId="3" hidden="1">#REF!</definedName>
    <definedName name="BExTWX5J0J9QLNYZ3NQJHZBGYCNM" localSheetId="0" hidden="1">#REF!</definedName>
    <definedName name="BExTWX5J0J9QLNYZ3NQJHZBGYCNM" localSheetId="1" hidden="1">#REF!</definedName>
    <definedName name="BExTWX5J0J9QLNYZ3NQJHZBGYCNM" hidden="1">#REF!</definedName>
    <definedName name="BExTX476KI0RNB71XI5TYMANSGBG" localSheetId="4" hidden="1">#REF!</definedName>
    <definedName name="BExTX476KI0RNB71XI5TYMANSGBG" localSheetId="3" hidden="1">#REF!</definedName>
    <definedName name="BExTX476KI0RNB71XI5TYMANSGBG" localSheetId="0" hidden="1">#REF!</definedName>
    <definedName name="BExTX476KI0RNB71XI5TYMANSGBG" localSheetId="1" hidden="1">#REF!</definedName>
    <definedName name="BExTX476KI0RNB71XI5TYMANSGBG" hidden="1">#REF!</definedName>
    <definedName name="BExTXJ6HBAIXMMWKZTJNFDYVZCAY" localSheetId="4" hidden="1">#REF!</definedName>
    <definedName name="BExTXJ6HBAIXMMWKZTJNFDYVZCAY" localSheetId="3" hidden="1">#REF!</definedName>
    <definedName name="BExTXJ6HBAIXMMWKZTJNFDYVZCAY" localSheetId="0" hidden="1">#REF!</definedName>
    <definedName name="BExTXJ6HBAIXMMWKZTJNFDYVZCAY" localSheetId="1" hidden="1">#REF!</definedName>
    <definedName name="BExTXJ6HBAIXMMWKZTJNFDYVZCAY" hidden="1">#REF!</definedName>
    <definedName name="BExTXT812NQT8GAEGH738U29BI0D" localSheetId="4" hidden="1">#REF!</definedName>
    <definedName name="BExTXT812NQT8GAEGH738U29BI0D" localSheetId="3" hidden="1">#REF!</definedName>
    <definedName name="BExTXT812NQT8GAEGH738U29BI0D" localSheetId="0" hidden="1">#REF!</definedName>
    <definedName name="BExTXT812NQT8GAEGH738U29BI0D" localSheetId="1" hidden="1">#REF!</definedName>
    <definedName name="BExTXT812NQT8GAEGH738U29BI0D" hidden="1">#REF!</definedName>
    <definedName name="BExTXWIP2TFPTQ76NHFOB72NICRZ" localSheetId="4" hidden="1">#REF!</definedName>
    <definedName name="BExTXWIP2TFPTQ76NHFOB72NICRZ" localSheetId="3" hidden="1">#REF!</definedName>
    <definedName name="BExTXWIP2TFPTQ76NHFOB72NICRZ" localSheetId="0" hidden="1">#REF!</definedName>
    <definedName name="BExTXWIP2TFPTQ76NHFOB72NICRZ" localSheetId="1" hidden="1">#REF!</definedName>
    <definedName name="BExTXWIP2TFPTQ76NHFOB72NICRZ" hidden="1">#REF!</definedName>
    <definedName name="BExTY5T62H651VC86QM4X7E28JVA" localSheetId="4" hidden="1">#REF!</definedName>
    <definedName name="BExTY5T62H651VC86QM4X7E28JVA" localSheetId="3" hidden="1">#REF!</definedName>
    <definedName name="BExTY5T62H651VC86QM4X7E28JVA" localSheetId="0" hidden="1">#REF!</definedName>
    <definedName name="BExTY5T62H651VC86QM4X7E28JVA" localSheetId="1" hidden="1">#REF!</definedName>
    <definedName name="BExTY5T62H651VC86QM4X7E28JVA" hidden="1">#REF!</definedName>
    <definedName name="BExTYHCJJ2NWRM1RV59FYR41534U" localSheetId="4" hidden="1">#REF!</definedName>
    <definedName name="BExTYHCJJ2NWRM1RV59FYR41534U" localSheetId="3" hidden="1">#REF!</definedName>
    <definedName name="BExTYHCJJ2NWRM1RV59FYR41534U" localSheetId="0" hidden="1">#REF!</definedName>
    <definedName name="BExTYHCJJ2NWRM1RV59FYR41534U" localSheetId="1" hidden="1">#REF!</definedName>
    <definedName name="BExTYHCJJ2NWRM1RV59FYR41534U" hidden="1">#REF!</definedName>
    <definedName name="BExTYKCEFJ83LZM95M1V7CSFQVEA" localSheetId="4" hidden="1">#REF!</definedName>
    <definedName name="BExTYKCEFJ83LZM95M1V7CSFQVEA" localSheetId="3" hidden="1">#REF!</definedName>
    <definedName name="BExTYKCEFJ83LZM95M1V7CSFQVEA" localSheetId="0" hidden="1">#REF!</definedName>
    <definedName name="BExTYKCEFJ83LZM95M1V7CSFQVEA" localSheetId="1" hidden="1">#REF!</definedName>
    <definedName name="BExTYKCEFJ83LZM95M1V7CSFQVEA" hidden="1">#REF!</definedName>
    <definedName name="BExTYPLA9N640MFRJJQPKXT7P88M" localSheetId="4" hidden="1">#REF!</definedName>
    <definedName name="BExTYPLA9N640MFRJJQPKXT7P88M" localSheetId="3" hidden="1">#REF!</definedName>
    <definedName name="BExTYPLA9N640MFRJJQPKXT7P88M" localSheetId="0" hidden="1">#REF!</definedName>
    <definedName name="BExTYPLA9N640MFRJJQPKXT7P88M" localSheetId="1" hidden="1">#REF!</definedName>
    <definedName name="BExTYPLA9N640MFRJJQPKXT7P88M" hidden="1">#REF!</definedName>
    <definedName name="BExTZ7F71SNTOX4LLZCK5R9VUMIJ" localSheetId="4" hidden="1">#REF!</definedName>
    <definedName name="BExTZ7F71SNTOX4LLZCK5R9VUMIJ" localSheetId="3" hidden="1">#REF!</definedName>
    <definedName name="BExTZ7F71SNTOX4LLZCK5R9VUMIJ" localSheetId="0" hidden="1">#REF!</definedName>
    <definedName name="BExTZ7F71SNTOX4LLZCK5R9VUMIJ" localSheetId="1" hidden="1">#REF!</definedName>
    <definedName name="BExTZ7F71SNTOX4LLZCK5R9VUMIJ" hidden="1">#REF!</definedName>
    <definedName name="BExTZ8X5G9S3PA4FPSNK7T69W7QT" localSheetId="4" hidden="1">#REF!</definedName>
    <definedName name="BExTZ8X5G9S3PA4FPSNK7T69W7QT" localSheetId="3" hidden="1">#REF!</definedName>
    <definedName name="BExTZ8X5G9S3PA4FPSNK7T69W7QT" localSheetId="0" hidden="1">#REF!</definedName>
    <definedName name="BExTZ8X5G9S3PA4FPSNK7T69W7QT" localSheetId="1" hidden="1">#REF!</definedName>
    <definedName name="BExTZ8X5G9S3PA4FPSNK7T69W7QT" hidden="1">#REF!</definedName>
    <definedName name="BExTZ97Y0RMR8V5BI9F2H4MFB77O" localSheetId="4" hidden="1">#REF!</definedName>
    <definedName name="BExTZ97Y0RMR8V5BI9F2H4MFB77O" localSheetId="3" hidden="1">#REF!</definedName>
    <definedName name="BExTZ97Y0RMR8V5BI9F2H4MFB77O" localSheetId="0" hidden="1">#REF!</definedName>
    <definedName name="BExTZ97Y0RMR8V5BI9F2H4MFB77O" localSheetId="1" hidden="1">#REF!</definedName>
    <definedName name="BExTZ97Y0RMR8V5BI9F2H4MFB77O" hidden="1">#REF!</definedName>
    <definedName name="BExTZK5PMCAXJL4DUIGL6H9Y8U4C" localSheetId="4" hidden="1">#REF!</definedName>
    <definedName name="BExTZK5PMCAXJL4DUIGL6H9Y8U4C" localSheetId="3" hidden="1">#REF!</definedName>
    <definedName name="BExTZK5PMCAXJL4DUIGL6H9Y8U4C" localSheetId="0" hidden="1">#REF!</definedName>
    <definedName name="BExTZK5PMCAXJL4DUIGL6H9Y8U4C" localSheetId="1" hidden="1">#REF!</definedName>
    <definedName name="BExTZK5PMCAXJL4DUIGL6H9Y8U4C" hidden="1">#REF!</definedName>
    <definedName name="BExTZKB6L5SXV5UN71YVTCBEIGWY" localSheetId="4" hidden="1">#REF!</definedName>
    <definedName name="BExTZKB6L5SXV5UN71YVTCBEIGWY" localSheetId="3" hidden="1">#REF!</definedName>
    <definedName name="BExTZKB6L5SXV5UN71YVTCBEIGWY" localSheetId="0" hidden="1">#REF!</definedName>
    <definedName name="BExTZKB6L5SXV5UN71YVTCBEIGWY" localSheetId="1" hidden="1">#REF!</definedName>
    <definedName name="BExTZKB6L5SXV5UN71YVTCBEIGWY" hidden="1">#REF!</definedName>
    <definedName name="BExTZLICVKK4NBJFEGL270GJ2VQO" localSheetId="4" hidden="1">#REF!</definedName>
    <definedName name="BExTZLICVKK4NBJFEGL270GJ2VQO" localSheetId="3" hidden="1">#REF!</definedName>
    <definedName name="BExTZLICVKK4NBJFEGL270GJ2VQO" localSheetId="0" hidden="1">#REF!</definedName>
    <definedName name="BExTZLICVKK4NBJFEGL270GJ2VQO" localSheetId="1" hidden="1">#REF!</definedName>
    <definedName name="BExTZLICVKK4NBJFEGL270GJ2VQO" hidden="1">#REF!</definedName>
    <definedName name="BExTZO2596CBZKPI7YNA1QQNPAIJ" localSheetId="4" hidden="1">#REF!</definedName>
    <definedName name="BExTZO2596CBZKPI7YNA1QQNPAIJ" localSheetId="3" hidden="1">#REF!</definedName>
    <definedName name="BExTZO2596CBZKPI7YNA1QQNPAIJ" localSheetId="0" hidden="1">#REF!</definedName>
    <definedName name="BExTZO2596CBZKPI7YNA1QQNPAIJ" localSheetId="1" hidden="1">#REF!</definedName>
    <definedName name="BExTZO2596CBZKPI7YNA1QQNPAIJ" hidden="1">#REF!</definedName>
    <definedName name="BExTZY8TDV4U7FQL7O10G6VKWKPJ" localSheetId="4" hidden="1">#REF!</definedName>
    <definedName name="BExTZY8TDV4U7FQL7O10G6VKWKPJ" localSheetId="3" hidden="1">#REF!</definedName>
    <definedName name="BExTZY8TDV4U7FQL7O10G6VKWKPJ" localSheetId="0" hidden="1">#REF!</definedName>
    <definedName name="BExTZY8TDV4U7FQL7O10G6VKWKPJ" localSheetId="1" hidden="1">#REF!</definedName>
    <definedName name="BExTZY8TDV4U7FQL7O10G6VKWKPJ" hidden="1">#REF!</definedName>
    <definedName name="BExU02QNT4LT7H9JPUC4FXTLVGZT" localSheetId="4" hidden="1">#REF!</definedName>
    <definedName name="BExU02QNT4LT7H9JPUC4FXTLVGZT" localSheetId="3" hidden="1">#REF!</definedName>
    <definedName name="BExU02QNT4LT7H9JPUC4FXTLVGZT" localSheetId="0" hidden="1">#REF!</definedName>
    <definedName name="BExU02QNT4LT7H9JPUC4FXTLVGZT" localSheetId="1" hidden="1">#REF!</definedName>
    <definedName name="BExU02QNT4LT7H9JPUC4FXTLVGZT" hidden="1">#REF!</definedName>
    <definedName name="BExU0BFJJQO1HJZKI14QGOQ6JROO" localSheetId="4" hidden="1">#REF!</definedName>
    <definedName name="BExU0BFJJQO1HJZKI14QGOQ6JROO" localSheetId="3" hidden="1">#REF!</definedName>
    <definedName name="BExU0BFJJQO1HJZKI14QGOQ6JROO" localSheetId="0" hidden="1">#REF!</definedName>
    <definedName name="BExU0BFJJQO1HJZKI14QGOQ6JROO" localSheetId="1" hidden="1">#REF!</definedName>
    <definedName name="BExU0BFJJQO1HJZKI14QGOQ6JROO" hidden="1">#REF!</definedName>
    <definedName name="BExU0FH5WTGW8MRFUFMDDSMJ6YQ5" localSheetId="4" hidden="1">#REF!</definedName>
    <definedName name="BExU0FH5WTGW8MRFUFMDDSMJ6YQ5" localSheetId="3" hidden="1">#REF!</definedName>
    <definedName name="BExU0FH5WTGW8MRFUFMDDSMJ6YQ5" localSheetId="0" hidden="1">#REF!</definedName>
    <definedName name="BExU0FH5WTGW8MRFUFMDDSMJ6YQ5" localSheetId="1" hidden="1">#REF!</definedName>
    <definedName name="BExU0FH5WTGW8MRFUFMDDSMJ6YQ5" hidden="1">#REF!</definedName>
    <definedName name="BExU0GDOIL9U33QGU9ZU3YX3V1I4" localSheetId="4" hidden="1">#REF!</definedName>
    <definedName name="BExU0GDOIL9U33QGU9ZU3YX3V1I4" localSheetId="3" hidden="1">#REF!</definedName>
    <definedName name="BExU0GDOIL9U33QGU9ZU3YX3V1I4" localSheetId="0" hidden="1">#REF!</definedName>
    <definedName name="BExU0GDOIL9U33QGU9ZU3YX3V1I4" localSheetId="1" hidden="1">#REF!</definedName>
    <definedName name="BExU0GDOIL9U33QGU9ZU3YX3V1I4" hidden="1">#REF!</definedName>
    <definedName name="BExU0HKTO8WJDQDWRTUK5TETM3HS" localSheetId="4" hidden="1">#REF!</definedName>
    <definedName name="BExU0HKTO8WJDQDWRTUK5TETM3HS" localSheetId="3" hidden="1">#REF!</definedName>
    <definedName name="BExU0HKTO8WJDQDWRTUK5TETM3HS" localSheetId="0" hidden="1">#REF!</definedName>
    <definedName name="BExU0HKTO8WJDQDWRTUK5TETM3HS" localSheetId="1" hidden="1">#REF!</definedName>
    <definedName name="BExU0HKTO8WJDQDWRTUK5TETM3HS" hidden="1">#REF!</definedName>
    <definedName name="BExU0MTJQPE041ZN7H8UKGV6MZT7" localSheetId="4" hidden="1">#REF!</definedName>
    <definedName name="BExU0MTJQPE041ZN7H8UKGV6MZT7" localSheetId="3" hidden="1">#REF!</definedName>
    <definedName name="BExU0MTJQPE041ZN7H8UKGV6MZT7" localSheetId="0" hidden="1">#REF!</definedName>
    <definedName name="BExU0MTJQPE041ZN7H8UKGV6MZT7" localSheetId="1" hidden="1">#REF!</definedName>
    <definedName name="BExU0MTJQPE041ZN7H8UKGV6MZT7" hidden="1">#REF!</definedName>
    <definedName name="BExU0ORMFEN4WCM9S7YUY7E9WX3C" localSheetId="4" hidden="1">#REF!</definedName>
    <definedName name="BExU0ORMFEN4WCM9S7YUY7E9WX3C" localSheetId="3" hidden="1">#REF!</definedName>
    <definedName name="BExU0ORMFEN4WCM9S7YUY7E9WX3C" localSheetId="0" hidden="1">#REF!</definedName>
    <definedName name="BExU0ORMFEN4WCM9S7YUY7E9WX3C" localSheetId="1" hidden="1">#REF!</definedName>
    <definedName name="BExU0ORMFEN4WCM9S7YUY7E9WX3C" hidden="1">#REF!</definedName>
    <definedName name="BExU0XB6XCXI4SZ92YEUFMW4TAXF" localSheetId="4" hidden="1">#REF!</definedName>
    <definedName name="BExU0XB6XCXI4SZ92YEUFMW4TAXF" localSheetId="3" hidden="1">#REF!</definedName>
    <definedName name="BExU0XB6XCXI4SZ92YEUFMW4TAXF" localSheetId="0" hidden="1">#REF!</definedName>
    <definedName name="BExU0XB6XCXI4SZ92YEUFMW4TAXF" localSheetId="1" hidden="1">#REF!</definedName>
    <definedName name="BExU0XB6XCXI4SZ92YEUFMW4TAXF" hidden="1">#REF!</definedName>
    <definedName name="BExU0ZUUFYHLUK4M4E8GLGIBBNT0" localSheetId="4" hidden="1">#REF!</definedName>
    <definedName name="BExU0ZUUFYHLUK4M4E8GLGIBBNT0" localSheetId="3" hidden="1">#REF!</definedName>
    <definedName name="BExU0ZUUFYHLUK4M4E8GLGIBBNT0" localSheetId="0" hidden="1">#REF!</definedName>
    <definedName name="BExU0ZUUFYHLUK4M4E8GLGIBBNT0" localSheetId="1" hidden="1">#REF!</definedName>
    <definedName name="BExU0ZUUFYHLUK4M4E8GLGIBBNT0" hidden="1">#REF!</definedName>
    <definedName name="BExU147D6RPG6ZVTSXRKFSVRHSBG" localSheetId="4" hidden="1">#REF!</definedName>
    <definedName name="BExU147D6RPG6ZVTSXRKFSVRHSBG" localSheetId="3" hidden="1">#REF!</definedName>
    <definedName name="BExU147D6RPG6ZVTSXRKFSVRHSBG" localSheetId="0" hidden="1">#REF!</definedName>
    <definedName name="BExU147D6RPG6ZVTSXRKFSVRHSBG" localSheetId="1" hidden="1">#REF!</definedName>
    <definedName name="BExU147D6RPG6ZVTSXRKFSVRHSBG" hidden="1">#REF!</definedName>
    <definedName name="BExU16R10W1SOAPNG4CDJ01T7JRE" localSheetId="4" hidden="1">#REF!</definedName>
    <definedName name="BExU16R10W1SOAPNG4CDJ01T7JRE" localSheetId="3" hidden="1">#REF!</definedName>
    <definedName name="BExU16R10W1SOAPNG4CDJ01T7JRE" localSheetId="0" hidden="1">#REF!</definedName>
    <definedName name="BExU16R10W1SOAPNG4CDJ01T7JRE" localSheetId="1" hidden="1">#REF!</definedName>
    <definedName name="BExU16R10W1SOAPNG4CDJ01T7JRE" hidden="1">#REF!</definedName>
    <definedName name="BExU17CKOR3GNIHDNVLH9L1IOJS9" localSheetId="4" hidden="1">#REF!</definedName>
    <definedName name="BExU17CKOR3GNIHDNVLH9L1IOJS9" localSheetId="3" hidden="1">#REF!</definedName>
    <definedName name="BExU17CKOR3GNIHDNVLH9L1IOJS9" localSheetId="0" hidden="1">#REF!</definedName>
    <definedName name="BExU17CKOR3GNIHDNVLH9L1IOJS9" localSheetId="1" hidden="1">#REF!</definedName>
    <definedName name="BExU17CKOR3GNIHDNVLH9L1IOJS9" hidden="1">#REF!</definedName>
    <definedName name="BExU1EE8BA0E70VLL6WM5F85J10Q" localSheetId="4" hidden="1">#REF!</definedName>
    <definedName name="BExU1EE8BA0E70VLL6WM5F85J10Q" localSheetId="3" hidden="1">#REF!</definedName>
    <definedName name="BExU1EE8BA0E70VLL6WM5F85J10Q" localSheetId="0" hidden="1">#REF!</definedName>
    <definedName name="BExU1EE8BA0E70VLL6WM5F85J10Q" localSheetId="1" hidden="1">#REF!</definedName>
    <definedName name="BExU1EE8BA0E70VLL6WM5F85J10Q" hidden="1">#REF!</definedName>
    <definedName name="BExU1GXUTLRPJN4MRINLAPHSZQFG" localSheetId="4" hidden="1">#REF!</definedName>
    <definedName name="BExU1GXUTLRPJN4MRINLAPHSZQFG" localSheetId="3" hidden="1">#REF!</definedName>
    <definedName name="BExU1GXUTLRPJN4MRINLAPHSZQFG" localSheetId="0" hidden="1">#REF!</definedName>
    <definedName name="BExU1GXUTLRPJN4MRINLAPHSZQFG" localSheetId="1" hidden="1">#REF!</definedName>
    <definedName name="BExU1GXUTLRPJN4MRINLAPHSZQFG" hidden="1">#REF!</definedName>
    <definedName name="BExU1IL9AOHFO85BZB6S60DK3N8H" localSheetId="4" hidden="1">#REF!</definedName>
    <definedName name="BExU1IL9AOHFO85BZB6S60DK3N8H" localSheetId="3" hidden="1">#REF!</definedName>
    <definedName name="BExU1IL9AOHFO85BZB6S60DK3N8H" localSheetId="0" hidden="1">#REF!</definedName>
    <definedName name="BExU1IL9AOHFO85BZB6S60DK3N8H" localSheetId="1" hidden="1">#REF!</definedName>
    <definedName name="BExU1IL9AOHFO85BZB6S60DK3N8H" hidden="1">#REF!</definedName>
    <definedName name="BExU1NOPS09CLFZL1O31RAF9BQNQ" localSheetId="4" hidden="1">#REF!</definedName>
    <definedName name="BExU1NOPS09CLFZL1O31RAF9BQNQ" localSheetId="3" hidden="1">#REF!</definedName>
    <definedName name="BExU1NOPS09CLFZL1O31RAF9BQNQ" localSheetId="0" hidden="1">#REF!</definedName>
    <definedName name="BExU1NOPS09CLFZL1O31RAF9BQNQ" localSheetId="1" hidden="1">#REF!</definedName>
    <definedName name="BExU1NOPS09CLFZL1O31RAF9BQNQ" hidden="1">#REF!</definedName>
    <definedName name="BExU1PH9MOEX1JZVZ3D5M9DXB191" localSheetId="4" hidden="1">#REF!</definedName>
    <definedName name="BExU1PH9MOEX1JZVZ3D5M9DXB191" localSheetId="3" hidden="1">#REF!</definedName>
    <definedName name="BExU1PH9MOEX1JZVZ3D5M9DXB191" localSheetId="0" hidden="1">#REF!</definedName>
    <definedName name="BExU1PH9MOEX1JZVZ3D5M9DXB191" localSheetId="1" hidden="1">#REF!</definedName>
    <definedName name="BExU1PH9MOEX1JZVZ3D5M9DXB191" hidden="1">#REF!</definedName>
    <definedName name="BExU1QZEEKJA35IMEOLOJ3ODX0ZA" localSheetId="4" hidden="1">#REF!</definedName>
    <definedName name="BExU1QZEEKJA35IMEOLOJ3ODX0ZA" localSheetId="3" hidden="1">#REF!</definedName>
    <definedName name="BExU1QZEEKJA35IMEOLOJ3ODX0ZA" localSheetId="0" hidden="1">#REF!</definedName>
    <definedName name="BExU1QZEEKJA35IMEOLOJ3ODX0ZA" localSheetId="1" hidden="1">#REF!</definedName>
    <definedName name="BExU1QZEEKJA35IMEOLOJ3ODX0ZA" hidden="1">#REF!</definedName>
    <definedName name="BExU1VRURIWWVJ95O40WA23LMTJD" localSheetId="4" hidden="1">#REF!</definedName>
    <definedName name="BExU1VRURIWWVJ95O40WA23LMTJD" localSheetId="3" hidden="1">#REF!</definedName>
    <definedName name="BExU1VRURIWWVJ95O40WA23LMTJD" localSheetId="0" hidden="1">#REF!</definedName>
    <definedName name="BExU1VRURIWWVJ95O40WA23LMTJD" localSheetId="1" hidden="1">#REF!</definedName>
    <definedName name="BExU1VRURIWWVJ95O40WA23LMTJD" hidden="1">#REF!</definedName>
    <definedName name="BExU2M5CK6XK55UIHDVYRXJJJRI4" localSheetId="4" hidden="1">#REF!</definedName>
    <definedName name="BExU2M5CK6XK55UIHDVYRXJJJRI4" localSheetId="3" hidden="1">#REF!</definedName>
    <definedName name="BExU2M5CK6XK55UIHDVYRXJJJRI4" localSheetId="0" hidden="1">#REF!</definedName>
    <definedName name="BExU2M5CK6XK55UIHDVYRXJJJRI4" localSheetId="1" hidden="1">#REF!</definedName>
    <definedName name="BExU2M5CK6XK55UIHDVYRXJJJRI4" hidden="1">#REF!</definedName>
    <definedName name="BExU2TXVT25ZTOFQAF6CM53Z1RLF" localSheetId="4" hidden="1">#REF!</definedName>
    <definedName name="BExU2TXVT25ZTOFQAF6CM53Z1RLF" localSheetId="3" hidden="1">#REF!</definedName>
    <definedName name="BExU2TXVT25ZTOFQAF6CM53Z1RLF" localSheetId="0" hidden="1">#REF!</definedName>
    <definedName name="BExU2TXVT25ZTOFQAF6CM53Z1RLF" localSheetId="1" hidden="1">#REF!</definedName>
    <definedName name="BExU2TXVT25ZTOFQAF6CM53Z1RLF" hidden="1">#REF!</definedName>
    <definedName name="BExU2XZLYIU19G7358W5T9E87AFR" localSheetId="4" hidden="1">#REF!</definedName>
    <definedName name="BExU2XZLYIU19G7358W5T9E87AFR" localSheetId="3" hidden="1">#REF!</definedName>
    <definedName name="BExU2XZLYIU19G7358W5T9E87AFR" localSheetId="0" hidden="1">#REF!</definedName>
    <definedName name="BExU2XZLYIU19G7358W5T9E87AFR" localSheetId="1" hidden="1">#REF!</definedName>
    <definedName name="BExU2XZLYIU19G7358W5T9E87AFR" hidden="1">#REF!</definedName>
    <definedName name="BExU3B66MCKJFSKT3HL8B5EJGVX0" localSheetId="4" hidden="1">#REF!</definedName>
    <definedName name="BExU3B66MCKJFSKT3HL8B5EJGVX0" localSheetId="3" hidden="1">#REF!</definedName>
    <definedName name="BExU3B66MCKJFSKT3HL8B5EJGVX0" localSheetId="0" hidden="1">#REF!</definedName>
    <definedName name="BExU3B66MCKJFSKT3HL8B5EJGVX0" localSheetId="1" hidden="1">#REF!</definedName>
    <definedName name="BExU3B66MCKJFSKT3HL8B5EJGVX0" hidden="1">#REF!</definedName>
    <definedName name="BExU3UNI9NR1RNZR07NSLSZMDOQQ" localSheetId="4" hidden="1">#REF!</definedName>
    <definedName name="BExU3UNI9NR1RNZR07NSLSZMDOQQ" localSheetId="3" hidden="1">#REF!</definedName>
    <definedName name="BExU3UNI9NR1RNZR07NSLSZMDOQQ" localSheetId="0" hidden="1">#REF!</definedName>
    <definedName name="BExU3UNI9NR1RNZR07NSLSZMDOQQ" localSheetId="1" hidden="1">#REF!</definedName>
    <definedName name="BExU3UNI9NR1RNZR07NSLSZMDOQQ" hidden="1">#REF!</definedName>
    <definedName name="BExU401R18N6XKZKL7CNFOZQCM14" localSheetId="4" hidden="1">#REF!</definedName>
    <definedName name="BExU401R18N6XKZKL7CNFOZQCM14" localSheetId="3" hidden="1">#REF!</definedName>
    <definedName name="BExU401R18N6XKZKL7CNFOZQCM14" localSheetId="0" hidden="1">#REF!</definedName>
    <definedName name="BExU401R18N6XKZKL7CNFOZQCM14" localSheetId="1" hidden="1">#REF!</definedName>
    <definedName name="BExU401R18N6XKZKL7CNFOZQCM14" hidden="1">#REF!</definedName>
    <definedName name="BExU42QVGY7TK39W1BIN6CDRG2OE" localSheetId="4" hidden="1">#REF!</definedName>
    <definedName name="BExU42QVGY7TK39W1BIN6CDRG2OE" localSheetId="3" hidden="1">#REF!</definedName>
    <definedName name="BExU42QVGY7TK39W1BIN6CDRG2OE" localSheetId="0" hidden="1">#REF!</definedName>
    <definedName name="BExU42QVGY7TK39W1BIN6CDRG2OE" localSheetId="1" hidden="1">#REF!</definedName>
    <definedName name="BExU42QVGY7TK39W1BIN6CDRG2OE" hidden="1">#REF!</definedName>
    <definedName name="BExU44P2AEX6PD8VC4ISCROUCQSP" localSheetId="4" hidden="1">#REF!</definedName>
    <definedName name="BExU44P2AEX6PD8VC4ISCROUCQSP" localSheetId="3" hidden="1">#REF!</definedName>
    <definedName name="BExU44P2AEX6PD8VC4ISCROUCQSP" localSheetId="0" hidden="1">#REF!</definedName>
    <definedName name="BExU44P2AEX6PD8VC4ISCROUCQSP" localSheetId="1" hidden="1">#REF!</definedName>
    <definedName name="BExU44P2AEX6PD8VC4ISCROUCQSP" hidden="1">#REF!</definedName>
    <definedName name="BExU47OZMS6TCWMEHHF0UCSFLLPI" localSheetId="4" hidden="1">#REF!</definedName>
    <definedName name="BExU47OZMS6TCWMEHHF0UCSFLLPI" localSheetId="3" hidden="1">#REF!</definedName>
    <definedName name="BExU47OZMS6TCWMEHHF0UCSFLLPI" localSheetId="0" hidden="1">#REF!</definedName>
    <definedName name="BExU47OZMS6TCWMEHHF0UCSFLLPI" localSheetId="1" hidden="1">#REF!</definedName>
    <definedName name="BExU47OZMS6TCWMEHHF0UCSFLLPI" hidden="1">#REF!</definedName>
    <definedName name="BExU4D36E8TXN0M8KSNGEAFYP4DQ" localSheetId="4" hidden="1">#REF!</definedName>
    <definedName name="BExU4D36E8TXN0M8KSNGEAFYP4DQ" localSheetId="3" hidden="1">#REF!</definedName>
    <definedName name="BExU4D36E8TXN0M8KSNGEAFYP4DQ" localSheetId="0" hidden="1">#REF!</definedName>
    <definedName name="BExU4D36E8TXN0M8KSNGEAFYP4DQ" localSheetId="1" hidden="1">#REF!</definedName>
    <definedName name="BExU4D36E8TXN0M8KSNGEAFYP4DQ" hidden="1">#REF!</definedName>
    <definedName name="BExU4G31RRVLJ3AC6E1FNEFMXM3O" localSheetId="4" hidden="1">#REF!</definedName>
    <definedName name="BExU4G31RRVLJ3AC6E1FNEFMXM3O" localSheetId="3" hidden="1">#REF!</definedName>
    <definedName name="BExU4G31RRVLJ3AC6E1FNEFMXM3O" localSheetId="0" hidden="1">#REF!</definedName>
    <definedName name="BExU4G31RRVLJ3AC6E1FNEFMXM3O" localSheetId="1" hidden="1">#REF!</definedName>
    <definedName name="BExU4G31RRVLJ3AC6E1FNEFMXM3O" hidden="1">#REF!</definedName>
    <definedName name="BExU4GDVLPUEWBA4MRYRTQAUNO7B" localSheetId="4" hidden="1">#REF!</definedName>
    <definedName name="BExU4GDVLPUEWBA4MRYRTQAUNO7B" localSheetId="3" hidden="1">#REF!</definedName>
    <definedName name="BExU4GDVLPUEWBA4MRYRTQAUNO7B" localSheetId="0" hidden="1">#REF!</definedName>
    <definedName name="BExU4GDVLPUEWBA4MRYRTQAUNO7B" localSheetId="1" hidden="1">#REF!</definedName>
    <definedName name="BExU4GDVLPUEWBA4MRYRTQAUNO7B" hidden="1">#REF!</definedName>
    <definedName name="BExU4I148DA7PRCCISLWQ6ABXFK6" localSheetId="4" hidden="1">#REF!</definedName>
    <definedName name="BExU4I148DA7PRCCISLWQ6ABXFK6" localSheetId="3" hidden="1">#REF!</definedName>
    <definedName name="BExU4I148DA7PRCCISLWQ6ABXFK6" localSheetId="0" hidden="1">#REF!</definedName>
    <definedName name="BExU4I148DA7PRCCISLWQ6ABXFK6" localSheetId="1" hidden="1">#REF!</definedName>
    <definedName name="BExU4I148DA7PRCCISLWQ6ABXFK6" hidden="1">#REF!</definedName>
    <definedName name="BExU4L101H2KQHVKCKQ4PBAWZV6K" localSheetId="4" hidden="1">#REF!</definedName>
    <definedName name="BExU4L101H2KQHVKCKQ4PBAWZV6K" localSheetId="3" hidden="1">#REF!</definedName>
    <definedName name="BExU4L101H2KQHVKCKQ4PBAWZV6K" localSheetId="0" hidden="1">#REF!</definedName>
    <definedName name="BExU4L101H2KQHVKCKQ4PBAWZV6K" localSheetId="1" hidden="1">#REF!</definedName>
    <definedName name="BExU4L101H2KQHVKCKQ4PBAWZV6K" hidden="1">#REF!</definedName>
    <definedName name="BExU4NA00RRRBGRT6TOB0MXZRCRZ" localSheetId="4" hidden="1">#REF!</definedName>
    <definedName name="BExU4NA00RRRBGRT6TOB0MXZRCRZ" localSheetId="3" hidden="1">#REF!</definedName>
    <definedName name="BExU4NA00RRRBGRT6TOB0MXZRCRZ" localSheetId="0" hidden="1">#REF!</definedName>
    <definedName name="BExU4NA00RRRBGRT6TOB0MXZRCRZ" localSheetId="1" hidden="1">#REF!</definedName>
    <definedName name="BExU4NA00RRRBGRT6TOB0MXZRCRZ" hidden="1">#REF!</definedName>
    <definedName name="BExU51IFNZXPBDES28457LR8X60M" localSheetId="4" hidden="1">#REF!</definedName>
    <definedName name="BExU51IFNZXPBDES28457LR8X60M" localSheetId="3" hidden="1">#REF!</definedName>
    <definedName name="BExU51IFNZXPBDES28457LR8X60M" localSheetId="0" hidden="1">#REF!</definedName>
    <definedName name="BExU51IFNZXPBDES28457LR8X60M" localSheetId="1" hidden="1">#REF!</definedName>
    <definedName name="BExU51IFNZXPBDES28457LR8X60M" hidden="1">#REF!</definedName>
    <definedName name="BExU529I6YHVOG83TJHWSILIQU1S" localSheetId="4" hidden="1">#REF!</definedName>
    <definedName name="BExU529I6YHVOG83TJHWSILIQU1S" localSheetId="3" hidden="1">#REF!</definedName>
    <definedName name="BExU529I6YHVOG83TJHWSILIQU1S" localSheetId="0" hidden="1">#REF!</definedName>
    <definedName name="BExU529I6YHVOG83TJHWSILIQU1S" localSheetId="1" hidden="1">#REF!</definedName>
    <definedName name="BExU529I6YHVOG83TJHWSILIQU1S" hidden="1">#REF!</definedName>
    <definedName name="BExU57YCIKPRD8QWL6EU0YR3NG3J" localSheetId="4" hidden="1">#REF!</definedName>
    <definedName name="BExU57YCIKPRD8QWL6EU0YR3NG3J" localSheetId="3" hidden="1">#REF!</definedName>
    <definedName name="BExU57YCIKPRD8QWL6EU0YR3NG3J" localSheetId="0" hidden="1">#REF!</definedName>
    <definedName name="BExU57YCIKPRD8QWL6EU0YR3NG3J" localSheetId="1" hidden="1">#REF!</definedName>
    <definedName name="BExU57YCIKPRD8QWL6EU0YR3NG3J" hidden="1">#REF!</definedName>
    <definedName name="BExU5DSTBWXLN6E59B757KRWRI6E" localSheetId="4" hidden="1">#REF!</definedName>
    <definedName name="BExU5DSTBWXLN6E59B757KRWRI6E" localSheetId="3" hidden="1">#REF!</definedName>
    <definedName name="BExU5DSTBWXLN6E59B757KRWRI6E" localSheetId="0" hidden="1">#REF!</definedName>
    <definedName name="BExU5DSTBWXLN6E59B757KRWRI6E" localSheetId="1" hidden="1">#REF!</definedName>
    <definedName name="BExU5DSTBWXLN6E59B757KRWRI6E" hidden="1">#REF!</definedName>
    <definedName name="BExU5TDWM8NNDHYPQ7OQODTQ368A" localSheetId="4" hidden="1">#REF!</definedName>
    <definedName name="BExU5TDWM8NNDHYPQ7OQODTQ368A" localSheetId="3" hidden="1">#REF!</definedName>
    <definedName name="BExU5TDWM8NNDHYPQ7OQODTQ368A" localSheetId="0" hidden="1">#REF!</definedName>
    <definedName name="BExU5TDWM8NNDHYPQ7OQODTQ368A" localSheetId="1" hidden="1">#REF!</definedName>
    <definedName name="BExU5TDWM8NNDHYPQ7OQODTQ368A" hidden="1">#REF!</definedName>
    <definedName name="BExU5X4OX1V1XHS6WSSORVQPP6Z3" localSheetId="4" hidden="1">#REF!</definedName>
    <definedName name="BExU5X4OX1V1XHS6WSSORVQPP6Z3" localSheetId="3" hidden="1">#REF!</definedName>
    <definedName name="BExU5X4OX1V1XHS6WSSORVQPP6Z3" localSheetId="0" hidden="1">#REF!</definedName>
    <definedName name="BExU5X4OX1V1XHS6WSSORVQPP6Z3" localSheetId="1" hidden="1">#REF!</definedName>
    <definedName name="BExU5X4OX1V1XHS6WSSORVQPP6Z3" hidden="1">#REF!</definedName>
    <definedName name="BExU5XVPARTFMRYHNUTBKDIL4UJN" localSheetId="4" hidden="1">#REF!</definedName>
    <definedName name="BExU5XVPARTFMRYHNUTBKDIL4UJN" localSheetId="3" hidden="1">#REF!</definedName>
    <definedName name="BExU5XVPARTFMRYHNUTBKDIL4UJN" localSheetId="0" hidden="1">#REF!</definedName>
    <definedName name="BExU5XVPARTFMRYHNUTBKDIL4UJN" localSheetId="1" hidden="1">#REF!</definedName>
    <definedName name="BExU5XVPARTFMRYHNUTBKDIL4UJN" hidden="1">#REF!</definedName>
    <definedName name="BExU66KMFBAP8JCVG9VM1RD1TNFF" localSheetId="4" hidden="1">#REF!</definedName>
    <definedName name="BExU66KMFBAP8JCVG9VM1RD1TNFF" localSheetId="3" hidden="1">#REF!</definedName>
    <definedName name="BExU66KMFBAP8JCVG9VM1RD1TNFF" localSheetId="0" hidden="1">#REF!</definedName>
    <definedName name="BExU66KMFBAP8JCVG9VM1RD1TNFF" localSheetId="1" hidden="1">#REF!</definedName>
    <definedName name="BExU66KMFBAP8JCVG9VM1RD1TNFF" hidden="1">#REF!</definedName>
    <definedName name="BExU68IOM3CB3TACNAE9565TW7SH" localSheetId="4" hidden="1">#REF!</definedName>
    <definedName name="BExU68IOM3CB3TACNAE9565TW7SH" localSheetId="3" hidden="1">#REF!</definedName>
    <definedName name="BExU68IOM3CB3TACNAE9565TW7SH" localSheetId="0" hidden="1">#REF!</definedName>
    <definedName name="BExU68IOM3CB3TACNAE9565TW7SH" localSheetId="1" hidden="1">#REF!</definedName>
    <definedName name="BExU68IOM3CB3TACNAE9565TW7SH" hidden="1">#REF!</definedName>
    <definedName name="BExU6AM82KN21E82HMWVP3LWP9IL" localSheetId="4" hidden="1">#REF!</definedName>
    <definedName name="BExU6AM82KN21E82HMWVP3LWP9IL" localSheetId="3" hidden="1">#REF!</definedName>
    <definedName name="BExU6AM82KN21E82HMWVP3LWP9IL" localSheetId="0" hidden="1">#REF!</definedName>
    <definedName name="BExU6AM82KN21E82HMWVP3LWP9IL" localSheetId="1" hidden="1">#REF!</definedName>
    <definedName name="BExU6AM82KN21E82HMWVP3LWP9IL" hidden="1">#REF!</definedName>
    <definedName name="BExU6FEU1MRHU98R9YOJC5OKUJ6L" localSheetId="4" hidden="1">#REF!</definedName>
    <definedName name="BExU6FEU1MRHU98R9YOJC5OKUJ6L" localSheetId="3" hidden="1">#REF!</definedName>
    <definedName name="BExU6FEU1MRHU98R9YOJC5OKUJ6L" localSheetId="0" hidden="1">#REF!</definedName>
    <definedName name="BExU6FEU1MRHU98R9YOJC5OKUJ6L" localSheetId="1" hidden="1">#REF!</definedName>
    <definedName name="BExU6FEU1MRHU98R9YOJC5OKUJ6L" hidden="1">#REF!</definedName>
    <definedName name="BExU6KIAJ663Y8W8QMU4HCF183DF" localSheetId="4" hidden="1">#REF!</definedName>
    <definedName name="BExU6KIAJ663Y8W8QMU4HCF183DF" localSheetId="3" hidden="1">#REF!</definedName>
    <definedName name="BExU6KIAJ663Y8W8QMU4HCF183DF" localSheetId="0" hidden="1">#REF!</definedName>
    <definedName name="BExU6KIAJ663Y8W8QMU4HCF183DF" localSheetId="1" hidden="1">#REF!</definedName>
    <definedName name="BExU6KIAJ663Y8W8QMU4HCF183DF" hidden="1">#REF!</definedName>
    <definedName name="BExU6KT19B4PG6SHXFBGBPLM66KT" localSheetId="4" hidden="1">#REF!</definedName>
    <definedName name="BExU6KT19B4PG6SHXFBGBPLM66KT" localSheetId="3" hidden="1">#REF!</definedName>
    <definedName name="BExU6KT19B4PG6SHXFBGBPLM66KT" localSheetId="0" hidden="1">#REF!</definedName>
    <definedName name="BExU6KT19B4PG6SHXFBGBPLM66KT" localSheetId="1" hidden="1">#REF!</definedName>
    <definedName name="BExU6KT19B4PG6SHXFBGBPLM66KT" hidden="1">#REF!</definedName>
    <definedName name="BExU6PAVKIOAIMQ9XQIHHF1SUAGO" localSheetId="4" hidden="1">#REF!</definedName>
    <definedName name="BExU6PAVKIOAIMQ9XQIHHF1SUAGO" localSheetId="3" hidden="1">#REF!</definedName>
    <definedName name="BExU6PAVKIOAIMQ9XQIHHF1SUAGO" localSheetId="0" hidden="1">#REF!</definedName>
    <definedName name="BExU6PAVKIOAIMQ9XQIHHF1SUAGO" localSheetId="1" hidden="1">#REF!</definedName>
    <definedName name="BExU6PAVKIOAIMQ9XQIHHF1SUAGO" hidden="1">#REF!</definedName>
    <definedName name="BExU6WXXC7SSQDMHSLUN5C2V4IYX" localSheetId="4" hidden="1">#REF!</definedName>
    <definedName name="BExU6WXXC7SSQDMHSLUN5C2V4IYX" localSheetId="3" hidden="1">#REF!</definedName>
    <definedName name="BExU6WXXC7SSQDMHSLUN5C2V4IYX" localSheetId="0" hidden="1">#REF!</definedName>
    <definedName name="BExU6WXXC7SSQDMHSLUN5C2V4IYX" localSheetId="1" hidden="1">#REF!</definedName>
    <definedName name="BExU6WXXC7SSQDMHSLUN5C2V4IYX" hidden="1">#REF!</definedName>
    <definedName name="BExU708NI96MM6BUOX5DT9LV4JWF" localSheetId="4" hidden="1">#REF!</definedName>
    <definedName name="BExU708NI96MM6BUOX5DT9LV4JWF" localSheetId="3" hidden="1">#REF!</definedName>
    <definedName name="BExU708NI96MM6BUOX5DT9LV4JWF" localSheetId="0" hidden="1">#REF!</definedName>
    <definedName name="BExU708NI96MM6BUOX5DT9LV4JWF" localSheetId="1" hidden="1">#REF!</definedName>
    <definedName name="BExU708NI96MM6BUOX5DT9LV4JWF" hidden="1">#REF!</definedName>
    <definedName name="BExU73387E74XE8A9UKZLZNJYY65" localSheetId="4" hidden="1">#REF!</definedName>
    <definedName name="BExU73387E74XE8A9UKZLZNJYY65" localSheetId="3" hidden="1">#REF!</definedName>
    <definedName name="BExU73387E74XE8A9UKZLZNJYY65" localSheetId="0" hidden="1">#REF!</definedName>
    <definedName name="BExU73387E74XE8A9UKZLZNJYY65" localSheetId="1" hidden="1">#REF!</definedName>
    <definedName name="BExU73387E74XE8A9UKZLZNJYY65" hidden="1">#REF!</definedName>
    <definedName name="BExU76ZHCJM8I7VSICCMSTC33O6U" localSheetId="4" hidden="1">#REF!</definedName>
    <definedName name="BExU76ZHCJM8I7VSICCMSTC33O6U" localSheetId="3" hidden="1">#REF!</definedName>
    <definedName name="BExU76ZHCJM8I7VSICCMSTC33O6U" localSheetId="0" hidden="1">#REF!</definedName>
    <definedName name="BExU76ZHCJM8I7VSICCMSTC33O6U" localSheetId="1" hidden="1">#REF!</definedName>
    <definedName name="BExU76ZHCJM8I7VSICCMSTC33O6U" hidden="1">#REF!</definedName>
    <definedName name="BExU7BBTUF8BQ42DSGM94X5TG5GF" localSheetId="4" hidden="1">#REF!</definedName>
    <definedName name="BExU7BBTUF8BQ42DSGM94X5TG5GF" localSheetId="3" hidden="1">#REF!</definedName>
    <definedName name="BExU7BBTUF8BQ42DSGM94X5TG5GF" localSheetId="0" hidden="1">#REF!</definedName>
    <definedName name="BExU7BBTUF8BQ42DSGM94X5TG5GF" localSheetId="1" hidden="1">#REF!</definedName>
    <definedName name="BExU7BBTUF8BQ42DSGM94X5TG5GF" hidden="1">#REF!</definedName>
    <definedName name="BExU7HH4EAHFQHT4AXKGWAWZP3I0" localSheetId="4" hidden="1">#REF!</definedName>
    <definedName name="BExU7HH4EAHFQHT4AXKGWAWZP3I0" localSheetId="3" hidden="1">#REF!</definedName>
    <definedName name="BExU7HH4EAHFQHT4AXKGWAWZP3I0" localSheetId="0" hidden="1">#REF!</definedName>
    <definedName name="BExU7HH4EAHFQHT4AXKGWAWZP3I0" localSheetId="1" hidden="1">#REF!</definedName>
    <definedName name="BExU7HH4EAHFQHT4AXKGWAWZP3I0" hidden="1">#REF!</definedName>
    <definedName name="BExU7MF1ZVPDHOSMCAXOSYICHZ4I" localSheetId="4" hidden="1">#REF!</definedName>
    <definedName name="BExU7MF1ZVPDHOSMCAXOSYICHZ4I" localSheetId="3" hidden="1">#REF!</definedName>
    <definedName name="BExU7MF1ZVPDHOSMCAXOSYICHZ4I" localSheetId="0" hidden="1">#REF!</definedName>
    <definedName name="BExU7MF1ZVPDHOSMCAXOSYICHZ4I" localSheetId="1" hidden="1">#REF!</definedName>
    <definedName name="BExU7MF1ZVPDHOSMCAXOSYICHZ4I" hidden="1">#REF!</definedName>
    <definedName name="BExU7O2BJ6D5YCKEL6FD2EFCWYRX" localSheetId="4" hidden="1">#REF!</definedName>
    <definedName name="BExU7O2BJ6D5YCKEL6FD2EFCWYRX" localSheetId="3" hidden="1">#REF!</definedName>
    <definedName name="BExU7O2BJ6D5YCKEL6FD2EFCWYRX" localSheetId="0" hidden="1">#REF!</definedName>
    <definedName name="BExU7O2BJ6D5YCKEL6FD2EFCWYRX" localSheetId="1" hidden="1">#REF!</definedName>
    <definedName name="BExU7O2BJ6D5YCKEL6FD2EFCWYRX" hidden="1">#REF!</definedName>
    <definedName name="BExU7Q0JS9YIUKUPNSSAIDK2KJAV" localSheetId="4" hidden="1">#REF!</definedName>
    <definedName name="BExU7Q0JS9YIUKUPNSSAIDK2KJAV" localSheetId="3" hidden="1">#REF!</definedName>
    <definedName name="BExU7Q0JS9YIUKUPNSSAIDK2KJAV" localSheetId="0" hidden="1">#REF!</definedName>
    <definedName name="BExU7Q0JS9YIUKUPNSSAIDK2KJAV" localSheetId="1" hidden="1">#REF!</definedName>
    <definedName name="BExU7Q0JS9YIUKUPNSSAIDK2KJAV" hidden="1">#REF!</definedName>
    <definedName name="BExU80I6AE5OU7P7F5V7HWIZBJ4P" localSheetId="4" hidden="1">#REF!</definedName>
    <definedName name="BExU80I6AE5OU7P7F5V7HWIZBJ4P" localSheetId="3" hidden="1">#REF!</definedName>
    <definedName name="BExU80I6AE5OU7P7F5V7HWIZBJ4P" localSheetId="0" hidden="1">#REF!</definedName>
    <definedName name="BExU80I6AE5OU7P7F5V7HWIZBJ4P" localSheetId="1" hidden="1">#REF!</definedName>
    <definedName name="BExU80I6AE5OU7P7F5V7HWIZBJ4P" hidden="1">#REF!</definedName>
    <definedName name="BExU86NB26MCPYIISZ36HADONGT2" localSheetId="4" hidden="1">#REF!</definedName>
    <definedName name="BExU86NB26MCPYIISZ36HADONGT2" localSheetId="3" hidden="1">#REF!</definedName>
    <definedName name="BExU86NB26MCPYIISZ36HADONGT2" localSheetId="0" hidden="1">#REF!</definedName>
    <definedName name="BExU86NB26MCPYIISZ36HADONGT2" localSheetId="1" hidden="1">#REF!</definedName>
    <definedName name="BExU86NB26MCPYIISZ36HADONGT2" hidden="1">#REF!</definedName>
    <definedName name="BExU885EZZNSZV3GP298UJ8LB7OL" localSheetId="4" hidden="1">#REF!</definedName>
    <definedName name="BExU885EZZNSZV3GP298UJ8LB7OL" localSheetId="3" hidden="1">#REF!</definedName>
    <definedName name="BExU885EZZNSZV3GP298UJ8LB7OL" localSheetId="0" hidden="1">#REF!</definedName>
    <definedName name="BExU885EZZNSZV3GP298UJ8LB7OL" localSheetId="1" hidden="1">#REF!</definedName>
    <definedName name="BExU885EZZNSZV3GP298UJ8LB7OL" hidden="1">#REF!</definedName>
    <definedName name="BExU8FSAUP9TUZ1NO9WXK80QPHWV" localSheetId="4" hidden="1">#REF!</definedName>
    <definedName name="BExU8FSAUP9TUZ1NO9WXK80QPHWV" localSheetId="3" hidden="1">#REF!</definedName>
    <definedName name="BExU8FSAUP9TUZ1NO9WXK80QPHWV" localSheetId="0" hidden="1">#REF!</definedName>
    <definedName name="BExU8FSAUP9TUZ1NO9WXK80QPHWV" localSheetId="1" hidden="1">#REF!</definedName>
    <definedName name="BExU8FSAUP9TUZ1NO9WXK80QPHWV" hidden="1">#REF!</definedName>
    <definedName name="BExU8KFLAN778MBN93NYZB0FV30G" localSheetId="4" hidden="1">#REF!</definedName>
    <definedName name="BExU8KFLAN778MBN93NYZB0FV30G" localSheetId="3" hidden="1">#REF!</definedName>
    <definedName name="BExU8KFLAN778MBN93NYZB0FV30G" localSheetId="0" hidden="1">#REF!</definedName>
    <definedName name="BExU8KFLAN778MBN93NYZB0FV30G" localSheetId="1" hidden="1">#REF!</definedName>
    <definedName name="BExU8KFLAN778MBN93NYZB0FV30G" hidden="1">#REF!</definedName>
    <definedName name="BExU8UX9JX3XLB47YZ8GFXE0V7R2" localSheetId="4" hidden="1">#REF!</definedName>
    <definedName name="BExU8UX9JX3XLB47YZ8GFXE0V7R2" localSheetId="3" hidden="1">#REF!</definedName>
    <definedName name="BExU8UX9JX3XLB47YZ8GFXE0V7R2" localSheetId="0" hidden="1">#REF!</definedName>
    <definedName name="BExU8UX9JX3XLB47YZ8GFXE0V7R2" localSheetId="1" hidden="1">#REF!</definedName>
    <definedName name="BExU8UX9JX3XLB47YZ8GFXE0V7R2" hidden="1">#REF!</definedName>
    <definedName name="BExU91DC3DGKPZD6LTER2IRTF89C" localSheetId="4" hidden="1">#REF!</definedName>
    <definedName name="BExU91DC3DGKPZD6LTER2IRTF89C" localSheetId="3" hidden="1">#REF!</definedName>
    <definedName name="BExU91DC3DGKPZD6LTER2IRTF89C" localSheetId="0" hidden="1">#REF!</definedName>
    <definedName name="BExU91DC3DGKPZD6LTER2IRTF89C" localSheetId="1" hidden="1">#REF!</definedName>
    <definedName name="BExU91DC3DGKPZD6LTER2IRTF89C" hidden="1">#REF!</definedName>
    <definedName name="BExU96M1J7P9DZQ3S9H0C12KGYTW" localSheetId="4" hidden="1">#REF!</definedName>
    <definedName name="BExU96M1J7P9DZQ3S9H0C12KGYTW" localSheetId="3" hidden="1">#REF!</definedName>
    <definedName name="BExU96M1J7P9DZQ3S9H0C12KGYTW" localSheetId="0" hidden="1">#REF!</definedName>
    <definedName name="BExU96M1J7P9DZQ3S9H0C12KGYTW" localSheetId="1" hidden="1">#REF!</definedName>
    <definedName name="BExU96M1J7P9DZQ3S9H0C12KGYTW" hidden="1">#REF!</definedName>
    <definedName name="BExU9F05OR1GZ3057R6UL3WPEIYI" localSheetId="4" hidden="1">#REF!</definedName>
    <definedName name="BExU9F05OR1GZ3057R6UL3WPEIYI" localSheetId="3" hidden="1">#REF!</definedName>
    <definedName name="BExU9F05OR1GZ3057R6UL3WPEIYI" localSheetId="0" hidden="1">#REF!</definedName>
    <definedName name="BExU9F05OR1GZ3057R6UL3WPEIYI" localSheetId="1" hidden="1">#REF!</definedName>
    <definedName name="BExU9F05OR1GZ3057R6UL3WPEIYI" hidden="1">#REF!</definedName>
    <definedName name="BExU9GCSO5YILIKG6VAHN13DL75K" localSheetId="4" hidden="1">#REF!</definedName>
    <definedName name="BExU9GCSO5YILIKG6VAHN13DL75K" localSheetId="3" hidden="1">#REF!</definedName>
    <definedName name="BExU9GCSO5YILIKG6VAHN13DL75K" localSheetId="0" hidden="1">#REF!</definedName>
    <definedName name="BExU9GCSO5YILIKG6VAHN13DL75K" localSheetId="1" hidden="1">#REF!</definedName>
    <definedName name="BExU9GCSO5YILIKG6VAHN13DL75K" hidden="1">#REF!</definedName>
    <definedName name="BExU9KJOZLO15N11MJVN782NFGJ0" localSheetId="4" hidden="1">#REF!</definedName>
    <definedName name="BExU9KJOZLO15N11MJVN782NFGJ0" localSheetId="3" hidden="1">#REF!</definedName>
    <definedName name="BExU9KJOZLO15N11MJVN782NFGJ0" localSheetId="0" hidden="1">#REF!</definedName>
    <definedName name="BExU9KJOZLO15N11MJVN782NFGJ0" localSheetId="1" hidden="1">#REF!</definedName>
    <definedName name="BExU9KJOZLO15N11MJVN782NFGJ0" hidden="1">#REF!</definedName>
    <definedName name="BExU9LG29XU2K1GNKRO4438JYQZE" localSheetId="4" hidden="1">#REF!</definedName>
    <definedName name="BExU9LG29XU2K1GNKRO4438JYQZE" localSheetId="3" hidden="1">#REF!</definedName>
    <definedName name="BExU9LG29XU2K1GNKRO4438JYQZE" localSheetId="0" hidden="1">#REF!</definedName>
    <definedName name="BExU9LG29XU2K1GNKRO4438JYQZE" localSheetId="1" hidden="1">#REF!</definedName>
    <definedName name="BExU9LG29XU2K1GNKRO4438JYQZE" hidden="1">#REF!</definedName>
    <definedName name="BExU9RW36I5Z6JIXUIUB3PJH86LT" localSheetId="4" hidden="1">#REF!</definedName>
    <definedName name="BExU9RW36I5Z6JIXUIUB3PJH86LT" localSheetId="3" hidden="1">#REF!</definedName>
    <definedName name="BExU9RW36I5Z6JIXUIUB3PJH86LT" localSheetId="0" hidden="1">#REF!</definedName>
    <definedName name="BExU9RW36I5Z6JIXUIUB3PJH86LT" localSheetId="1" hidden="1">#REF!</definedName>
    <definedName name="BExU9RW36I5Z6JIXUIUB3PJH86LT" hidden="1">#REF!</definedName>
    <definedName name="BExUA28AO7OWDG3H23Q0CL4B7BHW" localSheetId="4" hidden="1">#REF!</definedName>
    <definedName name="BExUA28AO7OWDG3H23Q0CL4B7BHW" localSheetId="3" hidden="1">#REF!</definedName>
    <definedName name="BExUA28AO7OWDG3H23Q0CL4B7BHW" localSheetId="0" hidden="1">#REF!</definedName>
    <definedName name="BExUA28AO7OWDG3H23Q0CL4B7BHW" localSheetId="1" hidden="1">#REF!</definedName>
    <definedName name="BExUA28AO7OWDG3H23Q0CL4B7BHW" hidden="1">#REF!</definedName>
    <definedName name="BExUA5O923FFNEBY8BPO1TU3QGBM" localSheetId="4" hidden="1">#REF!</definedName>
    <definedName name="BExUA5O923FFNEBY8BPO1TU3QGBM" localSheetId="3" hidden="1">#REF!</definedName>
    <definedName name="BExUA5O923FFNEBY8BPO1TU3QGBM" localSheetId="0" hidden="1">#REF!</definedName>
    <definedName name="BExUA5O923FFNEBY8BPO1TU3QGBM" localSheetId="1" hidden="1">#REF!</definedName>
    <definedName name="BExUA5O923FFNEBY8BPO1TU3QGBM" hidden="1">#REF!</definedName>
    <definedName name="BExUA6Q4K25VH452AQ3ZIRBCMS61" localSheetId="4" hidden="1">#REF!</definedName>
    <definedName name="BExUA6Q4K25VH452AQ3ZIRBCMS61" localSheetId="3" hidden="1">#REF!</definedName>
    <definedName name="BExUA6Q4K25VH452AQ3ZIRBCMS61" localSheetId="0" hidden="1">#REF!</definedName>
    <definedName name="BExUA6Q4K25VH452AQ3ZIRBCMS61" localSheetId="1" hidden="1">#REF!</definedName>
    <definedName name="BExUA6Q4K25VH452AQ3ZIRBCMS61" hidden="1">#REF!</definedName>
    <definedName name="BExUAFV4JMBSM2SKBQL9NHL0NIBS" localSheetId="4" hidden="1">#REF!</definedName>
    <definedName name="BExUAFV4JMBSM2SKBQL9NHL0NIBS" localSheetId="3" hidden="1">#REF!</definedName>
    <definedName name="BExUAFV4JMBSM2SKBQL9NHL0NIBS" localSheetId="0" hidden="1">#REF!</definedName>
    <definedName name="BExUAFV4JMBSM2SKBQL9NHL0NIBS" localSheetId="1" hidden="1">#REF!</definedName>
    <definedName name="BExUAFV4JMBSM2SKBQL9NHL0NIBS" hidden="1">#REF!</definedName>
    <definedName name="BExUAMWQODKBXMRH1QCMJLJBF8M7" localSheetId="4" hidden="1">#REF!</definedName>
    <definedName name="BExUAMWQODKBXMRH1QCMJLJBF8M7" localSheetId="3" hidden="1">#REF!</definedName>
    <definedName name="BExUAMWQODKBXMRH1QCMJLJBF8M7" localSheetId="0" hidden="1">#REF!</definedName>
    <definedName name="BExUAMWQODKBXMRH1QCMJLJBF8M7" localSheetId="1" hidden="1">#REF!</definedName>
    <definedName name="BExUAMWQODKBXMRH1QCMJLJBF8M7" hidden="1">#REF!</definedName>
    <definedName name="BExUAX8WS5OPVLCDXRGKTU2QMTFO" localSheetId="4" hidden="1">#REF!</definedName>
    <definedName name="BExUAX8WS5OPVLCDXRGKTU2QMTFO" localSheetId="3" hidden="1">#REF!</definedName>
    <definedName name="BExUAX8WS5OPVLCDXRGKTU2QMTFO" localSheetId="0" hidden="1">#REF!</definedName>
    <definedName name="BExUAX8WS5OPVLCDXRGKTU2QMTFO" localSheetId="1" hidden="1">#REF!</definedName>
    <definedName name="BExUAX8WS5OPVLCDXRGKTU2QMTFO" hidden="1">#REF!</definedName>
    <definedName name="BExUB8HLEXSBVPZ5AXNQEK96F1N4" localSheetId="4" hidden="1">#REF!</definedName>
    <definedName name="BExUB8HLEXSBVPZ5AXNQEK96F1N4" localSheetId="3" hidden="1">#REF!</definedName>
    <definedName name="BExUB8HLEXSBVPZ5AXNQEK96F1N4" localSheetId="0" hidden="1">#REF!</definedName>
    <definedName name="BExUB8HLEXSBVPZ5AXNQEK96F1N4" localSheetId="1" hidden="1">#REF!</definedName>
    <definedName name="BExUB8HLEXSBVPZ5AXNQEK96F1N4" hidden="1">#REF!</definedName>
    <definedName name="BExUBCDVZIEA7YT0LPSMHL5ZSERQ" localSheetId="4" hidden="1">#REF!</definedName>
    <definedName name="BExUBCDVZIEA7YT0LPSMHL5ZSERQ" localSheetId="3" hidden="1">#REF!</definedName>
    <definedName name="BExUBCDVZIEA7YT0LPSMHL5ZSERQ" localSheetId="0" hidden="1">#REF!</definedName>
    <definedName name="BExUBCDVZIEA7YT0LPSMHL5ZSERQ" localSheetId="1" hidden="1">#REF!</definedName>
    <definedName name="BExUBCDVZIEA7YT0LPSMHL5ZSERQ" hidden="1">#REF!</definedName>
    <definedName name="BExUBKXBUCN760QYU7Q8GESBWOQH" localSheetId="4" hidden="1">#REF!</definedName>
    <definedName name="BExUBKXBUCN760QYU7Q8GESBWOQH" localSheetId="3" hidden="1">#REF!</definedName>
    <definedName name="BExUBKXBUCN760QYU7Q8GESBWOQH" localSheetId="0" hidden="1">#REF!</definedName>
    <definedName name="BExUBKXBUCN760QYU7Q8GESBWOQH" localSheetId="1" hidden="1">#REF!</definedName>
    <definedName name="BExUBKXBUCN760QYU7Q8GESBWOQH" hidden="1">#REF!</definedName>
    <definedName name="BExUBL83ED0P076RN9RJ8P1MZ299" localSheetId="4" hidden="1">#REF!</definedName>
    <definedName name="BExUBL83ED0P076RN9RJ8P1MZ299" localSheetId="3" hidden="1">#REF!</definedName>
    <definedName name="BExUBL83ED0P076RN9RJ8P1MZ299" localSheetId="0" hidden="1">#REF!</definedName>
    <definedName name="BExUBL83ED0P076RN9RJ8P1MZ299" localSheetId="1" hidden="1">#REF!</definedName>
    <definedName name="BExUBL83ED0P076RN9RJ8P1MZ299" hidden="1">#REF!</definedName>
    <definedName name="BExUC623BDYEODBN0N4DO6PJQ7NU" localSheetId="4" hidden="1">#REF!</definedName>
    <definedName name="BExUC623BDYEODBN0N4DO6PJQ7NU" localSheetId="3" hidden="1">#REF!</definedName>
    <definedName name="BExUC623BDYEODBN0N4DO6PJQ7NU" localSheetId="0" hidden="1">#REF!</definedName>
    <definedName name="BExUC623BDYEODBN0N4DO6PJQ7NU" localSheetId="1" hidden="1">#REF!</definedName>
    <definedName name="BExUC623BDYEODBN0N4DO6PJQ7NU" hidden="1">#REF!</definedName>
    <definedName name="BExUC8WH8TCKBB5313JGYYQ1WFLT" localSheetId="4" hidden="1">#REF!</definedName>
    <definedName name="BExUC8WH8TCKBB5313JGYYQ1WFLT" localSheetId="3" hidden="1">#REF!</definedName>
    <definedName name="BExUC8WH8TCKBB5313JGYYQ1WFLT" localSheetId="0" hidden="1">#REF!</definedName>
    <definedName name="BExUC8WH8TCKBB5313JGYYQ1WFLT" localSheetId="1" hidden="1">#REF!</definedName>
    <definedName name="BExUC8WH8TCKBB5313JGYYQ1WFLT" hidden="1">#REF!</definedName>
    <definedName name="BExUCFCDK6SPH86I6STXX8X3WMC4" localSheetId="4" hidden="1">#REF!</definedName>
    <definedName name="BExUCFCDK6SPH86I6STXX8X3WMC4" localSheetId="3" hidden="1">#REF!</definedName>
    <definedName name="BExUCFCDK6SPH86I6STXX8X3WMC4" localSheetId="0" hidden="1">#REF!</definedName>
    <definedName name="BExUCFCDK6SPH86I6STXX8X3WMC4" localSheetId="1" hidden="1">#REF!</definedName>
    <definedName name="BExUCFCDK6SPH86I6STXX8X3WMC4" hidden="1">#REF!</definedName>
    <definedName name="BExUCLC6AQ5KR6LXSAXV4QQ8ASVG" localSheetId="4" hidden="1">#REF!</definedName>
    <definedName name="BExUCLC6AQ5KR6LXSAXV4QQ8ASVG" localSheetId="3" hidden="1">#REF!</definedName>
    <definedName name="BExUCLC6AQ5KR6LXSAXV4QQ8ASVG" localSheetId="0" hidden="1">#REF!</definedName>
    <definedName name="BExUCLC6AQ5KR6LXSAXV4QQ8ASVG" localSheetId="1" hidden="1">#REF!</definedName>
    <definedName name="BExUCLC6AQ5KR6LXSAXV4QQ8ASVG" hidden="1">#REF!</definedName>
    <definedName name="BExUD4IOJ12X3PJG5WXNNGDRCKAP" localSheetId="4" hidden="1">#REF!</definedName>
    <definedName name="BExUD4IOJ12X3PJG5WXNNGDRCKAP" localSheetId="3" hidden="1">#REF!</definedName>
    <definedName name="BExUD4IOJ12X3PJG5WXNNGDRCKAP" localSheetId="0" hidden="1">#REF!</definedName>
    <definedName name="BExUD4IOJ12X3PJG5WXNNGDRCKAP" localSheetId="1" hidden="1">#REF!</definedName>
    <definedName name="BExUD4IOJ12X3PJG5WXNNGDRCKAP" hidden="1">#REF!</definedName>
    <definedName name="BExUD9WX9BWK72UWVSLYZJLAY5VY" localSheetId="4" hidden="1">#REF!</definedName>
    <definedName name="BExUD9WX9BWK72UWVSLYZJLAY5VY" localSheetId="3" hidden="1">#REF!</definedName>
    <definedName name="BExUD9WX9BWK72UWVSLYZJLAY5VY" localSheetId="0" hidden="1">#REF!</definedName>
    <definedName name="BExUD9WX9BWK72UWVSLYZJLAY5VY" localSheetId="1" hidden="1">#REF!</definedName>
    <definedName name="BExUD9WX9BWK72UWVSLYZJLAY5VY" hidden="1">#REF!</definedName>
    <definedName name="BExUDBEUJH9IACZDBL1VAUWPG0QW" localSheetId="4" hidden="1">#REF!</definedName>
    <definedName name="BExUDBEUJH9IACZDBL1VAUWPG0QW" localSheetId="3" hidden="1">#REF!</definedName>
    <definedName name="BExUDBEUJH9IACZDBL1VAUWPG0QW" localSheetId="0" hidden="1">#REF!</definedName>
    <definedName name="BExUDBEUJH9IACZDBL1VAUWPG0QW" localSheetId="1" hidden="1">#REF!</definedName>
    <definedName name="BExUDBEUJH9IACZDBL1VAUWPG0QW" hidden="1">#REF!</definedName>
    <definedName name="BExUDEV0CYVO7Y5IQQBEJ6FUY9S6" localSheetId="4" hidden="1">#REF!</definedName>
    <definedName name="BExUDEV0CYVO7Y5IQQBEJ6FUY9S6" localSheetId="3" hidden="1">#REF!</definedName>
    <definedName name="BExUDEV0CYVO7Y5IQQBEJ6FUY9S6" localSheetId="0" hidden="1">#REF!</definedName>
    <definedName name="BExUDEV0CYVO7Y5IQQBEJ6FUY9S6" localSheetId="1" hidden="1">#REF!</definedName>
    <definedName name="BExUDEV0CYVO7Y5IQQBEJ6FUY9S6" hidden="1">#REF!</definedName>
    <definedName name="BExUDWOXQGIZW0EAIIYLQUPXF8YV" localSheetId="4" hidden="1">#REF!</definedName>
    <definedName name="BExUDWOXQGIZW0EAIIYLQUPXF8YV" localSheetId="3" hidden="1">#REF!</definedName>
    <definedName name="BExUDWOXQGIZW0EAIIYLQUPXF8YV" localSheetId="0" hidden="1">#REF!</definedName>
    <definedName name="BExUDWOXQGIZW0EAIIYLQUPXF8YV" localSheetId="1" hidden="1">#REF!</definedName>
    <definedName name="BExUDWOXQGIZW0EAIIYLQUPXF8YV" hidden="1">#REF!</definedName>
    <definedName name="BExUDXAIC17W1FUU8Z10XUAVB7CS" localSheetId="4" hidden="1">#REF!</definedName>
    <definedName name="BExUDXAIC17W1FUU8Z10XUAVB7CS" localSheetId="3" hidden="1">#REF!</definedName>
    <definedName name="BExUDXAIC17W1FUU8Z10XUAVB7CS" localSheetId="0" hidden="1">#REF!</definedName>
    <definedName name="BExUDXAIC17W1FUU8Z10XUAVB7CS" localSheetId="1" hidden="1">#REF!</definedName>
    <definedName name="BExUDXAIC17W1FUU8Z10XUAVB7CS" hidden="1">#REF!</definedName>
    <definedName name="BExUE5OMY7OAJQ9WR8C8HG311ORP" localSheetId="4" hidden="1">#REF!</definedName>
    <definedName name="BExUE5OMY7OAJQ9WR8C8HG311ORP" localSheetId="3" hidden="1">#REF!</definedName>
    <definedName name="BExUE5OMY7OAJQ9WR8C8HG311ORP" localSheetId="0" hidden="1">#REF!</definedName>
    <definedName name="BExUE5OMY7OAJQ9WR8C8HG311ORP" localSheetId="1" hidden="1">#REF!</definedName>
    <definedName name="BExUE5OMY7OAJQ9WR8C8HG311ORP" hidden="1">#REF!</definedName>
    <definedName name="BExUEFKOQWXXGRNLAOJV2BJ66UB8" localSheetId="4" hidden="1">#REF!</definedName>
    <definedName name="BExUEFKOQWXXGRNLAOJV2BJ66UB8" localSheetId="3" hidden="1">#REF!</definedName>
    <definedName name="BExUEFKOQWXXGRNLAOJV2BJ66UB8" localSheetId="0" hidden="1">#REF!</definedName>
    <definedName name="BExUEFKOQWXXGRNLAOJV2BJ66UB8" localSheetId="1" hidden="1">#REF!</definedName>
    <definedName name="BExUEFKOQWXXGRNLAOJV2BJ66UB8" hidden="1">#REF!</definedName>
    <definedName name="BExUEJGX3OQQP5KFRJSRCZ70EI9V" localSheetId="4" hidden="1">#REF!</definedName>
    <definedName name="BExUEJGX3OQQP5KFRJSRCZ70EI9V" localSheetId="3" hidden="1">#REF!</definedName>
    <definedName name="BExUEJGX3OQQP5KFRJSRCZ70EI9V" localSheetId="0" hidden="1">#REF!</definedName>
    <definedName name="BExUEJGX3OQQP5KFRJSRCZ70EI9V" localSheetId="1" hidden="1">#REF!</definedName>
    <definedName name="BExUEJGX3OQQP5KFRJSRCZ70EI9V" hidden="1">#REF!</definedName>
    <definedName name="BExUEYR71COFS2X8PDNU21IPMQEU" localSheetId="4" hidden="1">#REF!</definedName>
    <definedName name="BExUEYR71COFS2X8PDNU21IPMQEU" localSheetId="3" hidden="1">#REF!</definedName>
    <definedName name="BExUEYR71COFS2X8PDNU21IPMQEU" localSheetId="0" hidden="1">#REF!</definedName>
    <definedName name="BExUEYR71COFS2X8PDNU21IPMQEU" localSheetId="1" hidden="1">#REF!</definedName>
    <definedName name="BExUEYR71COFS2X8PDNU21IPMQEU" hidden="1">#REF!</definedName>
    <definedName name="BExVPRLJ9I6RX45EDVFSQGCPJSOK" localSheetId="4" hidden="1">#REF!</definedName>
    <definedName name="BExVPRLJ9I6RX45EDVFSQGCPJSOK" localSheetId="3" hidden="1">#REF!</definedName>
    <definedName name="BExVPRLJ9I6RX45EDVFSQGCPJSOK" localSheetId="0" hidden="1">#REF!</definedName>
    <definedName name="BExVPRLJ9I6RX45EDVFSQGCPJSOK" localSheetId="1" hidden="1">#REF!</definedName>
    <definedName name="BExVPRLJ9I6RX45EDVFSQGCPJSOK" hidden="1">#REF!</definedName>
    <definedName name="BExVSL787C8E4HFQZ2NVLT35I2XV" localSheetId="4" hidden="1">#REF!</definedName>
    <definedName name="BExVSL787C8E4HFQZ2NVLT35I2XV" localSheetId="3" hidden="1">#REF!</definedName>
    <definedName name="BExVSL787C8E4HFQZ2NVLT35I2XV" localSheetId="0" hidden="1">#REF!</definedName>
    <definedName name="BExVSL787C8E4HFQZ2NVLT35I2XV" localSheetId="1" hidden="1">#REF!</definedName>
    <definedName name="BExVSL787C8E4HFQZ2NVLT35I2XV" hidden="1">#REF!</definedName>
    <definedName name="BExVSTFTVV14SFGHQUOJL5SQ5TX9" localSheetId="4" hidden="1">#REF!</definedName>
    <definedName name="BExVSTFTVV14SFGHQUOJL5SQ5TX9" localSheetId="3" hidden="1">#REF!</definedName>
    <definedName name="BExVSTFTVV14SFGHQUOJL5SQ5TX9" localSheetId="0" hidden="1">#REF!</definedName>
    <definedName name="BExVSTFTVV14SFGHQUOJL5SQ5TX9" localSheetId="1" hidden="1">#REF!</definedName>
    <definedName name="BExVSTFTVV14SFGHQUOJL5SQ5TX9" hidden="1">#REF!</definedName>
    <definedName name="BExVT3MPE8LQ5JFN3HQIFKSQ80U4" localSheetId="4" hidden="1">#REF!</definedName>
    <definedName name="BExVT3MPE8LQ5JFN3HQIFKSQ80U4" localSheetId="3" hidden="1">#REF!</definedName>
    <definedName name="BExVT3MPE8LQ5JFN3HQIFKSQ80U4" localSheetId="0" hidden="1">#REF!</definedName>
    <definedName name="BExVT3MPE8LQ5JFN3HQIFKSQ80U4" localSheetId="1" hidden="1">#REF!</definedName>
    <definedName name="BExVT3MPE8LQ5JFN3HQIFKSQ80U4" hidden="1">#REF!</definedName>
    <definedName name="BExVT7TRK3NZHPME2TFBXOF1WBR9" localSheetId="4" hidden="1">#REF!</definedName>
    <definedName name="BExVT7TRK3NZHPME2TFBXOF1WBR9" localSheetId="3" hidden="1">#REF!</definedName>
    <definedName name="BExVT7TRK3NZHPME2TFBXOF1WBR9" localSheetId="0" hidden="1">#REF!</definedName>
    <definedName name="BExVT7TRK3NZHPME2TFBXOF1WBR9" localSheetId="1" hidden="1">#REF!</definedName>
    <definedName name="BExVT7TRK3NZHPME2TFBXOF1WBR9" hidden="1">#REF!</definedName>
    <definedName name="BExVT9H0R0T7WGQAAC0HABMG54YM" localSheetId="4" hidden="1">#REF!</definedName>
    <definedName name="BExVT9H0R0T7WGQAAC0HABMG54YM" localSheetId="3" hidden="1">#REF!</definedName>
    <definedName name="BExVT9H0R0T7WGQAAC0HABMG54YM" localSheetId="0" hidden="1">#REF!</definedName>
    <definedName name="BExVT9H0R0T7WGQAAC0HABMG54YM" localSheetId="1" hidden="1">#REF!</definedName>
    <definedName name="BExVT9H0R0T7WGQAAC0HABMG54YM" hidden="1">#REF!</definedName>
    <definedName name="BExVTCMDDEDGLUIMUU6BSFHEWTOP" localSheetId="4" hidden="1">#REF!</definedName>
    <definedName name="BExVTCMDDEDGLUIMUU6BSFHEWTOP" localSheetId="3" hidden="1">#REF!</definedName>
    <definedName name="BExVTCMDDEDGLUIMUU6BSFHEWTOP" localSheetId="0" hidden="1">#REF!</definedName>
    <definedName name="BExVTCMDDEDGLUIMUU6BSFHEWTOP" localSheetId="1" hidden="1">#REF!</definedName>
    <definedName name="BExVTCMDDEDGLUIMUU6BSFHEWTOP" hidden="1">#REF!</definedName>
    <definedName name="BExVTCMDQMLKRA2NQR72XU6Y54IK" localSheetId="4" hidden="1">#REF!</definedName>
    <definedName name="BExVTCMDQMLKRA2NQR72XU6Y54IK" localSheetId="3" hidden="1">#REF!</definedName>
    <definedName name="BExVTCMDQMLKRA2NQR72XU6Y54IK" localSheetId="0" hidden="1">#REF!</definedName>
    <definedName name="BExVTCMDQMLKRA2NQR72XU6Y54IK" localSheetId="1" hidden="1">#REF!</definedName>
    <definedName name="BExVTCMDQMLKRA2NQR72XU6Y54IK" hidden="1">#REF!</definedName>
    <definedName name="BExVTCRV8FQ5U9OYWWL44N6KFNHU" localSheetId="4" hidden="1">#REF!</definedName>
    <definedName name="BExVTCRV8FQ5U9OYWWL44N6KFNHU" localSheetId="3" hidden="1">#REF!</definedName>
    <definedName name="BExVTCRV8FQ5U9OYWWL44N6KFNHU" localSheetId="0" hidden="1">#REF!</definedName>
    <definedName name="BExVTCRV8FQ5U9OYWWL44N6KFNHU" localSheetId="1" hidden="1">#REF!</definedName>
    <definedName name="BExVTCRV8FQ5U9OYWWL44N6KFNHU" hidden="1">#REF!</definedName>
    <definedName name="BExVTNESHPVG0A0KZ7BRX26MS0PF" localSheetId="4" hidden="1">#REF!</definedName>
    <definedName name="BExVTNESHPVG0A0KZ7BRX26MS0PF" localSheetId="3" hidden="1">#REF!</definedName>
    <definedName name="BExVTNESHPVG0A0KZ7BRX26MS0PF" localSheetId="0" hidden="1">#REF!</definedName>
    <definedName name="BExVTNESHPVG0A0KZ7BRX26MS0PF" localSheetId="1" hidden="1">#REF!</definedName>
    <definedName name="BExVTNESHPVG0A0KZ7BRX26MS0PF" hidden="1">#REF!</definedName>
    <definedName name="BExVTTJVTNRSBHBTUZ78WG2JM5MK" localSheetId="4" hidden="1">#REF!</definedName>
    <definedName name="BExVTTJVTNRSBHBTUZ78WG2JM5MK" localSheetId="3" hidden="1">#REF!</definedName>
    <definedName name="BExVTTJVTNRSBHBTUZ78WG2JM5MK" localSheetId="0" hidden="1">#REF!</definedName>
    <definedName name="BExVTTJVTNRSBHBTUZ78WG2JM5MK" localSheetId="1" hidden="1">#REF!</definedName>
    <definedName name="BExVTTJVTNRSBHBTUZ78WG2JM5MK" hidden="1">#REF!</definedName>
    <definedName name="BExVTXLMYR87BC04D1ERALPUFVPG" localSheetId="4" hidden="1">#REF!</definedName>
    <definedName name="BExVTXLMYR87BC04D1ERALPUFVPG" localSheetId="3" hidden="1">#REF!</definedName>
    <definedName name="BExVTXLMYR87BC04D1ERALPUFVPG" localSheetId="0" hidden="1">#REF!</definedName>
    <definedName name="BExVTXLMYR87BC04D1ERALPUFVPG" localSheetId="1" hidden="1">#REF!</definedName>
    <definedName name="BExVTXLMYR87BC04D1ERALPUFVPG" hidden="1">#REF!</definedName>
    <definedName name="BExVUL4ITWL2Z4NO717HTFQNT2C4" localSheetId="4" hidden="1">#REF!</definedName>
    <definedName name="BExVUL4ITWL2Z4NO717HTFQNT2C4" localSheetId="3" hidden="1">#REF!</definedName>
    <definedName name="BExVUL4ITWL2Z4NO717HTFQNT2C4" localSheetId="0" hidden="1">#REF!</definedName>
    <definedName name="BExVUL4ITWL2Z4NO717HTFQNT2C4" localSheetId="1" hidden="1">#REF!</definedName>
    <definedName name="BExVUL4ITWL2Z4NO717HTFQNT2C4" hidden="1">#REF!</definedName>
    <definedName name="BExVUL9V3H8ZF6Y72LQBBN639YAA" localSheetId="4" hidden="1">#REF!</definedName>
    <definedName name="BExVUL9V3H8ZF6Y72LQBBN639YAA" localSheetId="3" hidden="1">#REF!</definedName>
    <definedName name="BExVUL9V3H8ZF6Y72LQBBN639YAA" localSheetId="0" hidden="1">#REF!</definedName>
    <definedName name="BExVUL9V3H8ZF6Y72LQBBN639YAA" localSheetId="1" hidden="1">#REF!</definedName>
    <definedName name="BExVUL9V3H8ZF6Y72LQBBN639YAA" hidden="1">#REF!</definedName>
    <definedName name="BExVV5T14N2HZIK7HQ4P2KG09U0J" localSheetId="4" hidden="1">#REF!</definedName>
    <definedName name="BExVV5T14N2HZIK7HQ4P2KG09U0J" localSheetId="3" hidden="1">#REF!</definedName>
    <definedName name="BExVV5T14N2HZIK7HQ4P2KG09U0J" localSheetId="0" hidden="1">#REF!</definedName>
    <definedName name="BExVV5T14N2HZIK7HQ4P2KG09U0J" localSheetId="1" hidden="1">#REF!</definedName>
    <definedName name="BExVV5T14N2HZIK7HQ4P2KG09U0J" hidden="1">#REF!</definedName>
    <definedName name="BExVV7R410VYLADLX9LNG63ID6H1" localSheetId="4" hidden="1">#REF!</definedName>
    <definedName name="BExVV7R410VYLADLX9LNG63ID6H1" localSheetId="3" hidden="1">#REF!</definedName>
    <definedName name="BExVV7R410VYLADLX9LNG63ID6H1" localSheetId="0" hidden="1">#REF!</definedName>
    <definedName name="BExVV7R410VYLADLX9LNG63ID6H1" localSheetId="1" hidden="1">#REF!</definedName>
    <definedName name="BExVV7R410VYLADLX9LNG63ID6H1" hidden="1">#REF!</definedName>
    <definedName name="BExVVCEED4JEKF59OV0G3T4XFMFO" localSheetId="4" hidden="1">#REF!</definedName>
    <definedName name="BExVVCEED4JEKF59OV0G3T4XFMFO" localSheetId="3" hidden="1">#REF!</definedName>
    <definedName name="BExVVCEED4JEKF59OV0G3T4XFMFO" localSheetId="0" hidden="1">#REF!</definedName>
    <definedName name="BExVVCEED4JEKF59OV0G3T4XFMFO" localSheetId="1" hidden="1">#REF!</definedName>
    <definedName name="BExVVCEED4JEKF59OV0G3T4XFMFO" hidden="1">#REF!</definedName>
    <definedName name="BExVVPFO2J7FMSRPD36909HN4BZJ" localSheetId="4" hidden="1">#REF!</definedName>
    <definedName name="BExVVPFO2J7FMSRPD36909HN4BZJ" localSheetId="3" hidden="1">#REF!</definedName>
    <definedName name="BExVVPFO2J7FMSRPD36909HN4BZJ" localSheetId="0" hidden="1">#REF!</definedName>
    <definedName name="BExVVPFO2J7FMSRPD36909HN4BZJ" localSheetId="1" hidden="1">#REF!</definedName>
    <definedName name="BExVVPFO2J7FMSRPD36909HN4BZJ" hidden="1">#REF!</definedName>
    <definedName name="BExVVQ19AQ3VCARJOC38SF7OYE9Y" localSheetId="4" hidden="1">#REF!</definedName>
    <definedName name="BExVVQ19AQ3VCARJOC38SF7OYE9Y" localSheetId="3" hidden="1">#REF!</definedName>
    <definedName name="BExVVQ19AQ3VCARJOC38SF7OYE9Y" localSheetId="0" hidden="1">#REF!</definedName>
    <definedName name="BExVVQ19AQ3VCARJOC38SF7OYE9Y" localSheetId="1" hidden="1">#REF!</definedName>
    <definedName name="BExVVQ19AQ3VCARJOC38SF7OYE9Y" hidden="1">#REF!</definedName>
    <definedName name="BExVVQ19TAECID45CS4HXT1RD3AQ" localSheetId="4" hidden="1">#REF!</definedName>
    <definedName name="BExVVQ19TAECID45CS4HXT1RD3AQ" localSheetId="3" hidden="1">#REF!</definedName>
    <definedName name="BExVVQ19TAECID45CS4HXT1RD3AQ" localSheetId="0" hidden="1">#REF!</definedName>
    <definedName name="BExVVQ19TAECID45CS4HXT1RD3AQ" localSheetId="1" hidden="1">#REF!</definedName>
    <definedName name="BExVVQ19TAECID45CS4HXT1RD3AQ" hidden="1">#REF!</definedName>
    <definedName name="BExVW3YV5XGIVJ97UUPDJGJ2P15B" localSheetId="4" hidden="1">#REF!</definedName>
    <definedName name="BExVW3YV5XGIVJ97UUPDJGJ2P15B" localSheetId="3" hidden="1">#REF!</definedName>
    <definedName name="BExVW3YV5XGIVJ97UUPDJGJ2P15B" localSheetId="0" hidden="1">#REF!</definedName>
    <definedName name="BExVW3YV5XGIVJ97UUPDJGJ2P15B" localSheetId="1" hidden="1">#REF!</definedName>
    <definedName name="BExVW3YV5XGIVJ97UUPDJGJ2P15B" hidden="1">#REF!</definedName>
    <definedName name="BExVW5X571GEYR5SCU1Z2DHKWM79" localSheetId="4" hidden="1">#REF!</definedName>
    <definedName name="BExVW5X571GEYR5SCU1Z2DHKWM79" localSheetId="3" hidden="1">#REF!</definedName>
    <definedName name="BExVW5X571GEYR5SCU1Z2DHKWM79" localSheetId="0" hidden="1">#REF!</definedName>
    <definedName name="BExVW5X571GEYR5SCU1Z2DHKWM79" localSheetId="1" hidden="1">#REF!</definedName>
    <definedName name="BExVW5X571GEYR5SCU1Z2DHKWM79" hidden="1">#REF!</definedName>
    <definedName name="BExVW6YTKA098AF57M4PHNQ54XMH" localSheetId="4" hidden="1">#REF!</definedName>
    <definedName name="BExVW6YTKA098AF57M4PHNQ54XMH" localSheetId="3" hidden="1">#REF!</definedName>
    <definedName name="BExVW6YTKA098AF57M4PHNQ54XMH" localSheetId="0" hidden="1">#REF!</definedName>
    <definedName name="BExVW6YTKA098AF57M4PHNQ54XMH" localSheetId="1" hidden="1">#REF!</definedName>
    <definedName name="BExVW6YTKA098AF57M4PHNQ54XMH" hidden="1">#REF!</definedName>
    <definedName name="BExVWINKCH0V0NUWH363SMXAZE62" localSheetId="4" hidden="1">#REF!</definedName>
    <definedName name="BExVWINKCH0V0NUWH363SMXAZE62" localSheetId="3" hidden="1">#REF!</definedName>
    <definedName name="BExVWINKCH0V0NUWH363SMXAZE62" localSheetId="0" hidden="1">#REF!</definedName>
    <definedName name="BExVWINKCH0V0NUWH363SMXAZE62" localSheetId="1" hidden="1">#REF!</definedName>
    <definedName name="BExVWINKCH0V0NUWH363SMXAZE62" hidden="1">#REF!</definedName>
    <definedName name="BExVWYU8EK669NP172GEIGCTVPPA" localSheetId="4" hidden="1">#REF!</definedName>
    <definedName name="BExVWYU8EK669NP172GEIGCTVPPA" localSheetId="3" hidden="1">#REF!</definedName>
    <definedName name="BExVWYU8EK669NP172GEIGCTVPPA" localSheetId="0" hidden="1">#REF!</definedName>
    <definedName name="BExVWYU8EK669NP172GEIGCTVPPA" localSheetId="1" hidden="1">#REF!</definedName>
    <definedName name="BExVWYU8EK669NP172GEIGCTVPPA" hidden="1">#REF!</definedName>
    <definedName name="BExVX3MVJ0GHWPP1EL59ZQNKMX0B" localSheetId="4" hidden="1">#REF!</definedName>
    <definedName name="BExVX3MVJ0GHWPP1EL59ZQNKMX0B" localSheetId="3" hidden="1">#REF!</definedName>
    <definedName name="BExVX3MVJ0GHWPP1EL59ZQNKMX0B" localSheetId="0" hidden="1">#REF!</definedName>
    <definedName name="BExVX3MVJ0GHWPP1EL59ZQNKMX0B" localSheetId="1" hidden="1">#REF!</definedName>
    <definedName name="BExVX3MVJ0GHWPP1EL59ZQNKMX0B" hidden="1">#REF!</definedName>
    <definedName name="BExVX3XN2DRJKL8EDBIG58RYQ36R" localSheetId="4" hidden="1">#REF!</definedName>
    <definedName name="BExVX3XN2DRJKL8EDBIG58RYQ36R" localSheetId="3" hidden="1">#REF!</definedName>
    <definedName name="BExVX3XN2DRJKL8EDBIG58RYQ36R" localSheetId="0" hidden="1">#REF!</definedName>
    <definedName name="BExVX3XN2DRJKL8EDBIG58RYQ36R" localSheetId="1" hidden="1">#REF!</definedName>
    <definedName name="BExVX3XN2DRJKL8EDBIG58RYQ36R" hidden="1">#REF!</definedName>
    <definedName name="BExVXDZ63PUART77BBR5SI63TPC6" localSheetId="4" hidden="1">#REF!</definedName>
    <definedName name="BExVXDZ63PUART77BBR5SI63TPC6" localSheetId="3" hidden="1">#REF!</definedName>
    <definedName name="BExVXDZ63PUART77BBR5SI63TPC6" localSheetId="0" hidden="1">#REF!</definedName>
    <definedName name="BExVXDZ63PUART77BBR5SI63TPC6" localSheetId="1" hidden="1">#REF!</definedName>
    <definedName name="BExVXDZ63PUART77BBR5SI63TPC6" hidden="1">#REF!</definedName>
    <definedName name="BExVXHKI6LFYMGWISMPACMO247HL" localSheetId="4" hidden="1">#REF!</definedName>
    <definedName name="BExVXHKI6LFYMGWISMPACMO247HL" localSheetId="3" hidden="1">#REF!</definedName>
    <definedName name="BExVXHKI6LFYMGWISMPACMO247HL" localSheetId="0" hidden="1">#REF!</definedName>
    <definedName name="BExVXHKI6LFYMGWISMPACMO247HL" localSheetId="1" hidden="1">#REF!</definedName>
    <definedName name="BExVXHKI6LFYMGWISMPACMO247HL" hidden="1">#REF!</definedName>
    <definedName name="BExVXLX2BZ5EF2X6R41BTKRJR1NM" localSheetId="4" hidden="1">#REF!</definedName>
    <definedName name="BExVXLX2BZ5EF2X6R41BTKRJR1NM" localSheetId="3" hidden="1">#REF!</definedName>
    <definedName name="BExVXLX2BZ5EF2X6R41BTKRJR1NM" localSheetId="0" hidden="1">#REF!</definedName>
    <definedName name="BExVXLX2BZ5EF2X6R41BTKRJR1NM" localSheetId="1" hidden="1">#REF!</definedName>
    <definedName name="BExVXLX2BZ5EF2X6R41BTKRJR1NM" hidden="1">#REF!</definedName>
    <definedName name="BExVY11V7U1SAY4QKYE0PBSPD7LW" localSheetId="4" hidden="1">#REF!</definedName>
    <definedName name="BExVY11V7U1SAY4QKYE0PBSPD7LW" localSheetId="3" hidden="1">#REF!</definedName>
    <definedName name="BExVY11V7U1SAY4QKYE0PBSPD7LW" localSheetId="0" hidden="1">#REF!</definedName>
    <definedName name="BExVY11V7U1SAY4QKYE0PBSPD7LW" localSheetId="1" hidden="1">#REF!</definedName>
    <definedName name="BExVY11V7U1SAY4QKYE0PBSPD7LW" hidden="1">#REF!</definedName>
    <definedName name="BExVY1SV37DL5YU59HS4IG3VBCP4" localSheetId="4" hidden="1">#REF!</definedName>
    <definedName name="BExVY1SV37DL5YU59HS4IG3VBCP4" localSheetId="3" hidden="1">#REF!</definedName>
    <definedName name="BExVY1SV37DL5YU59HS4IG3VBCP4" localSheetId="0" hidden="1">#REF!</definedName>
    <definedName name="BExVY1SV37DL5YU59HS4IG3VBCP4" localSheetId="1" hidden="1">#REF!</definedName>
    <definedName name="BExVY1SV37DL5YU59HS4IG3VBCP4" hidden="1">#REF!</definedName>
    <definedName name="BExVY3WFGJKSQA08UF9NCMST928Y" localSheetId="4" hidden="1">#REF!</definedName>
    <definedName name="BExVY3WFGJKSQA08UF9NCMST928Y" localSheetId="3" hidden="1">#REF!</definedName>
    <definedName name="BExVY3WFGJKSQA08UF9NCMST928Y" localSheetId="0" hidden="1">#REF!</definedName>
    <definedName name="BExVY3WFGJKSQA08UF9NCMST928Y" localSheetId="1" hidden="1">#REF!</definedName>
    <definedName name="BExVY3WFGJKSQA08UF9NCMST928Y" hidden="1">#REF!</definedName>
    <definedName name="BExVY954UOEVQEIC5OFO4NEWVKAQ" localSheetId="4" hidden="1">#REF!</definedName>
    <definedName name="BExVY954UOEVQEIC5OFO4NEWVKAQ" localSheetId="3" hidden="1">#REF!</definedName>
    <definedName name="BExVY954UOEVQEIC5OFO4NEWVKAQ" localSheetId="0" hidden="1">#REF!</definedName>
    <definedName name="BExVY954UOEVQEIC5OFO4NEWVKAQ" localSheetId="1" hidden="1">#REF!</definedName>
    <definedName name="BExVY954UOEVQEIC5OFO4NEWVKAQ" hidden="1">#REF!</definedName>
    <definedName name="BExVYHDYIV5397LC02V4FEP8VD6W" localSheetId="4" hidden="1">#REF!</definedName>
    <definedName name="BExVYHDYIV5397LC02V4FEP8VD6W" localSheetId="3" hidden="1">#REF!</definedName>
    <definedName name="BExVYHDYIV5397LC02V4FEP8VD6W" localSheetId="0" hidden="1">#REF!</definedName>
    <definedName name="BExVYHDYIV5397LC02V4FEP8VD6W" localSheetId="1" hidden="1">#REF!</definedName>
    <definedName name="BExVYHDYIV5397LC02V4FEP8VD6W" hidden="1">#REF!</definedName>
    <definedName name="BExVYOVIZDA18YIQ0A30Q052PCAK" localSheetId="4" hidden="1">#REF!</definedName>
    <definedName name="BExVYOVIZDA18YIQ0A30Q052PCAK" localSheetId="3" hidden="1">#REF!</definedName>
    <definedName name="BExVYOVIZDA18YIQ0A30Q052PCAK" localSheetId="0" hidden="1">#REF!</definedName>
    <definedName name="BExVYOVIZDA18YIQ0A30Q052PCAK" localSheetId="1" hidden="1">#REF!</definedName>
    <definedName name="BExVYOVIZDA18YIQ0A30Q052PCAK" hidden="1">#REF!</definedName>
    <definedName name="BExVYQIXPEM6J4JVP78BRHIC05PV" localSheetId="4" hidden="1">#REF!</definedName>
    <definedName name="BExVYQIXPEM6J4JVP78BRHIC05PV" localSheetId="3" hidden="1">#REF!</definedName>
    <definedName name="BExVYQIXPEM6J4JVP78BRHIC05PV" localSheetId="0" hidden="1">#REF!</definedName>
    <definedName name="BExVYQIXPEM6J4JVP78BRHIC05PV" localSheetId="1" hidden="1">#REF!</definedName>
    <definedName name="BExVYQIXPEM6J4JVP78BRHIC05PV" hidden="1">#REF!</definedName>
    <definedName name="BExVYVGWN7SONLVDH9WJ2F1JS264" localSheetId="4" hidden="1">#REF!</definedName>
    <definedName name="BExVYVGWN7SONLVDH9WJ2F1JS264" localSheetId="3" hidden="1">#REF!</definedName>
    <definedName name="BExVYVGWN7SONLVDH9WJ2F1JS264" localSheetId="0" hidden="1">#REF!</definedName>
    <definedName name="BExVYVGWN7SONLVDH9WJ2F1JS264" localSheetId="1" hidden="1">#REF!</definedName>
    <definedName name="BExVYVGWN7SONLVDH9WJ2F1JS264" hidden="1">#REF!</definedName>
    <definedName name="BExVZ9EO732IK6MNMG17Y1EFTJQC" localSheetId="4" hidden="1">#REF!</definedName>
    <definedName name="BExVZ9EO732IK6MNMG17Y1EFTJQC" localSheetId="3" hidden="1">#REF!</definedName>
    <definedName name="BExVZ9EO732IK6MNMG17Y1EFTJQC" localSheetId="0" hidden="1">#REF!</definedName>
    <definedName name="BExVZ9EO732IK6MNMG17Y1EFTJQC" localSheetId="1" hidden="1">#REF!</definedName>
    <definedName name="BExVZ9EO732IK6MNMG17Y1EFTJQC" hidden="1">#REF!</definedName>
    <definedName name="BExVZB1Y5J4UL2LKK0363EU7GIJ1" localSheetId="4" hidden="1">#REF!</definedName>
    <definedName name="BExVZB1Y5J4UL2LKK0363EU7GIJ1" localSheetId="3" hidden="1">#REF!</definedName>
    <definedName name="BExVZB1Y5J4UL2LKK0363EU7GIJ1" localSheetId="0" hidden="1">#REF!</definedName>
    <definedName name="BExVZB1Y5J4UL2LKK0363EU7GIJ1" localSheetId="1" hidden="1">#REF!</definedName>
    <definedName name="BExVZB1Y5J4UL2LKK0363EU7GIJ1" hidden="1">#REF!</definedName>
    <definedName name="BExVZJQVO5LQ0BJH5JEN5NOBIAF6" localSheetId="4" hidden="1">#REF!</definedName>
    <definedName name="BExVZJQVO5LQ0BJH5JEN5NOBIAF6" localSheetId="3" hidden="1">#REF!</definedName>
    <definedName name="BExVZJQVO5LQ0BJH5JEN5NOBIAF6" localSheetId="0" hidden="1">#REF!</definedName>
    <definedName name="BExVZJQVO5LQ0BJH5JEN5NOBIAF6" localSheetId="1" hidden="1">#REF!</definedName>
    <definedName name="BExVZJQVO5LQ0BJH5JEN5NOBIAF6" hidden="1">#REF!</definedName>
    <definedName name="BExVZNXWS91RD7NXV5NE2R3C8WW7" localSheetId="4" hidden="1">#REF!</definedName>
    <definedName name="BExVZNXWS91RD7NXV5NE2R3C8WW7" localSheetId="3" hidden="1">#REF!</definedName>
    <definedName name="BExVZNXWS91RD7NXV5NE2R3C8WW7" localSheetId="0" hidden="1">#REF!</definedName>
    <definedName name="BExVZNXWS91RD7NXV5NE2R3C8WW7" localSheetId="1" hidden="1">#REF!</definedName>
    <definedName name="BExVZNXWS91RD7NXV5NE2R3C8WW7" hidden="1">#REF!</definedName>
    <definedName name="BExW0386REQRCQCVT9BCX80UPTRY" localSheetId="4" hidden="1">#REF!</definedName>
    <definedName name="BExW0386REQRCQCVT9BCX80UPTRY" localSheetId="3" hidden="1">#REF!</definedName>
    <definedName name="BExW0386REQRCQCVT9BCX80UPTRY" localSheetId="0" hidden="1">#REF!</definedName>
    <definedName name="BExW0386REQRCQCVT9BCX80UPTRY" localSheetId="1" hidden="1">#REF!</definedName>
    <definedName name="BExW0386REQRCQCVT9BCX80UPTRY" hidden="1">#REF!</definedName>
    <definedName name="BExW0FYP4WXY71CYUG40SUBG9UWU" localSheetId="4" hidden="1">#REF!</definedName>
    <definedName name="BExW0FYP4WXY71CYUG40SUBG9UWU" localSheetId="3" hidden="1">#REF!</definedName>
    <definedName name="BExW0FYP4WXY71CYUG40SUBG9UWU" localSheetId="0" hidden="1">#REF!</definedName>
    <definedName name="BExW0FYP4WXY71CYUG40SUBG9UWU" localSheetId="1" hidden="1">#REF!</definedName>
    <definedName name="BExW0FYP4WXY71CYUG40SUBG9UWU" hidden="1">#REF!</definedName>
    <definedName name="BExW0RI61B4VV0ARXTFVBAWRA1C5" localSheetId="4" hidden="1">#REF!</definedName>
    <definedName name="BExW0RI61B4VV0ARXTFVBAWRA1C5" localSheetId="3" hidden="1">#REF!</definedName>
    <definedName name="BExW0RI61B4VV0ARXTFVBAWRA1C5" localSheetId="0" hidden="1">#REF!</definedName>
    <definedName name="BExW0RI61B4VV0ARXTFVBAWRA1C5" localSheetId="1" hidden="1">#REF!</definedName>
    <definedName name="BExW0RI61B4VV0ARXTFVBAWRA1C5" hidden="1">#REF!</definedName>
    <definedName name="BExW1BVUYQTKMOR56MW7RVRX4L1L" localSheetId="4" hidden="1">#REF!</definedName>
    <definedName name="BExW1BVUYQTKMOR56MW7RVRX4L1L" localSheetId="3" hidden="1">#REF!</definedName>
    <definedName name="BExW1BVUYQTKMOR56MW7RVRX4L1L" localSheetId="0" hidden="1">#REF!</definedName>
    <definedName name="BExW1BVUYQTKMOR56MW7RVRX4L1L" localSheetId="1" hidden="1">#REF!</definedName>
    <definedName name="BExW1BVUYQTKMOR56MW7RVRX4L1L" hidden="1">#REF!</definedName>
    <definedName name="BExW1F1220628FOMTW5UAATHRJHK" localSheetId="4" hidden="1">#REF!</definedName>
    <definedName name="BExW1F1220628FOMTW5UAATHRJHK" localSheetId="3" hidden="1">#REF!</definedName>
    <definedName name="BExW1F1220628FOMTW5UAATHRJHK" localSheetId="0" hidden="1">#REF!</definedName>
    <definedName name="BExW1F1220628FOMTW5UAATHRJHK" localSheetId="1" hidden="1">#REF!</definedName>
    <definedName name="BExW1F1220628FOMTW5UAATHRJHK" hidden="1">#REF!</definedName>
    <definedName name="BExW1TKA0Z9OP2DTG50GZR5EG8C7" localSheetId="4" hidden="1">#REF!</definedName>
    <definedName name="BExW1TKA0Z9OP2DTG50GZR5EG8C7" localSheetId="3" hidden="1">#REF!</definedName>
    <definedName name="BExW1TKA0Z9OP2DTG50GZR5EG8C7" localSheetId="0" hidden="1">#REF!</definedName>
    <definedName name="BExW1TKA0Z9OP2DTG50GZR5EG8C7" localSheetId="1" hidden="1">#REF!</definedName>
    <definedName name="BExW1TKA0Z9OP2DTG50GZR5EG8C7" hidden="1">#REF!</definedName>
    <definedName name="BExW1U0JLKQ094DW5MMOI8UHO09V" localSheetId="4" hidden="1">#REF!</definedName>
    <definedName name="BExW1U0JLKQ094DW5MMOI8UHO09V" localSheetId="3" hidden="1">#REF!</definedName>
    <definedName name="BExW1U0JLKQ094DW5MMOI8UHO09V" localSheetId="0" hidden="1">#REF!</definedName>
    <definedName name="BExW1U0JLKQ094DW5MMOI8UHO09V" localSheetId="1" hidden="1">#REF!</definedName>
    <definedName name="BExW1U0JLKQ094DW5MMOI8UHO09V" hidden="1">#REF!</definedName>
    <definedName name="BExW283NP9D366XFPXLGSCI5UB0L" localSheetId="4" hidden="1">#REF!</definedName>
    <definedName name="BExW283NP9D366XFPXLGSCI5UB0L" localSheetId="3" hidden="1">#REF!</definedName>
    <definedName name="BExW283NP9D366XFPXLGSCI5UB0L" localSheetId="0" hidden="1">#REF!</definedName>
    <definedName name="BExW283NP9D366XFPXLGSCI5UB0L" localSheetId="1" hidden="1">#REF!</definedName>
    <definedName name="BExW283NP9D366XFPXLGSCI5UB0L" hidden="1">#REF!</definedName>
    <definedName name="BExW2H3C8WJSBW5FGTFKVDVJC4CL" localSheetId="4" hidden="1">#REF!</definedName>
    <definedName name="BExW2H3C8WJSBW5FGTFKVDVJC4CL" localSheetId="3" hidden="1">#REF!</definedName>
    <definedName name="BExW2H3C8WJSBW5FGTFKVDVJC4CL" localSheetId="0" hidden="1">#REF!</definedName>
    <definedName name="BExW2H3C8WJSBW5FGTFKVDVJC4CL" localSheetId="1" hidden="1">#REF!</definedName>
    <definedName name="BExW2H3C8WJSBW5FGTFKVDVJC4CL" hidden="1">#REF!</definedName>
    <definedName name="BExW2MSCKPGF5K3I7TL4KF5ISUOL" localSheetId="4" hidden="1">#REF!</definedName>
    <definedName name="BExW2MSCKPGF5K3I7TL4KF5ISUOL" localSheetId="3" hidden="1">#REF!</definedName>
    <definedName name="BExW2MSCKPGF5K3I7TL4KF5ISUOL" localSheetId="0" hidden="1">#REF!</definedName>
    <definedName name="BExW2MSCKPGF5K3I7TL4KF5ISUOL" localSheetId="1" hidden="1">#REF!</definedName>
    <definedName name="BExW2MSCKPGF5K3I7TL4KF5ISUOL" hidden="1">#REF!</definedName>
    <definedName name="BExW2SMO90FU9W8DVVES6Q4E6BZR" localSheetId="4" hidden="1">#REF!</definedName>
    <definedName name="BExW2SMO90FU9W8DVVES6Q4E6BZR" localSheetId="3" hidden="1">#REF!</definedName>
    <definedName name="BExW2SMO90FU9W8DVVES6Q4E6BZR" localSheetId="0" hidden="1">#REF!</definedName>
    <definedName name="BExW2SMO90FU9W8DVVES6Q4E6BZR" localSheetId="1" hidden="1">#REF!</definedName>
    <definedName name="BExW2SMO90FU9W8DVVES6Q4E6BZR" hidden="1">#REF!</definedName>
    <definedName name="BExW36V9N91OHCUMGWJQL3I5P4JK" localSheetId="4" hidden="1">#REF!</definedName>
    <definedName name="BExW36V9N91OHCUMGWJQL3I5P4JK" localSheetId="3" hidden="1">#REF!</definedName>
    <definedName name="BExW36V9N91OHCUMGWJQL3I5P4JK" localSheetId="0" hidden="1">#REF!</definedName>
    <definedName name="BExW36V9N91OHCUMGWJQL3I5P4JK" localSheetId="1" hidden="1">#REF!</definedName>
    <definedName name="BExW36V9N91OHCUMGWJQL3I5P4JK" hidden="1">#REF!</definedName>
    <definedName name="BExW3EIBA1J9Q9NA9VCGZGRS8WV7" localSheetId="4" hidden="1">#REF!</definedName>
    <definedName name="BExW3EIBA1J9Q9NA9VCGZGRS8WV7" localSheetId="3" hidden="1">#REF!</definedName>
    <definedName name="BExW3EIBA1J9Q9NA9VCGZGRS8WV7" localSheetId="0" hidden="1">#REF!</definedName>
    <definedName name="BExW3EIBA1J9Q9NA9VCGZGRS8WV7" localSheetId="1" hidden="1">#REF!</definedName>
    <definedName name="BExW3EIBA1J9Q9NA9VCGZGRS8WV7" hidden="1">#REF!</definedName>
    <definedName name="BExW3FEO8FI8N6AGQKYEG4SQVJWB" localSheetId="4" hidden="1">#REF!</definedName>
    <definedName name="BExW3FEO8FI8N6AGQKYEG4SQVJWB" localSheetId="3" hidden="1">#REF!</definedName>
    <definedName name="BExW3FEO8FI8N6AGQKYEG4SQVJWB" localSheetId="0" hidden="1">#REF!</definedName>
    <definedName name="BExW3FEO8FI8N6AGQKYEG4SQVJWB" localSheetId="1" hidden="1">#REF!</definedName>
    <definedName name="BExW3FEO8FI8N6AGQKYEG4SQVJWB" hidden="1">#REF!</definedName>
    <definedName name="BExW3GB28STOMJUSZEIA7YKYNS4Y" localSheetId="4" hidden="1">#REF!</definedName>
    <definedName name="BExW3GB28STOMJUSZEIA7YKYNS4Y" localSheetId="3" hidden="1">#REF!</definedName>
    <definedName name="BExW3GB28STOMJUSZEIA7YKYNS4Y" localSheetId="0" hidden="1">#REF!</definedName>
    <definedName name="BExW3GB28STOMJUSZEIA7YKYNS4Y" localSheetId="1" hidden="1">#REF!</definedName>
    <definedName name="BExW3GB28STOMJUSZEIA7YKYNS4Y" hidden="1">#REF!</definedName>
    <definedName name="BExW3T1K638HT5E0Y8MMK108P5JT" localSheetId="4" hidden="1">#REF!</definedName>
    <definedName name="BExW3T1K638HT5E0Y8MMK108P5JT" localSheetId="3" hidden="1">#REF!</definedName>
    <definedName name="BExW3T1K638HT5E0Y8MMK108P5JT" localSheetId="0" hidden="1">#REF!</definedName>
    <definedName name="BExW3T1K638HT5E0Y8MMK108P5JT" localSheetId="1" hidden="1">#REF!</definedName>
    <definedName name="BExW3T1K638HT5E0Y8MMK108P5JT" hidden="1">#REF!</definedName>
    <definedName name="BExW4217ZHL9VO39POSTJOD090WU" localSheetId="4" hidden="1">#REF!</definedName>
    <definedName name="BExW4217ZHL9VO39POSTJOD090WU" localSheetId="3" hidden="1">#REF!</definedName>
    <definedName name="BExW4217ZHL9VO39POSTJOD090WU" localSheetId="0" hidden="1">#REF!</definedName>
    <definedName name="BExW4217ZHL9VO39POSTJOD090WU" localSheetId="1" hidden="1">#REF!</definedName>
    <definedName name="BExW4217ZHL9VO39POSTJOD090WU" hidden="1">#REF!</definedName>
    <definedName name="BExW4GPW71EBF8XPS2QGVQHBCDX3" localSheetId="4" hidden="1">#REF!</definedName>
    <definedName name="BExW4GPW71EBF8XPS2QGVQHBCDX3" localSheetId="3" hidden="1">#REF!</definedName>
    <definedName name="BExW4GPW71EBF8XPS2QGVQHBCDX3" localSheetId="0" hidden="1">#REF!</definedName>
    <definedName name="BExW4GPW71EBF8XPS2QGVQHBCDX3" localSheetId="1" hidden="1">#REF!</definedName>
    <definedName name="BExW4GPW71EBF8XPS2QGVQHBCDX3" hidden="1">#REF!</definedName>
    <definedName name="BExW4JKC5837JBPCOJV337ZVYYY3" localSheetId="4" hidden="1">#REF!</definedName>
    <definedName name="BExW4JKC5837JBPCOJV337ZVYYY3" localSheetId="3" hidden="1">#REF!</definedName>
    <definedName name="BExW4JKC5837JBPCOJV337ZVYYY3" localSheetId="0" hidden="1">#REF!</definedName>
    <definedName name="BExW4JKC5837JBPCOJV337ZVYYY3" localSheetId="1" hidden="1">#REF!</definedName>
    <definedName name="BExW4JKC5837JBPCOJV337ZVYYY3" hidden="1">#REF!</definedName>
    <definedName name="BExW4QR9FV9MP5K610THBSM51RYO" localSheetId="4" hidden="1">#REF!</definedName>
    <definedName name="BExW4QR9FV9MP5K610THBSM51RYO" localSheetId="3" hidden="1">#REF!</definedName>
    <definedName name="BExW4QR9FV9MP5K610THBSM51RYO" localSheetId="0" hidden="1">#REF!</definedName>
    <definedName name="BExW4QR9FV9MP5K610THBSM51RYO" localSheetId="1" hidden="1">#REF!</definedName>
    <definedName name="BExW4QR9FV9MP5K610THBSM51RYO" hidden="1">#REF!</definedName>
    <definedName name="BExW4Z029R9E19ZENN3WEA3VDAD1" localSheetId="4" hidden="1">#REF!</definedName>
    <definedName name="BExW4Z029R9E19ZENN3WEA3VDAD1" localSheetId="3" hidden="1">#REF!</definedName>
    <definedName name="BExW4Z029R9E19ZENN3WEA3VDAD1" localSheetId="0" hidden="1">#REF!</definedName>
    <definedName name="BExW4Z029R9E19ZENN3WEA3VDAD1" localSheetId="1" hidden="1">#REF!</definedName>
    <definedName name="BExW4Z029R9E19ZENN3WEA3VDAD1" hidden="1">#REF!</definedName>
    <definedName name="BExW5AZNT6IAZGNF2C879ODHY1B8" localSheetId="4" hidden="1">#REF!</definedName>
    <definedName name="BExW5AZNT6IAZGNF2C879ODHY1B8" localSheetId="3" hidden="1">#REF!</definedName>
    <definedName name="BExW5AZNT6IAZGNF2C879ODHY1B8" localSheetId="0" hidden="1">#REF!</definedName>
    <definedName name="BExW5AZNT6IAZGNF2C879ODHY1B8" localSheetId="1" hidden="1">#REF!</definedName>
    <definedName name="BExW5AZNT6IAZGNF2C879ODHY1B8" hidden="1">#REF!</definedName>
    <definedName name="BExW5WPU27WD4NWZOT0ZEJIDLX5J" localSheetId="4" hidden="1">#REF!</definedName>
    <definedName name="BExW5WPU27WD4NWZOT0ZEJIDLX5J" localSheetId="3" hidden="1">#REF!</definedName>
    <definedName name="BExW5WPU27WD4NWZOT0ZEJIDLX5J" localSheetId="0" hidden="1">#REF!</definedName>
    <definedName name="BExW5WPU27WD4NWZOT0ZEJIDLX5J" localSheetId="1" hidden="1">#REF!</definedName>
    <definedName name="BExW5WPU27WD4NWZOT0ZEJIDLX5J" hidden="1">#REF!</definedName>
    <definedName name="BExW660AV1TUV2XNUPD65RZR3QOO" localSheetId="4" hidden="1">#REF!</definedName>
    <definedName name="BExW660AV1TUV2XNUPD65RZR3QOO" localSheetId="3" hidden="1">#REF!</definedName>
    <definedName name="BExW660AV1TUV2XNUPD65RZR3QOO" localSheetId="0" hidden="1">#REF!</definedName>
    <definedName name="BExW660AV1TUV2XNUPD65RZR3QOO" localSheetId="1" hidden="1">#REF!</definedName>
    <definedName name="BExW660AV1TUV2XNUPD65RZR3QOO" hidden="1">#REF!</definedName>
    <definedName name="BExW66LVVZK656PQY1257QMHP2AY" localSheetId="4" hidden="1">#REF!</definedName>
    <definedName name="BExW66LVVZK656PQY1257QMHP2AY" localSheetId="3" hidden="1">#REF!</definedName>
    <definedName name="BExW66LVVZK656PQY1257QMHP2AY" localSheetId="0" hidden="1">#REF!</definedName>
    <definedName name="BExW66LVVZK656PQY1257QMHP2AY" localSheetId="1" hidden="1">#REF!</definedName>
    <definedName name="BExW66LVVZK656PQY1257QMHP2AY" hidden="1">#REF!</definedName>
    <definedName name="BExW6EJPHAP1TWT380AZLXNHR22P" localSheetId="4" hidden="1">#REF!</definedName>
    <definedName name="BExW6EJPHAP1TWT380AZLXNHR22P" localSheetId="3" hidden="1">#REF!</definedName>
    <definedName name="BExW6EJPHAP1TWT380AZLXNHR22P" localSheetId="0" hidden="1">#REF!</definedName>
    <definedName name="BExW6EJPHAP1TWT380AZLXNHR22P" localSheetId="1" hidden="1">#REF!</definedName>
    <definedName name="BExW6EJPHAP1TWT380AZLXNHR22P" hidden="1">#REF!</definedName>
    <definedName name="BExW6G1PJ38H10DVLL8WPQ736OEB" localSheetId="4" hidden="1">#REF!</definedName>
    <definedName name="BExW6G1PJ38H10DVLL8WPQ736OEB" localSheetId="3" hidden="1">#REF!</definedName>
    <definedName name="BExW6G1PJ38H10DVLL8WPQ736OEB" localSheetId="0" hidden="1">#REF!</definedName>
    <definedName name="BExW6G1PJ38H10DVLL8WPQ736OEB" localSheetId="1" hidden="1">#REF!</definedName>
    <definedName name="BExW6G1PJ38H10DVLL8WPQ736OEB" hidden="1">#REF!</definedName>
    <definedName name="BExW794A74Z5F2K8LVQLD6VSKXUE" localSheetId="4" hidden="1">#REF!</definedName>
    <definedName name="BExW794A74Z5F2K8LVQLD6VSKXUE" localSheetId="3" hidden="1">#REF!</definedName>
    <definedName name="BExW794A74Z5F2K8LVQLD6VSKXUE" localSheetId="0" hidden="1">#REF!</definedName>
    <definedName name="BExW794A74Z5F2K8LVQLD6VSKXUE" localSheetId="1" hidden="1">#REF!</definedName>
    <definedName name="BExW794A74Z5F2K8LVQLD6VSKXUE" hidden="1">#REF!</definedName>
    <definedName name="BExW8K0SSIPSKBVP06IJ71600HJZ" localSheetId="4" hidden="1">#REF!</definedName>
    <definedName name="BExW8K0SSIPSKBVP06IJ71600HJZ" localSheetId="3" hidden="1">#REF!</definedName>
    <definedName name="BExW8K0SSIPSKBVP06IJ71600HJZ" localSheetId="0" hidden="1">#REF!</definedName>
    <definedName name="BExW8K0SSIPSKBVP06IJ71600HJZ" localSheetId="1" hidden="1">#REF!</definedName>
    <definedName name="BExW8K0SSIPSKBVP06IJ71600HJZ" hidden="1">#REF!</definedName>
    <definedName name="BExW8NM8DJJESE7GF7VGTO2XO6P1" localSheetId="4" hidden="1">#REF!</definedName>
    <definedName name="BExW8NM8DJJESE7GF7VGTO2XO6P1" localSheetId="3" hidden="1">#REF!</definedName>
    <definedName name="BExW8NM8DJJESE7GF7VGTO2XO6P1" localSheetId="0" hidden="1">#REF!</definedName>
    <definedName name="BExW8NM8DJJESE7GF7VGTO2XO6P1" localSheetId="1" hidden="1">#REF!</definedName>
    <definedName name="BExW8NM8DJJESE7GF7VGTO2XO6P1" hidden="1">#REF!</definedName>
    <definedName name="BExW8T0GVY3ZYO4ACSBLHS8SH895" localSheetId="4" hidden="1">#REF!</definedName>
    <definedName name="BExW8T0GVY3ZYO4ACSBLHS8SH895" localSheetId="3" hidden="1">#REF!</definedName>
    <definedName name="BExW8T0GVY3ZYO4ACSBLHS8SH895" localSheetId="0" hidden="1">#REF!</definedName>
    <definedName name="BExW8T0GVY3ZYO4ACSBLHS8SH895" localSheetId="1" hidden="1">#REF!</definedName>
    <definedName name="BExW8T0GVY3ZYO4ACSBLHS8SH895" hidden="1">#REF!</definedName>
    <definedName name="BExW8YEP73JMMU9HZ08PM4WHJQZ4" localSheetId="4" hidden="1">#REF!</definedName>
    <definedName name="BExW8YEP73JMMU9HZ08PM4WHJQZ4" localSheetId="3" hidden="1">#REF!</definedName>
    <definedName name="BExW8YEP73JMMU9HZ08PM4WHJQZ4" localSheetId="0" hidden="1">#REF!</definedName>
    <definedName name="BExW8YEP73JMMU9HZ08PM4WHJQZ4" localSheetId="1" hidden="1">#REF!</definedName>
    <definedName name="BExW8YEP73JMMU9HZ08PM4WHJQZ4" hidden="1">#REF!</definedName>
    <definedName name="BExW937AT53OZQRHNWQZ5BVH24IE" localSheetId="4" hidden="1">#REF!</definedName>
    <definedName name="BExW937AT53OZQRHNWQZ5BVH24IE" localSheetId="3" hidden="1">#REF!</definedName>
    <definedName name="BExW937AT53OZQRHNWQZ5BVH24IE" localSheetId="0" hidden="1">#REF!</definedName>
    <definedName name="BExW937AT53OZQRHNWQZ5BVH24IE" localSheetId="1" hidden="1">#REF!</definedName>
    <definedName name="BExW937AT53OZQRHNWQZ5BVH24IE" hidden="1">#REF!</definedName>
    <definedName name="BExW95LN5N0LYFFVP7GJEGDVDLF0" localSheetId="4" hidden="1">#REF!</definedName>
    <definedName name="BExW95LN5N0LYFFVP7GJEGDVDLF0" localSheetId="3" hidden="1">#REF!</definedName>
    <definedName name="BExW95LN5N0LYFFVP7GJEGDVDLF0" localSheetId="0" hidden="1">#REF!</definedName>
    <definedName name="BExW95LN5N0LYFFVP7GJEGDVDLF0" localSheetId="1" hidden="1">#REF!</definedName>
    <definedName name="BExW95LN5N0LYFFVP7GJEGDVDLF0" hidden="1">#REF!</definedName>
    <definedName name="BExW967733Q8RAJOHR2GJ3HO8JIW" localSheetId="4" hidden="1">#REF!</definedName>
    <definedName name="BExW967733Q8RAJOHR2GJ3HO8JIW" localSheetId="3" hidden="1">#REF!</definedName>
    <definedName name="BExW967733Q8RAJOHR2GJ3HO8JIW" localSheetId="0" hidden="1">#REF!</definedName>
    <definedName name="BExW967733Q8RAJOHR2GJ3HO8JIW" localSheetId="1" hidden="1">#REF!</definedName>
    <definedName name="BExW967733Q8RAJOHR2GJ3HO8JIW" hidden="1">#REF!</definedName>
    <definedName name="BExW9POK1KIOI0ALS5MZIKTDIYMA" localSheetId="4" hidden="1">#REF!</definedName>
    <definedName name="BExW9POK1KIOI0ALS5MZIKTDIYMA" localSheetId="3" hidden="1">#REF!</definedName>
    <definedName name="BExW9POK1KIOI0ALS5MZIKTDIYMA" localSheetId="0" hidden="1">#REF!</definedName>
    <definedName name="BExW9POK1KIOI0ALS5MZIKTDIYMA" localSheetId="1" hidden="1">#REF!</definedName>
    <definedName name="BExW9POK1KIOI0ALS5MZIKTDIYMA" hidden="1">#REF!</definedName>
    <definedName name="BExW9TVLB7OIHTG98I7I4EXBL61S" localSheetId="4" hidden="1">#REF!</definedName>
    <definedName name="BExW9TVLB7OIHTG98I7I4EXBL61S" localSheetId="3" hidden="1">#REF!</definedName>
    <definedName name="BExW9TVLB7OIHTG98I7I4EXBL61S" localSheetId="0" hidden="1">#REF!</definedName>
    <definedName name="BExW9TVLB7OIHTG98I7I4EXBL61S" localSheetId="1" hidden="1">#REF!</definedName>
    <definedName name="BExW9TVLB7OIHTG98I7I4EXBL61S" hidden="1">#REF!</definedName>
    <definedName name="BExXLDE6PN4ESWT3LXJNQCY94NE4" localSheetId="4" hidden="1">#REF!</definedName>
    <definedName name="BExXLDE6PN4ESWT3LXJNQCY94NE4" localSheetId="3" hidden="1">#REF!</definedName>
    <definedName name="BExXLDE6PN4ESWT3LXJNQCY94NE4" localSheetId="0" hidden="1">#REF!</definedName>
    <definedName name="BExXLDE6PN4ESWT3LXJNQCY94NE4" localSheetId="1" hidden="1">#REF!</definedName>
    <definedName name="BExXLDE6PN4ESWT3LXJNQCY94NE4" hidden="1">#REF!</definedName>
    <definedName name="BExXLQVPK2H3IF0NDDA5CT612EUK" localSheetId="4" hidden="1">#REF!</definedName>
    <definedName name="BExXLQVPK2H3IF0NDDA5CT612EUK" localSheetId="3" hidden="1">#REF!</definedName>
    <definedName name="BExXLQVPK2H3IF0NDDA5CT612EUK" localSheetId="0" hidden="1">#REF!</definedName>
    <definedName name="BExXLQVPK2H3IF0NDDA5CT612EUK" localSheetId="1" hidden="1">#REF!</definedName>
    <definedName name="BExXLQVPK2H3IF0NDDA5CT612EUK" hidden="1">#REF!</definedName>
    <definedName name="BExXLR6IO70TYTACKQH9M5PGV24J" localSheetId="4" hidden="1">#REF!</definedName>
    <definedName name="BExXLR6IO70TYTACKQH9M5PGV24J" localSheetId="3" hidden="1">#REF!</definedName>
    <definedName name="BExXLR6IO70TYTACKQH9M5PGV24J" localSheetId="0" hidden="1">#REF!</definedName>
    <definedName name="BExXLR6IO70TYTACKQH9M5PGV24J" localSheetId="1" hidden="1">#REF!</definedName>
    <definedName name="BExXLR6IO70TYTACKQH9M5PGV24J" hidden="1">#REF!</definedName>
    <definedName name="BExXM065WOLYRYHGHOJE0OOFXA4M" localSheetId="4" hidden="1">#REF!</definedName>
    <definedName name="BExXM065WOLYRYHGHOJE0OOFXA4M" localSheetId="3" hidden="1">#REF!</definedName>
    <definedName name="BExXM065WOLYRYHGHOJE0OOFXA4M" localSheetId="0" hidden="1">#REF!</definedName>
    <definedName name="BExXM065WOLYRYHGHOJE0OOFXA4M" localSheetId="1" hidden="1">#REF!</definedName>
    <definedName name="BExXM065WOLYRYHGHOJE0OOFXA4M" hidden="1">#REF!</definedName>
    <definedName name="BExXM3GUNXVDM82KUR17NNUMQCNI" localSheetId="4" hidden="1">#REF!</definedName>
    <definedName name="BExXM3GUNXVDM82KUR17NNUMQCNI" localSheetId="3" hidden="1">#REF!</definedName>
    <definedName name="BExXM3GUNXVDM82KUR17NNUMQCNI" localSheetId="0" hidden="1">#REF!</definedName>
    <definedName name="BExXM3GUNXVDM82KUR17NNUMQCNI" localSheetId="1" hidden="1">#REF!</definedName>
    <definedName name="BExXM3GUNXVDM82KUR17NNUMQCNI" hidden="1">#REF!</definedName>
    <definedName name="BExXMA28M8SH7MKIGETSDA72WUIZ" localSheetId="4" hidden="1">#REF!</definedName>
    <definedName name="BExXMA28M8SH7MKIGETSDA72WUIZ" localSheetId="3" hidden="1">#REF!</definedName>
    <definedName name="BExXMA28M8SH7MKIGETSDA72WUIZ" localSheetId="0" hidden="1">#REF!</definedName>
    <definedName name="BExXMA28M8SH7MKIGETSDA72WUIZ" localSheetId="1" hidden="1">#REF!</definedName>
    <definedName name="BExXMA28M8SH7MKIGETSDA72WUIZ" hidden="1">#REF!</definedName>
    <definedName name="BExXMOLHIAHDLFSA31PUB36SC3I9" localSheetId="4" hidden="1">#REF!</definedName>
    <definedName name="BExXMOLHIAHDLFSA31PUB36SC3I9" localSheetId="3" hidden="1">#REF!</definedName>
    <definedName name="BExXMOLHIAHDLFSA31PUB36SC3I9" localSheetId="0" hidden="1">#REF!</definedName>
    <definedName name="BExXMOLHIAHDLFSA31PUB36SC3I9" localSheetId="1" hidden="1">#REF!</definedName>
    <definedName name="BExXMOLHIAHDLFSA31PUB36SC3I9" hidden="1">#REF!</definedName>
    <definedName name="BExXMT8T5Z3M2JBQN65X2LKH0YQI" localSheetId="4" hidden="1">#REF!</definedName>
    <definedName name="BExXMT8T5Z3M2JBQN65X2LKH0YQI" localSheetId="3" hidden="1">#REF!</definedName>
    <definedName name="BExXMT8T5Z3M2JBQN65X2LKH0YQI" localSheetId="0" hidden="1">#REF!</definedName>
    <definedName name="BExXMT8T5Z3M2JBQN65X2LKH0YQI" localSheetId="1" hidden="1">#REF!</definedName>
    <definedName name="BExXMT8T5Z3M2JBQN65X2LKH0YQI" hidden="1">#REF!</definedName>
    <definedName name="BExXN1XNO7H60M9X1E7EVWFJDM5N" localSheetId="4" hidden="1">#REF!</definedName>
    <definedName name="BExXN1XNO7H60M9X1E7EVWFJDM5N" localSheetId="3" hidden="1">#REF!</definedName>
    <definedName name="BExXN1XNO7H60M9X1E7EVWFJDM5N" localSheetId="0" hidden="1">#REF!</definedName>
    <definedName name="BExXN1XNO7H60M9X1E7EVWFJDM5N" localSheetId="1" hidden="1">#REF!</definedName>
    <definedName name="BExXN1XNO7H60M9X1E7EVWFJDM5N" hidden="1">#REF!</definedName>
    <definedName name="BExXN22ZOTIW49GPLWFYKVM90FNZ" localSheetId="4" hidden="1">#REF!</definedName>
    <definedName name="BExXN22ZOTIW49GPLWFYKVM90FNZ" localSheetId="3" hidden="1">#REF!</definedName>
    <definedName name="BExXN22ZOTIW49GPLWFYKVM90FNZ" localSheetId="0" hidden="1">#REF!</definedName>
    <definedName name="BExXN22ZOTIW49GPLWFYKVM90FNZ" localSheetId="1" hidden="1">#REF!</definedName>
    <definedName name="BExXN22ZOTIW49GPLWFYKVM90FNZ" hidden="1">#REF!</definedName>
    <definedName name="BExXN4C031W9DK73MJHKL8YT1QA8" localSheetId="4" hidden="1">#REF!</definedName>
    <definedName name="BExXN4C031W9DK73MJHKL8YT1QA8" localSheetId="3" hidden="1">#REF!</definedName>
    <definedName name="BExXN4C031W9DK73MJHKL8YT1QA8" localSheetId="0" hidden="1">#REF!</definedName>
    <definedName name="BExXN4C031W9DK73MJHKL8YT1QA8" localSheetId="1" hidden="1">#REF!</definedName>
    <definedName name="BExXN4C031W9DK73MJHKL8YT1QA8" hidden="1">#REF!</definedName>
    <definedName name="BExXN6QAP8UJQVN4R4BQKPP4QK35" localSheetId="4" hidden="1">#REF!</definedName>
    <definedName name="BExXN6QAP8UJQVN4R4BQKPP4QK35" localSheetId="3" hidden="1">#REF!</definedName>
    <definedName name="BExXN6QAP8UJQVN4R4BQKPP4QK35" localSheetId="0" hidden="1">#REF!</definedName>
    <definedName name="BExXN6QAP8UJQVN4R4BQKPP4QK35" localSheetId="1" hidden="1">#REF!</definedName>
    <definedName name="BExXN6QAP8UJQVN4R4BQKPP4QK35" hidden="1">#REF!</definedName>
    <definedName name="BExXNBOA39T2X6Y5Y5GZ5DDNA1AX" localSheetId="4" hidden="1">#REF!</definedName>
    <definedName name="BExXNBOA39T2X6Y5Y5GZ5DDNA1AX" localSheetId="3" hidden="1">#REF!</definedName>
    <definedName name="BExXNBOA39T2X6Y5Y5GZ5DDNA1AX" localSheetId="0" hidden="1">#REF!</definedName>
    <definedName name="BExXNBOA39T2X6Y5Y5GZ5DDNA1AX" localSheetId="1" hidden="1">#REF!</definedName>
    <definedName name="BExXNBOA39T2X6Y5Y5GZ5DDNA1AX" hidden="1">#REF!</definedName>
    <definedName name="BExXND6872VJ3M2PGT056WQMWBHD" localSheetId="4" hidden="1">#REF!</definedName>
    <definedName name="BExXND6872VJ3M2PGT056WQMWBHD" localSheetId="3" hidden="1">#REF!</definedName>
    <definedName name="BExXND6872VJ3M2PGT056WQMWBHD" localSheetId="0" hidden="1">#REF!</definedName>
    <definedName name="BExXND6872VJ3M2PGT056WQMWBHD" localSheetId="1" hidden="1">#REF!</definedName>
    <definedName name="BExXND6872VJ3M2PGT056WQMWBHD" hidden="1">#REF!</definedName>
    <definedName name="BExXNPM24UN2PGVL9D1TUBFRIKR4" localSheetId="4" hidden="1">#REF!</definedName>
    <definedName name="BExXNPM24UN2PGVL9D1TUBFRIKR4" localSheetId="3" hidden="1">#REF!</definedName>
    <definedName name="BExXNPM24UN2PGVL9D1TUBFRIKR4" localSheetId="0" hidden="1">#REF!</definedName>
    <definedName name="BExXNPM24UN2PGVL9D1TUBFRIKR4" localSheetId="1" hidden="1">#REF!</definedName>
    <definedName name="BExXNPM24UN2PGVL9D1TUBFRIKR4" hidden="1">#REF!</definedName>
    <definedName name="BExXNWYB165VO9MHARCL5WLCHWS0" localSheetId="4" hidden="1">#REF!</definedName>
    <definedName name="BExXNWYB165VO9MHARCL5WLCHWS0" localSheetId="3" hidden="1">#REF!</definedName>
    <definedName name="BExXNWYB165VO9MHARCL5WLCHWS0" localSheetId="0" hidden="1">#REF!</definedName>
    <definedName name="BExXNWYB165VO9MHARCL5WLCHWS0" localSheetId="1" hidden="1">#REF!</definedName>
    <definedName name="BExXNWYB165VO9MHARCL5WLCHWS0" hidden="1">#REF!</definedName>
    <definedName name="BExXO278QHQN8JDK5425EJ615ECC" localSheetId="4" hidden="1">#REF!</definedName>
    <definedName name="BExXO278QHQN8JDK5425EJ615ECC" localSheetId="3" hidden="1">#REF!</definedName>
    <definedName name="BExXO278QHQN8JDK5425EJ615ECC" localSheetId="0" hidden="1">#REF!</definedName>
    <definedName name="BExXO278QHQN8JDK5425EJ615ECC" localSheetId="1" hidden="1">#REF!</definedName>
    <definedName name="BExXO278QHQN8JDK5425EJ615ECC" hidden="1">#REF!</definedName>
    <definedName name="BExXOBHOP0WGFHI2Y9AO4L440UVQ" localSheetId="4" hidden="1">#REF!</definedName>
    <definedName name="BExXOBHOP0WGFHI2Y9AO4L440UVQ" localSheetId="3" hidden="1">#REF!</definedName>
    <definedName name="BExXOBHOP0WGFHI2Y9AO4L440UVQ" localSheetId="0" hidden="1">#REF!</definedName>
    <definedName name="BExXOBHOP0WGFHI2Y9AO4L440UVQ" localSheetId="1" hidden="1">#REF!</definedName>
    <definedName name="BExXOBHOP0WGFHI2Y9AO4L440UVQ" hidden="1">#REF!</definedName>
    <definedName name="BExXOHSAD2NSHOLLMZ2JWA4I3I1R" localSheetId="4" hidden="1">#REF!</definedName>
    <definedName name="BExXOHSAD2NSHOLLMZ2JWA4I3I1R" localSheetId="3" hidden="1">#REF!</definedName>
    <definedName name="BExXOHSAD2NSHOLLMZ2JWA4I3I1R" localSheetId="0" hidden="1">#REF!</definedName>
    <definedName name="BExXOHSAD2NSHOLLMZ2JWA4I3I1R" localSheetId="1" hidden="1">#REF!</definedName>
    <definedName name="BExXOHSAD2NSHOLLMZ2JWA4I3I1R" hidden="1">#REF!</definedName>
    <definedName name="BExXP80B5FGA00JCM7UXKPI3PB7Y" localSheetId="4" hidden="1">#REF!</definedName>
    <definedName name="BExXP80B5FGA00JCM7UXKPI3PB7Y" localSheetId="3" hidden="1">#REF!</definedName>
    <definedName name="BExXP80B5FGA00JCM7UXKPI3PB7Y" localSheetId="0" hidden="1">#REF!</definedName>
    <definedName name="BExXP80B5FGA00JCM7UXKPI3PB7Y" localSheetId="1" hidden="1">#REF!</definedName>
    <definedName name="BExXP80B5FGA00JCM7UXKPI3PB7Y" hidden="1">#REF!</definedName>
    <definedName name="BExXP85M4WXYVN1UVHUTOEKEG5XS" localSheetId="4" hidden="1">#REF!</definedName>
    <definedName name="BExXP85M4WXYVN1UVHUTOEKEG5XS" localSheetId="3" hidden="1">#REF!</definedName>
    <definedName name="BExXP85M4WXYVN1UVHUTOEKEG5XS" localSheetId="0" hidden="1">#REF!</definedName>
    <definedName name="BExXP85M4WXYVN1UVHUTOEKEG5XS" localSheetId="1" hidden="1">#REF!</definedName>
    <definedName name="BExXP85M4WXYVN1UVHUTOEKEG5XS" hidden="1">#REF!</definedName>
    <definedName name="BExXPELOTHOAG0OWILLAH94OZV5J" localSheetId="4" hidden="1">#REF!</definedName>
    <definedName name="BExXPELOTHOAG0OWILLAH94OZV5J" localSheetId="3" hidden="1">#REF!</definedName>
    <definedName name="BExXPELOTHOAG0OWILLAH94OZV5J" localSheetId="0" hidden="1">#REF!</definedName>
    <definedName name="BExXPELOTHOAG0OWILLAH94OZV5J" localSheetId="1" hidden="1">#REF!</definedName>
    <definedName name="BExXPELOTHOAG0OWILLAH94OZV5J" hidden="1">#REF!</definedName>
    <definedName name="BExXPS31W1VD2NMIE4E37LHVDF0L" localSheetId="4" hidden="1">#REF!</definedName>
    <definedName name="BExXPS31W1VD2NMIE4E37LHVDF0L" localSheetId="3" hidden="1">#REF!</definedName>
    <definedName name="BExXPS31W1VD2NMIE4E37LHVDF0L" localSheetId="0" hidden="1">#REF!</definedName>
    <definedName name="BExXPS31W1VD2NMIE4E37LHVDF0L" localSheetId="1" hidden="1">#REF!</definedName>
    <definedName name="BExXPS31W1VD2NMIE4E37LHVDF0L" hidden="1">#REF!</definedName>
    <definedName name="BExXPZKYEMVF5JOC14HYOOYQK6JK" localSheetId="4" hidden="1">#REF!</definedName>
    <definedName name="BExXPZKYEMVF5JOC14HYOOYQK6JK" localSheetId="3" hidden="1">#REF!</definedName>
    <definedName name="BExXPZKYEMVF5JOC14HYOOYQK6JK" localSheetId="0" hidden="1">#REF!</definedName>
    <definedName name="BExXPZKYEMVF5JOC14HYOOYQK6JK" localSheetId="1" hidden="1">#REF!</definedName>
    <definedName name="BExXPZKYEMVF5JOC14HYOOYQK6JK" hidden="1">#REF!</definedName>
    <definedName name="BExXQ89PA10X79WBWOEP1AJX1OQM" localSheetId="4" hidden="1">#REF!</definedName>
    <definedName name="BExXQ89PA10X79WBWOEP1AJX1OQM" localSheetId="3" hidden="1">#REF!</definedName>
    <definedName name="BExXQ89PA10X79WBWOEP1AJX1OQM" localSheetId="0" hidden="1">#REF!</definedName>
    <definedName name="BExXQ89PA10X79WBWOEP1AJX1OQM" localSheetId="1" hidden="1">#REF!</definedName>
    <definedName name="BExXQ89PA10X79WBWOEP1AJX1OQM" hidden="1">#REF!</definedName>
    <definedName name="BExXQCGQGGYSI0LTRVR73MUO50AW" localSheetId="4" hidden="1">#REF!</definedName>
    <definedName name="BExXQCGQGGYSI0LTRVR73MUO50AW" localSheetId="3" hidden="1">#REF!</definedName>
    <definedName name="BExXQCGQGGYSI0LTRVR73MUO50AW" localSheetId="0" hidden="1">#REF!</definedName>
    <definedName name="BExXQCGQGGYSI0LTRVR73MUO50AW" localSheetId="1" hidden="1">#REF!</definedName>
    <definedName name="BExXQCGQGGYSI0LTRVR73MUO50AW" hidden="1">#REF!</definedName>
    <definedName name="BExXQEEXFHDQ8DSRAJSB5ET6J004" localSheetId="4" hidden="1">#REF!</definedName>
    <definedName name="BExXQEEXFHDQ8DSRAJSB5ET6J004" localSheetId="3" hidden="1">#REF!</definedName>
    <definedName name="BExXQEEXFHDQ8DSRAJSB5ET6J004" localSheetId="0" hidden="1">#REF!</definedName>
    <definedName name="BExXQEEXFHDQ8DSRAJSB5ET6J004" localSheetId="1" hidden="1">#REF!</definedName>
    <definedName name="BExXQEEXFHDQ8DSRAJSB5ET6J004" hidden="1">#REF!</definedName>
    <definedName name="BExXQH41O5HZAH8BO6HCFY8YC3TU" localSheetId="4" hidden="1">#REF!</definedName>
    <definedName name="BExXQH41O5HZAH8BO6HCFY8YC3TU" localSheetId="3" hidden="1">#REF!</definedName>
    <definedName name="BExXQH41O5HZAH8BO6HCFY8YC3TU" localSheetId="0" hidden="1">#REF!</definedName>
    <definedName name="BExXQH41O5HZAH8BO6HCFY8YC3TU" localSheetId="1" hidden="1">#REF!</definedName>
    <definedName name="BExXQH41O5HZAH8BO6HCFY8YC3TU" hidden="1">#REF!</definedName>
    <definedName name="BExXQIRBLQSLAJTFL7224FCFUTKH" localSheetId="4" hidden="1">#REF!</definedName>
    <definedName name="BExXQIRBLQSLAJTFL7224FCFUTKH" localSheetId="3" hidden="1">#REF!</definedName>
    <definedName name="BExXQIRBLQSLAJTFL7224FCFUTKH" localSheetId="0" hidden="1">#REF!</definedName>
    <definedName name="BExXQIRBLQSLAJTFL7224FCFUTKH" localSheetId="1" hidden="1">#REF!</definedName>
    <definedName name="BExXQIRBLQSLAJTFL7224FCFUTKH" hidden="1">#REF!</definedName>
    <definedName name="BExXQJIEF5R3QQ6D8HO3NGPU0IQC" localSheetId="4" hidden="1">#REF!</definedName>
    <definedName name="BExXQJIEF5R3QQ6D8HO3NGPU0IQC" localSheetId="3" hidden="1">#REF!</definedName>
    <definedName name="BExXQJIEF5R3QQ6D8HO3NGPU0IQC" localSheetId="0" hidden="1">#REF!</definedName>
    <definedName name="BExXQJIEF5R3QQ6D8HO3NGPU0IQC" localSheetId="1" hidden="1">#REF!</definedName>
    <definedName name="BExXQJIEF5R3QQ6D8HO3NGPU0IQC" hidden="1">#REF!</definedName>
    <definedName name="BExXQU00K9ER4I1WM7T9J0W1E7ZC" localSheetId="4" hidden="1">#REF!</definedName>
    <definedName name="BExXQU00K9ER4I1WM7T9J0W1E7ZC" localSheetId="3" hidden="1">#REF!</definedName>
    <definedName name="BExXQU00K9ER4I1WM7T9J0W1E7ZC" localSheetId="0" hidden="1">#REF!</definedName>
    <definedName name="BExXQU00K9ER4I1WM7T9J0W1E7ZC" localSheetId="1" hidden="1">#REF!</definedName>
    <definedName name="BExXQU00K9ER4I1WM7T9J0W1E7ZC" hidden="1">#REF!</definedName>
    <definedName name="BExXQU00KOR7XLM8B13DGJ1MIQDY" localSheetId="4" hidden="1">#REF!</definedName>
    <definedName name="BExXQU00KOR7XLM8B13DGJ1MIQDY" localSheetId="3" hidden="1">#REF!</definedName>
    <definedName name="BExXQU00KOR7XLM8B13DGJ1MIQDY" localSheetId="0" hidden="1">#REF!</definedName>
    <definedName name="BExXQU00KOR7XLM8B13DGJ1MIQDY" localSheetId="1" hidden="1">#REF!</definedName>
    <definedName name="BExXQU00KOR7XLM8B13DGJ1MIQDY" hidden="1">#REF!</definedName>
    <definedName name="BExXQXG18PS8HGBOS03OSTQ0KEYC" localSheetId="4" hidden="1">#REF!</definedName>
    <definedName name="BExXQXG18PS8HGBOS03OSTQ0KEYC" localSheetId="3" hidden="1">#REF!</definedName>
    <definedName name="BExXQXG18PS8HGBOS03OSTQ0KEYC" localSheetId="0" hidden="1">#REF!</definedName>
    <definedName name="BExXQXG18PS8HGBOS03OSTQ0KEYC" localSheetId="1" hidden="1">#REF!</definedName>
    <definedName name="BExXQXG18PS8HGBOS03OSTQ0KEYC" hidden="1">#REF!</definedName>
    <definedName name="BExXQXQT4OAFQT5B0YB3USDJOJOB" localSheetId="4" hidden="1">#REF!</definedName>
    <definedName name="BExXQXQT4OAFQT5B0YB3USDJOJOB" localSheetId="3" hidden="1">#REF!</definedName>
    <definedName name="BExXQXQT4OAFQT5B0YB3USDJOJOB" localSheetId="0" hidden="1">#REF!</definedName>
    <definedName name="BExXQXQT4OAFQT5B0YB3USDJOJOB" localSheetId="1" hidden="1">#REF!</definedName>
    <definedName name="BExXQXQT4OAFQT5B0YB3USDJOJOB" hidden="1">#REF!</definedName>
    <definedName name="BExXR3FSEXAHSXEQNJORWFCPX86N" localSheetId="4" hidden="1">#REF!</definedName>
    <definedName name="BExXR3FSEXAHSXEQNJORWFCPX86N" localSheetId="3" hidden="1">#REF!</definedName>
    <definedName name="BExXR3FSEXAHSXEQNJORWFCPX86N" localSheetId="0" hidden="1">#REF!</definedName>
    <definedName name="BExXR3FSEXAHSXEQNJORWFCPX86N" localSheetId="1" hidden="1">#REF!</definedName>
    <definedName name="BExXR3FSEXAHSXEQNJORWFCPX86N" hidden="1">#REF!</definedName>
    <definedName name="BExXR3W3FKYQBLR299HO9RZ70C43" localSheetId="4" hidden="1">#REF!</definedName>
    <definedName name="BExXR3W3FKYQBLR299HO9RZ70C43" localSheetId="3" hidden="1">#REF!</definedName>
    <definedName name="BExXR3W3FKYQBLR299HO9RZ70C43" localSheetId="0" hidden="1">#REF!</definedName>
    <definedName name="BExXR3W3FKYQBLR299HO9RZ70C43" localSheetId="1" hidden="1">#REF!</definedName>
    <definedName name="BExXR3W3FKYQBLR299HO9RZ70C43" hidden="1">#REF!</definedName>
    <definedName name="BExXR46U23CRRBV6IZT982MAEQKI" localSheetId="4" hidden="1">#REF!</definedName>
    <definedName name="BExXR46U23CRRBV6IZT982MAEQKI" localSheetId="3" hidden="1">#REF!</definedName>
    <definedName name="BExXR46U23CRRBV6IZT982MAEQKI" localSheetId="0" hidden="1">#REF!</definedName>
    <definedName name="BExXR46U23CRRBV6IZT982MAEQKI" localSheetId="1" hidden="1">#REF!</definedName>
    <definedName name="BExXR46U23CRRBV6IZT982MAEQKI" hidden="1">#REF!</definedName>
    <definedName name="BExXR8OKAVX7O70V5IYG2PRKXSTI" localSheetId="4" hidden="1">#REF!</definedName>
    <definedName name="BExXR8OKAVX7O70V5IYG2PRKXSTI" localSheetId="3" hidden="1">#REF!</definedName>
    <definedName name="BExXR8OKAVX7O70V5IYG2PRKXSTI" localSheetId="0" hidden="1">#REF!</definedName>
    <definedName name="BExXR8OKAVX7O70V5IYG2PRKXSTI" localSheetId="1" hidden="1">#REF!</definedName>
    <definedName name="BExXR8OKAVX7O70V5IYG2PRKXSTI" hidden="1">#REF!</definedName>
    <definedName name="BExXRA6N6XCLQM6XDV724ZIH6G93" localSheetId="4" hidden="1">#REF!</definedName>
    <definedName name="BExXRA6N6XCLQM6XDV724ZIH6G93" localSheetId="3" hidden="1">#REF!</definedName>
    <definedName name="BExXRA6N6XCLQM6XDV724ZIH6G93" localSheetId="0" hidden="1">#REF!</definedName>
    <definedName name="BExXRA6N6XCLQM6XDV724ZIH6G93" localSheetId="1" hidden="1">#REF!</definedName>
    <definedName name="BExXRA6N6XCLQM6XDV724ZIH6G93" hidden="1">#REF!</definedName>
    <definedName name="BExXRABZ1CNKCG6K1MR6OUFHF7J9" localSheetId="4" hidden="1">#REF!</definedName>
    <definedName name="BExXRABZ1CNKCG6K1MR6OUFHF7J9" localSheetId="3" hidden="1">#REF!</definedName>
    <definedName name="BExXRABZ1CNKCG6K1MR6OUFHF7J9" localSheetId="0" hidden="1">#REF!</definedName>
    <definedName name="BExXRABZ1CNKCG6K1MR6OUFHF7J9" localSheetId="1" hidden="1">#REF!</definedName>
    <definedName name="BExXRABZ1CNKCG6K1MR6OUFHF7J9" hidden="1">#REF!</definedName>
    <definedName name="BExXRBOFETC0OTJ6WY3VPMFH03VB" localSheetId="4" hidden="1">#REF!</definedName>
    <definedName name="BExXRBOFETC0OTJ6WY3VPMFH03VB" localSheetId="3" hidden="1">#REF!</definedName>
    <definedName name="BExXRBOFETC0OTJ6WY3VPMFH03VB" localSheetId="0" hidden="1">#REF!</definedName>
    <definedName name="BExXRBOFETC0OTJ6WY3VPMFH03VB" localSheetId="1" hidden="1">#REF!</definedName>
    <definedName name="BExXRBOFETC0OTJ6WY3VPMFH03VB" hidden="1">#REF!</definedName>
    <definedName name="BExXRD13K1S9Y3JGR7CXSONT7RJZ" localSheetId="4" hidden="1">#REF!</definedName>
    <definedName name="BExXRD13K1S9Y3JGR7CXSONT7RJZ" localSheetId="3" hidden="1">#REF!</definedName>
    <definedName name="BExXRD13K1S9Y3JGR7CXSONT7RJZ" localSheetId="0" hidden="1">#REF!</definedName>
    <definedName name="BExXRD13K1S9Y3JGR7CXSONT7RJZ" localSheetId="1" hidden="1">#REF!</definedName>
    <definedName name="BExXRD13K1S9Y3JGR7CXSONT7RJZ" hidden="1">#REF!</definedName>
    <definedName name="BExXRIFB4QQ87QIGA9AG0NXP577K" localSheetId="4" hidden="1">#REF!</definedName>
    <definedName name="BExXRIFB4QQ87QIGA9AG0NXP577K" localSheetId="3" hidden="1">#REF!</definedName>
    <definedName name="BExXRIFB4QQ87QIGA9AG0NXP577K" localSheetId="0" hidden="1">#REF!</definedName>
    <definedName name="BExXRIFB4QQ87QIGA9AG0NXP577K" localSheetId="1" hidden="1">#REF!</definedName>
    <definedName name="BExXRIFB4QQ87QIGA9AG0NXP577K" hidden="1">#REF!</definedName>
    <definedName name="BExXRIQ2JF2CVTRDQX2D9SPH7FTN" localSheetId="4" hidden="1">#REF!</definedName>
    <definedName name="BExXRIQ2JF2CVTRDQX2D9SPH7FTN" localSheetId="3" hidden="1">#REF!</definedName>
    <definedName name="BExXRIQ2JF2CVTRDQX2D9SPH7FTN" localSheetId="0" hidden="1">#REF!</definedName>
    <definedName name="BExXRIQ2JF2CVTRDQX2D9SPH7FTN" localSheetId="1" hidden="1">#REF!</definedName>
    <definedName name="BExXRIQ2JF2CVTRDQX2D9SPH7FTN" hidden="1">#REF!</definedName>
    <definedName name="BExXRO4A6VUH1F4XV8N1BRJ4896W" localSheetId="4" hidden="1">#REF!</definedName>
    <definedName name="BExXRO4A6VUH1F4XV8N1BRJ4896W" localSheetId="3" hidden="1">#REF!</definedName>
    <definedName name="BExXRO4A6VUH1F4XV8N1BRJ4896W" localSheetId="0" hidden="1">#REF!</definedName>
    <definedName name="BExXRO4A6VUH1F4XV8N1BRJ4896W" localSheetId="1" hidden="1">#REF!</definedName>
    <definedName name="BExXRO4A6VUH1F4XV8N1BRJ4896W" hidden="1">#REF!</definedName>
    <definedName name="BExXRO9N1SNJZGKD90P4K7FU1J0P" localSheetId="4" hidden="1">#REF!</definedName>
    <definedName name="BExXRO9N1SNJZGKD90P4K7FU1J0P" localSheetId="3" hidden="1">#REF!</definedName>
    <definedName name="BExXRO9N1SNJZGKD90P4K7FU1J0P" localSheetId="0" hidden="1">#REF!</definedName>
    <definedName name="BExXRO9N1SNJZGKD90P4K7FU1J0P" localSheetId="1" hidden="1">#REF!</definedName>
    <definedName name="BExXRO9N1SNJZGKD90P4K7FU1J0P" hidden="1">#REF!</definedName>
    <definedName name="BExXRV5QP3Z0KAQ1EQT9JYT2FV0L" localSheetId="4" hidden="1">#REF!</definedName>
    <definedName name="BExXRV5QP3Z0KAQ1EQT9JYT2FV0L" localSheetId="3" hidden="1">#REF!</definedName>
    <definedName name="BExXRV5QP3Z0KAQ1EQT9JYT2FV0L" localSheetId="0" hidden="1">#REF!</definedName>
    <definedName name="BExXRV5QP3Z0KAQ1EQT9JYT2FV0L" localSheetId="1" hidden="1">#REF!</definedName>
    <definedName name="BExXRV5QP3Z0KAQ1EQT9JYT2FV0L" hidden="1">#REF!</definedName>
    <definedName name="BExXRZ20LZZCW8LVGDK0XETOTSAI" localSheetId="4" hidden="1">#REF!</definedName>
    <definedName name="BExXRZ20LZZCW8LVGDK0XETOTSAI" localSheetId="3" hidden="1">#REF!</definedName>
    <definedName name="BExXRZ20LZZCW8LVGDK0XETOTSAI" localSheetId="0" hidden="1">#REF!</definedName>
    <definedName name="BExXRZ20LZZCW8LVGDK0XETOTSAI" localSheetId="1" hidden="1">#REF!</definedName>
    <definedName name="BExXRZ20LZZCW8LVGDK0XETOTSAI" hidden="1">#REF!</definedName>
    <definedName name="BExXRZNM651EJ5HJPGKGTVYLAZQ1" localSheetId="4" hidden="1">#REF!</definedName>
    <definedName name="BExXRZNM651EJ5HJPGKGTVYLAZQ1" localSheetId="3" hidden="1">#REF!</definedName>
    <definedName name="BExXRZNM651EJ5HJPGKGTVYLAZQ1" localSheetId="0" hidden="1">#REF!</definedName>
    <definedName name="BExXRZNM651EJ5HJPGKGTVYLAZQ1" localSheetId="1" hidden="1">#REF!</definedName>
    <definedName name="BExXRZNM651EJ5HJPGKGTVYLAZQ1" hidden="1">#REF!</definedName>
    <definedName name="BExXS63O4OMWMNXXAODZQFSDG33N" localSheetId="4" hidden="1">#REF!</definedName>
    <definedName name="BExXS63O4OMWMNXXAODZQFSDG33N" localSheetId="3" hidden="1">#REF!</definedName>
    <definedName name="BExXS63O4OMWMNXXAODZQFSDG33N" localSheetId="0" hidden="1">#REF!</definedName>
    <definedName name="BExXS63O4OMWMNXXAODZQFSDG33N" localSheetId="1" hidden="1">#REF!</definedName>
    <definedName name="BExXS63O4OMWMNXXAODZQFSDG33N" hidden="1">#REF!</definedName>
    <definedName name="BExXSBSP1TOY051HSPEPM0AEIO2M" localSheetId="4" hidden="1">#REF!</definedName>
    <definedName name="BExXSBSP1TOY051HSPEPM0AEIO2M" localSheetId="3" hidden="1">#REF!</definedName>
    <definedName name="BExXSBSP1TOY051HSPEPM0AEIO2M" localSheetId="0" hidden="1">#REF!</definedName>
    <definedName name="BExXSBSP1TOY051HSPEPM0AEIO2M" localSheetId="1" hidden="1">#REF!</definedName>
    <definedName name="BExXSBSP1TOY051HSPEPM0AEIO2M" hidden="1">#REF!</definedName>
    <definedName name="BExXSC8RFK5D68FJD2HI4K66SA6I" localSheetId="4" hidden="1">#REF!</definedName>
    <definedName name="BExXSC8RFK5D68FJD2HI4K66SA6I" localSheetId="3" hidden="1">#REF!</definedName>
    <definedName name="BExXSC8RFK5D68FJD2HI4K66SA6I" localSheetId="0" hidden="1">#REF!</definedName>
    <definedName name="BExXSC8RFK5D68FJD2HI4K66SA6I" localSheetId="1" hidden="1">#REF!</definedName>
    <definedName name="BExXSC8RFK5D68FJD2HI4K66SA6I" hidden="1">#REF!</definedName>
    <definedName name="BExXSNHC88W4UMXEOIOOATJAIKZO" localSheetId="4" hidden="1">#REF!</definedName>
    <definedName name="BExXSNHC88W4UMXEOIOOATJAIKZO" localSheetId="3" hidden="1">#REF!</definedName>
    <definedName name="BExXSNHC88W4UMXEOIOOATJAIKZO" localSheetId="0" hidden="1">#REF!</definedName>
    <definedName name="BExXSNHC88W4UMXEOIOOATJAIKZO" localSheetId="1" hidden="1">#REF!</definedName>
    <definedName name="BExXSNHC88W4UMXEOIOOATJAIKZO" hidden="1">#REF!</definedName>
    <definedName name="BExXSTBS08WIA9TLALV3UQ2Z3MRG" localSheetId="4" hidden="1">#REF!</definedName>
    <definedName name="BExXSTBS08WIA9TLALV3UQ2Z3MRG" localSheetId="3" hidden="1">#REF!</definedName>
    <definedName name="BExXSTBS08WIA9TLALV3UQ2Z3MRG" localSheetId="0" hidden="1">#REF!</definedName>
    <definedName name="BExXSTBS08WIA9TLALV3UQ2Z3MRG" localSheetId="1" hidden="1">#REF!</definedName>
    <definedName name="BExXSTBS08WIA9TLALV3UQ2Z3MRG" hidden="1">#REF!</definedName>
    <definedName name="BExXSVQ2WOJJ73YEO8Q2FK60V4G8" localSheetId="4" hidden="1">#REF!</definedName>
    <definedName name="BExXSVQ2WOJJ73YEO8Q2FK60V4G8" localSheetId="3" hidden="1">#REF!</definedName>
    <definedName name="BExXSVQ2WOJJ73YEO8Q2FK60V4G8" localSheetId="0" hidden="1">#REF!</definedName>
    <definedName name="BExXSVQ2WOJJ73YEO8Q2FK60V4G8" localSheetId="1" hidden="1">#REF!</definedName>
    <definedName name="BExXSVQ2WOJJ73YEO8Q2FK60V4G8" hidden="1">#REF!</definedName>
    <definedName name="BExXTE09L5Y9Q4CI04ESBT9FBKMX" localSheetId="4" hidden="1">#REF!</definedName>
    <definedName name="BExXTE09L5Y9Q4CI04ESBT9FBKMX" localSheetId="3" hidden="1">#REF!</definedName>
    <definedName name="BExXTE09L5Y9Q4CI04ESBT9FBKMX" localSheetId="0" hidden="1">#REF!</definedName>
    <definedName name="BExXTE09L5Y9Q4CI04ESBT9FBKMX" localSheetId="1" hidden="1">#REF!</definedName>
    <definedName name="BExXTE09L5Y9Q4CI04ESBT9FBKMX" hidden="1">#REF!</definedName>
    <definedName name="BExXTHLRNL82GN7KZY3TOLO508N7" localSheetId="4" hidden="1">#REF!</definedName>
    <definedName name="BExXTHLRNL82GN7KZY3TOLO508N7" localSheetId="3" hidden="1">#REF!</definedName>
    <definedName name="BExXTHLRNL82GN7KZY3TOLO508N7" localSheetId="0" hidden="1">#REF!</definedName>
    <definedName name="BExXTHLRNL82GN7KZY3TOLO508N7" localSheetId="1" hidden="1">#REF!</definedName>
    <definedName name="BExXTHLRNL82GN7KZY3TOLO508N7" hidden="1">#REF!</definedName>
    <definedName name="BExXTL72MKEQSQH9L2OTFLU8DM2B" localSheetId="4" hidden="1">#REF!</definedName>
    <definedName name="BExXTL72MKEQSQH9L2OTFLU8DM2B" localSheetId="3" hidden="1">#REF!</definedName>
    <definedName name="BExXTL72MKEQSQH9L2OTFLU8DM2B" localSheetId="0" hidden="1">#REF!</definedName>
    <definedName name="BExXTL72MKEQSQH9L2OTFLU8DM2B" localSheetId="1" hidden="1">#REF!</definedName>
    <definedName name="BExXTL72MKEQSQH9L2OTFLU8DM2B" hidden="1">#REF!</definedName>
    <definedName name="BExXTM3M4RTCRSX7VGAXGQNPP668" localSheetId="4" hidden="1">#REF!</definedName>
    <definedName name="BExXTM3M4RTCRSX7VGAXGQNPP668" localSheetId="3" hidden="1">#REF!</definedName>
    <definedName name="BExXTM3M4RTCRSX7VGAXGQNPP668" localSheetId="0" hidden="1">#REF!</definedName>
    <definedName name="BExXTM3M4RTCRSX7VGAXGQNPP668" localSheetId="1" hidden="1">#REF!</definedName>
    <definedName name="BExXTM3M4RTCRSX7VGAXGQNPP668" hidden="1">#REF!</definedName>
    <definedName name="BExXTOCF78J7WY6FOVBRY1N2RBBR" localSheetId="4" hidden="1">#REF!</definedName>
    <definedName name="BExXTOCF78J7WY6FOVBRY1N2RBBR" localSheetId="3" hidden="1">#REF!</definedName>
    <definedName name="BExXTOCF78J7WY6FOVBRY1N2RBBR" localSheetId="0" hidden="1">#REF!</definedName>
    <definedName name="BExXTOCF78J7WY6FOVBRY1N2RBBR" localSheetId="1" hidden="1">#REF!</definedName>
    <definedName name="BExXTOCF78J7WY6FOVBRY1N2RBBR" hidden="1">#REF!</definedName>
    <definedName name="BExXTP3GYO6Z9RTKKT10XA0UTV3T" localSheetId="4" hidden="1">#REF!</definedName>
    <definedName name="BExXTP3GYO6Z9RTKKT10XA0UTV3T" localSheetId="3" hidden="1">#REF!</definedName>
    <definedName name="BExXTP3GYO6Z9RTKKT10XA0UTV3T" localSheetId="0" hidden="1">#REF!</definedName>
    <definedName name="BExXTP3GYO6Z9RTKKT10XA0UTV3T" localSheetId="1" hidden="1">#REF!</definedName>
    <definedName name="BExXTP3GYO6Z9RTKKT10XA0UTV3T" hidden="1">#REF!</definedName>
    <definedName name="BExXTZKZ4CG92ZQLIRKEXXH9BFIR" localSheetId="4" hidden="1">#REF!</definedName>
    <definedName name="BExXTZKZ4CG92ZQLIRKEXXH9BFIR" localSheetId="3" hidden="1">#REF!</definedName>
    <definedName name="BExXTZKZ4CG92ZQLIRKEXXH9BFIR" localSheetId="0" hidden="1">#REF!</definedName>
    <definedName name="BExXTZKZ4CG92ZQLIRKEXXH9BFIR" localSheetId="1" hidden="1">#REF!</definedName>
    <definedName name="BExXTZKZ4CG92ZQLIRKEXXH9BFIR" hidden="1">#REF!</definedName>
    <definedName name="BExXU4J2BM2964GD5UZHM752Q4NS" localSheetId="4" hidden="1">#REF!</definedName>
    <definedName name="BExXU4J2BM2964GD5UZHM752Q4NS" localSheetId="3" hidden="1">#REF!</definedName>
    <definedName name="BExXU4J2BM2964GD5UZHM752Q4NS" localSheetId="0" hidden="1">#REF!</definedName>
    <definedName name="BExXU4J2BM2964GD5UZHM752Q4NS" localSheetId="1" hidden="1">#REF!</definedName>
    <definedName name="BExXU4J2BM2964GD5UZHM752Q4NS" hidden="1">#REF!</definedName>
    <definedName name="BExXU6XDTT7RM93KILIDEYPA9XKF" localSheetId="4" hidden="1">#REF!</definedName>
    <definedName name="BExXU6XDTT7RM93KILIDEYPA9XKF" localSheetId="3" hidden="1">#REF!</definedName>
    <definedName name="BExXU6XDTT7RM93KILIDEYPA9XKF" localSheetId="0" hidden="1">#REF!</definedName>
    <definedName name="BExXU6XDTT7RM93KILIDEYPA9XKF" localSheetId="1" hidden="1">#REF!</definedName>
    <definedName name="BExXU6XDTT7RM93KILIDEYPA9XKF" hidden="1">#REF!</definedName>
    <definedName name="BExXU8VLZA7WLPZ3RAQZGNERUD26" localSheetId="4" hidden="1">#REF!</definedName>
    <definedName name="BExXU8VLZA7WLPZ3RAQZGNERUD26" localSheetId="3" hidden="1">#REF!</definedName>
    <definedName name="BExXU8VLZA7WLPZ3RAQZGNERUD26" localSheetId="0" hidden="1">#REF!</definedName>
    <definedName name="BExXU8VLZA7WLPZ3RAQZGNERUD26" localSheetId="1" hidden="1">#REF!</definedName>
    <definedName name="BExXU8VLZA7WLPZ3RAQZGNERUD26" hidden="1">#REF!</definedName>
    <definedName name="BExXUB9RSLSCNN5ETLXY72DAPZZM" localSheetId="4" hidden="1">#REF!</definedName>
    <definedName name="BExXUB9RSLSCNN5ETLXY72DAPZZM" localSheetId="3" hidden="1">#REF!</definedName>
    <definedName name="BExXUB9RSLSCNN5ETLXY72DAPZZM" localSheetId="0" hidden="1">#REF!</definedName>
    <definedName name="BExXUB9RSLSCNN5ETLXY72DAPZZM" localSheetId="1" hidden="1">#REF!</definedName>
    <definedName name="BExXUB9RSLSCNN5ETLXY72DAPZZM" hidden="1">#REF!</definedName>
    <definedName name="BExXUFRM82XQIN2T8KGLDQL1IBQW" localSheetId="4" hidden="1">#REF!</definedName>
    <definedName name="BExXUFRM82XQIN2T8KGLDQL1IBQW" localSheetId="3" hidden="1">#REF!</definedName>
    <definedName name="BExXUFRM82XQIN2T8KGLDQL1IBQW" localSheetId="0" hidden="1">#REF!</definedName>
    <definedName name="BExXUFRM82XQIN2T8KGLDQL1IBQW" localSheetId="1" hidden="1">#REF!</definedName>
    <definedName name="BExXUFRM82XQIN2T8KGLDQL1IBQW" hidden="1">#REF!</definedName>
    <definedName name="BExXUQEQBF6FI240ZGIF9YXZSRAU" localSheetId="4" hidden="1">#REF!</definedName>
    <definedName name="BExXUQEQBF6FI240ZGIF9YXZSRAU" localSheetId="3" hidden="1">#REF!</definedName>
    <definedName name="BExXUQEQBF6FI240ZGIF9YXZSRAU" localSheetId="0" hidden="1">#REF!</definedName>
    <definedName name="BExXUQEQBF6FI240ZGIF9YXZSRAU" localSheetId="1" hidden="1">#REF!</definedName>
    <definedName name="BExXUQEQBF6FI240ZGIF9YXZSRAU" hidden="1">#REF!</definedName>
    <definedName name="BExXUYND6EJO7CJ5KRICV4O1JNWK" localSheetId="4" hidden="1">#REF!</definedName>
    <definedName name="BExXUYND6EJO7CJ5KRICV4O1JNWK" localSheetId="3" hidden="1">#REF!</definedName>
    <definedName name="BExXUYND6EJO7CJ5KRICV4O1JNWK" localSheetId="0" hidden="1">#REF!</definedName>
    <definedName name="BExXUYND6EJO7CJ5KRICV4O1JNWK" localSheetId="1" hidden="1">#REF!</definedName>
    <definedName name="BExXUYND6EJO7CJ5KRICV4O1JNWK" hidden="1">#REF!</definedName>
    <definedName name="BExXV6FWG4H3S2QEUJZYIXILNGJ7" localSheetId="4" hidden="1">#REF!</definedName>
    <definedName name="BExXV6FWG4H3S2QEUJZYIXILNGJ7" localSheetId="3" hidden="1">#REF!</definedName>
    <definedName name="BExXV6FWG4H3S2QEUJZYIXILNGJ7" localSheetId="0" hidden="1">#REF!</definedName>
    <definedName name="BExXV6FWG4H3S2QEUJZYIXILNGJ7" localSheetId="1" hidden="1">#REF!</definedName>
    <definedName name="BExXV6FWG4H3S2QEUJZYIXILNGJ7" hidden="1">#REF!</definedName>
    <definedName name="BExXVK87BMMO6LHKV0CFDNIQVIBS" localSheetId="4" hidden="1">#REF!</definedName>
    <definedName name="BExXVK87BMMO6LHKV0CFDNIQVIBS" localSheetId="3" hidden="1">#REF!</definedName>
    <definedName name="BExXVK87BMMO6LHKV0CFDNIQVIBS" localSheetId="0" hidden="1">#REF!</definedName>
    <definedName name="BExXVK87BMMO6LHKV0CFDNIQVIBS" localSheetId="1" hidden="1">#REF!</definedName>
    <definedName name="BExXVK87BMMO6LHKV0CFDNIQVIBS" hidden="1">#REF!</definedName>
    <definedName name="BExXVKZ9WXPGL6IVY6T61IDD771I" localSheetId="4" hidden="1">#REF!</definedName>
    <definedName name="BExXVKZ9WXPGL6IVY6T61IDD771I" localSheetId="3" hidden="1">#REF!</definedName>
    <definedName name="BExXVKZ9WXPGL6IVY6T61IDD771I" localSheetId="0" hidden="1">#REF!</definedName>
    <definedName name="BExXVKZ9WXPGL6IVY6T61IDD771I" localSheetId="1" hidden="1">#REF!</definedName>
    <definedName name="BExXVKZ9WXPGL6IVY6T61IDD771I" hidden="1">#REF!</definedName>
    <definedName name="BExXW0K72T1Y8K1I4VZT87UY9S2G" localSheetId="4" hidden="1">#REF!</definedName>
    <definedName name="BExXW0K72T1Y8K1I4VZT87UY9S2G" localSheetId="3" hidden="1">#REF!</definedName>
    <definedName name="BExXW0K72T1Y8K1I4VZT87UY9S2G" localSheetId="0" hidden="1">#REF!</definedName>
    <definedName name="BExXW0K72T1Y8K1I4VZT87UY9S2G" localSheetId="1" hidden="1">#REF!</definedName>
    <definedName name="BExXW0K72T1Y8K1I4VZT87UY9S2G" hidden="1">#REF!</definedName>
    <definedName name="BExXW27MMXHXUXX78SDTBE1JYTHT" localSheetId="4" hidden="1">#REF!</definedName>
    <definedName name="BExXW27MMXHXUXX78SDTBE1JYTHT" localSheetId="3" hidden="1">#REF!</definedName>
    <definedName name="BExXW27MMXHXUXX78SDTBE1JYTHT" localSheetId="0" hidden="1">#REF!</definedName>
    <definedName name="BExXW27MMXHXUXX78SDTBE1JYTHT" localSheetId="1" hidden="1">#REF!</definedName>
    <definedName name="BExXW27MMXHXUXX78SDTBE1JYTHT" hidden="1">#REF!</definedName>
    <definedName name="BExXW2YIM2MYBSHRIX0RP9D4PRMN" localSheetId="4" hidden="1">#REF!</definedName>
    <definedName name="BExXW2YIM2MYBSHRIX0RP9D4PRMN" localSheetId="3" hidden="1">#REF!</definedName>
    <definedName name="BExXW2YIM2MYBSHRIX0RP9D4PRMN" localSheetId="0" hidden="1">#REF!</definedName>
    <definedName name="BExXW2YIM2MYBSHRIX0RP9D4PRMN" localSheetId="1" hidden="1">#REF!</definedName>
    <definedName name="BExXW2YIM2MYBSHRIX0RP9D4PRMN" hidden="1">#REF!</definedName>
    <definedName name="BExXWBNE4KTFSXKVSRF6WX039WPB" localSheetId="4" hidden="1">#REF!</definedName>
    <definedName name="BExXWBNE4KTFSXKVSRF6WX039WPB" localSheetId="3" hidden="1">#REF!</definedName>
    <definedName name="BExXWBNE4KTFSXKVSRF6WX039WPB" localSheetId="0" hidden="1">#REF!</definedName>
    <definedName name="BExXWBNE4KTFSXKVSRF6WX039WPB" localSheetId="1" hidden="1">#REF!</definedName>
    <definedName name="BExXWBNE4KTFSXKVSRF6WX039WPB" hidden="1">#REF!</definedName>
    <definedName name="BExXWFP5AYE7EHYTJWBZSQ8PQ0YX" localSheetId="4" hidden="1">#REF!</definedName>
    <definedName name="BExXWFP5AYE7EHYTJWBZSQ8PQ0YX" localSheetId="3" hidden="1">#REF!</definedName>
    <definedName name="BExXWFP5AYE7EHYTJWBZSQ8PQ0YX" localSheetId="0" hidden="1">#REF!</definedName>
    <definedName name="BExXWFP5AYE7EHYTJWBZSQ8PQ0YX" localSheetId="1" hidden="1">#REF!</definedName>
    <definedName name="BExXWFP5AYE7EHYTJWBZSQ8PQ0YX" hidden="1">#REF!</definedName>
    <definedName name="BExXWVFIBQT8OY1O41FRFPFGXQHK" localSheetId="4" hidden="1">#REF!</definedName>
    <definedName name="BExXWVFIBQT8OY1O41FRFPFGXQHK" localSheetId="3" hidden="1">#REF!</definedName>
    <definedName name="BExXWVFIBQT8OY1O41FRFPFGXQHK" localSheetId="0" hidden="1">#REF!</definedName>
    <definedName name="BExXWVFIBQT8OY1O41FRFPFGXQHK" localSheetId="1" hidden="1">#REF!</definedName>
    <definedName name="BExXWVFIBQT8OY1O41FRFPFGXQHK" hidden="1">#REF!</definedName>
    <definedName name="BExXWWXHBZHA9J3N8K47F84X0M0L" localSheetId="4" hidden="1">#REF!</definedName>
    <definedName name="BExXWWXHBZHA9J3N8K47F84X0M0L" localSheetId="3" hidden="1">#REF!</definedName>
    <definedName name="BExXWWXHBZHA9J3N8K47F84X0M0L" localSheetId="0" hidden="1">#REF!</definedName>
    <definedName name="BExXWWXHBZHA9J3N8K47F84X0M0L" localSheetId="1" hidden="1">#REF!</definedName>
    <definedName name="BExXWWXHBZHA9J3N8K47F84X0M0L" hidden="1">#REF!</definedName>
    <definedName name="BExXX4F7ET00BZ4EYY1U8S9S895U" localSheetId="4" hidden="1">#REF!</definedName>
    <definedName name="BExXX4F7ET00BZ4EYY1U8S9S895U" localSheetId="3" hidden="1">#REF!</definedName>
    <definedName name="BExXX4F7ET00BZ4EYY1U8S9S895U" localSheetId="0" hidden="1">#REF!</definedName>
    <definedName name="BExXX4F7ET00BZ4EYY1U8S9S895U" localSheetId="1" hidden="1">#REF!</definedName>
    <definedName name="BExXX4F7ET00BZ4EYY1U8S9S895U" hidden="1">#REF!</definedName>
    <definedName name="BExXXBM521DL8R4ZX7NZ3DBCUOR5" localSheetId="4" hidden="1">#REF!</definedName>
    <definedName name="BExXXBM521DL8R4ZX7NZ3DBCUOR5" localSheetId="3" hidden="1">#REF!</definedName>
    <definedName name="BExXXBM521DL8R4ZX7NZ3DBCUOR5" localSheetId="0" hidden="1">#REF!</definedName>
    <definedName name="BExXXBM521DL8R4ZX7NZ3DBCUOR5" localSheetId="1" hidden="1">#REF!</definedName>
    <definedName name="BExXXBM521DL8R4ZX7NZ3DBCUOR5" hidden="1">#REF!</definedName>
    <definedName name="BExXXC7OZI33XZ03NRMEP7VRLQK4" localSheetId="4" hidden="1">#REF!</definedName>
    <definedName name="BExXXC7OZI33XZ03NRMEP7VRLQK4" localSheetId="3" hidden="1">#REF!</definedName>
    <definedName name="BExXXC7OZI33XZ03NRMEP7VRLQK4" localSheetId="0" hidden="1">#REF!</definedName>
    <definedName name="BExXXC7OZI33XZ03NRMEP7VRLQK4" localSheetId="1" hidden="1">#REF!</definedName>
    <definedName name="BExXXC7OZI33XZ03NRMEP7VRLQK4" hidden="1">#REF!</definedName>
    <definedName name="BExXXH5N3NKBQ7BCJPJTBF8CYM2Q" localSheetId="4" hidden="1">#REF!</definedName>
    <definedName name="BExXXH5N3NKBQ7BCJPJTBF8CYM2Q" localSheetId="3" hidden="1">#REF!</definedName>
    <definedName name="BExXXH5N3NKBQ7BCJPJTBF8CYM2Q" localSheetId="0" hidden="1">#REF!</definedName>
    <definedName name="BExXXH5N3NKBQ7BCJPJTBF8CYM2Q" localSheetId="1" hidden="1">#REF!</definedName>
    <definedName name="BExXXH5N3NKBQ7BCJPJTBF8CYM2Q" hidden="1">#REF!</definedName>
    <definedName name="BExXXKWLM4D541BH6O8GOJMHFHMW" localSheetId="4" hidden="1">#REF!</definedName>
    <definedName name="BExXXKWLM4D541BH6O8GOJMHFHMW" localSheetId="3" hidden="1">#REF!</definedName>
    <definedName name="BExXXKWLM4D541BH6O8GOJMHFHMW" localSheetId="0" hidden="1">#REF!</definedName>
    <definedName name="BExXXKWLM4D541BH6O8GOJMHFHMW" localSheetId="1" hidden="1">#REF!</definedName>
    <definedName name="BExXXKWLM4D541BH6O8GOJMHFHMW" hidden="1">#REF!</definedName>
    <definedName name="BExXXPPA1Q87XPI97X0OXCPBPDON" localSheetId="4" hidden="1">#REF!</definedName>
    <definedName name="BExXXPPA1Q87XPI97X0OXCPBPDON" localSheetId="3" hidden="1">#REF!</definedName>
    <definedName name="BExXXPPA1Q87XPI97X0OXCPBPDON" localSheetId="0" hidden="1">#REF!</definedName>
    <definedName name="BExXXPPA1Q87XPI97X0OXCPBPDON" localSheetId="1" hidden="1">#REF!</definedName>
    <definedName name="BExXXPPA1Q87XPI97X0OXCPBPDON" hidden="1">#REF!</definedName>
    <definedName name="BExXXVUDA98IZTQ6MANKU4MTTDVR" localSheetId="4" hidden="1">#REF!</definedName>
    <definedName name="BExXXVUDA98IZTQ6MANKU4MTTDVR" localSheetId="3" hidden="1">#REF!</definedName>
    <definedName name="BExXXVUDA98IZTQ6MANKU4MTTDVR" localSheetId="0" hidden="1">#REF!</definedName>
    <definedName name="BExXXVUDA98IZTQ6MANKU4MTTDVR" localSheetId="1" hidden="1">#REF!</definedName>
    <definedName name="BExXXVUDA98IZTQ6MANKU4MTTDVR" hidden="1">#REF!</definedName>
    <definedName name="BExXXZQNZY6IZI45DJXJK0MQZWA7" localSheetId="4" hidden="1">#REF!</definedName>
    <definedName name="BExXXZQNZY6IZI45DJXJK0MQZWA7" localSheetId="3" hidden="1">#REF!</definedName>
    <definedName name="BExXXZQNZY6IZI45DJXJK0MQZWA7" localSheetId="0" hidden="1">#REF!</definedName>
    <definedName name="BExXXZQNZY6IZI45DJXJK0MQZWA7" localSheetId="1" hidden="1">#REF!</definedName>
    <definedName name="BExXXZQNZY6IZI45DJXJK0MQZWA7" hidden="1">#REF!</definedName>
    <definedName name="BExXY5QFG6QP94SFT3935OBM8Y4K" localSheetId="4" hidden="1">#REF!</definedName>
    <definedName name="BExXY5QFG6QP94SFT3935OBM8Y4K" localSheetId="3" hidden="1">#REF!</definedName>
    <definedName name="BExXY5QFG6QP94SFT3935OBM8Y4K" localSheetId="0" hidden="1">#REF!</definedName>
    <definedName name="BExXY5QFG6QP94SFT3935OBM8Y4K" localSheetId="1" hidden="1">#REF!</definedName>
    <definedName name="BExXY5QFG6QP94SFT3935OBM8Y4K" hidden="1">#REF!</definedName>
    <definedName name="BExXY7TYEBFXRYUYIFHTN65RJ8EW" localSheetId="4" hidden="1">#REF!</definedName>
    <definedName name="BExXY7TYEBFXRYUYIFHTN65RJ8EW" localSheetId="3" hidden="1">#REF!</definedName>
    <definedName name="BExXY7TYEBFXRYUYIFHTN65RJ8EW" localSheetId="0" hidden="1">#REF!</definedName>
    <definedName name="BExXY7TYEBFXRYUYIFHTN65RJ8EW" localSheetId="1" hidden="1">#REF!</definedName>
    <definedName name="BExXY7TYEBFXRYUYIFHTN65RJ8EW" hidden="1">#REF!</definedName>
    <definedName name="BExXY914KO7IKNZYZO7PNCTINBIK" localSheetId="4" hidden="1">#REF!</definedName>
    <definedName name="BExXY914KO7IKNZYZO7PNCTINBIK" localSheetId="3" hidden="1">#REF!</definedName>
    <definedName name="BExXY914KO7IKNZYZO7PNCTINBIK" localSheetId="0" hidden="1">#REF!</definedName>
    <definedName name="BExXY914KO7IKNZYZO7PNCTINBIK" localSheetId="1" hidden="1">#REF!</definedName>
    <definedName name="BExXY914KO7IKNZYZO7PNCTINBIK" hidden="1">#REF!</definedName>
    <definedName name="BExXYLBHANUXC5FCTDDTGOVD3GQS" localSheetId="4" hidden="1">#REF!</definedName>
    <definedName name="BExXYLBHANUXC5FCTDDTGOVD3GQS" localSheetId="3" hidden="1">#REF!</definedName>
    <definedName name="BExXYLBHANUXC5FCTDDTGOVD3GQS" localSheetId="0" hidden="1">#REF!</definedName>
    <definedName name="BExXYLBHANUXC5FCTDDTGOVD3GQS" localSheetId="1" hidden="1">#REF!</definedName>
    <definedName name="BExXYLBHANUXC5FCTDDTGOVD3GQS" hidden="1">#REF!</definedName>
    <definedName name="BExXYMNYAYH3WA2ZCFAYKZID9ZCI" localSheetId="4" hidden="1">#REF!</definedName>
    <definedName name="BExXYMNYAYH3WA2ZCFAYKZID9ZCI" localSheetId="3" hidden="1">#REF!</definedName>
    <definedName name="BExXYMNYAYH3WA2ZCFAYKZID9ZCI" localSheetId="0" hidden="1">#REF!</definedName>
    <definedName name="BExXYMNYAYH3WA2ZCFAYKZID9ZCI" localSheetId="1" hidden="1">#REF!</definedName>
    <definedName name="BExXYMNYAYH3WA2ZCFAYKZID9ZCI" hidden="1">#REF!</definedName>
    <definedName name="BExXYYT12SVN2VDMLVNV4P3ISD8T" localSheetId="4" hidden="1">#REF!</definedName>
    <definedName name="BExXYYT12SVN2VDMLVNV4P3ISD8T" localSheetId="3" hidden="1">#REF!</definedName>
    <definedName name="BExXYYT12SVN2VDMLVNV4P3ISD8T" localSheetId="0" hidden="1">#REF!</definedName>
    <definedName name="BExXYYT12SVN2VDMLVNV4P3ISD8T" localSheetId="1" hidden="1">#REF!</definedName>
    <definedName name="BExXYYT12SVN2VDMLVNV4P3ISD8T" hidden="1">#REF!</definedName>
    <definedName name="BExXZEDWUYH25UZMW2QU2RXFILJE" localSheetId="4" hidden="1">#REF!</definedName>
    <definedName name="BExXZEDWUYH25UZMW2QU2RXFILJE" localSheetId="3" hidden="1">#REF!</definedName>
    <definedName name="BExXZEDWUYH25UZMW2QU2RXFILJE" localSheetId="0" hidden="1">#REF!</definedName>
    <definedName name="BExXZEDWUYH25UZMW2QU2RXFILJE" localSheetId="1" hidden="1">#REF!</definedName>
    <definedName name="BExXZEDWUYH25UZMW2QU2RXFILJE" hidden="1">#REF!</definedName>
    <definedName name="BExXZFVV4YB42AZ3H1I40YG3JAPU" localSheetId="4" hidden="1">#REF!</definedName>
    <definedName name="BExXZFVV4YB42AZ3H1I40YG3JAPU" localSheetId="3" hidden="1">#REF!</definedName>
    <definedName name="BExXZFVV4YB42AZ3H1I40YG3JAPU" localSheetId="0" hidden="1">#REF!</definedName>
    <definedName name="BExXZFVV4YB42AZ3H1I40YG3JAPU" localSheetId="1" hidden="1">#REF!</definedName>
    <definedName name="BExXZFVV4YB42AZ3H1I40YG3JAPU" hidden="1">#REF!</definedName>
    <definedName name="BExXZHJ9T2JELF12CHHGD54J1B0C" localSheetId="4" hidden="1">#REF!</definedName>
    <definedName name="BExXZHJ9T2JELF12CHHGD54J1B0C" localSheetId="3" hidden="1">#REF!</definedName>
    <definedName name="BExXZHJ9T2JELF12CHHGD54J1B0C" localSheetId="0" hidden="1">#REF!</definedName>
    <definedName name="BExXZHJ9T2JELF12CHHGD54J1B0C" localSheetId="1" hidden="1">#REF!</definedName>
    <definedName name="BExXZHJ9T2JELF12CHHGD54J1B0C" hidden="1">#REF!</definedName>
    <definedName name="BExXZNJ2X1TK2LRK5ZY3MX49H5T7" localSheetId="4" hidden="1">#REF!</definedName>
    <definedName name="BExXZNJ2X1TK2LRK5ZY3MX49H5T7" localSheetId="3" hidden="1">#REF!</definedName>
    <definedName name="BExXZNJ2X1TK2LRK5ZY3MX49H5T7" localSheetId="0" hidden="1">#REF!</definedName>
    <definedName name="BExXZNJ2X1TK2LRK5ZY3MX49H5T7" localSheetId="1" hidden="1">#REF!</definedName>
    <definedName name="BExXZNJ2X1TK2LRK5ZY3MX49H5T7" hidden="1">#REF!</definedName>
    <definedName name="BExXZOVPCEP495TQSON6PSRQ8XCY" localSheetId="4" hidden="1">#REF!</definedName>
    <definedName name="BExXZOVPCEP495TQSON6PSRQ8XCY" localSheetId="3" hidden="1">#REF!</definedName>
    <definedName name="BExXZOVPCEP495TQSON6PSRQ8XCY" localSheetId="0" hidden="1">#REF!</definedName>
    <definedName name="BExXZOVPCEP495TQSON6PSRQ8XCY" localSheetId="1" hidden="1">#REF!</definedName>
    <definedName name="BExXZOVPCEP495TQSON6PSRQ8XCY" hidden="1">#REF!</definedName>
    <definedName name="BExXZXKH7NBARQQAZM69Z57IH1MM" localSheetId="4" hidden="1">#REF!</definedName>
    <definedName name="BExXZXKH7NBARQQAZM69Z57IH1MM" localSheetId="3" hidden="1">#REF!</definedName>
    <definedName name="BExXZXKH7NBARQQAZM69Z57IH1MM" localSheetId="0" hidden="1">#REF!</definedName>
    <definedName name="BExXZXKH7NBARQQAZM69Z57IH1MM" localSheetId="1" hidden="1">#REF!</definedName>
    <definedName name="BExXZXKH7NBARQQAZM69Z57IH1MM" hidden="1">#REF!</definedName>
    <definedName name="BExY07WSDH5QEVM7BJXJK2ZRAI1O" localSheetId="4" hidden="1">#REF!</definedName>
    <definedName name="BExY07WSDH5QEVM7BJXJK2ZRAI1O" localSheetId="3" hidden="1">#REF!</definedName>
    <definedName name="BExY07WSDH5QEVM7BJXJK2ZRAI1O" localSheetId="0" hidden="1">#REF!</definedName>
    <definedName name="BExY07WSDH5QEVM7BJXJK2ZRAI1O" localSheetId="1" hidden="1">#REF!</definedName>
    <definedName name="BExY07WSDH5QEVM7BJXJK2ZRAI1O" hidden="1">#REF!</definedName>
    <definedName name="BExY0C3UBVC4M59JIRXVQ8OWAJC1" localSheetId="4" hidden="1">#REF!</definedName>
    <definedName name="BExY0C3UBVC4M59JIRXVQ8OWAJC1" localSheetId="3" hidden="1">#REF!</definedName>
    <definedName name="BExY0C3UBVC4M59JIRXVQ8OWAJC1" localSheetId="0" hidden="1">#REF!</definedName>
    <definedName name="BExY0C3UBVC4M59JIRXVQ8OWAJC1" localSheetId="1" hidden="1">#REF!</definedName>
    <definedName name="BExY0C3UBVC4M59JIRXVQ8OWAJC1" hidden="1">#REF!</definedName>
    <definedName name="BExY0OE8GFHMLLTEAFIOQTOPEVPB" localSheetId="4" hidden="1">#REF!</definedName>
    <definedName name="BExY0OE8GFHMLLTEAFIOQTOPEVPB" localSheetId="3" hidden="1">#REF!</definedName>
    <definedName name="BExY0OE8GFHMLLTEAFIOQTOPEVPB" localSheetId="0" hidden="1">#REF!</definedName>
    <definedName name="BExY0OE8GFHMLLTEAFIOQTOPEVPB" localSheetId="1" hidden="1">#REF!</definedName>
    <definedName name="BExY0OE8GFHMLLTEAFIOQTOPEVPB" hidden="1">#REF!</definedName>
    <definedName name="BExY0OJHW85S0VKBA8T4HTYPYBOS" localSheetId="4" hidden="1">#REF!</definedName>
    <definedName name="BExY0OJHW85S0VKBA8T4HTYPYBOS" localSheetId="3" hidden="1">#REF!</definedName>
    <definedName name="BExY0OJHW85S0VKBA8T4HTYPYBOS" localSheetId="0" hidden="1">#REF!</definedName>
    <definedName name="BExY0OJHW85S0VKBA8T4HTYPYBOS" localSheetId="1" hidden="1">#REF!</definedName>
    <definedName name="BExY0OJHW85S0VKBA8T4HTYPYBOS" hidden="1">#REF!</definedName>
    <definedName name="BExY0T1E034D7XAXNC6F7540LLIE" localSheetId="4" hidden="1">#REF!</definedName>
    <definedName name="BExY0T1E034D7XAXNC6F7540LLIE" localSheetId="3" hidden="1">#REF!</definedName>
    <definedName name="BExY0T1E034D7XAXNC6F7540LLIE" localSheetId="0" hidden="1">#REF!</definedName>
    <definedName name="BExY0T1E034D7XAXNC6F7540LLIE" localSheetId="1" hidden="1">#REF!</definedName>
    <definedName name="BExY0T1E034D7XAXNC6F7540LLIE" hidden="1">#REF!</definedName>
    <definedName name="BExY0XTZLHN49J2JH94BYTKBJLT3" localSheetId="4" hidden="1">#REF!</definedName>
    <definedName name="BExY0XTZLHN49J2JH94BYTKBJLT3" localSheetId="3" hidden="1">#REF!</definedName>
    <definedName name="BExY0XTZLHN49J2JH94BYTKBJLT3" localSheetId="0" hidden="1">#REF!</definedName>
    <definedName name="BExY0XTZLHN49J2JH94BYTKBJLT3" localSheetId="1" hidden="1">#REF!</definedName>
    <definedName name="BExY0XTZLHN49J2JH94BYTKBJLT3" hidden="1">#REF!</definedName>
    <definedName name="BExY11FH9TXHERUYGG8FE50U7H7J" localSheetId="4" hidden="1">#REF!</definedName>
    <definedName name="BExY11FH9TXHERUYGG8FE50U7H7J" localSheetId="3" hidden="1">#REF!</definedName>
    <definedName name="BExY11FH9TXHERUYGG8FE50U7H7J" localSheetId="0" hidden="1">#REF!</definedName>
    <definedName name="BExY11FH9TXHERUYGG8FE50U7H7J" localSheetId="1" hidden="1">#REF!</definedName>
    <definedName name="BExY11FH9TXHERUYGG8FE50U7H7J" hidden="1">#REF!</definedName>
    <definedName name="BExY180UKNW5NIAWD6ZUYTFEH8QS" localSheetId="4" hidden="1">#REF!</definedName>
    <definedName name="BExY180UKNW5NIAWD6ZUYTFEH8QS" localSheetId="3" hidden="1">#REF!</definedName>
    <definedName name="BExY180UKNW5NIAWD6ZUYTFEH8QS" localSheetId="0" hidden="1">#REF!</definedName>
    <definedName name="BExY180UKNW5NIAWD6ZUYTFEH8QS" localSheetId="1" hidden="1">#REF!</definedName>
    <definedName name="BExY180UKNW5NIAWD6ZUYTFEH8QS" hidden="1">#REF!</definedName>
    <definedName name="BExY1DPTV4LSY9MEOUGXF8X052NA" localSheetId="4" hidden="1">#REF!</definedName>
    <definedName name="BExY1DPTV4LSY9MEOUGXF8X052NA" localSheetId="3" hidden="1">#REF!</definedName>
    <definedName name="BExY1DPTV4LSY9MEOUGXF8X052NA" localSheetId="0" hidden="1">#REF!</definedName>
    <definedName name="BExY1DPTV4LSY9MEOUGXF8X052NA" localSheetId="1" hidden="1">#REF!</definedName>
    <definedName name="BExY1DPTV4LSY9MEOUGXF8X052NA" hidden="1">#REF!</definedName>
    <definedName name="BExY1FILGAF9YP1XGP6PVCZD9P56" localSheetId="4" hidden="1">#REF!</definedName>
    <definedName name="BExY1FILGAF9YP1XGP6PVCZD9P56" localSheetId="3" hidden="1">#REF!</definedName>
    <definedName name="BExY1FILGAF9YP1XGP6PVCZD9P56" localSheetId="0" hidden="1">#REF!</definedName>
    <definedName name="BExY1FILGAF9YP1XGP6PVCZD9P56" localSheetId="1" hidden="1">#REF!</definedName>
    <definedName name="BExY1FILGAF9YP1XGP6PVCZD9P56" hidden="1">#REF!</definedName>
    <definedName name="BExY1GK9ELBEKDD7O6HR6DUO8YGO" localSheetId="4" hidden="1">#REF!</definedName>
    <definedName name="BExY1GK9ELBEKDD7O6HR6DUO8YGO" localSheetId="3" hidden="1">#REF!</definedName>
    <definedName name="BExY1GK9ELBEKDD7O6HR6DUO8YGO" localSheetId="0" hidden="1">#REF!</definedName>
    <definedName name="BExY1GK9ELBEKDD7O6HR6DUO8YGO" localSheetId="1" hidden="1">#REF!</definedName>
    <definedName name="BExY1GK9ELBEKDD7O6HR6DUO8YGO" hidden="1">#REF!</definedName>
    <definedName name="BExY1NWOXXFV9GGZ3PX444LZ8TVX" localSheetId="4" hidden="1">#REF!</definedName>
    <definedName name="BExY1NWOXXFV9GGZ3PX444LZ8TVX" localSheetId="3" hidden="1">#REF!</definedName>
    <definedName name="BExY1NWOXXFV9GGZ3PX444LZ8TVX" localSheetId="0" hidden="1">#REF!</definedName>
    <definedName name="BExY1NWOXXFV9GGZ3PX444LZ8TVX" localSheetId="1" hidden="1">#REF!</definedName>
    <definedName name="BExY1NWOXXFV9GGZ3PX444LZ8TVX" hidden="1">#REF!</definedName>
    <definedName name="BExY1UCL0RND63LLSM9X5SFRG117" localSheetId="4" hidden="1">#REF!</definedName>
    <definedName name="BExY1UCL0RND63LLSM9X5SFRG117" localSheetId="3" hidden="1">#REF!</definedName>
    <definedName name="BExY1UCL0RND63LLSM9X5SFRG117" localSheetId="0" hidden="1">#REF!</definedName>
    <definedName name="BExY1UCL0RND63LLSM9X5SFRG117" localSheetId="1" hidden="1">#REF!</definedName>
    <definedName name="BExY1UCL0RND63LLSM9X5SFRG117" hidden="1">#REF!</definedName>
    <definedName name="BExY1WAT3937L08HLHIRQHMP2A3H" localSheetId="4" hidden="1">#REF!</definedName>
    <definedName name="BExY1WAT3937L08HLHIRQHMP2A3H" localSheetId="3" hidden="1">#REF!</definedName>
    <definedName name="BExY1WAT3937L08HLHIRQHMP2A3H" localSheetId="0" hidden="1">#REF!</definedName>
    <definedName name="BExY1WAT3937L08HLHIRQHMP2A3H" localSheetId="1" hidden="1">#REF!</definedName>
    <definedName name="BExY1WAT3937L08HLHIRQHMP2A3H" hidden="1">#REF!</definedName>
    <definedName name="BExY1YEBOSLMID7LURP8QB46AI91" localSheetId="4" hidden="1">#REF!</definedName>
    <definedName name="BExY1YEBOSLMID7LURP8QB46AI91" localSheetId="3" hidden="1">#REF!</definedName>
    <definedName name="BExY1YEBOSLMID7LURP8QB46AI91" localSheetId="0" hidden="1">#REF!</definedName>
    <definedName name="BExY1YEBOSLMID7LURP8QB46AI91" localSheetId="1" hidden="1">#REF!</definedName>
    <definedName name="BExY1YEBOSLMID7LURP8QB46AI91" hidden="1">#REF!</definedName>
    <definedName name="BExY2FS4LFX9OHOTQT7SJ2PXAC25" localSheetId="4" hidden="1">#REF!</definedName>
    <definedName name="BExY2FS4LFX9OHOTQT7SJ2PXAC25" localSheetId="3" hidden="1">#REF!</definedName>
    <definedName name="BExY2FS4LFX9OHOTQT7SJ2PXAC25" localSheetId="0" hidden="1">#REF!</definedName>
    <definedName name="BExY2FS4LFX9OHOTQT7SJ2PXAC25" localSheetId="1" hidden="1">#REF!</definedName>
    <definedName name="BExY2FS4LFX9OHOTQT7SJ2PXAC25" hidden="1">#REF!</definedName>
    <definedName name="BExY2GDPCZPVU0IQ6IJIB1YQQRQ6" localSheetId="4" hidden="1">#REF!</definedName>
    <definedName name="BExY2GDPCZPVU0IQ6IJIB1YQQRQ6" localSheetId="3" hidden="1">#REF!</definedName>
    <definedName name="BExY2GDPCZPVU0IQ6IJIB1YQQRQ6" localSheetId="0" hidden="1">#REF!</definedName>
    <definedName name="BExY2GDPCZPVU0IQ6IJIB1YQQRQ6" localSheetId="1" hidden="1">#REF!</definedName>
    <definedName name="BExY2GDPCZPVU0IQ6IJIB1YQQRQ6" hidden="1">#REF!</definedName>
    <definedName name="BExY2GTSZ3VA9TXLY7KW1LIAKJ61" localSheetId="4" hidden="1">#REF!</definedName>
    <definedName name="BExY2GTSZ3VA9TXLY7KW1LIAKJ61" localSheetId="3" hidden="1">#REF!</definedName>
    <definedName name="BExY2GTSZ3VA9TXLY7KW1LIAKJ61" localSheetId="0" hidden="1">#REF!</definedName>
    <definedName name="BExY2GTSZ3VA9TXLY7KW1LIAKJ61" localSheetId="1" hidden="1">#REF!</definedName>
    <definedName name="BExY2GTSZ3VA9TXLY7KW1LIAKJ61" hidden="1">#REF!</definedName>
    <definedName name="BExY2IXBR1SGYZH08T7QHKEFS8HA" localSheetId="4" hidden="1">#REF!</definedName>
    <definedName name="BExY2IXBR1SGYZH08T7QHKEFS8HA" localSheetId="3" hidden="1">#REF!</definedName>
    <definedName name="BExY2IXBR1SGYZH08T7QHKEFS8HA" localSheetId="0" hidden="1">#REF!</definedName>
    <definedName name="BExY2IXBR1SGYZH08T7QHKEFS8HA" localSheetId="1" hidden="1">#REF!</definedName>
    <definedName name="BExY2IXBR1SGYZH08T7QHKEFS8HA" hidden="1">#REF!</definedName>
    <definedName name="BExY2Q4B5FUDA5VU4VRUHX327QN0" localSheetId="4" hidden="1">#REF!</definedName>
    <definedName name="BExY2Q4B5FUDA5VU4VRUHX327QN0" localSheetId="3" hidden="1">#REF!</definedName>
    <definedName name="BExY2Q4B5FUDA5VU4VRUHX327QN0" localSheetId="0" hidden="1">#REF!</definedName>
    <definedName name="BExY2Q4B5FUDA5VU4VRUHX327QN0" localSheetId="1" hidden="1">#REF!</definedName>
    <definedName name="BExY2Q4B5FUDA5VU4VRUHX327QN0" hidden="1">#REF!</definedName>
    <definedName name="BExY3HOSK7YI364K15OX70AVR6F1" localSheetId="4" hidden="1">#REF!</definedName>
    <definedName name="BExY3HOSK7YI364K15OX70AVR6F1" localSheetId="3" hidden="1">#REF!</definedName>
    <definedName name="BExY3HOSK7YI364K15OX70AVR6F1" localSheetId="0" hidden="1">#REF!</definedName>
    <definedName name="BExY3HOSK7YI364K15OX70AVR6F1" localSheetId="1" hidden="1">#REF!</definedName>
    <definedName name="BExY3HOSK7YI364K15OX70AVR6F1" hidden="1">#REF!</definedName>
    <definedName name="BExY3T89AUR83SOAZZ3OMDEJDQ39" localSheetId="4" hidden="1">#REF!</definedName>
    <definedName name="BExY3T89AUR83SOAZZ3OMDEJDQ39" localSheetId="3" hidden="1">#REF!</definedName>
    <definedName name="BExY3T89AUR83SOAZZ3OMDEJDQ39" localSheetId="0" hidden="1">#REF!</definedName>
    <definedName name="BExY3T89AUR83SOAZZ3OMDEJDQ39" localSheetId="1" hidden="1">#REF!</definedName>
    <definedName name="BExY3T89AUR83SOAZZ3OMDEJDQ39" hidden="1">#REF!</definedName>
    <definedName name="BExY4MG771JQ84EMIVB6HQGGHZY7" localSheetId="4" hidden="1">#REF!</definedName>
    <definedName name="BExY4MG771JQ84EMIVB6HQGGHZY7" localSheetId="3" hidden="1">#REF!</definedName>
    <definedName name="BExY4MG771JQ84EMIVB6HQGGHZY7" localSheetId="0" hidden="1">#REF!</definedName>
    <definedName name="BExY4MG771JQ84EMIVB6HQGGHZY7" localSheetId="1" hidden="1">#REF!</definedName>
    <definedName name="BExY4MG771JQ84EMIVB6HQGGHZY7" hidden="1">#REF!</definedName>
    <definedName name="BExY4PWCSFB8P3J3TBQB2MD67263" localSheetId="4" hidden="1">#REF!</definedName>
    <definedName name="BExY4PWCSFB8P3J3TBQB2MD67263" localSheetId="3" hidden="1">#REF!</definedName>
    <definedName name="BExY4PWCSFB8P3J3TBQB2MD67263" localSheetId="0" hidden="1">#REF!</definedName>
    <definedName name="BExY4PWCSFB8P3J3TBQB2MD67263" localSheetId="1" hidden="1">#REF!</definedName>
    <definedName name="BExY4PWCSFB8P3J3TBQB2MD67263" hidden="1">#REF!</definedName>
    <definedName name="BExY4RZW3KK11JLYBA4DWZ92M6LQ" localSheetId="4" hidden="1">#REF!</definedName>
    <definedName name="BExY4RZW3KK11JLYBA4DWZ92M6LQ" localSheetId="3" hidden="1">#REF!</definedName>
    <definedName name="BExY4RZW3KK11JLYBA4DWZ92M6LQ" localSheetId="0" hidden="1">#REF!</definedName>
    <definedName name="BExY4RZW3KK11JLYBA4DWZ92M6LQ" localSheetId="1" hidden="1">#REF!</definedName>
    <definedName name="BExY4RZW3KK11JLYBA4DWZ92M6LQ" hidden="1">#REF!</definedName>
    <definedName name="BExY4XOVTTNVZ577RLIEC7NZQFIX" localSheetId="4" hidden="1">#REF!</definedName>
    <definedName name="BExY4XOVTTNVZ577RLIEC7NZQFIX" localSheetId="3" hidden="1">#REF!</definedName>
    <definedName name="BExY4XOVTTNVZ577RLIEC7NZQFIX" localSheetId="0" hidden="1">#REF!</definedName>
    <definedName name="BExY4XOVTTNVZ577RLIEC7NZQFIX" localSheetId="1" hidden="1">#REF!</definedName>
    <definedName name="BExY4XOVTTNVZ577RLIEC7NZQFIX" hidden="1">#REF!</definedName>
    <definedName name="BExY50JAF5CG01GTHAUS7I4ZLUDC" localSheetId="4" hidden="1">#REF!</definedName>
    <definedName name="BExY50JAF5CG01GTHAUS7I4ZLUDC" localSheetId="3" hidden="1">#REF!</definedName>
    <definedName name="BExY50JAF5CG01GTHAUS7I4ZLUDC" localSheetId="0" hidden="1">#REF!</definedName>
    <definedName name="BExY50JAF5CG01GTHAUS7I4ZLUDC" localSheetId="1" hidden="1">#REF!</definedName>
    <definedName name="BExY50JAF5CG01GTHAUS7I4ZLUDC" hidden="1">#REF!</definedName>
    <definedName name="BExY53J7EXFEOFTRNAHLK7IH3ACB" localSheetId="4" hidden="1">#REF!</definedName>
    <definedName name="BExY53J7EXFEOFTRNAHLK7IH3ACB" localSheetId="3" hidden="1">#REF!</definedName>
    <definedName name="BExY53J7EXFEOFTRNAHLK7IH3ACB" localSheetId="0" hidden="1">#REF!</definedName>
    <definedName name="BExY53J7EXFEOFTRNAHLK7IH3ACB" localSheetId="1" hidden="1">#REF!</definedName>
    <definedName name="BExY53J7EXFEOFTRNAHLK7IH3ACB" hidden="1">#REF!</definedName>
    <definedName name="BExY5515SJTJS3VM80M3YYR0WF37" localSheetId="4" hidden="1">#REF!</definedName>
    <definedName name="BExY5515SJTJS3VM80M3YYR0WF37" localSheetId="3" hidden="1">#REF!</definedName>
    <definedName name="BExY5515SJTJS3VM80M3YYR0WF37" localSheetId="0" hidden="1">#REF!</definedName>
    <definedName name="BExY5515SJTJS3VM80M3YYR0WF37" localSheetId="1" hidden="1">#REF!</definedName>
    <definedName name="BExY5515SJTJS3VM80M3YYR0WF37" hidden="1">#REF!</definedName>
    <definedName name="BExY5515WE39FQ3EG5QHG67V9C0O" localSheetId="4" hidden="1">#REF!</definedName>
    <definedName name="BExY5515WE39FQ3EG5QHG67V9C0O" localSheetId="3" hidden="1">#REF!</definedName>
    <definedName name="BExY5515WE39FQ3EG5QHG67V9C0O" localSheetId="0" hidden="1">#REF!</definedName>
    <definedName name="BExY5515WE39FQ3EG5QHG67V9C0O" localSheetId="1" hidden="1">#REF!</definedName>
    <definedName name="BExY5515WE39FQ3EG5QHG67V9C0O" hidden="1">#REF!</definedName>
    <definedName name="BExY5986WNAD8NFCPXC9TVLBU4FG" localSheetId="4" hidden="1">#REF!</definedName>
    <definedName name="BExY5986WNAD8NFCPXC9TVLBU4FG" localSheetId="3" hidden="1">#REF!</definedName>
    <definedName name="BExY5986WNAD8NFCPXC9TVLBU4FG" localSheetId="0" hidden="1">#REF!</definedName>
    <definedName name="BExY5986WNAD8NFCPXC9TVLBU4FG" localSheetId="1" hidden="1">#REF!</definedName>
    <definedName name="BExY5986WNAD8NFCPXC9TVLBU4FG" hidden="1">#REF!</definedName>
    <definedName name="BExY5DF9MS25IFNWGJ1YAS5MDN8R" localSheetId="4" hidden="1">#REF!</definedName>
    <definedName name="BExY5DF9MS25IFNWGJ1YAS5MDN8R" localSheetId="3" hidden="1">#REF!</definedName>
    <definedName name="BExY5DF9MS25IFNWGJ1YAS5MDN8R" localSheetId="0" hidden="1">#REF!</definedName>
    <definedName name="BExY5DF9MS25IFNWGJ1YAS5MDN8R" localSheetId="1" hidden="1">#REF!</definedName>
    <definedName name="BExY5DF9MS25IFNWGJ1YAS5MDN8R" hidden="1">#REF!</definedName>
    <definedName name="BExY5ERVGL3UM2MGT8LJ0XPKTZEK" localSheetId="4" hidden="1">#REF!</definedName>
    <definedName name="BExY5ERVGL3UM2MGT8LJ0XPKTZEK" localSheetId="3" hidden="1">#REF!</definedName>
    <definedName name="BExY5ERVGL3UM2MGT8LJ0XPKTZEK" localSheetId="0" hidden="1">#REF!</definedName>
    <definedName name="BExY5ERVGL3UM2MGT8LJ0XPKTZEK" localSheetId="1" hidden="1">#REF!</definedName>
    <definedName name="BExY5ERVGL3UM2MGT8LJ0XPKTZEK" hidden="1">#REF!</definedName>
    <definedName name="BExY5EX6NJFK8W754ZVZDN5DS04K" localSheetId="4" hidden="1">#REF!</definedName>
    <definedName name="BExY5EX6NJFK8W754ZVZDN5DS04K" localSheetId="3" hidden="1">#REF!</definedName>
    <definedName name="BExY5EX6NJFK8W754ZVZDN5DS04K" localSheetId="0" hidden="1">#REF!</definedName>
    <definedName name="BExY5EX6NJFK8W754ZVZDN5DS04K" localSheetId="1" hidden="1">#REF!</definedName>
    <definedName name="BExY5EX6NJFK8W754ZVZDN5DS04K" hidden="1">#REF!</definedName>
    <definedName name="BExY5S3XD1NJT109CV54IFOHVLQ6" localSheetId="4" hidden="1">#REF!</definedName>
    <definedName name="BExY5S3XD1NJT109CV54IFOHVLQ6" localSheetId="3" hidden="1">#REF!</definedName>
    <definedName name="BExY5S3XD1NJT109CV54IFOHVLQ6" localSheetId="0" hidden="1">#REF!</definedName>
    <definedName name="BExY5S3XD1NJT109CV54IFOHVLQ6" localSheetId="1" hidden="1">#REF!</definedName>
    <definedName name="BExY5S3XD1NJT109CV54IFOHVLQ6" hidden="1">#REF!</definedName>
    <definedName name="BExY5TB2VAI3GHKCPXMCVIOM8B8W" localSheetId="4" hidden="1">#REF!</definedName>
    <definedName name="BExY5TB2VAI3GHKCPXMCVIOM8B8W" localSheetId="3" hidden="1">#REF!</definedName>
    <definedName name="BExY5TB2VAI3GHKCPXMCVIOM8B8W" localSheetId="0" hidden="1">#REF!</definedName>
    <definedName name="BExY5TB2VAI3GHKCPXMCVIOM8B8W" localSheetId="1" hidden="1">#REF!</definedName>
    <definedName name="BExY5TB2VAI3GHKCPXMCVIOM8B8W" hidden="1">#REF!</definedName>
    <definedName name="BExY6KVS1MMZ2R34PGEFR2BMTU9W" localSheetId="4" hidden="1">#REF!</definedName>
    <definedName name="BExY6KVS1MMZ2R34PGEFR2BMTU9W" localSheetId="3" hidden="1">#REF!</definedName>
    <definedName name="BExY6KVS1MMZ2R34PGEFR2BMTU9W" localSheetId="0" hidden="1">#REF!</definedName>
    <definedName name="BExY6KVS1MMZ2R34PGEFR2BMTU9W" localSheetId="1" hidden="1">#REF!</definedName>
    <definedName name="BExY6KVS1MMZ2R34PGEFR2BMTU9W" hidden="1">#REF!</definedName>
    <definedName name="BExY6Q9YY7LW745GP7CYOGGSPHGE" localSheetId="4" hidden="1">#REF!</definedName>
    <definedName name="BExY6Q9YY7LW745GP7CYOGGSPHGE" localSheetId="3" hidden="1">#REF!</definedName>
    <definedName name="BExY6Q9YY7LW745GP7CYOGGSPHGE" localSheetId="0" hidden="1">#REF!</definedName>
    <definedName name="BExY6Q9YY7LW745GP7CYOGGSPHGE" localSheetId="1" hidden="1">#REF!</definedName>
    <definedName name="BExY6Q9YY7LW745GP7CYOGGSPHGE" hidden="1">#REF!</definedName>
    <definedName name="BExZIA3C8LKJTEH3MKQ57KJH5TA2" localSheetId="4" hidden="1">#REF!</definedName>
    <definedName name="BExZIA3C8LKJTEH3MKQ57KJH5TA2" localSheetId="3" hidden="1">#REF!</definedName>
    <definedName name="BExZIA3C8LKJTEH3MKQ57KJH5TA2" localSheetId="0" hidden="1">#REF!</definedName>
    <definedName name="BExZIA3C8LKJTEH3MKQ57KJH5TA2" localSheetId="1" hidden="1">#REF!</definedName>
    <definedName name="BExZIA3C8LKJTEH3MKQ57KJH5TA2" hidden="1">#REF!</definedName>
    <definedName name="BExZIIHH3QNQE3GFMHEE4UMHY6WQ" localSheetId="4" hidden="1">#REF!</definedName>
    <definedName name="BExZIIHH3QNQE3GFMHEE4UMHY6WQ" localSheetId="3" hidden="1">#REF!</definedName>
    <definedName name="BExZIIHH3QNQE3GFMHEE4UMHY6WQ" localSheetId="0" hidden="1">#REF!</definedName>
    <definedName name="BExZIIHH3QNQE3GFMHEE4UMHY6WQ" localSheetId="1" hidden="1">#REF!</definedName>
    <definedName name="BExZIIHH3QNQE3GFMHEE4UMHY6WQ" hidden="1">#REF!</definedName>
    <definedName name="BExZIYO22G5UXOB42GDLYGVRJ6U7" localSheetId="4" hidden="1">#REF!</definedName>
    <definedName name="BExZIYO22G5UXOB42GDLYGVRJ6U7" localSheetId="3" hidden="1">#REF!</definedName>
    <definedName name="BExZIYO22G5UXOB42GDLYGVRJ6U7" localSheetId="0" hidden="1">#REF!</definedName>
    <definedName name="BExZIYO22G5UXOB42GDLYGVRJ6U7" localSheetId="1" hidden="1">#REF!</definedName>
    <definedName name="BExZIYO22G5UXOB42GDLYGVRJ6U7" hidden="1">#REF!</definedName>
    <definedName name="BExZJ7I9T8XU4MZRKJ1VVU76V2LZ" localSheetId="4" hidden="1">#REF!</definedName>
    <definedName name="BExZJ7I9T8XU4MZRKJ1VVU76V2LZ" localSheetId="3" hidden="1">#REF!</definedName>
    <definedName name="BExZJ7I9T8XU4MZRKJ1VVU76V2LZ" localSheetId="0" hidden="1">#REF!</definedName>
    <definedName name="BExZJ7I9T8XU4MZRKJ1VVU76V2LZ" localSheetId="1" hidden="1">#REF!</definedName>
    <definedName name="BExZJ7I9T8XU4MZRKJ1VVU76V2LZ" hidden="1">#REF!</definedName>
    <definedName name="BExZJMY170JCUU1RWASNZ1HJPRTA" localSheetId="4" hidden="1">#REF!</definedName>
    <definedName name="BExZJMY170JCUU1RWASNZ1HJPRTA" localSheetId="3" hidden="1">#REF!</definedName>
    <definedName name="BExZJMY170JCUU1RWASNZ1HJPRTA" localSheetId="0" hidden="1">#REF!</definedName>
    <definedName name="BExZJMY170JCUU1RWASNZ1HJPRTA" localSheetId="1" hidden="1">#REF!</definedName>
    <definedName name="BExZJMY170JCUU1RWASNZ1HJPRTA" hidden="1">#REF!</definedName>
    <definedName name="BExZJNJKU0U25JSVTR2FZCN88234" localSheetId="4" hidden="1">#REF!</definedName>
    <definedName name="BExZJNJKU0U25JSVTR2FZCN88234" localSheetId="3" hidden="1">#REF!</definedName>
    <definedName name="BExZJNJKU0U25JSVTR2FZCN88234" localSheetId="0" hidden="1">#REF!</definedName>
    <definedName name="BExZJNJKU0U25JSVTR2FZCN88234" localSheetId="1" hidden="1">#REF!</definedName>
    <definedName name="BExZJNJKU0U25JSVTR2FZCN88234" hidden="1">#REF!</definedName>
    <definedName name="BExZJOQR77H0P4SUKVYACDCFBBXO" localSheetId="4" hidden="1">#REF!</definedName>
    <definedName name="BExZJOQR77H0P4SUKVYACDCFBBXO" localSheetId="3" hidden="1">#REF!</definedName>
    <definedName name="BExZJOQR77H0P4SUKVYACDCFBBXO" localSheetId="0" hidden="1">#REF!</definedName>
    <definedName name="BExZJOQR77H0P4SUKVYACDCFBBXO" localSheetId="1" hidden="1">#REF!</definedName>
    <definedName name="BExZJOQR77H0P4SUKVYACDCFBBXO" hidden="1">#REF!</definedName>
    <definedName name="BExZJS6RG34ODDY9HMZ0O34MEMSB" localSheetId="4" hidden="1">#REF!</definedName>
    <definedName name="BExZJS6RG34ODDY9HMZ0O34MEMSB" localSheetId="3" hidden="1">#REF!</definedName>
    <definedName name="BExZJS6RG34ODDY9HMZ0O34MEMSB" localSheetId="0" hidden="1">#REF!</definedName>
    <definedName name="BExZJS6RG34ODDY9HMZ0O34MEMSB" localSheetId="1" hidden="1">#REF!</definedName>
    <definedName name="BExZJS6RG34ODDY9HMZ0O34MEMSB" hidden="1">#REF!</definedName>
    <definedName name="BExZK34NR4BAD7HJAP7SQ926UQP3" localSheetId="4" hidden="1">#REF!</definedName>
    <definedName name="BExZK34NR4BAD7HJAP7SQ926UQP3" localSheetId="3" hidden="1">#REF!</definedName>
    <definedName name="BExZK34NR4BAD7HJAP7SQ926UQP3" localSheetId="0" hidden="1">#REF!</definedName>
    <definedName name="BExZK34NR4BAD7HJAP7SQ926UQP3" localSheetId="1" hidden="1">#REF!</definedName>
    <definedName name="BExZK34NR4BAD7HJAP7SQ926UQP3" hidden="1">#REF!</definedName>
    <definedName name="BExZK3FGPHH5H771U7D5XY7XBS6E" localSheetId="4" hidden="1">#REF!</definedName>
    <definedName name="BExZK3FGPHH5H771U7D5XY7XBS6E" localSheetId="3" hidden="1">#REF!</definedName>
    <definedName name="BExZK3FGPHH5H771U7D5XY7XBS6E" localSheetId="0" hidden="1">#REF!</definedName>
    <definedName name="BExZK3FGPHH5H771U7D5XY7XBS6E" localSheetId="1" hidden="1">#REF!</definedName>
    <definedName name="BExZK3FGPHH5H771U7D5XY7XBS6E" hidden="1">#REF!</definedName>
    <definedName name="BExZKHYORG3O8C772XPFHM1N8T80" localSheetId="4" hidden="1">#REF!</definedName>
    <definedName name="BExZKHYORG3O8C772XPFHM1N8T80" localSheetId="3" hidden="1">#REF!</definedName>
    <definedName name="BExZKHYORG3O8C772XPFHM1N8T80" localSheetId="0" hidden="1">#REF!</definedName>
    <definedName name="BExZKHYORG3O8C772XPFHM1N8T80" localSheetId="1" hidden="1">#REF!</definedName>
    <definedName name="BExZKHYORG3O8C772XPFHM1N8T80" hidden="1">#REF!</definedName>
    <definedName name="BExZKJRF2IRR57DG9CLC7MSHWNNN" localSheetId="4" hidden="1">#REF!</definedName>
    <definedName name="BExZKJRF2IRR57DG9CLC7MSHWNNN" localSheetId="3" hidden="1">#REF!</definedName>
    <definedName name="BExZKJRF2IRR57DG9CLC7MSHWNNN" localSheetId="0" hidden="1">#REF!</definedName>
    <definedName name="BExZKJRF2IRR57DG9CLC7MSHWNNN" localSheetId="1" hidden="1">#REF!</definedName>
    <definedName name="BExZKJRF2IRR57DG9CLC7MSHWNNN" hidden="1">#REF!</definedName>
    <definedName name="BExZKV5GYXO0X760SBD9TWTIQHGI" localSheetId="4" hidden="1">#REF!</definedName>
    <definedName name="BExZKV5GYXO0X760SBD9TWTIQHGI" localSheetId="3" hidden="1">#REF!</definedName>
    <definedName name="BExZKV5GYXO0X760SBD9TWTIQHGI" localSheetId="0" hidden="1">#REF!</definedName>
    <definedName name="BExZKV5GYXO0X760SBD9TWTIQHGI" localSheetId="1" hidden="1">#REF!</definedName>
    <definedName name="BExZKV5GYXO0X760SBD9TWTIQHGI" hidden="1">#REF!</definedName>
    <definedName name="BExZL6E4YVXRUN7ZGF2BIGIXFR8K" localSheetId="4" hidden="1">#REF!</definedName>
    <definedName name="BExZL6E4YVXRUN7ZGF2BIGIXFR8K" localSheetId="3" hidden="1">#REF!</definedName>
    <definedName name="BExZL6E4YVXRUN7ZGF2BIGIXFR8K" localSheetId="0" hidden="1">#REF!</definedName>
    <definedName name="BExZL6E4YVXRUN7ZGF2BIGIXFR8K" localSheetId="1" hidden="1">#REF!</definedName>
    <definedName name="BExZL6E4YVXRUN7ZGF2BIGIXFR8K" hidden="1">#REF!</definedName>
    <definedName name="BExZLGVLMKTPFXG42QYT0PO81G7F" localSheetId="4" hidden="1">#REF!</definedName>
    <definedName name="BExZLGVLMKTPFXG42QYT0PO81G7F" localSheetId="3" hidden="1">#REF!</definedName>
    <definedName name="BExZLGVLMKTPFXG42QYT0PO81G7F" localSheetId="0" hidden="1">#REF!</definedName>
    <definedName name="BExZLGVLMKTPFXG42QYT0PO81G7F" localSheetId="1" hidden="1">#REF!</definedName>
    <definedName name="BExZLGVLMKTPFXG42QYT0PO81G7F" hidden="1">#REF!</definedName>
    <definedName name="BExZLKMK7LRK14S09WLMH7MXSQXM" localSheetId="4" hidden="1">#REF!</definedName>
    <definedName name="BExZLKMK7LRK14S09WLMH7MXSQXM" localSheetId="3" hidden="1">#REF!</definedName>
    <definedName name="BExZLKMK7LRK14S09WLMH7MXSQXM" localSheetId="0" hidden="1">#REF!</definedName>
    <definedName name="BExZLKMK7LRK14S09WLMH7MXSQXM" localSheetId="1" hidden="1">#REF!</definedName>
    <definedName name="BExZLKMK7LRK14S09WLMH7MXSQXM" hidden="1">#REF!</definedName>
    <definedName name="BExZM7JVLG0W8EG5RBU915U3SKBY" localSheetId="4" hidden="1">#REF!</definedName>
    <definedName name="BExZM7JVLG0W8EG5RBU915U3SKBY" localSheetId="3" hidden="1">#REF!</definedName>
    <definedName name="BExZM7JVLG0W8EG5RBU915U3SKBY" localSheetId="0" hidden="1">#REF!</definedName>
    <definedName name="BExZM7JVLG0W8EG5RBU915U3SKBY" localSheetId="1" hidden="1">#REF!</definedName>
    <definedName name="BExZM7JVLG0W8EG5RBU915U3SKBY" hidden="1">#REF!</definedName>
    <definedName name="BExZM85FOVUFF110XMQ9O2ODSJUK" localSheetId="4" hidden="1">#REF!</definedName>
    <definedName name="BExZM85FOVUFF110XMQ9O2ODSJUK" localSheetId="3" hidden="1">#REF!</definedName>
    <definedName name="BExZM85FOVUFF110XMQ9O2ODSJUK" localSheetId="0" hidden="1">#REF!</definedName>
    <definedName name="BExZM85FOVUFF110XMQ9O2ODSJUK" localSheetId="1" hidden="1">#REF!</definedName>
    <definedName name="BExZM85FOVUFF110XMQ9O2ODSJUK" hidden="1">#REF!</definedName>
    <definedName name="BExZMF1MMTZ1TA14PZ8ASSU2CBSP" localSheetId="4" hidden="1">#REF!</definedName>
    <definedName name="BExZMF1MMTZ1TA14PZ8ASSU2CBSP" localSheetId="3" hidden="1">#REF!</definedName>
    <definedName name="BExZMF1MMTZ1TA14PZ8ASSU2CBSP" localSheetId="0" hidden="1">#REF!</definedName>
    <definedName name="BExZMF1MMTZ1TA14PZ8ASSU2CBSP" localSheetId="1" hidden="1">#REF!</definedName>
    <definedName name="BExZMF1MMTZ1TA14PZ8ASSU2CBSP" hidden="1">#REF!</definedName>
    <definedName name="BExZMKL5YQZD7F0FUCSVFGLPFK52" localSheetId="4" hidden="1">#REF!</definedName>
    <definedName name="BExZMKL5YQZD7F0FUCSVFGLPFK52" localSheetId="3" hidden="1">#REF!</definedName>
    <definedName name="BExZMKL5YQZD7F0FUCSVFGLPFK52" localSheetId="0" hidden="1">#REF!</definedName>
    <definedName name="BExZMKL5YQZD7F0FUCSVFGLPFK52" localSheetId="1" hidden="1">#REF!</definedName>
    <definedName name="BExZMKL5YQZD7F0FUCSVFGLPFK52" hidden="1">#REF!</definedName>
    <definedName name="BExZMOC3VNZALJM71X2T6FV91GTB" localSheetId="4" hidden="1">#REF!</definedName>
    <definedName name="BExZMOC3VNZALJM71X2T6FV91GTB" localSheetId="3" hidden="1">#REF!</definedName>
    <definedName name="BExZMOC3VNZALJM71X2T6FV91GTB" localSheetId="0" hidden="1">#REF!</definedName>
    <definedName name="BExZMOC3VNZALJM71X2T6FV91GTB" localSheetId="1" hidden="1">#REF!</definedName>
    <definedName name="BExZMOC3VNZALJM71X2T6FV91GTB" hidden="1">#REF!</definedName>
    <definedName name="BExZMXH39OB0I43XEL3K11U3G9PM" localSheetId="4" hidden="1">#REF!</definedName>
    <definedName name="BExZMXH39OB0I43XEL3K11U3G9PM" localSheetId="3" hidden="1">#REF!</definedName>
    <definedName name="BExZMXH39OB0I43XEL3K11U3G9PM" localSheetId="0" hidden="1">#REF!</definedName>
    <definedName name="BExZMXH39OB0I43XEL3K11U3G9PM" localSheetId="1" hidden="1">#REF!</definedName>
    <definedName name="BExZMXH39OB0I43XEL3K11U3G9PM" hidden="1">#REF!</definedName>
    <definedName name="BExZMZQ3RBKDHT5GLFNLS52OSJA0" localSheetId="4" hidden="1">#REF!</definedName>
    <definedName name="BExZMZQ3RBKDHT5GLFNLS52OSJA0" localSheetId="3" hidden="1">#REF!</definedName>
    <definedName name="BExZMZQ3RBKDHT5GLFNLS52OSJA0" localSheetId="0" hidden="1">#REF!</definedName>
    <definedName name="BExZMZQ3RBKDHT5GLFNLS52OSJA0" localSheetId="1" hidden="1">#REF!</definedName>
    <definedName name="BExZMZQ3RBKDHT5GLFNLS52OSJA0" hidden="1">#REF!</definedName>
    <definedName name="BExZN2F7Y2J2L2LN5WZRG949MS4A" localSheetId="4" hidden="1">#REF!</definedName>
    <definedName name="BExZN2F7Y2J2L2LN5WZRG949MS4A" localSheetId="3" hidden="1">#REF!</definedName>
    <definedName name="BExZN2F7Y2J2L2LN5WZRG949MS4A" localSheetId="0" hidden="1">#REF!</definedName>
    <definedName name="BExZN2F7Y2J2L2LN5WZRG949MS4A" localSheetId="1" hidden="1">#REF!</definedName>
    <definedName name="BExZN2F7Y2J2L2LN5WZRG949MS4A" hidden="1">#REF!</definedName>
    <definedName name="BExZN847WUWKRYTZWG9TCQZJS3OL" localSheetId="4" hidden="1">#REF!</definedName>
    <definedName name="BExZN847WUWKRYTZWG9TCQZJS3OL" localSheetId="3" hidden="1">#REF!</definedName>
    <definedName name="BExZN847WUWKRYTZWG9TCQZJS3OL" localSheetId="0" hidden="1">#REF!</definedName>
    <definedName name="BExZN847WUWKRYTZWG9TCQZJS3OL" localSheetId="1" hidden="1">#REF!</definedName>
    <definedName name="BExZN847WUWKRYTZWG9TCQZJS3OL" hidden="1">#REF!</definedName>
    <definedName name="BExZNH3VISFF4NQI11BZDP5IQ7VG" localSheetId="4" hidden="1">#REF!</definedName>
    <definedName name="BExZNH3VISFF4NQI11BZDP5IQ7VG" localSheetId="3" hidden="1">#REF!</definedName>
    <definedName name="BExZNH3VISFF4NQI11BZDP5IQ7VG" localSheetId="0" hidden="1">#REF!</definedName>
    <definedName name="BExZNH3VISFF4NQI11BZDP5IQ7VG" localSheetId="1" hidden="1">#REF!</definedName>
    <definedName name="BExZNH3VISFF4NQI11BZDP5IQ7VG" hidden="1">#REF!</definedName>
    <definedName name="BExZNJYCFYVMAOI62GB2BABK1ELE" localSheetId="4" hidden="1">#REF!</definedName>
    <definedName name="BExZNJYCFYVMAOI62GB2BABK1ELE" localSheetId="3" hidden="1">#REF!</definedName>
    <definedName name="BExZNJYCFYVMAOI62GB2BABK1ELE" localSheetId="0" hidden="1">#REF!</definedName>
    <definedName name="BExZNJYCFYVMAOI62GB2BABK1ELE" localSheetId="1" hidden="1">#REF!</definedName>
    <definedName name="BExZNJYCFYVMAOI62GB2BABK1ELE" hidden="1">#REF!</definedName>
    <definedName name="BExZNV707LIU6Z5H6QI6H67LHTI1" localSheetId="4" hidden="1">#REF!</definedName>
    <definedName name="BExZNV707LIU6Z5H6QI6H67LHTI1" localSheetId="3" hidden="1">#REF!</definedName>
    <definedName name="BExZNV707LIU6Z5H6QI6H67LHTI1" localSheetId="0" hidden="1">#REF!</definedName>
    <definedName name="BExZNV707LIU6Z5H6QI6H67LHTI1" localSheetId="1" hidden="1">#REF!</definedName>
    <definedName name="BExZNV707LIU6Z5H6QI6H67LHTI1" hidden="1">#REF!</definedName>
    <definedName name="BExZNVCBKB930QQ9QW7KSGOZ0V1M" localSheetId="4" hidden="1">#REF!</definedName>
    <definedName name="BExZNVCBKB930QQ9QW7KSGOZ0V1M" localSheetId="3" hidden="1">#REF!</definedName>
    <definedName name="BExZNVCBKB930QQ9QW7KSGOZ0V1M" localSheetId="0" hidden="1">#REF!</definedName>
    <definedName name="BExZNVCBKB930QQ9QW7KSGOZ0V1M" localSheetId="1" hidden="1">#REF!</definedName>
    <definedName name="BExZNVCBKB930QQ9QW7KSGOZ0V1M" hidden="1">#REF!</definedName>
    <definedName name="BExZNW8QJ18X0RSGFDWAE9ZSDX39" localSheetId="4" hidden="1">#REF!</definedName>
    <definedName name="BExZNW8QJ18X0RSGFDWAE9ZSDX39" localSheetId="3" hidden="1">#REF!</definedName>
    <definedName name="BExZNW8QJ18X0RSGFDWAE9ZSDX39" localSheetId="0" hidden="1">#REF!</definedName>
    <definedName name="BExZNW8QJ18X0RSGFDWAE9ZSDX39" localSheetId="1" hidden="1">#REF!</definedName>
    <definedName name="BExZNW8QJ18X0RSGFDWAE9ZSDX39" hidden="1">#REF!</definedName>
    <definedName name="BExZNZDWRS6Q40L8OCWFEIVI0A1O" localSheetId="4" hidden="1">#REF!</definedName>
    <definedName name="BExZNZDWRS6Q40L8OCWFEIVI0A1O" localSheetId="3" hidden="1">#REF!</definedName>
    <definedName name="BExZNZDWRS6Q40L8OCWFEIVI0A1O" localSheetId="0" hidden="1">#REF!</definedName>
    <definedName name="BExZNZDWRS6Q40L8OCWFEIVI0A1O" localSheetId="1" hidden="1">#REF!</definedName>
    <definedName name="BExZNZDWRS6Q40L8OCWFEIVI0A1O" hidden="1">#REF!</definedName>
    <definedName name="BExZOBO9NYLGVJQ31LVQ9XS2ZT4N" localSheetId="4" hidden="1">#REF!</definedName>
    <definedName name="BExZOBO9NYLGVJQ31LVQ9XS2ZT4N" localSheetId="3" hidden="1">#REF!</definedName>
    <definedName name="BExZOBO9NYLGVJQ31LVQ9XS2ZT4N" localSheetId="0" hidden="1">#REF!</definedName>
    <definedName name="BExZOBO9NYLGVJQ31LVQ9XS2ZT4N" localSheetId="1" hidden="1">#REF!</definedName>
    <definedName name="BExZOBO9NYLGVJQ31LVQ9XS2ZT4N" hidden="1">#REF!</definedName>
    <definedName name="BExZOETNB1CJ3Y2RKLI1ZK0S8Z6H" localSheetId="4" hidden="1">#REF!</definedName>
    <definedName name="BExZOETNB1CJ3Y2RKLI1ZK0S8Z6H" localSheetId="3" hidden="1">#REF!</definedName>
    <definedName name="BExZOETNB1CJ3Y2RKLI1ZK0S8Z6H" localSheetId="0" hidden="1">#REF!</definedName>
    <definedName name="BExZOETNB1CJ3Y2RKLI1ZK0S8Z6H" localSheetId="1" hidden="1">#REF!</definedName>
    <definedName name="BExZOETNB1CJ3Y2RKLI1ZK0S8Z6H" hidden="1">#REF!</definedName>
    <definedName name="BExZOL9K1RUXBTLZ6FJ65BIE9G5R" localSheetId="4" hidden="1">#REF!</definedName>
    <definedName name="BExZOL9K1RUXBTLZ6FJ65BIE9G5R" localSheetId="3" hidden="1">#REF!</definedName>
    <definedName name="BExZOL9K1RUXBTLZ6FJ65BIE9G5R" localSheetId="0" hidden="1">#REF!</definedName>
    <definedName name="BExZOL9K1RUXBTLZ6FJ65BIE9G5R" localSheetId="1" hidden="1">#REF!</definedName>
    <definedName name="BExZOL9K1RUXBTLZ6FJ65BIE9G5R" hidden="1">#REF!</definedName>
    <definedName name="BExZOREMVSK4E5VSWM838KHUB8AI" localSheetId="4" hidden="1">#REF!</definedName>
    <definedName name="BExZOREMVSK4E5VSWM838KHUB8AI" localSheetId="3" hidden="1">#REF!</definedName>
    <definedName name="BExZOREMVSK4E5VSWM838KHUB8AI" localSheetId="0" hidden="1">#REF!</definedName>
    <definedName name="BExZOREMVSK4E5VSWM838KHUB8AI" localSheetId="1" hidden="1">#REF!</definedName>
    <definedName name="BExZOREMVSK4E5VSWM838KHUB8AI" hidden="1">#REF!</definedName>
    <definedName name="BExZOVR745T5P1KS9NV2PXZPZVRG" localSheetId="4" hidden="1">#REF!</definedName>
    <definedName name="BExZOVR745T5P1KS9NV2PXZPZVRG" localSheetId="3" hidden="1">#REF!</definedName>
    <definedName name="BExZOVR745T5P1KS9NV2PXZPZVRG" localSheetId="0" hidden="1">#REF!</definedName>
    <definedName name="BExZOVR745T5P1KS9NV2PXZPZVRG" localSheetId="1" hidden="1">#REF!</definedName>
    <definedName name="BExZOVR745T5P1KS9NV2PXZPZVRG" hidden="1">#REF!</definedName>
    <definedName name="BExZOZSWGLSY2XYVRIS6VSNJDSGD" localSheetId="4" hidden="1">#REF!</definedName>
    <definedName name="BExZOZSWGLSY2XYVRIS6VSNJDSGD" localSheetId="3" hidden="1">#REF!</definedName>
    <definedName name="BExZOZSWGLSY2XYVRIS6VSNJDSGD" localSheetId="0" hidden="1">#REF!</definedName>
    <definedName name="BExZOZSWGLSY2XYVRIS6VSNJDSGD" localSheetId="1" hidden="1">#REF!</definedName>
    <definedName name="BExZOZSWGLSY2XYVRIS6VSNJDSGD" hidden="1">#REF!</definedName>
    <definedName name="BExZP7AIJKLM6C6CSUIIFAHFBNX2" localSheetId="4" hidden="1">#REF!</definedName>
    <definedName name="BExZP7AIJKLM6C6CSUIIFAHFBNX2" localSheetId="3" hidden="1">#REF!</definedName>
    <definedName name="BExZP7AIJKLM6C6CSUIIFAHFBNX2" localSheetId="0" hidden="1">#REF!</definedName>
    <definedName name="BExZP7AIJKLM6C6CSUIIFAHFBNX2" localSheetId="1" hidden="1">#REF!</definedName>
    <definedName name="BExZP7AIJKLM6C6CSUIIFAHFBNX2" hidden="1">#REF!</definedName>
    <definedName name="BExZPQ0XY507N8FJMVPKCTK8HC9H" localSheetId="4" hidden="1">#REF!</definedName>
    <definedName name="BExZPQ0XY507N8FJMVPKCTK8HC9H" localSheetId="3" hidden="1">#REF!</definedName>
    <definedName name="BExZPQ0XY507N8FJMVPKCTK8HC9H" localSheetId="0" hidden="1">#REF!</definedName>
    <definedName name="BExZPQ0XY507N8FJMVPKCTK8HC9H" localSheetId="1" hidden="1">#REF!</definedName>
    <definedName name="BExZPQ0XY507N8FJMVPKCTK8HC9H" hidden="1">#REF!</definedName>
    <definedName name="BExZPUTK8AJNGCUNSO4PDKPBEUCU" localSheetId="4" hidden="1">#REF!</definedName>
    <definedName name="BExZPUTK8AJNGCUNSO4PDKPBEUCU" localSheetId="3" hidden="1">#REF!</definedName>
    <definedName name="BExZPUTK8AJNGCUNSO4PDKPBEUCU" localSheetId="0" hidden="1">#REF!</definedName>
    <definedName name="BExZPUTK8AJNGCUNSO4PDKPBEUCU" localSheetId="1" hidden="1">#REF!</definedName>
    <definedName name="BExZPUTK8AJNGCUNSO4PDKPBEUCU" hidden="1">#REF!</definedName>
    <definedName name="BExZQ37OVBR25U32CO2YYVPZOMR5" localSheetId="4" hidden="1">#REF!</definedName>
    <definedName name="BExZQ37OVBR25U32CO2YYVPZOMR5" localSheetId="3" hidden="1">#REF!</definedName>
    <definedName name="BExZQ37OVBR25U32CO2YYVPZOMR5" localSheetId="0" hidden="1">#REF!</definedName>
    <definedName name="BExZQ37OVBR25U32CO2YYVPZOMR5" localSheetId="1" hidden="1">#REF!</definedName>
    <definedName name="BExZQ37OVBR25U32CO2YYVPZOMR5" hidden="1">#REF!</definedName>
    <definedName name="BExZQ3IHNAFF2HI20IH754T349LH" localSheetId="4" hidden="1">#REF!</definedName>
    <definedName name="BExZQ3IHNAFF2HI20IH754T349LH" localSheetId="3" hidden="1">#REF!</definedName>
    <definedName name="BExZQ3IHNAFF2HI20IH754T349LH" localSheetId="0" hidden="1">#REF!</definedName>
    <definedName name="BExZQ3IHNAFF2HI20IH754T349LH" localSheetId="1" hidden="1">#REF!</definedName>
    <definedName name="BExZQ3IHNAFF2HI20IH754T349LH" hidden="1">#REF!</definedName>
    <definedName name="BExZQ3NT7H06VO0AR48WHZULZB93" localSheetId="4" hidden="1">#REF!</definedName>
    <definedName name="BExZQ3NT7H06VO0AR48WHZULZB93" localSheetId="3" hidden="1">#REF!</definedName>
    <definedName name="BExZQ3NT7H06VO0AR48WHZULZB93" localSheetId="0" hidden="1">#REF!</definedName>
    <definedName name="BExZQ3NT7H06VO0AR48WHZULZB93" localSheetId="1" hidden="1">#REF!</definedName>
    <definedName name="BExZQ3NT7H06VO0AR48WHZULZB93" hidden="1">#REF!</definedName>
    <definedName name="BExZQ7PJU07SEJMDX18U9YVDC2GU" localSheetId="4" hidden="1">#REF!</definedName>
    <definedName name="BExZQ7PJU07SEJMDX18U9YVDC2GU" localSheetId="3" hidden="1">#REF!</definedName>
    <definedName name="BExZQ7PJU07SEJMDX18U9YVDC2GU" localSheetId="0" hidden="1">#REF!</definedName>
    <definedName name="BExZQ7PJU07SEJMDX18U9YVDC2GU" localSheetId="1" hidden="1">#REF!</definedName>
    <definedName name="BExZQ7PJU07SEJMDX18U9YVDC2GU" hidden="1">#REF!</definedName>
    <definedName name="BExZQIHTGHK7OOI2Y2PN3JYBY82I" localSheetId="4" hidden="1">#REF!</definedName>
    <definedName name="BExZQIHTGHK7OOI2Y2PN3JYBY82I" localSheetId="3" hidden="1">#REF!</definedName>
    <definedName name="BExZQIHTGHK7OOI2Y2PN3JYBY82I" localSheetId="0" hidden="1">#REF!</definedName>
    <definedName name="BExZQIHTGHK7OOI2Y2PN3JYBY82I" localSheetId="1" hidden="1">#REF!</definedName>
    <definedName name="BExZQIHTGHK7OOI2Y2PN3JYBY82I" hidden="1">#REF!</definedName>
    <definedName name="BExZQJJMGU5MHQOILGXGJPAQI5XI" localSheetId="4" hidden="1">#REF!</definedName>
    <definedName name="BExZQJJMGU5MHQOILGXGJPAQI5XI" localSheetId="3" hidden="1">#REF!</definedName>
    <definedName name="BExZQJJMGU5MHQOILGXGJPAQI5XI" localSheetId="0" hidden="1">#REF!</definedName>
    <definedName name="BExZQJJMGU5MHQOILGXGJPAQI5XI" localSheetId="1" hidden="1">#REF!</definedName>
    <definedName name="BExZQJJMGU5MHQOILGXGJPAQI5XI" hidden="1">#REF!</definedName>
    <definedName name="BExZQXBYEBN28QUH1KOVW6KKA5UM" localSheetId="4" hidden="1">#REF!</definedName>
    <definedName name="BExZQXBYEBN28QUH1KOVW6KKA5UM" localSheetId="3" hidden="1">#REF!</definedName>
    <definedName name="BExZQXBYEBN28QUH1KOVW6KKA5UM" localSheetId="0" hidden="1">#REF!</definedName>
    <definedName name="BExZQXBYEBN28QUH1KOVW6KKA5UM" localSheetId="1" hidden="1">#REF!</definedName>
    <definedName name="BExZQXBYEBN28QUH1KOVW6KKA5UM" hidden="1">#REF!</definedName>
    <definedName name="BExZQZKT146WEN8FTVZ7Y5TSB8L5" localSheetId="4" hidden="1">#REF!</definedName>
    <definedName name="BExZQZKT146WEN8FTVZ7Y5TSB8L5" localSheetId="3" hidden="1">#REF!</definedName>
    <definedName name="BExZQZKT146WEN8FTVZ7Y5TSB8L5" localSheetId="0" hidden="1">#REF!</definedName>
    <definedName name="BExZQZKT146WEN8FTVZ7Y5TSB8L5" localSheetId="1" hidden="1">#REF!</definedName>
    <definedName name="BExZQZKT146WEN8FTVZ7Y5TSB8L5" hidden="1">#REF!</definedName>
    <definedName name="BExZR485AKBH93YZ08CMUC3WROED" localSheetId="4" hidden="1">#REF!</definedName>
    <definedName name="BExZR485AKBH93YZ08CMUC3WROED" localSheetId="3" hidden="1">#REF!</definedName>
    <definedName name="BExZR485AKBH93YZ08CMUC3WROED" localSheetId="0" hidden="1">#REF!</definedName>
    <definedName name="BExZR485AKBH93YZ08CMUC3WROED" localSheetId="1" hidden="1">#REF!</definedName>
    <definedName name="BExZR485AKBH93YZ08CMUC3WROED" hidden="1">#REF!</definedName>
    <definedName name="BExZR7TL98P2PPUVGIZYR5873DWW" localSheetId="4" hidden="1">#REF!</definedName>
    <definedName name="BExZR7TL98P2PPUVGIZYR5873DWW" localSheetId="3" hidden="1">#REF!</definedName>
    <definedName name="BExZR7TL98P2PPUVGIZYR5873DWW" localSheetId="0" hidden="1">#REF!</definedName>
    <definedName name="BExZR7TL98P2PPUVGIZYR5873DWW" localSheetId="1" hidden="1">#REF!</definedName>
    <definedName name="BExZR7TL98P2PPUVGIZYR5873DWW" hidden="1">#REF!</definedName>
    <definedName name="BExZRGD1603X5ACFALUUDKCD7X48" localSheetId="4" hidden="1">#REF!</definedName>
    <definedName name="BExZRGD1603X5ACFALUUDKCD7X48" localSheetId="3" hidden="1">#REF!</definedName>
    <definedName name="BExZRGD1603X5ACFALUUDKCD7X48" localSheetId="0" hidden="1">#REF!</definedName>
    <definedName name="BExZRGD1603X5ACFALUUDKCD7X48" localSheetId="1" hidden="1">#REF!</definedName>
    <definedName name="BExZRGD1603X5ACFALUUDKCD7X48" hidden="1">#REF!</definedName>
    <definedName name="BExZRP1X6UVLN1UOLHH5VF4STP1O" localSheetId="4" hidden="1">#REF!</definedName>
    <definedName name="BExZRP1X6UVLN1UOLHH5VF4STP1O" localSheetId="3" hidden="1">#REF!</definedName>
    <definedName name="BExZRP1X6UVLN1UOLHH5VF4STP1O" localSheetId="0" hidden="1">#REF!</definedName>
    <definedName name="BExZRP1X6UVLN1UOLHH5VF4STP1O" localSheetId="1" hidden="1">#REF!</definedName>
    <definedName name="BExZRP1X6UVLN1UOLHH5VF4STP1O" hidden="1">#REF!</definedName>
    <definedName name="BExZRQ930U6OCYNV00CH5I0Q4LPE" localSheetId="4" hidden="1">#REF!</definedName>
    <definedName name="BExZRQ930U6OCYNV00CH5I0Q4LPE" localSheetId="3" hidden="1">#REF!</definedName>
    <definedName name="BExZRQ930U6OCYNV00CH5I0Q4LPE" localSheetId="0" hidden="1">#REF!</definedName>
    <definedName name="BExZRQ930U6OCYNV00CH5I0Q4LPE" localSheetId="1" hidden="1">#REF!</definedName>
    <definedName name="BExZRQ930U6OCYNV00CH5I0Q4LPE" hidden="1">#REF!</definedName>
    <definedName name="BExZRW8W514W8OZ72YBONYJ64GXF" localSheetId="4" hidden="1">#REF!</definedName>
    <definedName name="BExZRW8W514W8OZ72YBONYJ64GXF" localSheetId="3" hidden="1">#REF!</definedName>
    <definedName name="BExZRW8W514W8OZ72YBONYJ64GXF" localSheetId="0" hidden="1">#REF!</definedName>
    <definedName name="BExZRW8W514W8OZ72YBONYJ64GXF" localSheetId="1" hidden="1">#REF!</definedName>
    <definedName name="BExZRW8W514W8OZ72YBONYJ64GXF" hidden="1">#REF!</definedName>
    <definedName name="BExZRWJP2BUVFJPO8U8ATQEP0LZU" localSheetId="4" hidden="1">#REF!</definedName>
    <definedName name="BExZRWJP2BUVFJPO8U8ATQEP0LZU" localSheetId="3" hidden="1">#REF!</definedName>
    <definedName name="BExZRWJP2BUVFJPO8U8ATQEP0LZU" localSheetId="0" hidden="1">#REF!</definedName>
    <definedName name="BExZRWJP2BUVFJPO8U8ATQEP0LZU" localSheetId="1" hidden="1">#REF!</definedName>
    <definedName name="BExZRWJP2BUVFJPO8U8ATQEP0LZU" hidden="1">#REF!</definedName>
    <definedName name="BExZS2OY9JTSSP01ZQ6V2T2LO5R9" localSheetId="4" hidden="1">#REF!</definedName>
    <definedName name="BExZS2OY9JTSSP01ZQ6V2T2LO5R9" localSheetId="3" hidden="1">#REF!</definedName>
    <definedName name="BExZS2OY9JTSSP01ZQ6V2T2LO5R9" localSheetId="0" hidden="1">#REF!</definedName>
    <definedName name="BExZS2OY9JTSSP01ZQ6V2T2LO5R9" localSheetId="1" hidden="1">#REF!</definedName>
    <definedName name="BExZS2OY9JTSSP01ZQ6V2T2LO5R9" hidden="1">#REF!</definedName>
    <definedName name="BExZSI9USDLZAN8LI8M4YYQL24GZ" localSheetId="4" hidden="1">#REF!</definedName>
    <definedName name="BExZSI9USDLZAN8LI8M4YYQL24GZ" localSheetId="3" hidden="1">#REF!</definedName>
    <definedName name="BExZSI9USDLZAN8LI8M4YYQL24GZ" localSheetId="0" hidden="1">#REF!</definedName>
    <definedName name="BExZSI9USDLZAN8LI8M4YYQL24GZ" localSheetId="1" hidden="1">#REF!</definedName>
    <definedName name="BExZSI9USDLZAN8LI8M4YYQL24GZ" hidden="1">#REF!</definedName>
    <definedName name="BExZSS0LA2JY4ZLJ1Z5YCMLJJZCH" localSheetId="4" hidden="1">#REF!</definedName>
    <definedName name="BExZSS0LA2JY4ZLJ1Z5YCMLJJZCH" localSheetId="3" hidden="1">#REF!</definedName>
    <definedName name="BExZSS0LA2JY4ZLJ1Z5YCMLJJZCH" localSheetId="0" hidden="1">#REF!</definedName>
    <definedName name="BExZSS0LA2JY4ZLJ1Z5YCMLJJZCH" localSheetId="1" hidden="1">#REF!</definedName>
    <definedName name="BExZSS0LA2JY4ZLJ1Z5YCMLJJZCH" hidden="1">#REF!</definedName>
    <definedName name="BExZTAQV2QVSZY5Y3VCCWUBSBW9P" localSheetId="4" hidden="1">#REF!</definedName>
    <definedName name="BExZTAQV2QVSZY5Y3VCCWUBSBW9P" localSheetId="3" hidden="1">#REF!</definedName>
    <definedName name="BExZTAQV2QVSZY5Y3VCCWUBSBW9P" localSheetId="0" hidden="1">#REF!</definedName>
    <definedName name="BExZTAQV2QVSZY5Y3VCCWUBSBW9P" localSheetId="1" hidden="1">#REF!</definedName>
    <definedName name="BExZTAQV2QVSZY5Y3VCCWUBSBW9P" hidden="1">#REF!</definedName>
    <definedName name="BExZTHSI2FX56PWRSNX9H5EWTZFO" localSheetId="4" hidden="1">#REF!</definedName>
    <definedName name="BExZTHSI2FX56PWRSNX9H5EWTZFO" localSheetId="3" hidden="1">#REF!</definedName>
    <definedName name="BExZTHSI2FX56PWRSNX9H5EWTZFO" localSheetId="0" hidden="1">#REF!</definedName>
    <definedName name="BExZTHSI2FX56PWRSNX9H5EWTZFO" localSheetId="1" hidden="1">#REF!</definedName>
    <definedName name="BExZTHSI2FX56PWRSNX9H5EWTZFO" hidden="1">#REF!</definedName>
    <definedName name="BExZTJL3HVBFY139H6CJHEQCT1EL" localSheetId="4" hidden="1">#REF!</definedName>
    <definedName name="BExZTJL3HVBFY139H6CJHEQCT1EL" localSheetId="3" hidden="1">#REF!</definedName>
    <definedName name="BExZTJL3HVBFY139H6CJHEQCT1EL" localSheetId="0" hidden="1">#REF!</definedName>
    <definedName name="BExZTJL3HVBFY139H6CJHEQCT1EL" localSheetId="1" hidden="1">#REF!</definedName>
    <definedName name="BExZTJL3HVBFY139H6CJHEQCT1EL" hidden="1">#REF!</definedName>
    <definedName name="BExZTLOL8OPABZI453E0KVNA1GJS" localSheetId="4" hidden="1">#REF!</definedName>
    <definedName name="BExZTLOL8OPABZI453E0KVNA1GJS" localSheetId="3" hidden="1">#REF!</definedName>
    <definedName name="BExZTLOL8OPABZI453E0KVNA1GJS" localSheetId="0" hidden="1">#REF!</definedName>
    <definedName name="BExZTLOL8OPABZI453E0KVNA1GJS" localSheetId="1" hidden="1">#REF!</definedName>
    <definedName name="BExZTLOL8OPABZI453E0KVNA1GJS" hidden="1">#REF!</definedName>
    <definedName name="BExZTT6J3X0TOX0ZY6YPLUVMCW9X" localSheetId="4" hidden="1">#REF!</definedName>
    <definedName name="BExZTT6J3X0TOX0ZY6YPLUVMCW9X" localSheetId="3" hidden="1">#REF!</definedName>
    <definedName name="BExZTT6J3X0TOX0ZY6YPLUVMCW9X" localSheetId="0" hidden="1">#REF!</definedName>
    <definedName name="BExZTT6J3X0TOX0ZY6YPLUVMCW9X" localSheetId="1" hidden="1">#REF!</definedName>
    <definedName name="BExZTT6J3X0TOX0ZY6YPLUVMCW9X" hidden="1">#REF!</definedName>
    <definedName name="BExZTW6ECBRA0BBITWBQ8R93RMCL" localSheetId="4" hidden="1">#REF!</definedName>
    <definedName name="BExZTW6ECBRA0BBITWBQ8R93RMCL" localSheetId="3" hidden="1">#REF!</definedName>
    <definedName name="BExZTW6ECBRA0BBITWBQ8R93RMCL" localSheetId="0" hidden="1">#REF!</definedName>
    <definedName name="BExZTW6ECBRA0BBITWBQ8R93RMCL" localSheetId="1" hidden="1">#REF!</definedName>
    <definedName name="BExZTW6ECBRA0BBITWBQ8R93RMCL" hidden="1">#REF!</definedName>
    <definedName name="BExZU2BHYAOKSCBM3C5014ZF6IXS" localSheetId="4" hidden="1">#REF!</definedName>
    <definedName name="BExZU2BHYAOKSCBM3C5014ZF6IXS" localSheetId="3" hidden="1">#REF!</definedName>
    <definedName name="BExZU2BHYAOKSCBM3C5014ZF6IXS" localSheetId="0" hidden="1">#REF!</definedName>
    <definedName name="BExZU2BHYAOKSCBM3C5014ZF6IXS" localSheetId="1" hidden="1">#REF!</definedName>
    <definedName name="BExZU2BHYAOKSCBM3C5014ZF6IXS" hidden="1">#REF!</definedName>
    <definedName name="BExZU2RMJTXOCS0ROPMYPE6WTD87" localSheetId="4" hidden="1">#REF!</definedName>
    <definedName name="BExZU2RMJTXOCS0ROPMYPE6WTD87" localSheetId="3" hidden="1">#REF!</definedName>
    <definedName name="BExZU2RMJTXOCS0ROPMYPE6WTD87" localSheetId="0" hidden="1">#REF!</definedName>
    <definedName name="BExZU2RMJTXOCS0ROPMYPE6WTD87" localSheetId="1" hidden="1">#REF!</definedName>
    <definedName name="BExZU2RMJTXOCS0ROPMYPE6WTD87" hidden="1">#REF!</definedName>
    <definedName name="BExZUF7G8FENTJKH9R1XUWXM6CWD" localSheetId="4" hidden="1">#REF!</definedName>
    <definedName name="BExZUF7G8FENTJKH9R1XUWXM6CWD" localSheetId="3" hidden="1">#REF!</definedName>
    <definedName name="BExZUF7G8FENTJKH9R1XUWXM6CWD" localSheetId="0" hidden="1">#REF!</definedName>
    <definedName name="BExZUF7G8FENTJKH9R1XUWXM6CWD" localSheetId="1" hidden="1">#REF!</definedName>
    <definedName name="BExZUF7G8FENTJKH9R1XUWXM6CWD" hidden="1">#REF!</definedName>
    <definedName name="BExZUNARUJBIZ08VCAV3GEVBIR3D" localSheetId="4" hidden="1">#REF!</definedName>
    <definedName name="BExZUNARUJBIZ08VCAV3GEVBIR3D" localSheetId="3" hidden="1">#REF!</definedName>
    <definedName name="BExZUNARUJBIZ08VCAV3GEVBIR3D" localSheetId="0" hidden="1">#REF!</definedName>
    <definedName name="BExZUNARUJBIZ08VCAV3GEVBIR3D" localSheetId="1" hidden="1">#REF!</definedName>
    <definedName name="BExZUNARUJBIZ08VCAV3GEVBIR3D" hidden="1">#REF!</definedName>
    <definedName name="BExZUSZT5496UMBP4LFSLTR1GVEW" localSheetId="4" hidden="1">#REF!</definedName>
    <definedName name="BExZUSZT5496UMBP4LFSLTR1GVEW" localSheetId="3" hidden="1">#REF!</definedName>
    <definedName name="BExZUSZT5496UMBP4LFSLTR1GVEW" localSheetId="0" hidden="1">#REF!</definedName>
    <definedName name="BExZUSZT5496UMBP4LFSLTR1GVEW" localSheetId="1" hidden="1">#REF!</definedName>
    <definedName name="BExZUSZT5496UMBP4LFSLTR1GVEW" hidden="1">#REF!</definedName>
    <definedName name="BExZUT54340I38GVCV79EL116WR0" localSheetId="4" hidden="1">#REF!</definedName>
    <definedName name="BExZUT54340I38GVCV79EL116WR0" localSheetId="3" hidden="1">#REF!</definedName>
    <definedName name="BExZUT54340I38GVCV79EL116WR0" localSheetId="0" hidden="1">#REF!</definedName>
    <definedName name="BExZUT54340I38GVCV79EL116WR0" localSheetId="1" hidden="1">#REF!</definedName>
    <definedName name="BExZUT54340I38GVCV79EL116WR0" hidden="1">#REF!</definedName>
    <definedName name="BExZUYDULCX65H9OZ9JHPBNKF3MI" localSheetId="4" hidden="1">#REF!</definedName>
    <definedName name="BExZUYDULCX65H9OZ9JHPBNKF3MI" localSheetId="3" hidden="1">#REF!</definedName>
    <definedName name="BExZUYDULCX65H9OZ9JHPBNKF3MI" localSheetId="0" hidden="1">#REF!</definedName>
    <definedName name="BExZUYDULCX65H9OZ9JHPBNKF3MI" localSheetId="1" hidden="1">#REF!</definedName>
    <definedName name="BExZUYDULCX65H9OZ9JHPBNKF3MI" hidden="1">#REF!</definedName>
    <definedName name="BExZV2QD5ZDK3AGDRULLA7JB46C3" localSheetId="4" hidden="1">#REF!</definedName>
    <definedName name="BExZV2QD5ZDK3AGDRULLA7JB46C3" localSheetId="3" hidden="1">#REF!</definedName>
    <definedName name="BExZV2QD5ZDK3AGDRULLA7JB46C3" localSheetId="0" hidden="1">#REF!</definedName>
    <definedName name="BExZV2QD5ZDK3AGDRULLA7JB46C3" localSheetId="1" hidden="1">#REF!</definedName>
    <definedName name="BExZV2QD5ZDK3AGDRULLA7JB46C3" hidden="1">#REF!</definedName>
    <definedName name="BExZVBQ29OM0V8XAL3HL0JIM0MMU" localSheetId="4" hidden="1">#REF!</definedName>
    <definedName name="BExZVBQ29OM0V8XAL3HL0JIM0MMU" localSheetId="3" hidden="1">#REF!</definedName>
    <definedName name="BExZVBQ29OM0V8XAL3HL0JIM0MMU" localSheetId="0" hidden="1">#REF!</definedName>
    <definedName name="BExZVBQ29OM0V8XAL3HL0JIM0MMU" localSheetId="1" hidden="1">#REF!</definedName>
    <definedName name="BExZVBQ29OM0V8XAL3HL0JIM0MMU" hidden="1">#REF!</definedName>
    <definedName name="BExZVEPYS6HYXG8RN9GMWZTHDEMK" localSheetId="4" hidden="1">#REF!</definedName>
    <definedName name="BExZVEPYS6HYXG8RN9GMWZTHDEMK" localSheetId="3" hidden="1">#REF!</definedName>
    <definedName name="BExZVEPYS6HYXG8RN9GMWZTHDEMK" localSheetId="0" hidden="1">#REF!</definedName>
    <definedName name="BExZVEPYS6HYXG8RN9GMWZTHDEMK" localSheetId="1" hidden="1">#REF!</definedName>
    <definedName name="BExZVEPYS6HYXG8RN9GMWZTHDEMK" hidden="1">#REF!</definedName>
    <definedName name="BExZVLM4T9ORS4ZWHME46U4Q103C" localSheetId="4" hidden="1">#REF!</definedName>
    <definedName name="BExZVLM4T9ORS4ZWHME46U4Q103C" localSheetId="3" hidden="1">#REF!</definedName>
    <definedName name="BExZVLM4T9ORS4ZWHME46U4Q103C" localSheetId="0" hidden="1">#REF!</definedName>
    <definedName name="BExZVLM4T9ORS4ZWHME46U4Q103C" localSheetId="1" hidden="1">#REF!</definedName>
    <definedName name="BExZVLM4T9ORS4ZWHME46U4Q103C" hidden="1">#REF!</definedName>
    <definedName name="BExZVM7OZWPPRH5YQW50EYMMIW1A" localSheetId="4" hidden="1">#REF!</definedName>
    <definedName name="BExZVM7OZWPPRH5YQW50EYMMIW1A" localSheetId="3" hidden="1">#REF!</definedName>
    <definedName name="BExZVM7OZWPPRH5YQW50EYMMIW1A" localSheetId="0" hidden="1">#REF!</definedName>
    <definedName name="BExZVM7OZWPPRH5YQW50EYMMIW1A" localSheetId="1" hidden="1">#REF!</definedName>
    <definedName name="BExZVM7OZWPPRH5YQW50EYMMIW1A" hidden="1">#REF!</definedName>
    <definedName name="BExZVPYGX2C5OSHMZ6F0KBKZ6B1S" localSheetId="4" hidden="1">#REF!</definedName>
    <definedName name="BExZVPYGX2C5OSHMZ6F0KBKZ6B1S" localSheetId="3" hidden="1">#REF!</definedName>
    <definedName name="BExZVPYGX2C5OSHMZ6F0KBKZ6B1S" localSheetId="0" hidden="1">#REF!</definedName>
    <definedName name="BExZVPYGX2C5OSHMZ6F0KBKZ6B1S" localSheetId="1" hidden="1">#REF!</definedName>
    <definedName name="BExZVPYGX2C5OSHMZ6F0KBKZ6B1S" hidden="1">#REF!</definedName>
    <definedName name="BExZW5UARC8W9AQNLJX2I5WQWS5F" localSheetId="4" hidden="1">#REF!</definedName>
    <definedName name="BExZW5UARC8W9AQNLJX2I5WQWS5F" localSheetId="3" hidden="1">#REF!</definedName>
    <definedName name="BExZW5UARC8W9AQNLJX2I5WQWS5F" localSheetId="0" hidden="1">#REF!</definedName>
    <definedName name="BExZW5UARC8W9AQNLJX2I5WQWS5F" localSheetId="1" hidden="1">#REF!</definedName>
    <definedName name="BExZW5UARC8W9AQNLJX2I5WQWS5F" hidden="1">#REF!</definedName>
    <definedName name="BExZW7HRGN6A9YS41KI2B2UUMJ7X" localSheetId="4" hidden="1">#REF!</definedName>
    <definedName name="BExZW7HRGN6A9YS41KI2B2UUMJ7X" localSheetId="3" hidden="1">#REF!</definedName>
    <definedName name="BExZW7HRGN6A9YS41KI2B2UUMJ7X" localSheetId="0" hidden="1">#REF!</definedName>
    <definedName name="BExZW7HRGN6A9YS41KI2B2UUMJ7X" localSheetId="1" hidden="1">#REF!</definedName>
    <definedName name="BExZW7HRGN6A9YS41KI2B2UUMJ7X" hidden="1">#REF!</definedName>
    <definedName name="BExZW8ZPNV43UXGOT98FDNIBQHZY" localSheetId="4" hidden="1">#REF!</definedName>
    <definedName name="BExZW8ZPNV43UXGOT98FDNIBQHZY" localSheetId="3" hidden="1">#REF!</definedName>
    <definedName name="BExZW8ZPNV43UXGOT98FDNIBQHZY" localSheetId="0" hidden="1">#REF!</definedName>
    <definedName name="BExZW8ZPNV43UXGOT98FDNIBQHZY" localSheetId="1" hidden="1">#REF!</definedName>
    <definedName name="BExZW8ZPNV43UXGOT98FDNIBQHZY" hidden="1">#REF!</definedName>
    <definedName name="BExZWKZ5N3RDXU8MZ8HQVYYD8O0F" localSheetId="4" hidden="1">#REF!</definedName>
    <definedName name="BExZWKZ5N3RDXU8MZ8HQVYYD8O0F" localSheetId="3" hidden="1">#REF!</definedName>
    <definedName name="BExZWKZ5N3RDXU8MZ8HQVYYD8O0F" localSheetId="0" hidden="1">#REF!</definedName>
    <definedName name="BExZWKZ5N3RDXU8MZ8HQVYYD8O0F" localSheetId="1" hidden="1">#REF!</definedName>
    <definedName name="BExZWKZ5N3RDXU8MZ8HQVYYD8O0F" hidden="1">#REF!</definedName>
    <definedName name="BExZWSMC9T48W74GFGQCIUJ8ZPP3" localSheetId="4" hidden="1">#REF!</definedName>
    <definedName name="BExZWSMC9T48W74GFGQCIUJ8ZPP3" localSheetId="3" hidden="1">#REF!</definedName>
    <definedName name="BExZWSMC9T48W74GFGQCIUJ8ZPP3" localSheetId="0" hidden="1">#REF!</definedName>
    <definedName name="BExZWSMC9T48W74GFGQCIUJ8ZPP3" localSheetId="1" hidden="1">#REF!</definedName>
    <definedName name="BExZWSMC9T48W74GFGQCIUJ8ZPP3" hidden="1">#REF!</definedName>
    <definedName name="BExZWUF2V4HY3HI8JN9ZVPRWK1H3" localSheetId="4" hidden="1">#REF!</definedName>
    <definedName name="BExZWUF2V4HY3HI8JN9ZVPRWK1H3" localSheetId="3" hidden="1">#REF!</definedName>
    <definedName name="BExZWUF2V4HY3HI8JN9ZVPRWK1H3" localSheetId="0" hidden="1">#REF!</definedName>
    <definedName name="BExZWUF2V4HY3HI8JN9ZVPRWK1H3" localSheetId="1" hidden="1">#REF!</definedName>
    <definedName name="BExZWUF2V4HY3HI8JN9ZVPRWK1H3" hidden="1">#REF!</definedName>
    <definedName name="BExZWX45URTK9KYDJHEXL1OTZ833" localSheetId="4" hidden="1">#REF!</definedName>
    <definedName name="BExZWX45URTK9KYDJHEXL1OTZ833" localSheetId="3" hidden="1">#REF!</definedName>
    <definedName name="BExZWX45URTK9KYDJHEXL1OTZ833" localSheetId="0" hidden="1">#REF!</definedName>
    <definedName name="BExZWX45URTK9KYDJHEXL1OTZ833" localSheetId="1" hidden="1">#REF!</definedName>
    <definedName name="BExZWX45URTK9KYDJHEXL1OTZ833" hidden="1">#REF!</definedName>
    <definedName name="BExZX0EWQEZO86WDAD9A4EAEZ012" localSheetId="4" hidden="1">#REF!</definedName>
    <definedName name="BExZX0EWQEZO86WDAD9A4EAEZ012" localSheetId="3" hidden="1">#REF!</definedName>
    <definedName name="BExZX0EWQEZO86WDAD9A4EAEZ012" localSheetId="0" hidden="1">#REF!</definedName>
    <definedName name="BExZX0EWQEZO86WDAD9A4EAEZ012" localSheetId="1" hidden="1">#REF!</definedName>
    <definedName name="BExZX0EWQEZO86WDAD9A4EAEZ012" hidden="1">#REF!</definedName>
    <definedName name="BExZX2T6ZT2DZLYSDJJBPVIT5OK2" localSheetId="4" hidden="1">#REF!</definedName>
    <definedName name="BExZX2T6ZT2DZLYSDJJBPVIT5OK2" localSheetId="3" hidden="1">#REF!</definedName>
    <definedName name="BExZX2T6ZT2DZLYSDJJBPVIT5OK2" localSheetId="0" hidden="1">#REF!</definedName>
    <definedName name="BExZX2T6ZT2DZLYSDJJBPVIT5OK2" localSheetId="1" hidden="1">#REF!</definedName>
    <definedName name="BExZX2T6ZT2DZLYSDJJBPVIT5OK2" hidden="1">#REF!</definedName>
    <definedName name="BExZXOJDELULNLEH7WG0OYJT0NJ4" localSheetId="4" hidden="1">#REF!</definedName>
    <definedName name="BExZXOJDELULNLEH7WG0OYJT0NJ4" localSheetId="3" hidden="1">#REF!</definedName>
    <definedName name="BExZXOJDELULNLEH7WG0OYJT0NJ4" localSheetId="0" hidden="1">#REF!</definedName>
    <definedName name="BExZXOJDELULNLEH7WG0OYJT0NJ4" localSheetId="1" hidden="1">#REF!</definedName>
    <definedName name="BExZXOJDELULNLEH7WG0OYJT0NJ4" hidden="1">#REF!</definedName>
    <definedName name="BExZXOOTRNUK8LGEAZ8ZCFW9KXQ1" localSheetId="4" hidden="1">#REF!</definedName>
    <definedName name="BExZXOOTRNUK8LGEAZ8ZCFW9KXQ1" localSheetId="3" hidden="1">#REF!</definedName>
    <definedName name="BExZXOOTRNUK8LGEAZ8ZCFW9KXQ1" localSheetId="0" hidden="1">#REF!</definedName>
    <definedName name="BExZXOOTRNUK8LGEAZ8ZCFW9KXQ1" localSheetId="1" hidden="1">#REF!</definedName>
    <definedName name="BExZXOOTRNUK8LGEAZ8ZCFW9KXQ1" hidden="1">#REF!</definedName>
    <definedName name="BExZXT6JOXNKEDU23DKL8XZAJZIH" localSheetId="4" hidden="1">#REF!</definedName>
    <definedName name="BExZXT6JOXNKEDU23DKL8XZAJZIH" localSheetId="3" hidden="1">#REF!</definedName>
    <definedName name="BExZXT6JOXNKEDU23DKL8XZAJZIH" localSheetId="0" hidden="1">#REF!</definedName>
    <definedName name="BExZXT6JOXNKEDU23DKL8XZAJZIH" localSheetId="1" hidden="1">#REF!</definedName>
    <definedName name="BExZXT6JOXNKEDU23DKL8XZAJZIH" hidden="1">#REF!</definedName>
    <definedName name="BExZXUTYW1HWEEZ1LIX4OQWC7HL1" localSheetId="4" hidden="1">#REF!</definedName>
    <definedName name="BExZXUTYW1HWEEZ1LIX4OQWC7HL1" localSheetId="3" hidden="1">#REF!</definedName>
    <definedName name="BExZXUTYW1HWEEZ1LIX4OQWC7HL1" localSheetId="0" hidden="1">#REF!</definedName>
    <definedName name="BExZXUTYW1HWEEZ1LIX4OQWC7HL1" localSheetId="1" hidden="1">#REF!</definedName>
    <definedName name="BExZXUTYW1HWEEZ1LIX4OQWC7HL1" hidden="1">#REF!</definedName>
    <definedName name="BExZXY4NKQL9QD76YMQJ15U1C2G8" localSheetId="4" hidden="1">#REF!</definedName>
    <definedName name="BExZXY4NKQL9QD76YMQJ15U1C2G8" localSheetId="3" hidden="1">#REF!</definedName>
    <definedName name="BExZXY4NKQL9QD76YMQJ15U1C2G8" localSheetId="0" hidden="1">#REF!</definedName>
    <definedName name="BExZXY4NKQL9QD76YMQJ15U1C2G8" localSheetId="1" hidden="1">#REF!</definedName>
    <definedName name="BExZXY4NKQL9QD76YMQJ15U1C2G8" hidden="1">#REF!</definedName>
    <definedName name="BExZXYQ7U5G08FQGUIGYT14QCBOF" localSheetId="4" hidden="1">#REF!</definedName>
    <definedName name="BExZXYQ7U5G08FQGUIGYT14QCBOF" localSheetId="3" hidden="1">#REF!</definedName>
    <definedName name="BExZXYQ7U5G08FQGUIGYT14QCBOF" localSheetId="0" hidden="1">#REF!</definedName>
    <definedName name="BExZXYQ7U5G08FQGUIGYT14QCBOF" localSheetId="1" hidden="1">#REF!</definedName>
    <definedName name="BExZXYQ7U5G08FQGUIGYT14QCBOF" hidden="1">#REF!</definedName>
    <definedName name="BExZY02V77YJBMODJSWZOYCMPS5X" localSheetId="4" hidden="1">#REF!</definedName>
    <definedName name="BExZY02V77YJBMODJSWZOYCMPS5X" localSheetId="3" hidden="1">#REF!</definedName>
    <definedName name="BExZY02V77YJBMODJSWZOYCMPS5X" localSheetId="0" hidden="1">#REF!</definedName>
    <definedName name="BExZY02V77YJBMODJSWZOYCMPS5X" localSheetId="1" hidden="1">#REF!</definedName>
    <definedName name="BExZY02V77YJBMODJSWZOYCMPS5X" hidden="1">#REF!</definedName>
    <definedName name="BExZY49QRZIR6CA41LFA9LM6EULU" localSheetId="4" hidden="1">#REF!</definedName>
    <definedName name="BExZY49QRZIR6CA41LFA9LM6EULU" localSheetId="3" hidden="1">#REF!</definedName>
    <definedName name="BExZY49QRZIR6CA41LFA9LM6EULU" localSheetId="0" hidden="1">#REF!</definedName>
    <definedName name="BExZY49QRZIR6CA41LFA9LM6EULU" localSheetId="1" hidden="1">#REF!</definedName>
    <definedName name="BExZY49QRZIR6CA41LFA9LM6EULU" hidden="1">#REF!</definedName>
    <definedName name="BExZZ2FQA9A8C7CJKMEFQ9VPSLCE" localSheetId="4" hidden="1">#REF!</definedName>
    <definedName name="BExZZ2FQA9A8C7CJKMEFQ9VPSLCE" localSheetId="3" hidden="1">#REF!</definedName>
    <definedName name="BExZZ2FQA9A8C7CJKMEFQ9VPSLCE" localSheetId="0" hidden="1">#REF!</definedName>
    <definedName name="BExZZ2FQA9A8C7CJKMEFQ9VPSLCE" localSheetId="1" hidden="1">#REF!</definedName>
    <definedName name="BExZZ2FQA9A8C7CJKMEFQ9VPSLCE" hidden="1">#REF!</definedName>
    <definedName name="BExZZCHAVHW8C2H649KRGVQ0WVRT" localSheetId="4" hidden="1">#REF!</definedName>
    <definedName name="BExZZCHAVHW8C2H649KRGVQ0WVRT" localSheetId="3" hidden="1">#REF!</definedName>
    <definedName name="BExZZCHAVHW8C2H649KRGVQ0WVRT" localSheetId="0" hidden="1">#REF!</definedName>
    <definedName name="BExZZCHAVHW8C2H649KRGVQ0WVRT" localSheetId="1" hidden="1">#REF!</definedName>
    <definedName name="BExZZCHAVHW8C2H649KRGVQ0WVRT" hidden="1">#REF!</definedName>
    <definedName name="BExZZTK54OTLF2YB68BHGOS27GEN" localSheetId="4" hidden="1">#REF!</definedName>
    <definedName name="BExZZTK54OTLF2YB68BHGOS27GEN" localSheetId="3" hidden="1">#REF!</definedName>
    <definedName name="BExZZTK54OTLF2YB68BHGOS27GEN" localSheetId="0" hidden="1">#REF!</definedName>
    <definedName name="BExZZTK54OTLF2YB68BHGOS27GEN" localSheetId="1" hidden="1">#REF!</definedName>
    <definedName name="BExZZTK54OTLF2YB68BHGOS27GEN" hidden="1">#REF!</definedName>
    <definedName name="BExZZXB3JQQG4SIZS4MRU6NNW7HI" localSheetId="4" hidden="1">#REF!</definedName>
    <definedName name="BExZZXB3JQQG4SIZS4MRU6NNW7HI" localSheetId="3" hidden="1">#REF!</definedName>
    <definedName name="BExZZXB3JQQG4SIZS4MRU6NNW7HI" localSheetId="0" hidden="1">#REF!</definedName>
    <definedName name="BExZZXB3JQQG4SIZS4MRU6NNW7HI" localSheetId="1" hidden="1">#REF!</definedName>
    <definedName name="BExZZXB3JQQG4SIZS4MRU6NNW7HI" hidden="1">#REF!</definedName>
    <definedName name="BExZZZEMIIFKMLLV4DJKX5TB9R5V" localSheetId="4" hidden="1">#REF!</definedName>
    <definedName name="BExZZZEMIIFKMLLV4DJKX5TB9R5V" localSheetId="3" hidden="1">#REF!</definedName>
    <definedName name="BExZZZEMIIFKMLLV4DJKX5TB9R5V" localSheetId="0" hidden="1">#REF!</definedName>
    <definedName name="BExZZZEMIIFKMLLV4DJKX5TB9R5V" localSheetId="1" hidden="1">#REF!</definedName>
    <definedName name="BExZZZEMIIFKMLLV4DJKX5TB9R5V" hidden="1">#REF!</definedName>
    <definedName name="booby" hidden="1">{#N/A,#N/A,TRUE,"TOTAL DISTRIBUTION";#N/A,#N/A,TRUE,"SOUTH";#N/A,#N/A,TRUE,"NORTHEAST";#N/A,#N/A,TRUE,"WEST"}</definedName>
    <definedName name="booby2" hidden="1">{#N/A,#N/A,TRUE,"TOTAL DSBN";#N/A,#N/A,TRUE,"WEST";#N/A,#N/A,TRUE,"SOUTH";#N/A,#N/A,TRUE,"NORTHEAST"}</definedName>
    <definedName name="book2.xls" hidden="1">{#N/A,#N/A,TRUE,"TOTAL DISTRIBUTION";#N/A,#N/A,TRUE,"SOUTH";#N/A,#N/A,TRUE,"NORTHEAST";#N/A,#N/A,TRUE,"WEST"}</definedName>
    <definedName name="book2a\.xls" hidden="1">{#N/A,#N/A,TRUE,"TOTAL DSBN";#N/A,#N/A,TRUE,"WEST";#N/A,#N/A,TRUE,"SOUTH";#N/A,#N/A,TRUE,"NORTHEAST"}</definedName>
    <definedName name="bud" hidden="1">{"summary",#N/A,FALSE,"PCR DIRECTORY"}</definedName>
    <definedName name="cost_1" hidden="1">{#N/A,#N/A,FALSE,"T COST";#N/A,#N/A,FALSE,"COST_FH"}</definedName>
    <definedName name="Cwvu.GREY_ALL." localSheetId="4" hidden="1">#REF!</definedName>
    <definedName name="Cwvu.GREY_ALL." localSheetId="3" hidden="1">#REF!</definedName>
    <definedName name="Cwvu.GREY_ALL." localSheetId="0" hidden="1">#REF!</definedName>
    <definedName name="Cwvu.GREY_ALL." localSheetId="1" hidden="1">#REF!</definedName>
    <definedName name="Cwvu.GREY_ALL." hidden="1">#REF!</definedName>
    <definedName name="DataOrigin" localSheetId="4" hidden="1">#REF!</definedName>
    <definedName name="DataOrigin" localSheetId="3" hidden="1">#REF!</definedName>
    <definedName name="DataOrigin" localSheetId="0" hidden="1">#REF!</definedName>
    <definedName name="DataOrigin" localSheetId="1" hidden="1">#REF!</definedName>
    <definedName name="DataOrigin" hidden="1">#REF!</definedName>
    <definedName name="ddddd" hidden="1">{"Summary Schedule",#N/A,FALSE,"Sheet1";"Divisional Support",#N/A,FALSE,"Sheet2";"Corporate Support",#N/A,FALSE,"Sheet3"}</definedName>
    <definedName name="ddddd_1" hidden="1">{"Summary Schedule",#N/A,FALSE,"Sheet1";"Divisional Support",#N/A,FALSE,"Sheet2";"Corporate Support",#N/A,FALSE,"Sheet3"}</definedName>
    <definedName name="dddddda" hidden="1">{"Summary Schedule",#N/A,FALSE,"Sheet1";"Divisional Support",#N/A,FALSE,"Sheet2";"Corporate Support",#N/A,FALSE,"Sheet3"}</definedName>
    <definedName name="dddddda_1" hidden="1">{"Summary Schedule",#N/A,FALSE,"Sheet1";"Divisional Support",#N/A,FALSE,"Sheet2";"Corporate Support",#N/A,FALSE,"Sheet3"}</definedName>
    <definedName name="delete" hidden="1">{"summary",#N/A,FALSE,"PCR DIRECTORY"}</definedName>
    <definedName name="done" hidden="1">{"summary",#N/A,FALSE,"PCR DIRECTORY"}</definedName>
    <definedName name="dsa" hidden="1">{#N/A,#N/A,FALSE,"1";#N/A,#N/A,FALSE,"2";#N/A,#N/A,FALSE,"3"}</definedName>
    <definedName name="DSOV2" hidden="1">{#N/A,#N/A,FALSE,"1";#N/A,#N/A,FALSE,"2";#N/A,#N/A,FALSE,"3"}</definedName>
    <definedName name="e" hidden="1">{"Martin Apr95_Sep95",#N/A,FALSE,"Martin Apr95 - Sep95"}</definedName>
    <definedName name="EPMWorkbookOptions_1" hidden="1">"nToAAB|LCAAAAAAABADsvQdgHEmWJSYvbcp7f0r1StfgdKEIgGATJNiQQBDswYjN5pLsHWlHIymrKoHKZVZlXWYWQMztnbz33nvvvffee||997o7nU4n99//P1xmZAFs9s5K2smeIYCqyB8/fnwfPyIe/x7vFmV6mddNUS0/|2h3vPNRmi|n1axYXnz20bo939799KPf4|g3Th5/t6rfTqrq7Zerlpo2Kb23bB69a4rPPpq37erR3btXV1fjq3v"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"jqr64u7ezs3v39/7i|evpPF9k28WyabPlNP/IvjW7|a2PqNc0fXxSLZf5FH2|qU7WdZ0v258s8iv|Mvj6adZm|il9/iJb5NKb7anNF6t1XXBXXzV5/bLOz3OCN83HhNBHR7//s5df/P5PXp68|O7uzu//PX2pyVYXs93x|aocT6vFowOgSJ/dnaymd7//|3|Pmu/Sj5MvX7ymH|dZ2eTff3wXnTtUjlersphmHtlujZKBEULxPtaRHgGBTr9Cnh"</definedName>
    <definedName name="EPMWorkbookOptions_3" hidden="1">"7FbvEVfflFvpjk9VfL4hetc4b6veOTkzffH3/v5fGr0xdvvr1Lvx5/e/f16cm3aby91j143y7yOqun82vXKCXeebQsys8|aus1scbd/ltPi0W|BGfe/q3Hd7/BIX/19OzN2dNw1GdPf/83X745fv7/32GffPnFy3DMJy||fHH6/|cBv/j8pDPiz///PeQ3Z1|chiPe29m9N/7/OWe/efP7vOwM||HDh///He8Xp8evv3p1|prGSf97cXr66vd/e"</definedName>
    <definedName name="EPMWorkbookOptions_4" hidden="1">"frq/yvj3fCN98W3i9ksX9qOmw0ks41|smiKSVEW7fWthnAE2/f4buybCN2AzhHG|viu/rFhwDej9M0MQCzZ/6fHALP0//EBkJn5//QIYDX|Pz2Anzx99XODf9B4o8ryx|nCgZ5aez2vXKcnVVnVimvki02v8ugjb0aowi9SvNXm79pn2WVVFy3hxTGPvNz77hbvPyvqpvUQiH/fAWSxHCbQbVt9sMb3AQi5KWS|T87Uwa4HIDYR/O6X9Syvj3Ye"</definedName>
    <definedName name="EPMWorkbookOptions_5" hidden="1">"35VfotCbVZldv6yrVV4TW|3e//T|eT45377/6Wx/e3/v/OH2wf08397J8r392eTB/oPJPfQcvhUB/Dxr2td5SdFzPhOHIEaekCOjDdJvPF5UqF/LCdF3I3N3u3c3OWDa4hsgyB4TZA8|2f/XCfL47m04yROGnz2pfR83Jya4Ozv7lOG5vdzu/v9Qbr/6wKSHQv4Rq/bbfS1vNsKn9|7dv7|/v397Pt37/x|ffkCWSmH|v5JDvxlywLqc/P/Dunz"</definedName>
    <definedName name="EPMWorkbookOptions_6" hidden="1">"jBHnz89gHGSTKd89ePP0RUSxR9nd2dv6/To7/d9m6l29uGXn7MNTcffpgd|fg4MHtzd29/3|aO6Jhx|K9/JFX9g1z6q1TdBE|pfDh00/v3XuP|GH/55pRfzYY9QMW0xTq/yu59JskyPFTLNj/iCKWIs9e/kiLBc1u1WpIi3319W3t||cu7///UId9BUNL//vq9c9fr9jQgJTV/9dp8P8e0bz9Cto3Ipuf/v9PNkHB0HbsEVHG/79whL9Jmuwc/P"</definedName>
    <definedName name="EPMWorkbookOptions_7" hidden="1">"|DJv8vkt03v8/LH6bwPvj/ofCChCGnPnz48P/rLPoNUuPNmx8ttHyzUvuTpz9MZ/jg/38ySwQMefQn3/z|x8f/X2fQb44aP0oUB81u1WpAVr84PX791avT1z9EgX34/z|BNVSU8A2rO7//y9Oft|uAEWr8Pm/|Px/RfjPU|BEhlBAkHy9|RAmlxNmXT89O/r9OjW/QqN2iUYBNvNHju8erVVlMs5bg2M|DT01zglYtl4Q4ffY0azP|2P/wTdUd/"</definedName>
    <definedName name="EPMWorkbookOptions_8" hidden="1">"ONX|XmdN/Mvl1|u8uXReVY2|eO74Yfc7qTMsxpAv1y|zi5z07L7Mbf9blW/nVTVWzJlLZPRtO5/Eba/mumsPT5rfjKri2xS5l/k9YWD0Pv8N04c2C9XQo3/JwAA//8YpGS7nToAAA=="</definedName>
    <definedName name="erase" hidden="1">{#N/A,#N/A,TRUE,"TOTAL DISTRIBUTION";#N/A,#N/A,TRUE,"SOUTH";#N/A,#N/A,TRUE,"NORTHEAST";#N/A,#N/A,TRUE,"WEST"}</definedName>
    <definedName name="ert4e" hidden="1">{#N/A,#N/A,TRUE,"TOTAL DISTRIBUTION";#N/A,#N/A,TRUE,"SOUTH";#N/A,#N/A,TRUE,"NORTHEAST";#N/A,#N/A,TRUE,"WEST"}</definedName>
    <definedName name="f" hidden="1">{#N/A,#N/A,TRUE,"TOTAL DISTRIBUTION";#N/A,#N/A,TRUE,"SOUTH";#N/A,#N/A,TRUE,"NORTHEAST";#N/A,#N/A,TRUE,"WEST"}</definedName>
    <definedName name="fg" hidden="1">{#N/A,#N/A,FALSE,"T COST";#N/A,#N/A,FALSE,"COST_FH"}</definedName>
    <definedName name="findwrn" hidden="1">{#N/A,#N/A,TRUE,"TOTAL DISTRIBUTION";#N/A,#N/A,TRUE,"SOUTH";#N/A,#N/A,TRUE,"NORTHEAST";#N/A,#N/A,TRUE,"WEST"}</definedName>
    <definedName name="findwrnor" hidden="1">{#N/A,#N/A,TRUE,"TOTAL DSBN";#N/A,#N/A,TRUE,"WEST";#N/A,#N/A,TRUE,"SOUTH";#N/A,#N/A,TRUE,"NORTHEAST"}</definedName>
    <definedName name="FINISH" hidden="1">{#N/A,#N/A,TRUE,"TOTAL DISTRIBUTION";#N/A,#N/A,TRUE,"SOUTH";#N/A,#N/A,TRUE,"NORTHEAST";#N/A,#N/A,TRUE,"WEST"}</definedName>
    <definedName name="gh" hidden="1">{"view1",#N/A,FALSE,"ON AIR"}</definedName>
    <definedName name="gh_1" hidden="1">{"view1",#N/A,FALSE,"ON AIR"}</definedName>
    <definedName name="hg" hidden="1">{#N/A,#N/A,FALSE,"MARKET"}</definedName>
    <definedName name="hg_1" hidden="1">{#N/A,#N/A,FALSE,"MARKET"}</definedName>
    <definedName name="high" hidden="1">{#N/A,#N/A,TRUE,"TOTAL DSBN";#N/A,#N/A,TRUE,"WEST";#N/A,#N/A,TRUE,"SOUTH";#N/A,#N/A,TRUE,"NORTHEAST"}</definedName>
    <definedName name="HighSum" hidden="1">{#N/A,#N/A,TRUE,"TOTAL DISTRIBUTION";#N/A,#N/A,TRUE,"SOUTH";#N/A,#N/A,TRUE,"NORTHEAST";#N/A,#N/A,TRUE,"WEST"}</definedName>
    <definedName name="jpg" hidden="1">{"detail305",#N/A,FALSE,"BI-305"}</definedName>
    <definedName name="khjn" localSheetId="4" hidden="1">#REF!</definedName>
    <definedName name="khjn" localSheetId="3" hidden="1">#REF!</definedName>
    <definedName name="khjn" localSheetId="0" hidden="1">#REF!</definedName>
    <definedName name="khjn" localSheetId="1" hidden="1">#REF!</definedName>
    <definedName name="khjn" hidden="1">#REF!</definedName>
    <definedName name="KL" hidden="1">{"summary",#N/A,FALSE,"PCR DIRECTORY"}</definedName>
    <definedName name="kWH_MtrtoGen" localSheetId="3">'Integrated w OB HVAC'!$Q$202</definedName>
    <definedName name="kWH_MtrtoGen" localSheetId="1">'Sec. III - Integrated (orig (2)'!$Q$192</definedName>
    <definedName name="kWH_MtrtoGen">'Sec. III - Integrated'!$Q$202</definedName>
    <definedName name="MARY" hidden="1">{#N/A,#N/A,TRUE,"TOTAL DISTRIBUTION";#N/A,#N/A,TRUE,"SOUTH";#N/A,#N/A,TRUE,"NORTHEAST";#N/A,#N/A,TRUE,"WEST"}</definedName>
    <definedName name="MIKE" hidden="1">{"detail305",#N/A,FALSE,"BI-305"}</definedName>
    <definedName name="NA" hidden="1">{#N/A,#N/A,FALSE,"Expenses";#N/A,#N/A,FALSE,"Revenue"}</definedName>
    <definedName name="nada" hidden="1">{2;#N/A;"R13C16:R17C16";#N/A;"R13C14:R17C15";FALSE;FALSE;FALSE;95;#N/A;#N/A;"R13C19";#N/A;FALSE;FALSE;FALSE;FALSE;#N/A;"";#N/A;FALSE;"";"";#N/A;#N/A;#N/A}</definedName>
    <definedName name="nada_1" hidden="1">{2;#N/A;"R13C16:R17C16";#N/A;"R13C14:R17C15";FALSE;FALSE;FALSE;95;#N/A;#N/A;"R13C19";#N/A;FALSE;FALSE;FALSE;FALSE;#N/A;"";#N/A;FALSE;"";"";#N/A;#N/A;#N/A}</definedName>
    <definedName name="ndsa" hidden="1">{#N/A,#N/A,FALSE,"1";#N/A,#N/A,FALSE,"2";#N/A,#N/A,FALSE,"3"}</definedName>
    <definedName name="New_DSO1" hidden="1">{#N/A,#N/A,FALSE,"Cover";"NI_Mon.Qtr.YTD",#N/A,FALSE,"Net Income";"Earnings_Month.Qtr.YTD",#N/A,FALSE,"Earnings";#N/A,#N/A,FALSE,"Indicators"}</definedName>
    <definedName name="NewName" hidden="1">{"Assumptions",#N/A,FALSE,"Sheet1";"Main Report",#N/A,FALSE,"Sheet1";"Results",#N/A,FALSE,"Sheet1";"Advances",#N/A,FALSE,"Sheet1"}</definedName>
    <definedName name="NewName_1" hidden="1">{"Assumptions",#N/A,FALSE,"Sheet1";"Main Report",#N/A,FALSE,"Sheet1";"Results",#N/A,FALSE,"Sheet1";"Advances",#N/A,FALSE,"Sheet1"}</definedName>
    <definedName name="none" hidden="1">{#N/A,#N/A,TRUE,"TOTAL DISTRIBUTION";#N/A,#N/A,TRUE,"SOUTH";#N/A,#N/A,TRUE,"NORTHEAST";#N/A,#N/A,TRUE,"WEST"}</definedName>
    <definedName name="Pal_Workbook_GUID" hidden="1">"8JHMH9DXSMHNF44G668W66ZD"</definedName>
    <definedName name="PGD" hidden="1">{"detail305",#N/A,FALSE,"BI-305"}</definedName>
    <definedName name="pig" hidden="1">{#N/A,#N/A,FALSE,"T COST";#N/A,#N/A,FALSE,"COST_FH"}</definedName>
    <definedName name="pig_dig5" localSheetId="4" hidden="1">{#N/A,#N/A,FALSE,"T COST";#N/A,#N/A,FALSE,"COST_FH"}</definedName>
    <definedName name="pig_dig5" hidden="1">{#N/A,#N/A,FALSE,"T COST";#N/A,#N/A,FALSE,"COST_FH"}</definedName>
    <definedName name="pig_dog" localSheetId="4" hidden="1">{2;#N/A;"R13C16:R17C16";#N/A;"R13C14:R17C15";FALSE;FALSE;FALSE;95;#N/A;#N/A;"R13C19";#N/A;FALSE;FALSE;FALSE;FALSE;#N/A;"";#N/A;FALSE;"";"";#N/A;#N/A;#N/A}</definedName>
    <definedName name="pig_dog" hidden="1">{2;#N/A;"R13C16:R17C16";#N/A;"R13C14:R17C15";FALSE;FALSE;FALSE;95;#N/A;#N/A;"R13C19";#N/A;FALSE;FALSE;FALSE;FALSE;#N/A;"";#N/A;FALSE;"";"";#N/A;#N/A;#N/A}</definedName>
    <definedName name="pig_dog\" localSheetId="4" hidden="1">{"EXCELHLP.HLP!1802";5;10;5;10;13;13;13;8;5;5;10;14;13;13;13;13;5;10;14;13;5;10;1;2;24}</definedName>
    <definedName name="pig_dog\" hidden="1">{"EXCELHLP.HLP!1802";5;10;5;10;13;13;13;8;5;5;10;14;13;13;13;13;5;10;14;13;5;10;1;2;24}</definedName>
    <definedName name="pig_dog2" localSheetId="4" hidden="1">{#N/A,#N/A,FALSE,"Results";#N/A,#N/A,FALSE,"Input Data";#N/A,#N/A,FALSE,"Generation Calculation";#N/A,#N/A,FALSE,"Unit Heat Rate Calculation";#N/A,#N/A,FALSE,"Final FWH Extraction Flow";#N/A,#N/A,FALSE,"BEFF.XLS";#N/A,#N/A,FALSE,"TURBEFF.XLS";#N/A,#N/A,FALSE,"Condenser Performance";#N/A,#N/A,FALSE,"Stage Pressure Correction";#N/A,#N/A,FALSE,"Electrical Loss Correction";#N/A,#N/A,FALSE,"Throttle P &amp; T Correction";#N/A,#N/A,FALSE,"Final FWH TTD Correction";#N/A,#N/A,FALSE,"Reheat T &amp; dP Correction";#N/A,#N/A,FALSE,"Auxiliary Steam &amp; Extr Corr";#N/A,#N/A,FALSE,"SHS &amp; RHS Correction";#N/A,#N/A,FALSE,"Change Log"}</definedName>
    <definedName name="pig_dog2" hidden="1">{#N/A,#N/A,FALSE,"Results";#N/A,#N/A,FALSE,"Input Data";#N/A,#N/A,FALSE,"Generation Calculation";#N/A,#N/A,FALSE,"Unit Heat Rate Calculation";#N/A,#N/A,FALSE,"Final FWH Extraction Flow";#N/A,#N/A,FALSE,"BEFF.XLS";#N/A,#N/A,FALSE,"TURBEFF.XLS";#N/A,#N/A,FALSE,"Condenser Performance";#N/A,#N/A,FALSE,"Stage Pressure Correction";#N/A,#N/A,FALSE,"Electrical Loss Correction";#N/A,#N/A,FALSE,"Throttle P &amp; T Correction";#N/A,#N/A,FALSE,"Final FWH TTD Correction";#N/A,#N/A,FALSE,"Reheat T &amp; dP Correction";#N/A,#N/A,FALSE,"Auxiliary Steam &amp; Extr Corr";#N/A,#N/A,FALSE,"SHS &amp; RHS Correction";#N/A,#N/A,FALSE,"Change Log"}</definedName>
    <definedName name="pig_dog3" localSheetId="4" hidden="1">{#N/A,#N/A,FALSE,"Results";#N/A,#N/A,FALSE,"Input Data";#N/A,#N/A,FALSE,"Generation Calculation";#N/A,#N/A,FALSE,"Unit Heat Rate Calculation";#N/A,#N/A,FALSE,"BEFF.XLS";#N/A,#N/A,FALSE,"TURBEFF.XLS";#N/A,#N/A,FALSE,"Final FWH Extraction Flow";#N/A,#N/A,FALSE,"Condenser Performance";#N/A,#N/A,FALSE,"Stage Pressure Correction"}</definedName>
    <definedName name="pig_dog3" hidden="1">{#N/A,#N/A,FALSE,"Results";#N/A,#N/A,FALSE,"Input Data";#N/A,#N/A,FALSE,"Generation Calculation";#N/A,#N/A,FALSE,"Unit Heat Rate Calculation";#N/A,#N/A,FALSE,"BEFF.XLS";#N/A,#N/A,FALSE,"TURBEFF.XLS";#N/A,#N/A,FALSE,"Final FWH Extraction Flow";#N/A,#N/A,FALSE,"Condenser Performance";#N/A,#N/A,FALSE,"Stage Pressure Correction"}</definedName>
    <definedName name="pig_dog4" localSheetId="4" hidden="1">{#N/A,#N/A,FALSE,"SUMMARY";#N/A,#N/A,FALSE,"INPUTDATA";#N/A,#N/A,FALSE,"Condenser Performance"}</definedName>
    <definedName name="pig_dog4" hidden="1">{#N/A,#N/A,FALSE,"SUMMARY";#N/A,#N/A,FALSE,"INPUTDATA";#N/A,#N/A,FALSE,"Condenser Performance"}</definedName>
    <definedName name="pig_dog6" localSheetId="4" hidden="1">{#N/A,#N/A,FALSE,"INPUTDATA";#N/A,#N/A,FALSE,"SUMMARY";#N/A,#N/A,FALSE,"CTAREP";#N/A,#N/A,FALSE,"CTBREP";#N/A,#N/A,FALSE,"TURBEFF";#N/A,#N/A,FALSE,"Condenser Performance"}</definedName>
    <definedName name="pig_dog6" hidden="1">{#N/A,#N/A,FALSE,"INPUTDATA";#N/A,#N/A,FALSE,"SUMMARY";#N/A,#N/A,FALSE,"CTAREP";#N/A,#N/A,FALSE,"CTBREP";#N/A,#N/A,FALSE,"TURBEFF";#N/A,#N/A,FALSE,"Condenser Performance"}</definedName>
    <definedName name="pig_dog7" localSheetId="4" hidden="1">{#N/A,#N/A,FALSE,"INPUTDATA";#N/A,#N/A,FALSE,"SUMMARY"}</definedName>
    <definedName name="pig_dog7" hidden="1">{#N/A,#N/A,FALSE,"INPUTDATA";#N/A,#N/A,FALSE,"SUMMARY"}</definedName>
    <definedName name="pig_dog8" localSheetId="4" hidden="1">{#N/A,#N/A,FALSE,"INPUTDATA";#N/A,#N/A,FALSE,"SUMMARY";#N/A,#N/A,FALSE,"CTAREP";#N/A,#N/A,FALSE,"CTBREP";#N/A,#N/A,FALSE,"PMG4ST86";#N/A,#N/A,FALSE,"TURBEFF";#N/A,#N/A,FALSE,"Condenser Performance"}</definedName>
    <definedName name="pig_dog8" hidden="1">{#N/A,#N/A,FALSE,"INPUTDATA";#N/A,#N/A,FALSE,"SUMMARY";#N/A,#N/A,FALSE,"CTAREP";#N/A,#N/A,FALSE,"CTBREP";#N/A,#N/A,FALSE,"PMG4ST86";#N/A,#N/A,FALSE,"TURBEFF";#N/A,#N/A,FALSE,"Condenser Performance"}</definedName>
    <definedName name="pmm" hidden="1">{"summary",#N/A,FALSE,"PCR DIRECTORY"}</definedName>
    <definedName name="PMT" hidden="1">{"detail305",#N/A,FALSE,"BI-305"}</definedName>
    <definedName name="PMX" hidden="1">{"detail305",#N/A,FALSE,"BI-305"}</definedName>
    <definedName name="_xlnm.Print_Area" localSheetId="3">'Integrated w OB HVAC'!$A$3:$S$247</definedName>
    <definedName name="_xlnm.Print_Area" localSheetId="0">'Sec. III - Integrated'!$A$3:$S$247</definedName>
    <definedName name="_xlnm.Print_Area" localSheetId="1">'Sec. III - Integrated (orig (2)'!$A$3:$S$234</definedName>
    <definedName name="Proposed" hidden="1">{#N/A,#N/A,TRUE,"TOTAL DISTRIBUTION";#N/A,#N/A,TRUE,"SOUTH";#N/A,#N/A,TRUE,"NORTHEAST";#N/A,#N/A,TRUE,"WEST"}</definedName>
    <definedName name="qqq" hidden="1">{"Martin Oct94_Mar95",#N/A,FALSE,"Martin Oct94 - Mar95"}</definedName>
    <definedName name="rev" hidden="1">{#N/A,#N/A,TRUE,"TOTAL DISTRIBUTION";#N/A,#N/A,TRUE,"SOUTH";#N/A,#N/A,TRUE,"NORTHEAST";#N/A,#N/A,TRUE,"WEST"}</definedName>
    <definedName name="revised" hidden="1">{#N/A,#N/A,TRUE,"TOTAL DSBN";#N/A,#N/A,TRUE,"WEST";#N/A,#N/A,TRUE,"SOUTH";#N/A,#N/A,TRUE,"NORTHEAST"}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  <definedName name="rita" hidden="1">{#N/A,#N/A,TRUE,"TOTAL DISTRIBUTION";#N/A,#N/A,TRUE,"SOUTH";#N/A,#N/A,TRUE,"NORTHEAST";#N/A,#N/A,TRUE,"WEST"}</definedName>
    <definedName name="rr" hidden="1">{"Oct95_Mar96",#N/A,FALSE,"Oct 95 - Mar 96"}</definedName>
    <definedName name="sada" hidden="1">{"summary",#N/A,FALSE,"PCR DIRECTORY"}</definedName>
    <definedName name="SAP" hidden="1">"3VOBL88ZUH0TJHQP6RXNFLORZ"</definedName>
    <definedName name="SAPBEXdnldView" hidden="1">"1XUJJFJ8R5QV7UA197R4V9JX3"</definedName>
    <definedName name="SAPBEXhrIndnt" hidden="1">"Wide"</definedName>
    <definedName name="SAPBEXrevision" hidden="1">0</definedName>
    <definedName name="SAPBEXrevision_1" hidden="1">0</definedName>
    <definedName name="SAPBEXsysID" hidden="1">"GP1"</definedName>
    <definedName name="SAPBEXwbID" hidden="1">"46LDQNV2IHU1FSMPIOM9WP8FN"</definedName>
    <definedName name="SAPsysID" hidden="1">"708C5W7SBKP804JT78WJ0JNKI"</definedName>
    <definedName name="SAPwbID" hidden="1">"ARS"</definedName>
    <definedName name="sencount" hidden="1">1</definedName>
    <definedName name="Sites" hidden="1">{#N/A,#N/A,TRUE,"TOTAL DISTRIBUTION";#N/A,#N/A,TRUE,"SOUTH";#N/A,#N/A,TRUE,"NORTHEAST";#N/A,#N/A,TRUE,"WEST"}</definedName>
    <definedName name="Sitesdate" hidden="1">{#N/A,#N/A,TRUE,"TOTAL DSBN";#N/A,#N/A,TRUE,"WEST";#N/A,#N/A,TRUE,"SOUTH";#N/A,#N/A,TRUE,"NORTHEAST"}</definedName>
    <definedName name="SkW_MtrtoGen" localSheetId="3">'Integrated w OB HVAC'!$Q$200</definedName>
    <definedName name="SkW_MtrtoGen" localSheetId="1">'Sec. III - Integrated (orig (2)'!$Q$190</definedName>
    <definedName name="SkW_MtrtoGen">'Sec. III - Integrated'!$Q$200</definedName>
    <definedName name="solver_corr" hidden="1">1</definedName>
    <definedName name="solver_cvg" hidden="1">0.001</definedName>
    <definedName name="solver_disp" hidden="1">0</definedName>
    <definedName name="solver_drv" hidden="1">1</definedName>
    <definedName name="solver_est" hidden="1">1</definedName>
    <definedName name="solver_eval" hidden="1">0</definedName>
    <definedName name="solver_itr" hidden="1">100</definedName>
    <definedName name="solver_lin" hidden="1">2</definedName>
    <definedName name="solver_neg" hidden="1">2</definedName>
    <definedName name="solver_nsim" hidden="1">1</definedName>
    <definedName name="solver_ntri" hidden="1">1000</definedName>
    <definedName name="solver_num" hidden="1">1</definedName>
    <definedName name="solver_nwt" hidden="1">1</definedName>
    <definedName name="solver_pre" hidden="1">0.000001</definedName>
    <definedName name="solver_rel1" hidden="1">2</definedName>
    <definedName name="solver_rhs1" hidden="1">17</definedName>
    <definedName name="solver_rsmp" hidden="1">1</definedName>
    <definedName name="solver_scl" hidden="1">2</definedName>
    <definedName name="solver_seed" hidden="1">0</definedName>
    <definedName name="solver_sho" hidden="1">2</definedName>
    <definedName name="solver_tim" hidden="1">100</definedName>
    <definedName name="solver_tol" hidden="1">0.05</definedName>
    <definedName name="solver_typ" hidden="1">1</definedName>
    <definedName name="solver_val" hidden="1">0</definedName>
    <definedName name="SUE" hidden="1">{#N/A,#N/A,TRUE,"TOTAL DISTRIBUTION";#N/A,#N/A,TRUE,"SOUTH";#N/A,#N/A,TRUE,"NORTHEAST";#N/A,#N/A,TRUE,"WEST"}</definedName>
    <definedName name="TAMI" hidden="1">{"summary",#N/A,FALSE,"PCR DIRECTORY"}</definedName>
    <definedName name="teast" hidden="1">{#N/A,#N/A,TRUE,"TOTAL DSBN";#N/A,#N/A,TRUE,"WEST";#N/A,#N/A,TRUE,"SOUTH";#N/A,#N/A,TRUE,"NORTHEAST"}</definedName>
    <definedName name="Temp1" hidden="1">{"EXCELHLP.HLP!1802";5;10;5;10;13;13;13;8;5;5;10;14;13;13;13;13;5;10;14;13;5;10;1;2;24}</definedName>
    <definedName name="temp2" hidden="1">{2;#N/A;"R13C16:R17C16";#N/A;"R13C14:R17C15";FALSE;FALSE;FALSE;95;#N/A;#N/A;"R13C19";#N/A;FALSE;FALSE;FALSE;FALSE;#N/A;"";#N/A;FALSE;"";"";#N/A;#N/A;#N/A}</definedName>
    <definedName name="temp3" hidden="1">{"EXCELHLP.HLP!1802";5;10;5;10;13;13;13;8;5;5;10;14;13;13;13;13;5;10;14;13;5;10;1;2;24}</definedName>
    <definedName name="temp4" hidden="1">{#N/A,#N/A,FALSE,"Results";#N/A,#N/A,FALSE,"Input Data";#N/A,#N/A,FALSE,"Generation Calculation";#N/A,#N/A,FALSE,"Unit Heat Rate Calculation";#N/A,#N/A,FALSE,"Final FWH Extraction Flow";#N/A,#N/A,FALSE,"BEFF.XLS";#N/A,#N/A,FALSE,"TURBEFF.XLS";#N/A,#N/A,FALSE,"Condenser Performance";#N/A,#N/A,FALSE,"Stage Pressure Correction";#N/A,#N/A,FALSE,"Electrical Loss Correction";#N/A,#N/A,FALSE,"Throttle P &amp; T Correction";#N/A,#N/A,FALSE,"Final FWH TTD Correction";#N/A,#N/A,FALSE,"Reheat T &amp; dP Correction";#N/A,#N/A,FALSE,"Auxiliary Steam &amp; Extr Corr";#N/A,#N/A,FALSE,"SHS &amp; RHS Correction";#N/A,#N/A,FALSE,"Change Log"}</definedName>
    <definedName name="temp5" hidden="1">{#N/A,#N/A,FALSE,"Results";#N/A,#N/A,FALSE,"Input Data";#N/A,#N/A,FALSE,"Generation Calculation";#N/A,#N/A,FALSE,"Unit Heat Rate Calculation";#N/A,#N/A,FALSE,"BEFF.XLS";#N/A,#N/A,FALSE,"TURBEFF.XLS";#N/A,#N/A,FALSE,"Final FWH Extraction Flow";#N/A,#N/A,FALSE,"Condenser Performance";#N/A,#N/A,FALSE,"Stage Pressure Correction"}</definedName>
    <definedName name="test." hidden="1">{#N/A,#N/A,TRUE,"TOTAL DISTRIBUTION";#N/A,#N/A,TRUE,"SOUTH";#N/A,#N/A,TRUE,"NORTHEAST";#N/A,#N/A,TRUE,"WEST"}</definedName>
    <definedName name="testing" hidden="1">{"detail305",#N/A,FALSE,"BI-305"}</definedName>
    <definedName name="testing2" hidden="1">{"detail305",#N/A,FALSE,"BI-305"}</definedName>
    <definedName name="testwe" hidden="1">{#N/A,#N/A,TRUE,"TOTAL DSBN";#N/A,#N/A,TRUE,"WEST";#N/A,#N/A,TRUE,"SOUTH";#N/A,#N/A,TRUE,"NORTHEAST"}</definedName>
    <definedName name="thjty" hidden="1">{#N/A,#N/A,TRUE,"TOTAL DSBN";#N/A,#N/A,TRUE,"WEST";#N/A,#N/A,TRUE,"SOUTH";#N/A,#N/A,TRUE,"NORTHEAST"}</definedName>
    <definedName name="tt" hidden="1">{#N/A,#N/A,FALSE,"Results";#N/A,#N/A,FALSE,"Input Data";#N/A,#N/A,FALSE,"Generation Calculation";#N/A,#N/A,FALSE,"Unit Heat Rate Calculation";#N/A,#N/A,FALSE,"BEFF.XLS";#N/A,#N/A,FALSE,"TURBEFF.XLS";#N/A,#N/A,FALSE,"Final FWH Extraction Flow";#N/A,#N/A,FALSE,"Condenser Performance";#N/A,#N/A,FALSE,"Stage Pressure Correction"}</definedName>
    <definedName name="Turnover." hidden="1">{#N/A,#N/A,FALSE,"Cover";"NI_Mon.YTD",#N/A,FALSE,"Net Income";"Earnings_Month.YTD",#N/A,FALSE,"Earnings";#N/A,#N/A,FALSE,"Indicators"}</definedName>
    <definedName name="wavylws" hidden="1">{#N/A,#N/A,FALSE,"CONS-LIN";#N/A,#N/A,FALSE,"CONS-Analog";#N/A,#N/A,FALSE,"KXAN";#N/A,#N/A,FALSE,"WANE";#N/A,#N/A,FALSE,"WAVY";#N/A,#N/A,FALSE,"WISH";#N/A,#N/A,FALSE,"WNLO";#N/A,#N/A,FALSE,"WIVB";#N/A,#N/A,FALSE,"WLFI";#N/A,#N/A,FALSE,"WOOD";#N/A,#N/A,FALSE,"WTNH";#N/A,#N/A,FALSE,"WWLP";#N/A,#N/A,FALSE,"WWLP";#N/A,#N/A,FALSE,"WAPA";#N/A,#N/A,FALSE,"KNVA";#N/A,#N/A,FALSE,"WCTX";#N/A,#N/A,FALSE,"WXSP";#N/A,#N/A,FALSE,"WOTV";#N/A,#N/A,FALSE,"WVBT";#N/A,#N/A,FALSE,"WAND"}</definedName>
    <definedName name="wavylws_1" hidden="1">{#N/A,#N/A,FALSE,"CONS-LIN";#N/A,#N/A,FALSE,"CONS-Analog";#N/A,#N/A,FALSE,"KXAN";#N/A,#N/A,FALSE,"WANE";#N/A,#N/A,FALSE,"WAVY";#N/A,#N/A,FALSE,"WISH";#N/A,#N/A,FALSE,"WNLO";#N/A,#N/A,FALSE,"WIVB";#N/A,#N/A,FALSE,"WLFI";#N/A,#N/A,FALSE,"WOOD";#N/A,#N/A,FALSE,"WTNH";#N/A,#N/A,FALSE,"WWLP";#N/A,#N/A,FALSE,"WWLP";#N/A,#N/A,FALSE,"WAPA";#N/A,#N/A,FALSE,"KNVA";#N/A,#N/A,FALSE,"WCTX";#N/A,#N/A,FALSE,"WXSP";#N/A,#N/A,FALSE,"WOTV";#N/A,#N/A,FALSE,"WVBT";#N/A,#N/A,FALSE,"WAND"}</definedName>
    <definedName name="what" hidden="1">{#N/A,#N/A,TRUE,"TOTAL DISTRIBUTION";#N/A,#N/A,TRUE,"SOUTH";#N/A,#N/A,TRUE,"NORTHEAST";#N/A,#N/A,TRUE,"WEST"}</definedName>
    <definedName name="whnos" hidden="1">{#N/A,#N/A,TRUE,"TOTAL DSBN";#N/A,#N/A,TRUE,"WEST";#N/A,#N/A,TRUE,"SOUTH";#N/A,#N/A,TRUE,"NORTHEAST"}</definedName>
    <definedName name="why" hidden="1">{#N/A,#N/A,TRUE,"TOTAL DSBN";#N/A,#N/A,TRUE,"WEST";#N/A,#N/A,TRUE,"SOUTH";#N/A,#N/A,TRUE,"NORTHEAST"}</definedName>
    <definedName name="why?" hidden="1">{#N/A,#N/A,TRUE,"TOTAL DSBN";#N/A,#N/A,TRUE,"WEST";#N/A,#N/A,TRUE,"SOUTH";#N/A,#N/A,TRUE,"NORTHEAST"}</definedName>
    <definedName name="wishlws" hidden="1">{#N/A,#N/A,FALSE,"CONS-LIN";#N/A,#N/A,FALSE,"CONS-Analog";#N/A,#N/A,FALSE,"KXAN";#N/A,#N/A,FALSE,"WANE";#N/A,#N/A,FALSE,"WAVY";#N/A,#N/A,FALSE,"WISH";#N/A,#N/A,FALSE,"WNLO";#N/A,#N/A,FALSE,"WIVB";#N/A,#N/A,FALSE,"WLFI";#N/A,#N/A,FALSE,"WOOD";#N/A,#N/A,FALSE,"WTNH";#N/A,#N/A,FALSE,"WWLP";#N/A,#N/A,FALSE,"WWLP";#N/A,#N/A,FALSE,"WAPA";#N/A,#N/A,FALSE,"KNVA";#N/A,#N/A,FALSE,"WCTX";#N/A,#N/A,FALSE,"WXSP";#N/A,#N/A,FALSE,"WOTV";#N/A,#N/A,FALSE,"WVBT";#N/A,#N/A,FALSE,"WAND"}</definedName>
    <definedName name="wishlws_1" hidden="1">{#N/A,#N/A,FALSE,"CONS-LIN";#N/A,#N/A,FALSE,"CONS-Analog";#N/A,#N/A,FALSE,"KXAN";#N/A,#N/A,FALSE,"WANE";#N/A,#N/A,FALSE,"WAVY";#N/A,#N/A,FALSE,"WISH";#N/A,#N/A,FALSE,"WNLO";#N/A,#N/A,FALSE,"WIVB";#N/A,#N/A,FALSE,"WLFI";#N/A,#N/A,FALSE,"WOOD";#N/A,#N/A,FALSE,"WTNH";#N/A,#N/A,FALSE,"WWLP";#N/A,#N/A,FALSE,"WWLP";#N/A,#N/A,FALSE,"WAPA";#N/A,#N/A,FALSE,"KNVA";#N/A,#N/A,FALSE,"WCTX";#N/A,#N/A,FALSE,"WXSP";#N/A,#N/A,FALSE,"WOTV";#N/A,#N/A,FALSE,"WVBT";#N/A,#N/A,FALSE,"WAND"}</definedName>
    <definedName name="WkW_MtrtoGen" localSheetId="3">'Integrated w OB HVAC'!$Q$201</definedName>
    <definedName name="WkW_MtrtoGen" localSheetId="1">'Sec. III - Integrated (orig (2)'!$Q$191</definedName>
    <definedName name="WkW_MtrtoGen">'Sec. III - Integrated'!$Q$201</definedName>
    <definedName name="wrn.3cases." hidden="1">{#N/A,"Base",FALSE,"Dividend";#N/A,"Conservative",FALSE,"Dividend";#N/A,"Downside",FALSE,"Dividend"}</definedName>
    <definedName name="wrn.3cases._1" hidden="1">{#N/A,"Base",FALSE,"Dividend";#N/A,"Conservative",FALSE,"Dividend";#N/A,"Downside",FALSE,"Dividend"}</definedName>
    <definedName name="wrn.96._.ju._.forecat." hidden="1">{#N/A,#N/A,FALSE,"Expenses";#N/A,#N/A,FALSE,"Revenue"}</definedName>
    <definedName name="wrn.97maint.xls." hidden="1">{#N/A,#N/A,TRUE,"TOTAL DISTRIBUTION";#N/A,#N/A,TRUE,"SOUTH";#N/A,#N/A,TRUE,"NORTHEAST";#N/A,#N/A,TRUE,"WEST"}</definedName>
    <definedName name="wrn.97OR.XLs." hidden="1">{#N/A,#N/A,TRUE,"TOTAL DSBN";#N/A,#N/A,TRUE,"WEST";#N/A,#N/A,TRUE,"SOUTH";#N/A,#N/A,TRUE,"NORTHEAST"}</definedName>
    <definedName name="wrn.Accretion." hidden="1">{"Accretion",#N/A,FALSE,"Assum"}</definedName>
    <definedName name="wrn.Accretion._1" hidden="1">{"Accretion",#N/A,FALSE,"Assum"}</definedName>
    <definedName name="wrn.ACTUAL._.ALL._.PAGES." hidden="1">{"ACTUAL",#N/A,FALSE,"OVER_UND"}</definedName>
    <definedName name="wrn.Ad._.Sales._.Op._.Exp." hidden="1">{#N/A,#N/A,FALSE,"ADSALES"}</definedName>
    <definedName name="wrn.Ad._.Sales._.Op._.Exp._1" hidden="1">{#N/A,#N/A,FALSE,"ADSALES"}</definedName>
    <definedName name="wrn.Aff._.Sales._.Oper._.Exp." hidden="1">{#N/A,#N/A,FALSE,"AFFSALES"}</definedName>
    <definedName name="wrn.Aff._.Sales._.Oper._.Exp._1" hidden="1">{#N/A,#N/A,FALSE,"AFFSALES"}</definedName>
    <definedName name="wrn.AFUDC." hidden="1">{#N/A,#N/A,FALSE,"AFDC"}</definedName>
    <definedName name="wrn.ALL." localSheetId="4" hidden="1">{#N/A,#N/A,FALSE,"Results";#N/A,#N/A,FALSE,"Input Data";#N/A,#N/A,FALSE,"Generation Calculation";#N/A,#N/A,FALSE,"Unit Heat Rate Calculation";#N/A,#N/A,FALSE,"Final FWH Extraction Flow";#N/A,#N/A,FALSE,"BEFF.XLS";#N/A,#N/A,FALSE,"TURBEFF.XLS";#N/A,#N/A,FALSE,"Condenser Performance";#N/A,#N/A,FALSE,"Stage Pressure Correction";#N/A,#N/A,FALSE,"Electrical Loss Correction";#N/A,#N/A,FALSE,"Throttle P &amp; T Correction";#N/A,#N/A,FALSE,"Final FWH TTD Correction";#N/A,#N/A,FALSE,"Reheat T &amp; dP Correction";#N/A,#N/A,FALSE,"Auxiliary Steam &amp; Extr Corr";#N/A,#N/A,FALSE,"SHS &amp; RHS Correction";#N/A,#N/A,FALSE,"Change Log"}</definedName>
    <definedName name="wrn.ALL." hidden="1">{#N/A,#N/A,FALSE,"Results";#N/A,#N/A,FALSE,"Input Data";#N/A,#N/A,FALSE,"Generation Calculation";#N/A,#N/A,FALSE,"Unit Heat Rate Calculation";#N/A,#N/A,FALSE,"Final FWH Extraction Flow";#N/A,#N/A,FALSE,"BEFF.XLS";#N/A,#N/A,FALSE,"TURBEFF.XLS";#N/A,#N/A,FALSE,"Condenser Performance";#N/A,#N/A,FALSE,"Stage Pressure Correction";#N/A,#N/A,FALSE,"Electrical Loss Correction";#N/A,#N/A,FALSE,"Throttle P &amp; T Correction";#N/A,#N/A,FALSE,"Final FWH TTD Correction";#N/A,#N/A,FALSE,"Reheat T &amp; dP Correction";#N/A,#N/A,FALSE,"Auxiliary Steam &amp; Extr Corr";#N/A,#N/A,FALSE,"SHS &amp; RHS Correction";#N/A,#N/A,FALSE,"Change Log"}</definedName>
    <definedName name="wrn.All._.Periods." hidden="1">{"Martin Oct93_Mar94",#N/A,FALSE,"Martin Oct93 - Mar94";"Martin Apr94_Sep94",#N/A,FALSE,"Martin Apr94 - Sep94";"Martin Oct94_Mar95",#N/A,FALSE,"Martin Oct94 - Mar95";"Martin Apr95_Sep95",#N/A,FALSE,"Martin Apr95 - Sep95";"Martin Oct95_Mar96",#N/A,FALSE,"Martin Oct95 - Mar96"}</definedName>
    <definedName name="wrn.ALL._1" hidden="1">{#N/A,#N/A,FALSE,"Results";#N/A,#N/A,FALSE,"Input Data";#N/A,#N/A,FALSE,"Generation Calculation";#N/A,#N/A,FALSE,"Unit Heat Rate Calculation";#N/A,#N/A,FALSE,"Final FWH Extraction Flow";#N/A,#N/A,FALSE,"BEFF.XLS";#N/A,#N/A,FALSE,"TURBEFF.XLS";#N/A,#N/A,FALSE,"Condenser Performance";#N/A,#N/A,FALSE,"Stage Pressure Correction";#N/A,#N/A,FALSE,"Electrical Loss Correction";#N/A,#N/A,FALSE,"Throttle P &amp; T Correction";#N/A,#N/A,FALSE,"Final FWH TTD Correction";#N/A,#N/A,FALSE,"Reheat T &amp; dP Correction";#N/A,#N/A,FALSE,"Auxiliary Steam &amp; Extr Corr";#N/A,#N/A,FALSE,"SHS &amp; RHS Correction";#N/A,#N/A,FALSE,"Change Log"}</definedName>
    <definedName name="wrn.ALL_PERIODS." hidden="1">{"Oct93_Mar94",#N/A,TRUE,"Actuals (Oct 93 - Mar 94)";"Apr94_Sep94",#N/A,TRUE,"Actuals (Apr 94 - Sep 94)";"Oct94_Mar95",#N/A,TRUE,"Actuals (Oct 94 - Mar 95)";"Apr95_Sep95",#N/A,TRUE,"Actual Estimt (Apr 95 - Sep 95)";"Oct95_Mar96",#N/A,TRUE,"Estimates (Oct 95 - Mar 96)"}</definedName>
    <definedName name="wrn.APAGE1." hidden="1">{"APAGE1",#N/A,FALSE,"JAN95_OU"}</definedName>
    <definedName name="wrn.APAGE2." hidden="1">{"APAGE2",#N/A,FALSE,"JAN95_OU"}</definedName>
    <definedName name="wrn.APAGE3." hidden="1">{"APAGE3",#N/A,FALSE,"JAN95_OU"}</definedName>
    <definedName name="wrn.Apr94_Sep95." hidden="1">{"Apr95_Sep95",#N/A,FALSE,"Actual Estimt (Apr 95 - Sep 95)"}</definedName>
    <definedName name="wrn.Apr95_Sep95." hidden="1">{"Apr95_Sep95",#N/A,FALSE,"Actual~Estimt (Apr 95 - Sep 95)";"Apr95_Sep95",#N/A,FALSE,#N/A;"Apr95_Sep95",#N/A,FALSE,#N/A;"Apr95_Sep95",#N/A,FALSE,#N/A;"Apr95_Sep95",#N/A,FALSE,#N/A}</definedName>
    <definedName name="wrn.Assumptions." hidden="1">{"Assumptions",#N/A,FALSE,"Assum"}</definedName>
    <definedName name="wrn.Assumptions._1" hidden="1">{"Assumptions",#N/A,FALSE,"Assum"}</definedName>
    <definedName name="wrn.Board._.Forecast." hidden="1">{#N/A,#N/A,FALSE,"CONS";#N/A,#N/A,FALSE,"CONS-AN";#N/A,#N/A,FALSE,"CONS-INT";#N/A,#N/A,FALSE,"CONS-LWS";#N/A,#N/A,FALSE,"CONS-AFF";#N/A,#N/A,FALSE,"CONS-LMA";#N/A,#N/A,FALSE,"CONS-LP";#N/A,#N/A,FALSE,"KXAN";#N/A,#N/A,FALSE,"WANE";#N/A,#N/A,FALSE,"WAVY";#N/A,#N/A,FALSE,"WISH";#N/A,#N/A,FALSE,"WIVB";#N/A,#N/A,FALSE,"WLFI";#N/A,#N/A,FALSE,"WNLO";#N/A,#N/A,FALSE,"WOOD";#N/A,#N/A,FALSE,"WTNH";#N/A,#N/A,FALSE,"WWLP";#N/A,#N/A,FALSE,"WAPA";#N/A,#N/A,FALSE,"KNVA";#N/A,#N/A,FALSE,"WCTX";#N/A,#N/A,FALSE,"WOTV";#N/A,#N/A,FALSE,"WVBT";#N/A,#N/A,FALSE,"WXSP";#N/A,#N/A,FALSE,"WAND";#N/A,#N/A,FALSE,"iKXAN";#N/A,#N/A,FALSE,"iWANE";#N/A,#N/A,FALSE,"iWAPA";#N/A,#N/A,FALSE,"iWAVY";#N/A,#N/A,FALSE,"iWISH";#N/A,#N/A,FALSE,"iWIVB";#N/A,#N/A,FALSE,"iWOOD";#N/A,#N/A,FALSE,"iWTNH";#N/A,#N/A,FALSE,"iWWLP";#N/A,#N/A,FALSE,"iWCTX";#N/A,#N/A,FALSE,"WANE-LW";#N/A,#N/A,FALSE,"WAVY-LW";#N/A,#N/A,FALSE,"WISH-LW";#N/A,#N/A,FALSE,"CORP"}</definedName>
    <definedName name="wrn.Board._.Forecast._1" hidden="1">{#N/A,#N/A,FALSE,"CONS";#N/A,#N/A,FALSE,"CONS-AN";#N/A,#N/A,FALSE,"CONS-INT";#N/A,#N/A,FALSE,"CONS-LWS";#N/A,#N/A,FALSE,"CONS-AFF";#N/A,#N/A,FALSE,"CONS-LMA";#N/A,#N/A,FALSE,"CONS-LP";#N/A,#N/A,FALSE,"KXAN";#N/A,#N/A,FALSE,"WANE";#N/A,#N/A,FALSE,"WAVY";#N/A,#N/A,FALSE,"WISH";#N/A,#N/A,FALSE,"WIVB";#N/A,#N/A,FALSE,"WLFI";#N/A,#N/A,FALSE,"WNLO";#N/A,#N/A,FALSE,"WOOD";#N/A,#N/A,FALSE,"WTNH";#N/A,#N/A,FALSE,"WWLP";#N/A,#N/A,FALSE,"WAPA";#N/A,#N/A,FALSE,"KNVA";#N/A,#N/A,FALSE,"WCTX";#N/A,#N/A,FALSE,"WOTV";#N/A,#N/A,FALSE,"WVBT";#N/A,#N/A,FALSE,"WXSP";#N/A,#N/A,FALSE,"WAND";#N/A,#N/A,FALSE,"iKXAN";#N/A,#N/A,FALSE,"iWANE";#N/A,#N/A,FALSE,"iWAPA";#N/A,#N/A,FALSE,"iWAVY";#N/A,#N/A,FALSE,"iWISH";#N/A,#N/A,FALSE,"iWIVB";#N/A,#N/A,FALSE,"iWOOD";#N/A,#N/A,FALSE,"iWTNH";#N/A,#N/A,FALSE,"iWWLP";#N/A,#N/A,FALSE,"iWCTX";#N/A,#N/A,FALSE,"WANE-LW";#N/A,#N/A,FALSE,"WAVY-LW";#N/A,#N/A,FALSE,"WISH-LW";#N/A,#N/A,FALSE,"CORP"}</definedName>
    <definedName name="wrn.BOOKS." hidden="1">{#N/A,#N/A,FALSE,"Low NOx_Bks";#N/A,#N/A,FALSE,"ContEmis_Bks ";#N/A,#N/A,FALSE,"ClnClos_B";#N/A,#N/A,FALSE,"StorTks_B";#N/A,#N/A,FALSE,"RelPip_B";#N/A,#N/A,FALSE,"OilSpill_B";#N/A,#N/A,FALSE,"RelStorm_B";#N/A,#N/A,FALSE,"Scherer_B"}</definedName>
    <definedName name="wrn.Component._.Analy." localSheetId="4" hidden="1">{#N/A,#N/A,FALSE,"Results";#N/A,#N/A,FALSE,"Input Data";#N/A,#N/A,FALSE,"Generation Calculation";#N/A,#N/A,FALSE,"Unit Heat Rate Calculation";#N/A,#N/A,FALSE,"BEFF.XLS";#N/A,#N/A,FALSE,"TURBEFF.XLS";#N/A,#N/A,FALSE,"Final FWH Extraction Flow";#N/A,#N/A,FALSE,"Condenser Performance";#N/A,#N/A,FALSE,"Stage Pressure Correction"}</definedName>
    <definedName name="wrn.Component._.Analy." hidden="1">{#N/A,#N/A,FALSE,"Results";#N/A,#N/A,FALSE,"Input Data";#N/A,#N/A,FALSE,"Generation Calculation";#N/A,#N/A,FALSE,"Unit Heat Rate Calculation";#N/A,#N/A,FALSE,"BEFF.XLS";#N/A,#N/A,FALSE,"TURBEFF.XLS";#N/A,#N/A,FALSE,"Final FWH Extraction Flow";#N/A,#N/A,FALSE,"Condenser Performance";#N/A,#N/A,FALSE,"Stage Pressure Correction"}</definedName>
    <definedName name="wrn.Component._.Analy._1" hidden="1">{#N/A,#N/A,FALSE,"Results";#N/A,#N/A,FALSE,"Input Data";#N/A,#N/A,FALSE,"Generation Calculation";#N/A,#N/A,FALSE,"Unit Heat Rate Calculation";#N/A,#N/A,FALSE,"BEFF.XLS";#N/A,#N/A,FALSE,"TURBEFF.XLS";#N/A,#N/A,FALSE,"Final FWH Extraction Flow";#N/A,#N/A,FALSE,"Condenser Performance";#N/A,#N/A,FALSE,"Stage Pressure Correction"}</definedName>
    <definedName name="wrn.Condenser._.Summary." localSheetId="4" hidden="1">{#N/A,#N/A,FALSE,"SUMMARY";#N/A,#N/A,FALSE,"INPUTDATA";#N/A,#N/A,FALSE,"Condenser Performance"}</definedName>
    <definedName name="wrn.Condenser._.Summary." hidden="1">{#N/A,#N/A,FALSE,"SUMMARY";#N/A,#N/A,FALSE,"INPUTDATA";#N/A,#N/A,FALSE,"Condenser Performance"}</definedName>
    <definedName name="wrn.Condenser._.Summary._1" hidden="1">{#N/A,#N/A,FALSE,"SUMMARY";#N/A,#N/A,FALSE,"INPUTDATA";#N/A,#N/A,FALSE,"Condenser Performance"}</definedName>
    <definedName name="wrn.COST." localSheetId="4" hidden="1">{#N/A,#N/A,FALSE,"T COST";#N/A,#N/A,FALSE,"COST_FH"}</definedName>
    <definedName name="wrn.COST." hidden="1">{#N/A,#N/A,FALSE,"T COST";#N/A,#N/A,FALSE,"COST_FH"}</definedName>
    <definedName name="wrn.COST._1" hidden="1">{#N/A,#N/A,FALSE,"T COST";#N/A,#N/A,FALSE,"COST_FH"}</definedName>
    <definedName name="wrn.Detail._.Support._.and._.Summary." hidden="1">{"Alloc Book Depr and Tax Depr",#N/A,FALSE,"OBO DEF TAX";"Ssh Ms Clo to PIS in Cur Mo",#N/A,FALSE,"OBO DEF TAX";"FPSC Book Depreciation",#N/A,FALSE,"OBO DEF TAX";"Ferc Book Depreciation",#N/A,FALSE,"OBO DEF TAX";"OBO Deferred Tax Sum",#N/A,FALSE,"OBO DEF TAX";"Tax Depr Tables",#N/A,FALSE,"OBO DEF TAX"}</definedName>
    <definedName name="wrn.EFRT." hidden="1">{"EFRT Pg 1",#N/A,FALSE,"EFRT (2)";"EFRT Pg 2",#N/A,FALSE,"EFRT (2)"}</definedName>
    <definedName name="wrn.Engr._.Summary." localSheetId="4" hidden="1">{#N/A,#N/A,FALSE,"INPUTDATA";#N/A,#N/A,FALSE,"SUMMARY";#N/A,#N/A,FALSE,"CTAREP";#N/A,#N/A,FALSE,"CTBREP";#N/A,#N/A,FALSE,"TURBEFF";#N/A,#N/A,FALSE,"Condenser Performance"}</definedName>
    <definedName name="wrn.Engr._.Summary." hidden="1">{#N/A,#N/A,FALSE,"INPUTDATA";#N/A,#N/A,FALSE,"SUMMARY";#N/A,#N/A,FALSE,"CTAREP";#N/A,#N/A,FALSE,"CTBREP";#N/A,#N/A,FALSE,"TURBEFF";#N/A,#N/A,FALSE,"Condenser Performance"}</definedName>
    <definedName name="wrn.Engr._.Summary._1" hidden="1">{#N/A,#N/A,FALSE,"INPUTDATA";#N/A,#N/A,FALSE,"SUMMARY";#N/A,#N/A,FALSE,"CTAREP";#N/A,#N/A,FALSE,"CTBREP";#N/A,#N/A,FALSE,"TURBEFF";#N/A,#N/A,FALSE,"Condenser Performance"}</definedName>
    <definedName name="wrn.Exec._.Summary." localSheetId="4" hidden="1">{#N/A,#N/A,FALSE,"INPUTDATA";#N/A,#N/A,FALSE,"SUMMARY"}</definedName>
    <definedName name="wrn.Exec._.Summary." hidden="1">{#N/A,#N/A,FALSE,"INPUTDATA";#N/A,#N/A,FALSE,"SUMMARY"}</definedName>
    <definedName name="wrn.Exec._.Summary._1" hidden="1">{#N/A,#N/A,FALSE,"INPUTDATA";#N/A,#N/A,FALSE,"SUMMARY"}</definedName>
    <definedName name="wrn.Exec1._.Summary" hidden="1">{#N/A,#N/A,FALSE,"INPUTDATA";#N/A,#N/A,FALSE,"SUMMARY"}</definedName>
    <definedName name="wrn.FCB." hidden="1">{"FCB_ALL",#N/A,FALSE,"FCB"}</definedName>
    <definedName name="wrn.FCB._1" hidden="1">{"FCB_ALL",#N/A,FALSE,"FCB"}</definedName>
    <definedName name="wrn.fcb2" hidden="1">{"FCB_ALL",#N/A,FALSE,"FCB"}</definedName>
    <definedName name="wrn.fcb2_1" hidden="1">{"FCB_ALL",#N/A,FALSE,"FCB"}</definedName>
    <definedName name="wrn.FILING." hidden="1">{#N/A,#N/A,FALSE,"Low NOx_F";#N/A,#N/A,FALSE,"ContEmis_F";#N/A,#N/A,FALSE,"ClnClos_F";#N/A,#N/A,FALSE,"StorTks_F";#N/A,#N/A,FALSE,"RelPip_F";#N/A,#N/A,FALSE,"OilSpill_F";#N/A,#N/A,FALSE,"RelStorm_F";#N/A,#N/A,FALSE,"Scherer_F"}</definedName>
    <definedName name="wrn.FPL._.Cnsl._.Inc._.State._.Pg._.3A." hidden="1">{"FPL Consol Inc State Pg 3A",#N/A,FALSE,"ISFPLSUB"}</definedName>
    <definedName name="wrn.FPL._.Cnsl._.Inc._.State._.Pg._.3M." hidden="1">{"FPL Consol Inc State Pg 3M",#N/A,FALSE,"ISFPLSUB"}</definedName>
    <definedName name="wrn.FPL._.Cnsl._.Inc._.State._.Pg._.3Y." hidden="1">{"FPL Consol Inc State Pg 3Y",#N/A,FALSE,"ISFPLSUB"}</definedName>
    <definedName name="wrn.FPL._.Consolidated." hidden="1">{"Fpl Consol Pg 1",#N/A,FALSE,"FPL Consolidated";"FPL Consol Pg 2",#N/A,FALSE,"FPL Consolidated"}</definedName>
    <definedName name="wrn.Full._.Report." hidden="1">{"Assumptions",#N/A,FALSE,"Sheet1";"Main Report",#N/A,FALSE,"Sheet1";"Results",#N/A,FALSE,"Sheet1";"Advances",#N/A,FALSE,"Sheet1"}</definedName>
    <definedName name="wrn.Full._.Report._1" hidden="1">{"Assumptions",#N/A,FALSE,"Sheet1";"Main Report",#N/A,FALSE,"Sheet1";"Results",#N/A,FALSE,"Sheet1";"Advances",#N/A,FALSE,"Sheet1"}</definedName>
    <definedName name="wrn.input._.and._.output." hidden="1">{"EBITDA",#N/A,TRUE,"P&amp;L Net of Disc Ops";"output net of disc ops",#N/A,TRUE,"Revenue";"input",#N/A,TRUE,"Revenue";"output",#N/A,TRUE,"DC";"Input",#N/A,TRUE,"DC";"MTN and MCN",#N/A,TRUE,"Margin";"output detail line items",#N/A,TRUE,"SGA";"personnel by year",#N/A,TRUE,"Payroll";#N/A,#N/A,TRUE,"CapEx"}</definedName>
    <definedName name="wrn.input._.and._.output._1" hidden="1">{"EBITDA",#N/A,TRUE,"P&amp;L Net of Disc Ops";"output net of disc ops",#N/A,TRUE,"Revenue";"input",#N/A,TRUE,"Revenue";"output",#N/A,TRUE,"DC";"Input",#N/A,TRUE,"DC";"MTN and MCN",#N/A,TRUE,"Margin";"output detail line items",#N/A,TRUE,"SGA";"personnel by year",#N/A,TRUE,"Payroll";#N/A,#N/A,TRUE,"CapEx"}</definedName>
    <definedName name="wrn.LANDMGMT." hidden="1">{#N/A,#N/A,FALSE,"CAP 1998";#N/A,#N/A,FALSE,"CAP 1999";#N/A,#N/A,FALSE,"CAP 2000";#N/A,#N/A,FALSE,"CAP_2001";#N/A,#N/A,FALSE,"CAP_2002";#N/A,#N/A,FALSE,"MAINT_1998";#N/A,#N/A,FALSE,"MAINT_1999";#N/A,#N/A,FALSE,"MAINT_2000";#N/A,#N/A,FALSE,"MAINT_2001";#N/A,#N/A,FALSE,"MAINT_2002"}</definedName>
    <definedName name="wrn.Laud._.Apr94._.Sep94." hidden="1">{"Apr94_Sep94",#N/A,FALSE,"Apr 94 - Sep 94"}</definedName>
    <definedName name="wrn.Laud._.Apr95._.Sep95." hidden="1">{"Apr95_Sep95",#N/A,FALSE,"Apr 95 - Sep 95"}</definedName>
    <definedName name="wrn.Laud._.Oct93._.Mar94." hidden="1">{"Oct93_Mar94",#N/A,FALSE,"Oct 93 - Mar 94"}</definedName>
    <definedName name="wrn.Laud._.Oct94._.Mar95." hidden="1">{"Oct94_Mar95",#N/A,FALSE,"Oct 94 - Mar 95"}</definedName>
    <definedName name="wrn.Laud._.Oct95._.Mar96." hidden="1">{"Oct95_Mar96",#N/A,FALSE,"Oct 95 - Mar 96"}</definedName>
    <definedName name="wrn.LITIGATION." hidden="1">{"LI AFUDC DEBT 10282",#N/A,FALSE,"TXFORCST.XLS";"LIT AFUDC 10280",#N/A,FALSE,"TXFORCST.XLS";"LIT DEPR EXP 10281",#N/A,FALSE,"TXFORCST.XLS"}</definedName>
    <definedName name="wrn.Market._.Op._.Exp." hidden="1">{#N/A,#N/A,FALSE,"MARKET"}</definedName>
    <definedName name="wrn.Market._.Op._.Exp._1" hidden="1">{#N/A,#N/A,FALSE,"MARKET"}</definedName>
    <definedName name="wrn.Market._.Share._.Report." hidden="1">{#N/A,#N/A,FALSE,"Summary";#N/A,#N/A,FALSE,"CONS";#N/A,#N/A,FALSE,"Aff";#N/A,#N/A,FALSE,"LMA";#N/A,#N/A,FALSE,"WAPA";#N/A,#N/A,FALSE,"WISH";#N/A,#N/A,FALSE,"Hartford";#N/A,#N/A,FALSE,"WTNH";#N/A,#N/A,FALSE,"WCTX";#N/A,#N/A,FALSE,"Battle Creek";#N/A,#N/A,FALSE,"WOOD";#N/A,#N/A,FALSE,"WOTV";#N/A,#N/A,FALSE,"WXSP";#N/A,#N/A,FALSE,"Norfolk";#N/A,#N/A,FALSE,"WAVY";#N/A,#N/A,FALSE,"WVBT";#N/A,#N/A,FALSE,"Buffalo";#N/A,#N/A,FALSE,"WIVB";#N/A,#N/A,FALSE,"WNLO";#N/A,#N/A,FALSE,"Austin";#N/A,#N/A,FALSE,"KXAN";#N/A,#N/A,FALSE,"KNVA";#N/A,#N/A,FALSE,"WANE";#N/A,#N/A,FALSE,"WWLP";#N/A,#N/A,FALSE,"WLFI"}</definedName>
    <definedName name="wrn.Market._.Share._.Report._1" hidden="1">{#N/A,#N/A,FALSE,"Summary";#N/A,#N/A,FALSE,"CONS";#N/A,#N/A,FALSE,"Aff";#N/A,#N/A,FALSE,"LMA";#N/A,#N/A,FALSE,"WAPA";#N/A,#N/A,FALSE,"WISH";#N/A,#N/A,FALSE,"Hartford";#N/A,#N/A,FALSE,"WTNH";#N/A,#N/A,FALSE,"WCTX";#N/A,#N/A,FALSE,"Battle Creek";#N/A,#N/A,FALSE,"WOOD";#N/A,#N/A,FALSE,"WOTV";#N/A,#N/A,FALSE,"WXSP";#N/A,#N/A,FALSE,"Norfolk";#N/A,#N/A,FALSE,"WAVY";#N/A,#N/A,FALSE,"WVBT";#N/A,#N/A,FALSE,"Buffalo";#N/A,#N/A,FALSE,"WIVB";#N/A,#N/A,FALSE,"WNLO";#N/A,#N/A,FALSE,"Austin";#N/A,#N/A,FALSE,"KXAN";#N/A,#N/A,FALSE,"KNVA";#N/A,#N/A,FALSE,"WANE";#N/A,#N/A,FALSE,"WWLP";#N/A,#N/A,FALSE,"WLFI"}</definedName>
    <definedName name="wrn.MARKETING._.SCHEDULE." hidden="1">{"MARKETING SCHEDULE",#N/A,FALSE,"FINAL"}</definedName>
    <definedName name="wrn.Martin._.Apr94_Sep94." hidden="1">{"Martin Apr94_Sep94",#N/A,FALSE,"Martin Apr94 - Sep94"}</definedName>
    <definedName name="wrn.Martin._.Apr95_Sep95." hidden="1">{"Martin Apr95_Sep95",#N/A,FALSE,"Martin Apr95 - Sep95"}</definedName>
    <definedName name="wrn.Martin._.Oct93_Mar94." hidden="1">{"Martin Oct93_Mar94",#N/A,FALSE,"Martin Oct93 - Mar94"}</definedName>
    <definedName name="wrn.Martin._.Oct94_Mar95." hidden="1">{"Martin Oct94_Mar95",#N/A,FALSE,"Martin Oct94 - Mar95"}</definedName>
    <definedName name="wrn.Martin._.Oct95_Mar96." hidden="1">{"Martin Oct95_Mar96",#N/A,FALSE,"Martin Oct95 - Mar96"}</definedName>
    <definedName name="wrn.Month.Qtr.YTD." hidden="1">{#N/A,#N/A,FALSE,"Cover";"NI_Mon.Qtr.YTD",#N/A,FALSE,"Net Income";"Earnings_Month.Qtr.YTD",#N/A,FALSE,"Earnings";#N/A,#N/A,FALSE,"Indicators"}</definedName>
    <definedName name="wrn.Month.YTD." hidden="1">{#N/A,#N/A,FALSE,"Cover";"NI_Mon.YTD",#N/A,FALSE,"Net Income";"Earnings_Month.YTD",#N/A,FALSE,"Earnings";#N/A,#N/A,FALSE,"Indicators"}</definedName>
    <definedName name="wrn.MONTH_QTR_YTD." hidden="1">{"MTH_QTR_YTD",#N/A,FALSE,"Summary";"VAR_MTH_QTR_YTD",#N/A,FALSE,"Summary"}</definedName>
    <definedName name="wrn.MONTH_YTD." hidden="1">{"MTH_YTD",#N/A,FALSE,"Summary";"VAR_MTH_YTD",#N/A,FALSE,"Summary"}</definedName>
    <definedName name="wrn.OBO._.12._.MO._.ENDED." hidden="1">{"OBO 12 Month Ended",#N/A,FALSE,"OBO 12 Months"}</definedName>
    <definedName name="wrn.OBO._.MONTHLY." hidden="1">{"obo monthly",#N/A,FALSE,"OBO Monthly"}</definedName>
    <definedName name="wrn.OBO._.Summary." hidden="1">{"OBO Deferred Tax Sum",#N/A,FALSE,"OBO DEF TAX"}</definedName>
    <definedName name="wrn.Oct93_Mar94." hidden="1">{"Oct93_Mar94",#N/A,FALSE,"Actuals (Oct 93 - Mar 94)"}</definedName>
    <definedName name="wrn.Oct94_Mar95." hidden="1">{"Oct94_Mar95",#N/A,FALSE,"Actuals (Oct 94 - Mar 95)"}</definedName>
    <definedName name="wrn.Oct95_Mar96." hidden="1">{"Oct95_Mar96",#N/A,FALSE,"Estimates (Oct 95 - Mar 96)"}</definedName>
    <definedName name="wrn.On._.Air._.Op._.Exp." hidden="1">{"view1",#N/A,FALSE,"ON AIR"}</definedName>
    <definedName name="wrn.On._.Air._.Op._.Exp._1" hidden="1">{"view1",#N/A,FALSE,"ON AIR"}</definedName>
    <definedName name="wrn.Out._.of._.Period." hidden="1">{"Out of Period",#N/A,FALSE,"Out of Period"}</definedName>
    <definedName name="wrn.PPAGE2." hidden="1">{"PPAGE2",#N/A,FALSE,"JAN95_OU"}</definedName>
    <definedName name="wrn.PPAGE3." hidden="1">{"PPAGE3",#N/A,FALSE,"JAN95_OU"}</definedName>
    <definedName name="wrn.PRELIMINARY._.ALL._.PAGES." hidden="1">{"PRELIMINARY",#N/A,FALSE,"MAR95_OU"}</definedName>
    <definedName name="wrn.print._.graphs." hidden="1">{"cap_structure",#N/A,FALSE,"Graph-Mkt Cap";"price",#N/A,FALSE,"Graph-Price";"ebit",#N/A,FALSE,"Graph-EBITDA";"ebitda",#N/A,FALSE,"Graph-EBITDA"}</definedName>
    <definedName name="wrn.print._.graphs._1" hidden="1">{"cap_structure",#N/A,FALSE,"Graph-Mkt Cap";"price",#N/A,FALSE,"Graph-Price";"ebit",#N/A,FALSE,"Graph-EBITDA";"ebitda",#N/A,FALSE,"Graph-EBITDA"}</definedName>
    <definedName name="wrn.print._.raw._.data._.entry." hidden="1">{"inputs raw data",#N/A,TRUE,"INPUT"}</definedName>
    <definedName name="wrn.print._.raw._.data._.entry._1" hidden="1">{"inputs raw data",#N/A,TRUE,"INPUT"}</definedName>
    <definedName name="wrn.print._.summary._.sheets." hidden="1">{"summary1",#N/A,TRUE,"Comps";"summary2",#N/A,TRUE,"Comps";"summary3",#N/A,TRUE,"Comps"}</definedName>
    <definedName name="wrn.print._.summary._.sheets._1" hidden="1">{"summary1",#N/A,TRUE,"Comps";"summary2",#N/A,TRUE,"Comps";"summary3",#N/A,TRUE,"Comps"}</definedName>
    <definedName name="wrn.print._.summary._.sheets.2" hidden="1">{"summary1",#N/A,TRUE,"Comps";"summary2",#N/A,TRUE,"Comps";"summary3",#N/A,TRUE,"Comps"}</definedName>
    <definedName name="wrn.print._.summary._.sheets.2_1" hidden="1">{"summary1",#N/A,TRUE,"Comps";"summary2",#N/A,TRUE,"Comps";"summary3",#N/A,TRUE,"Comps"}</definedName>
    <definedName name="wrn.Print_Buyer." hidden="1">{#N/A,"DR",FALSE,"increm pf";#N/A,"MAMSI",FALSE,"increm pf";#N/A,"MAXI",FALSE,"increm pf";#N/A,"PCAM",FALSE,"increm pf";#N/A,"PHSV",FALSE,"increm pf";#N/A,"SIE",FALSE,"increm pf"}</definedName>
    <definedName name="wrn.Print_Buyer._1" hidden="1">{#N/A,"DR",FALSE,"increm pf";#N/A,"MAMSI",FALSE,"increm pf";#N/A,"MAXI",FALSE,"increm pf";#N/A,"PCAM",FALSE,"increm pf";#N/A,"PHSV",FALSE,"increm pf";#N/A,"SIE",FALSE,"increm pf"}</definedName>
    <definedName name="wrn.Print_Target." hidden="1">{#N/A,"Foundation Health",FALSE,"increm pf";#N/A,"FHP International",FALSE,"increm pf";#N/A,"Healthsource",FALSE,"increm pf";#N/A,"Humana",FALSE,"increm pf";#N/A,"Oxford Health Plans",FALSE,"increm pf";#N/A,"PacifiCare",FALSE,"increm pf";#N/A,"United HealthCare",FALSE,"increm pf";#N/A,"U.S. Healthcare",FALSE,"increm pf";#N/A,"Value Health",FALSE,"increm pf";#N/A,"WellPoint",FALSE,"increm pf"}</definedName>
    <definedName name="wrn.Print_Target._1" hidden="1">{#N/A,"Foundation Health",FALSE,"increm pf";#N/A,"FHP International",FALSE,"increm pf";#N/A,"Healthsource",FALSE,"increm pf";#N/A,"Humana",FALSE,"increm pf";#N/A,"Oxford Health Plans",FALSE,"increm pf";#N/A,"PacifiCare",FALSE,"increm pf";#N/A,"United HealthCare",FALSE,"increm pf";#N/A,"U.S. Healthcare",FALSE,"increm pf";#N/A,"Value Health",FALSE,"increm pf";#N/A,"WellPoint",FALSE,"increm pf"}</definedName>
    <definedName name="wrn.PROOF." hidden="1">{"PROOF",#N/A,FALSE,"FINAL"}</definedName>
    <definedName name="wrn.Reconcil._.Bk._.Depr._.to._.47G." hidden="1">{"By Account",#N/A,FALSE,"Reconcil Deprec Book to Tax   ";"Correction of JV 47G",#N/A,FALSE,"Reconcil Deprec Book to Tax   ";"Recalculation of JV 47G",#N/A,FALSE,"Reconcil Deprec Book to Tax   "}</definedName>
    <definedName name="wrn.Research._.Op._.Exp." hidden="1">{#N/A,#N/A,FALSE,"RESEARCH"}</definedName>
    <definedName name="wrn.Research._.Op._.Exp._1" hidden="1">{#N/A,#N/A,FALSE,"RESEARCH"}</definedName>
    <definedName name="wrn.Return._.on._.Capital." hidden="1">{"Summary Schedule",#N/A,FALSE,"Sheet1";"Divisional Support",#N/A,FALSE,"Sheet2";"Corporate Support",#N/A,FALSE,"Sheet3"}</definedName>
    <definedName name="wrn.Return._.on._.Capital._1" hidden="1">{"Summary Schedule",#N/A,FALSE,"Sheet1";"Divisional Support",#N/A,FALSE,"Sheet2";"Corporate Support",#N/A,FALSE,"Sheet3"}</definedName>
    <definedName name="wrn.Rpt._.to._.BOD." hidden="1">{#N/A,#N/A,FALSE,"1";#N/A,#N/A,FALSE,"2";#N/A,#N/A,FALSE,"3"}</definedName>
    <definedName name="wrn.Scherer._.Apr95_Sep95." hidden="1">{"Schr Apr95_Oct95",#N/A,FALSE,"Scherer Apr95-Sep95"}</definedName>
    <definedName name="wrn.Scherer._.Oct94_Mar95." hidden="1">{"Schr Oct94_Mar95",#N/A,FALSE,"Scherer Oct94-Mar95"}</definedName>
    <definedName name="wrn.Scherer._.Oct95_Mar96." hidden="1">{"Schr Oct95_Mar96",#N/A,FALSE,"Scherer Oct95-Mar96"}</definedName>
    <definedName name="wrn.STAND_ALONE_BOTH." hidden="1">{"FCB_ALL",#N/A,FALSE,"FCB";"GREY_ALL",#N/A,FALSE,"GREY"}</definedName>
    <definedName name="wrn.STAND_ALONE_BOTH._1" hidden="1">{"FCB_ALL",#N/A,FALSE,"FCB";"GREY_ALL",#N/A,FALSE,"GREY"}</definedName>
    <definedName name="wrn.Statement._.of._.Income._.Taxes." hidden="1">{"Consolidated",#N/A,FALSE,"SITRP";"FPL Pure",#N/A,FALSE,"SITRP";"FPL Subsidiaries Consol",#N/A,FALSE,"SITRP"}</definedName>
    <definedName name="wrn.SUM._.OF._.UNIT._.3." localSheetId="4" hidden="1">{#N/A,#N/A,FALSE,"INPUTDATA";#N/A,#N/A,FALSE,"SUMMARY";#N/A,#N/A,FALSE,"CTAREP";#N/A,#N/A,FALSE,"CTBREP";#N/A,#N/A,FALSE,"PMG4ST86";#N/A,#N/A,FALSE,"TURBEFF";#N/A,#N/A,FALSE,"Condenser Performance"}</definedName>
    <definedName name="wrn.SUM._.OF._.UNIT._.3." hidden="1">{#N/A,#N/A,FALSE,"INPUTDATA";#N/A,#N/A,FALSE,"SUMMARY";#N/A,#N/A,FALSE,"CTAREP";#N/A,#N/A,FALSE,"CTBREP";#N/A,#N/A,FALSE,"PMG4ST86";#N/A,#N/A,FALSE,"TURBEFF";#N/A,#N/A,FALSE,"Condenser Performance"}</definedName>
    <definedName name="wrn.SUM._.OF._.UNIT._.3._1" hidden="1">{#N/A,#N/A,FALSE,"INPUTDATA";#N/A,#N/A,FALSE,"SUMMARY";#N/A,#N/A,FALSE,"CTAREP";#N/A,#N/A,FALSE,"CTBREP";#N/A,#N/A,FALSE,"PMG4ST86";#N/A,#N/A,FALSE,"TURBEFF";#N/A,#N/A,FALSE,"Condenser Performance"}</definedName>
    <definedName name="wrn.Trans._.Op._.Exp." hidden="1">{#N/A,#N/A,FALSE,"TRANS"}</definedName>
    <definedName name="wrn.Trans._.Op._.Exp._1" hidden="1">{#N/A,#N/A,FALSE,"TRANS"}</definedName>
    <definedName name="wrn.UTIL." hidden="1">{"Twelve Mo Ended Pg 2",#N/A,TRUE,"Utility";"YTD Adj _ Pg 1",#N/A,TRUE,"Utility"}</definedName>
    <definedName name="wvu.inputs._.raw._.data.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inputs._.raw._.data._1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summary1.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1._1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2.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2._1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3.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summary3._1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x" hidden="1">{#N/A,#N/A,FALSE,"INPUTDATA";#N/A,#N/A,FALSE,"SUMMARY"}</definedName>
    <definedName name="xpg" hidden="1">{"detail305",#N/A,FALSE,"BI-305"}</definedName>
    <definedName name="xx" localSheetId="4" hidden="1">{2;#N/A;"R13C16:R17C16";#N/A;"R13C14:R17C15";FALSE;FALSE;FALSE;95;#N/A;#N/A;"R13C19";#N/A;FALSE;FALSE;FALSE;FALSE;#N/A;"";#N/A;FALSE;"";"";#N/A;#N/A;#N/A}</definedName>
    <definedName name="xx" hidden="1">{2;#N/A;"R13C16:R17C16";#N/A;"R13C14:R17C15";FALSE;FALSE;FALSE;95;#N/A;#N/A;"R13C19";#N/A;FALSE;FALSE;FALSE;FALSE;#N/A;"";#N/A;FALSE;"";"";#N/A;#N/A;#N/A}</definedName>
    <definedName name="xxx.detail" hidden="1">{"detail305",#N/A,FALSE,"BI-305"}</definedName>
    <definedName name="xxx.detail_1" hidden="1">{"detail305",#N/A,FALSE,"BI-305"}</definedName>
    <definedName name="xxx.directory" hidden="1">{"summary",#N/A,FALSE,"PCR DIRECTORY"}</definedName>
    <definedName name="xxx.directory_1" hidden="1">{"summary",#N/A,FALSE,"PCR DIRECTORY"}</definedName>
    <definedName name="xxxxx" hidden="1">{2;#N/A;"R13C16:R17C16";#N/A;"R13C14:R17C15";FALSE;FALSE;FALSE;95;#N/A;#N/A;"R13C19";#N/A;FALSE;FALSE;FALSE;FALSE;#N/A;"";#N/A;FALSE;"";"";#N/A;#N/A;#N/A}</definedName>
    <definedName name="xxxxxx" hidden="1">{#N/A,#N/A,TRUE,"TOTAL DSBN";#N/A,#N/A,TRUE,"WEST";#N/A,#N/A,TRUE,"SOUTH";#N/A,#N/A,TRUE,"NORTHEAST"}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90" i="87" l="1"/>
  <c r="S207" i="87"/>
  <c r="S205" i="87"/>
  <c r="S206" i="87"/>
  <c r="S203" i="87"/>
  <c r="S202" i="87"/>
  <c r="S187" i="87"/>
  <c r="S170" i="87"/>
  <c r="S167" i="87"/>
  <c r="S153" i="87"/>
  <c r="S150" i="87"/>
  <c r="S209" i="87"/>
  <c r="S236" i="87"/>
  <c r="S219" i="87"/>
  <c r="D127" i="87"/>
  <c r="J65" i="87"/>
  <c r="D65" i="87"/>
  <c r="C65" i="87"/>
  <c r="L25" i="87"/>
  <c r="K25" i="87"/>
  <c r="L149" i="87"/>
  <c r="L202" i="87" s="1"/>
  <c r="L87" i="87" s="1"/>
  <c r="K149" i="87"/>
  <c r="K202" i="87" s="1"/>
  <c r="K87" i="87" s="1"/>
  <c r="J149" i="87"/>
  <c r="J202" i="87" s="1"/>
  <c r="J87" i="87" s="1"/>
  <c r="I149" i="87"/>
  <c r="I202" i="87" s="1"/>
  <c r="I87" i="87" s="1"/>
  <c r="K166" i="87"/>
  <c r="K219" i="87" s="1"/>
  <c r="K107" i="87" s="1"/>
  <c r="J166" i="87"/>
  <c r="J219" i="87" s="1"/>
  <c r="J107" i="87" s="1"/>
  <c r="I166" i="87"/>
  <c r="I219" i="87" s="1"/>
  <c r="I107" i="87" s="1"/>
  <c r="H166" i="87"/>
  <c r="H219" i="87" s="1"/>
  <c r="H107" i="87" s="1"/>
  <c r="G166" i="87"/>
  <c r="G45" i="87" s="1"/>
  <c r="L183" i="87"/>
  <c r="L65" i="87" s="1"/>
  <c r="J183" i="87"/>
  <c r="J236" i="87" s="1"/>
  <c r="J127" i="87" s="1"/>
  <c r="I183" i="87"/>
  <c r="I65" i="87" s="1"/>
  <c r="H183" i="87"/>
  <c r="H65" i="87" s="1"/>
  <c r="G183" i="87"/>
  <c r="G236" i="87" s="1"/>
  <c r="G127" i="87" s="1"/>
  <c r="F183" i="87"/>
  <c r="F236" i="87" s="1"/>
  <c r="F127" i="87" s="1"/>
  <c r="E183" i="87"/>
  <c r="E236" i="87" s="1"/>
  <c r="E127" i="87" s="1"/>
  <c r="D183" i="87"/>
  <c r="D236" i="87" s="1"/>
  <c r="C183" i="87"/>
  <c r="C236" i="87" s="1"/>
  <c r="C127" i="87" s="1"/>
  <c r="L236" i="87"/>
  <c r="L127" i="87" s="1"/>
  <c r="S183" i="87"/>
  <c r="K183" i="87" s="1"/>
  <c r="S166" i="87"/>
  <c r="L166" i="87" s="1"/>
  <c r="S149" i="87"/>
  <c r="C149" i="87" s="1"/>
  <c r="S232" i="95"/>
  <c r="S231" i="95"/>
  <c r="K231" i="95"/>
  <c r="S230" i="95"/>
  <c r="S226" i="95"/>
  <c r="H226" i="95"/>
  <c r="C221" i="95"/>
  <c r="S218" i="95"/>
  <c r="E218" i="95"/>
  <c r="S217" i="95"/>
  <c r="S216" i="95"/>
  <c r="S215" i="95"/>
  <c r="C215" i="95"/>
  <c r="S214" i="95"/>
  <c r="J214" i="95"/>
  <c r="S211" i="95"/>
  <c r="J211" i="95"/>
  <c r="G211" i="95"/>
  <c r="S210" i="95"/>
  <c r="C205" i="95"/>
  <c r="S202" i="95"/>
  <c r="J202" i="95"/>
  <c r="I202" i="95"/>
  <c r="H202" i="95"/>
  <c r="D202" i="95"/>
  <c r="S201" i="95"/>
  <c r="D201" i="95"/>
  <c r="S200" i="95"/>
  <c r="G200" i="95"/>
  <c r="F200" i="95"/>
  <c r="D200" i="95"/>
  <c r="D91" i="95" s="1"/>
  <c r="S199" i="95"/>
  <c r="J199" i="95"/>
  <c r="G199" i="95"/>
  <c r="D199" i="95"/>
  <c r="S198" i="95"/>
  <c r="S195" i="95"/>
  <c r="S194" i="95"/>
  <c r="I194" i="95"/>
  <c r="H194" i="95"/>
  <c r="C189" i="95"/>
  <c r="S184" i="95"/>
  <c r="S234" i="95" s="1"/>
  <c r="J184" i="95"/>
  <c r="J234" i="95" s="1"/>
  <c r="I184" i="95"/>
  <c r="I234" i="95" s="1"/>
  <c r="H184" i="95"/>
  <c r="H234" i="95" s="1"/>
  <c r="G184" i="95"/>
  <c r="G234" i="95" s="1"/>
  <c r="F184" i="95"/>
  <c r="F234" i="95" s="1"/>
  <c r="S183" i="95"/>
  <c r="S233" i="95" s="1"/>
  <c r="L183" i="95"/>
  <c r="L233" i="95" s="1"/>
  <c r="J183" i="95"/>
  <c r="J233" i="95" s="1"/>
  <c r="I183" i="95"/>
  <c r="I233" i="95" s="1"/>
  <c r="H183" i="95"/>
  <c r="H233" i="95" s="1"/>
  <c r="G183" i="95"/>
  <c r="G233" i="95" s="1"/>
  <c r="F183" i="95"/>
  <c r="F233" i="95" s="1"/>
  <c r="E183" i="95"/>
  <c r="E233" i="95" s="1"/>
  <c r="L182" i="95"/>
  <c r="L232" i="95" s="1"/>
  <c r="K182" i="95"/>
  <c r="K232" i="95" s="1"/>
  <c r="J182" i="95"/>
  <c r="J232" i="95" s="1"/>
  <c r="I182" i="95"/>
  <c r="I232" i="95" s="1"/>
  <c r="H182" i="95"/>
  <c r="H232" i="95" s="1"/>
  <c r="G182" i="95"/>
  <c r="G232" i="95" s="1"/>
  <c r="F182" i="95"/>
  <c r="F232" i="95" s="1"/>
  <c r="E182" i="95"/>
  <c r="E232" i="95" s="1"/>
  <c r="D182" i="95"/>
  <c r="D232" i="95" s="1"/>
  <c r="C182" i="95"/>
  <c r="C232" i="95" s="1"/>
  <c r="C129" i="95" s="1"/>
  <c r="L181" i="95"/>
  <c r="L231" i="95" s="1"/>
  <c r="K181" i="95"/>
  <c r="J181" i="95"/>
  <c r="J231" i="95" s="1"/>
  <c r="I181" i="95"/>
  <c r="I231" i="95" s="1"/>
  <c r="H181" i="95"/>
  <c r="H231" i="95" s="1"/>
  <c r="G181" i="95"/>
  <c r="G231" i="95" s="1"/>
  <c r="F181" i="95"/>
  <c r="F231" i="95" s="1"/>
  <c r="E181" i="95"/>
  <c r="E231" i="95" s="1"/>
  <c r="D181" i="95"/>
  <c r="D231" i="95" s="1"/>
  <c r="C181" i="95"/>
  <c r="C231" i="95" s="1"/>
  <c r="C128" i="95" s="1"/>
  <c r="B181" i="95"/>
  <c r="L180" i="95"/>
  <c r="L230" i="95" s="1"/>
  <c r="L127" i="95" s="1"/>
  <c r="K180" i="95"/>
  <c r="K230" i="95" s="1"/>
  <c r="K127" i="95" s="1"/>
  <c r="J180" i="95"/>
  <c r="J230" i="95" s="1"/>
  <c r="J127" i="95" s="1"/>
  <c r="I180" i="95"/>
  <c r="I230" i="95" s="1"/>
  <c r="H180" i="95"/>
  <c r="H230" i="95" s="1"/>
  <c r="H127" i="95" s="1"/>
  <c r="G180" i="95"/>
  <c r="G230" i="95" s="1"/>
  <c r="G127" i="95" s="1"/>
  <c r="F180" i="95"/>
  <c r="F230" i="95" s="1"/>
  <c r="E180" i="95"/>
  <c r="E230" i="95" s="1"/>
  <c r="E127" i="95" s="1"/>
  <c r="D180" i="95"/>
  <c r="D230" i="95" s="1"/>
  <c r="D127" i="95" s="1"/>
  <c r="C180" i="95"/>
  <c r="C230" i="95" s="1"/>
  <c r="C127" i="95" s="1"/>
  <c r="S178" i="95"/>
  <c r="C178" i="95" s="1"/>
  <c r="L178" i="95"/>
  <c r="L228" i="95" s="1"/>
  <c r="I178" i="95"/>
  <c r="I228" i="95" s="1"/>
  <c r="S177" i="95"/>
  <c r="L176" i="95"/>
  <c r="L226" i="95" s="1"/>
  <c r="K176" i="95"/>
  <c r="K226" i="95" s="1"/>
  <c r="J176" i="95"/>
  <c r="J226" i="95" s="1"/>
  <c r="I176" i="95"/>
  <c r="I226" i="95" s="1"/>
  <c r="H176" i="95"/>
  <c r="G176" i="95"/>
  <c r="G226" i="95" s="1"/>
  <c r="F176" i="95"/>
  <c r="F226" i="95" s="1"/>
  <c r="E176" i="95"/>
  <c r="E226" i="95" s="1"/>
  <c r="D176" i="95"/>
  <c r="D226" i="95" s="1"/>
  <c r="C176" i="95"/>
  <c r="C226" i="95" s="1"/>
  <c r="C123" i="95" s="1"/>
  <c r="S175" i="95"/>
  <c r="S225" i="95" s="1"/>
  <c r="S174" i="95"/>
  <c r="J174" i="95" s="1"/>
  <c r="J224" i="95" s="1"/>
  <c r="K174" i="95"/>
  <c r="K224" i="95" s="1"/>
  <c r="G174" i="95"/>
  <c r="G224" i="95" s="1"/>
  <c r="S173" i="95"/>
  <c r="K173" i="95"/>
  <c r="J173" i="95"/>
  <c r="G173" i="95"/>
  <c r="G223" i="95" s="1"/>
  <c r="G120" i="95" s="1"/>
  <c r="C171" i="95"/>
  <c r="L168" i="95"/>
  <c r="L218" i="95" s="1"/>
  <c r="K168" i="95"/>
  <c r="K218" i="95" s="1"/>
  <c r="J168" i="95"/>
  <c r="J218" i="95" s="1"/>
  <c r="I168" i="95"/>
  <c r="I218" i="95" s="1"/>
  <c r="H168" i="95"/>
  <c r="H218" i="95" s="1"/>
  <c r="G168" i="95"/>
  <c r="G218" i="95" s="1"/>
  <c r="F168" i="95"/>
  <c r="F218" i="95" s="1"/>
  <c r="E168" i="95"/>
  <c r="D168" i="95"/>
  <c r="D218" i="95" s="1"/>
  <c r="C168" i="95"/>
  <c r="C218" i="95" s="1"/>
  <c r="C112" i="95" s="1"/>
  <c r="S167" i="95"/>
  <c r="E167" i="95" s="1"/>
  <c r="E217" i="95" s="1"/>
  <c r="L167" i="95"/>
  <c r="L217" i="95" s="1"/>
  <c r="L166" i="95"/>
  <c r="L216" i="95" s="1"/>
  <c r="K166" i="95"/>
  <c r="K216" i="95" s="1"/>
  <c r="J166" i="95"/>
  <c r="J216" i="95" s="1"/>
  <c r="I166" i="95"/>
  <c r="I216" i="95" s="1"/>
  <c r="H166" i="95"/>
  <c r="H216" i="95" s="1"/>
  <c r="G166" i="95"/>
  <c r="G216" i="95" s="1"/>
  <c r="F166" i="95"/>
  <c r="F216" i="95" s="1"/>
  <c r="E166" i="95"/>
  <c r="E216" i="95" s="1"/>
  <c r="D166" i="95"/>
  <c r="D216" i="95" s="1"/>
  <c r="C166" i="95"/>
  <c r="L165" i="95"/>
  <c r="L215" i="95" s="1"/>
  <c r="K165" i="95"/>
  <c r="K215" i="95" s="1"/>
  <c r="J165" i="95"/>
  <c r="J215" i="95" s="1"/>
  <c r="I165" i="95"/>
  <c r="I215" i="95" s="1"/>
  <c r="H165" i="95"/>
  <c r="H215" i="95" s="1"/>
  <c r="G165" i="95"/>
  <c r="G215" i="95" s="1"/>
  <c r="F165" i="95"/>
  <c r="F215" i="95" s="1"/>
  <c r="E165" i="95"/>
  <c r="E215" i="95" s="1"/>
  <c r="D165" i="95"/>
  <c r="D215" i="95" s="1"/>
  <c r="C165" i="95"/>
  <c r="L164" i="95"/>
  <c r="L214" i="95" s="1"/>
  <c r="L108" i="95" s="1"/>
  <c r="K164" i="95"/>
  <c r="K214" i="95" s="1"/>
  <c r="K108" i="95" s="1"/>
  <c r="J164" i="95"/>
  <c r="I164" i="95"/>
  <c r="I214" i="95" s="1"/>
  <c r="I108" i="95" s="1"/>
  <c r="H164" i="95"/>
  <c r="H214" i="95" s="1"/>
  <c r="G164" i="95"/>
  <c r="G214" i="95" s="1"/>
  <c r="G108" i="95" s="1"/>
  <c r="F164" i="95"/>
  <c r="F214" i="95" s="1"/>
  <c r="F108" i="95" s="1"/>
  <c r="E164" i="95"/>
  <c r="E214" i="95" s="1"/>
  <c r="E108" i="95" s="1"/>
  <c r="D164" i="95"/>
  <c r="D214" i="95" s="1"/>
  <c r="D108" i="95" s="1"/>
  <c r="C164" i="95"/>
  <c r="C214" i="95" s="1"/>
  <c r="C108" i="95" s="1"/>
  <c r="S162" i="95"/>
  <c r="G162" i="95" s="1"/>
  <c r="G212" i="95" s="1"/>
  <c r="E162" i="95"/>
  <c r="E212" i="95" s="1"/>
  <c r="D162" i="95"/>
  <c r="D212" i="95" s="1"/>
  <c r="L161" i="95"/>
  <c r="L211" i="95" s="1"/>
  <c r="K161" i="95"/>
  <c r="K211" i="95" s="1"/>
  <c r="J161" i="95"/>
  <c r="I161" i="95"/>
  <c r="I211" i="95" s="1"/>
  <c r="H161" i="95"/>
  <c r="H211" i="95" s="1"/>
  <c r="G161" i="95"/>
  <c r="F161" i="95"/>
  <c r="F211" i="95" s="1"/>
  <c r="E161" i="95"/>
  <c r="E211" i="95" s="1"/>
  <c r="D161" i="95"/>
  <c r="D211" i="95" s="1"/>
  <c r="C161" i="95"/>
  <c r="C211" i="95" s="1"/>
  <c r="L160" i="95"/>
  <c r="L210" i="95" s="1"/>
  <c r="K160" i="95"/>
  <c r="K210" i="95" s="1"/>
  <c r="J160" i="95"/>
  <c r="J210" i="95" s="1"/>
  <c r="I160" i="95"/>
  <c r="I210" i="95" s="1"/>
  <c r="H160" i="95"/>
  <c r="H210" i="95" s="1"/>
  <c r="G160" i="95"/>
  <c r="G210" i="95" s="1"/>
  <c r="F160" i="95"/>
  <c r="F210" i="95" s="1"/>
  <c r="E160" i="95"/>
  <c r="E210" i="95" s="1"/>
  <c r="D160" i="95"/>
  <c r="D210" i="95" s="1"/>
  <c r="C160" i="95"/>
  <c r="C210" i="95" s="1"/>
  <c r="C104" i="95" s="1"/>
  <c r="S159" i="95"/>
  <c r="J159" i="95" s="1"/>
  <c r="J209" i="95" s="1"/>
  <c r="D159" i="95"/>
  <c r="D209" i="95" s="1"/>
  <c r="S158" i="95"/>
  <c r="D158" i="95"/>
  <c r="D208" i="95" s="1"/>
  <c r="S157" i="95"/>
  <c r="J157" i="95"/>
  <c r="J207" i="95" s="1"/>
  <c r="D157" i="95"/>
  <c r="D207" i="95" s="1"/>
  <c r="D101" i="95" s="1"/>
  <c r="C155" i="95"/>
  <c r="L152" i="95"/>
  <c r="L202" i="95" s="1"/>
  <c r="K152" i="95"/>
  <c r="K202" i="95" s="1"/>
  <c r="J152" i="95"/>
  <c r="I152" i="95"/>
  <c r="H152" i="95"/>
  <c r="G152" i="95"/>
  <c r="G202" i="95" s="1"/>
  <c r="F152" i="95"/>
  <c r="F202" i="95" s="1"/>
  <c r="E152" i="95"/>
  <c r="E202" i="95" s="1"/>
  <c r="D152" i="95"/>
  <c r="C152" i="95"/>
  <c r="C202" i="95" s="1"/>
  <c r="C93" i="95" s="1"/>
  <c r="L151" i="95"/>
  <c r="L201" i="95" s="1"/>
  <c r="K151" i="95"/>
  <c r="K201" i="95" s="1"/>
  <c r="J151" i="95"/>
  <c r="J201" i="95" s="1"/>
  <c r="I151" i="95"/>
  <c r="I201" i="95" s="1"/>
  <c r="H151" i="95"/>
  <c r="H201" i="95" s="1"/>
  <c r="G151" i="95"/>
  <c r="G201" i="95" s="1"/>
  <c r="F151" i="95"/>
  <c r="F201" i="95" s="1"/>
  <c r="E151" i="95"/>
  <c r="E201" i="95" s="1"/>
  <c r="D151" i="95"/>
  <c r="C151" i="95"/>
  <c r="C201" i="95" s="1"/>
  <c r="C92" i="95" s="1"/>
  <c r="L150" i="95"/>
  <c r="L200" i="95" s="1"/>
  <c r="K150" i="95"/>
  <c r="K200" i="95" s="1"/>
  <c r="J150" i="95"/>
  <c r="J200" i="95" s="1"/>
  <c r="I150" i="95"/>
  <c r="I200" i="95" s="1"/>
  <c r="H150" i="95"/>
  <c r="H200" i="95" s="1"/>
  <c r="G150" i="95"/>
  <c r="F150" i="95"/>
  <c r="E150" i="95"/>
  <c r="E200" i="95" s="1"/>
  <c r="D150" i="95"/>
  <c r="C150" i="95"/>
  <c r="C200" i="95" s="1"/>
  <c r="L149" i="95"/>
  <c r="L199" i="95" s="1"/>
  <c r="K149" i="95"/>
  <c r="K199" i="95" s="1"/>
  <c r="J149" i="95"/>
  <c r="I149" i="95"/>
  <c r="I199" i="95" s="1"/>
  <c r="H149" i="95"/>
  <c r="H199" i="95" s="1"/>
  <c r="G149" i="95"/>
  <c r="F149" i="95"/>
  <c r="F199" i="95" s="1"/>
  <c r="E149" i="95"/>
  <c r="E199" i="95" s="1"/>
  <c r="D149" i="95"/>
  <c r="C149" i="95"/>
  <c r="C199" i="95" s="1"/>
  <c r="C90" i="95" s="1"/>
  <c r="L148" i="95"/>
  <c r="L198" i="95" s="1"/>
  <c r="K148" i="95"/>
  <c r="K198" i="95" s="1"/>
  <c r="J148" i="95"/>
  <c r="J198" i="95" s="1"/>
  <c r="J89" i="95" s="1"/>
  <c r="I148" i="95"/>
  <c r="I198" i="95" s="1"/>
  <c r="H148" i="95"/>
  <c r="H198" i="95" s="1"/>
  <c r="H89" i="95" s="1"/>
  <c r="G148" i="95"/>
  <c r="G198" i="95" s="1"/>
  <c r="G89" i="95" s="1"/>
  <c r="F148" i="95"/>
  <c r="F198" i="95" s="1"/>
  <c r="F89" i="95" s="1"/>
  <c r="E148" i="95"/>
  <c r="E198" i="95" s="1"/>
  <c r="E89" i="95" s="1"/>
  <c r="D148" i="95"/>
  <c r="D198" i="95" s="1"/>
  <c r="D89" i="95" s="1"/>
  <c r="C148" i="95"/>
  <c r="S146" i="95"/>
  <c r="E146" i="95" s="1"/>
  <c r="E196" i="95" s="1"/>
  <c r="H146" i="95"/>
  <c r="H196" i="95" s="1"/>
  <c r="G146" i="95"/>
  <c r="G196" i="95" s="1"/>
  <c r="C146" i="95"/>
  <c r="C196" i="95" s="1"/>
  <c r="C86" i="95" s="1"/>
  <c r="S145" i="95"/>
  <c r="E145" i="95" s="1"/>
  <c r="E195" i="95" s="1"/>
  <c r="I145" i="95"/>
  <c r="I195" i="95" s="1"/>
  <c r="H145" i="95"/>
  <c r="H195" i="95" s="1"/>
  <c r="G145" i="95"/>
  <c r="G195" i="95" s="1"/>
  <c r="F145" i="95"/>
  <c r="F195" i="95" s="1"/>
  <c r="L144" i="95"/>
  <c r="L194" i="95" s="1"/>
  <c r="K144" i="95"/>
  <c r="K194" i="95" s="1"/>
  <c r="J144" i="95"/>
  <c r="J194" i="95" s="1"/>
  <c r="I144" i="95"/>
  <c r="H144" i="95"/>
  <c r="G144" i="95"/>
  <c r="G194" i="95" s="1"/>
  <c r="F144" i="95"/>
  <c r="F194" i="95" s="1"/>
  <c r="E144" i="95"/>
  <c r="E194" i="95" s="1"/>
  <c r="D144" i="95"/>
  <c r="D194" i="95" s="1"/>
  <c r="C144" i="95"/>
  <c r="C194" i="95" s="1"/>
  <c r="C85" i="95" s="1"/>
  <c r="S143" i="95"/>
  <c r="G143" i="95" s="1"/>
  <c r="G193" i="95" s="1"/>
  <c r="S142" i="95"/>
  <c r="F142" i="95" s="1"/>
  <c r="F192" i="95" s="1"/>
  <c r="G142" i="95"/>
  <c r="G192" i="95" s="1"/>
  <c r="E142" i="95"/>
  <c r="E192" i="95" s="1"/>
  <c r="D142" i="95"/>
  <c r="D192" i="95" s="1"/>
  <c r="S141" i="95"/>
  <c r="G141" i="95"/>
  <c r="G191" i="95" s="1"/>
  <c r="G82" i="95" s="1"/>
  <c r="F141" i="95"/>
  <c r="F191" i="95" s="1"/>
  <c r="E141" i="95"/>
  <c r="E191" i="95" s="1"/>
  <c r="E82" i="95" s="1"/>
  <c r="C139" i="95"/>
  <c r="O139" i="95" s="1"/>
  <c r="B131" i="95"/>
  <c r="B130" i="95"/>
  <c r="B129" i="95"/>
  <c r="B128" i="95"/>
  <c r="I127" i="95"/>
  <c r="F127" i="95"/>
  <c r="B127" i="95"/>
  <c r="B125" i="95"/>
  <c r="B123" i="95"/>
  <c r="B122" i="95"/>
  <c r="B121" i="95"/>
  <c r="B120" i="95"/>
  <c r="C118" i="95"/>
  <c r="B112" i="95"/>
  <c r="B202" i="95" s="1"/>
  <c r="B218" i="95" s="1"/>
  <c r="B234" i="95" s="1"/>
  <c r="B111" i="95"/>
  <c r="B201" i="95" s="1"/>
  <c r="B217" i="95" s="1"/>
  <c r="B233" i="95" s="1"/>
  <c r="B110" i="95"/>
  <c r="B200" i="95" s="1"/>
  <c r="B216" i="95" s="1"/>
  <c r="B232" i="95" s="1"/>
  <c r="C109" i="95"/>
  <c r="B109" i="95"/>
  <c r="B199" i="95" s="1"/>
  <c r="B215" i="95" s="1"/>
  <c r="B231" i="95" s="1"/>
  <c r="J108" i="95"/>
  <c r="H108" i="95"/>
  <c r="B108" i="95"/>
  <c r="B198" i="95" s="1"/>
  <c r="B214" i="95" s="1"/>
  <c r="B230" i="95" s="1"/>
  <c r="B106" i="95"/>
  <c r="B196" i="95" s="1"/>
  <c r="B212" i="95" s="1"/>
  <c r="B228" i="95" s="1"/>
  <c r="B104" i="95"/>
  <c r="B194" i="95" s="1"/>
  <c r="B210" i="95" s="1"/>
  <c r="B226" i="95" s="1"/>
  <c r="B103" i="95"/>
  <c r="B193" i="95" s="1"/>
  <c r="B209" i="95" s="1"/>
  <c r="B225" i="95" s="1"/>
  <c r="B102" i="95"/>
  <c r="B192" i="95" s="1"/>
  <c r="B208" i="95" s="1"/>
  <c r="B224" i="95" s="1"/>
  <c r="J101" i="95"/>
  <c r="B101" i="95"/>
  <c r="B191" i="95" s="1"/>
  <c r="B207" i="95" s="1"/>
  <c r="B223" i="95" s="1"/>
  <c r="C99" i="95"/>
  <c r="B93" i="95"/>
  <c r="B92" i="95"/>
  <c r="C91" i="95"/>
  <c r="B91" i="95"/>
  <c r="B90" i="95"/>
  <c r="L89" i="95"/>
  <c r="K89" i="95"/>
  <c r="I89" i="95"/>
  <c r="B89" i="95"/>
  <c r="B87" i="95"/>
  <c r="B85" i="95"/>
  <c r="B84" i="95"/>
  <c r="B83" i="95"/>
  <c r="F82" i="95"/>
  <c r="B82" i="95"/>
  <c r="E80" i="95"/>
  <c r="C80" i="95"/>
  <c r="B72" i="95"/>
  <c r="B71" i="95"/>
  <c r="B70" i="95"/>
  <c r="C69" i="95"/>
  <c r="B69" i="95"/>
  <c r="L68" i="95"/>
  <c r="K68" i="95"/>
  <c r="J68" i="95"/>
  <c r="I68" i="95"/>
  <c r="H68" i="95"/>
  <c r="G68" i="95"/>
  <c r="F68" i="95"/>
  <c r="E68" i="95"/>
  <c r="D68" i="95"/>
  <c r="C68" i="95"/>
  <c r="B68" i="95"/>
  <c r="B66" i="95"/>
  <c r="B64" i="95"/>
  <c r="B63" i="95"/>
  <c r="B62" i="95"/>
  <c r="B61" i="95"/>
  <c r="C59" i="95"/>
  <c r="B53" i="95"/>
  <c r="B152" i="95" s="1"/>
  <c r="B168" i="95" s="1"/>
  <c r="B184" i="95" s="1"/>
  <c r="B52" i="95"/>
  <c r="B151" i="95" s="1"/>
  <c r="B167" i="95" s="1"/>
  <c r="B183" i="95" s="1"/>
  <c r="E51" i="95"/>
  <c r="D51" i="95"/>
  <c r="B51" i="95"/>
  <c r="B150" i="95" s="1"/>
  <c r="B166" i="95" s="1"/>
  <c r="B182" i="95" s="1"/>
  <c r="C50" i="95"/>
  <c r="B50" i="95"/>
  <c r="B149" i="95" s="1"/>
  <c r="B165" i="95" s="1"/>
  <c r="L49" i="95"/>
  <c r="K49" i="95"/>
  <c r="J49" i="95"/>
  <c r="I49" i="95"/>
  <c r="H49" i="95"/>
  <c r="G49" i="95"/>
  <c r="F49" i="95"/>
  <c r="E49" i="95"/>
  <c r="D49" i="95"/>
  <c r="C49" i="95"/>
  <c r="B49" i="95"/>
  <c r="B148" i="95" s="1"/>
  <c r="B164" i="95" s="1"/>
  <c r="B180" i="95" s="1"/>
  <c r="N48" i="95"/>
  <c r="B47" i="95"/>
  <c r="B146" i="95" s="1"/>
  <c r="B162" i="95" s="1"/>
  <c r="B178" i="95" s="1"/>
  <c r="C45" i="95"/>
  <c r="P45" i="95" s="1"/>
  <c r="B45" i="95"/>
  <c r="B144" i="95" s="1"/>
  <c r="B160" i="95" s="1"/>
  <c r="B176" i="95" s="1"/>
  <c r="B44" i="95"/>
  <c r="B143" i="95" s="1"/>
  <c r="B159" i="95" s="1"/>
  <c r="B175" i="95" s="1"/>
  <c r="B43" i="95"/>
  <c r="B142" i="95" s="1"/>
  <c r="B158" i="95" s="1"/>
  <c r="B174" i="95" s="1"/>
  <c r="J42" i="95"/>
  <c r="D42" i="95"/>
  <c r="B42" i="95"/>
  <c r="B141" i="95" s="1"/>
  <c r="B157" i="95" s="1"/>
  <c r="B173" i="95" s="1"/>
  <c r="C40" i="95"/>
  <c r="B34" i="95"/>
  <c r="C33" i="95"/>
  <c r="B33" i="95"/>
  <c r="D32" i="95"/>
  <c r="C32" i="95"/>
  <c r="B32" i="95"/>
  <c r="C31" i="95"/>
  <c r="B31" i="95"/>
  <c r="L30" i="95"/>
  <c r="J30" i="95"/>
  <c r="B30" i="95"/>
  <c r="C28" i="95"/>
  <c r="B28" i="95"/>
  <c r="C26" i="95"/>
  <c r="P26" i="95" s="1"/>
  <c r="B26" i="95"/>
  <c r="B25" i="95"/>
  <c r="B24" i="95"/>
  <c r="B23" i="95"/>
  <c r="E21" i="95"/>
  <c r="D21" i="95"/>
  <c r="C21" i="95"/>
  <c r="D17" i="95"/>
  <c r="E16" i="95"/>
  <c r="E71" i="95" s="1"/>
  <c r="D16" i="95"/>
  <c r="D33" i="95" s="1"/>
  <c r="E15" i="95"/>
  <c r="D15" i="95"/>
  <c r="D14" i="95"/>
  <c r="D109" i="95" s="1"/>
  <c r="N13" i="95"/>
  <c r="D11" i="95"/>
  <c r="D10" i="95"/>
  <c r="D9" i="95"/>
  <c r="D8" i="95"/>
  <c r="D44" i="95" s="1"/>
  <c r="D7" i="95"/>
  <c r="E7" i="95" s="1"/>
  <c r="N6" i="95"/>
  <c r="M6" i="95"/>
  <c r="E4" i="95"/>
  <c r="D4" i="95"/>
  <c r="D59" i="95" s="1"/>
  <c r="C32" i="94"/>
  <c r="L38" i="94"/>
  <c r="K38" i="94"/>
  <c r="J38" i="94"/>
  <c r="I38" i="94"/>
  <c r="H38" i="94"/>
  <c r="G38" i="94"/>
  <c r="F38" i="94"/>
  <c r="E38" i="94"/>
  <c r="D38" i="94"/>
  <c r="C38" i="94"/>
  <c r="L36" i="94"/>
  <c r="K36" i="94"/>
  <c r="J36" i="94"/>
  <c r="I36" i="94"/>
  <c r="H36" i="94"/>
  <c r="G36" i="94"/>
  <c r="F36" i="94"/>
  <c r="E36" i="94"/>
  <c r="D36" i="94"/>
  <c r="C36" i="94"/>
  <c r="L35" i="94"/>
  <c r="K35" i="94"/>
  <c r="J35" i="94"/>
  <c r="I35" i="94"/>
  <c r="H35" i="94"/>
  <c r="G35" i="94"/>
  <c r="F35" i="94"/>
  <c r="E35" i="94"/>
  <c r="D35" i="94"/>
  <c r="C35" i="94"/>
  <c r="L34" i="94"/>
  <c r="K34" i="94"/>
  <c r="J34" i="94"/>
  <c r="I34" i="94"/>
  <c r="H34" i="94"/>
  <c r="G34" i="94"/>
  <c r="F34" i="94"/>
  <c r="E34" i="94"/>
  <c r="D34" i="94"/>
  <c r="C34" i="94"/>
  <c r="L32" i="94"/>
  <c r="K32" i="94"/>
  <c r="J32" i="94"/>
  <c r="I32" i="94"/>
  <c r="H32" i="94"/>
  <c r="G32" i="94"/>
  <c r="F32" i="94"/>
  <c r="E32" i="94"/>
  <c r="D32" i="94"/>
  <c r="L31" i="94"/>
  <c r="K31" i="94"/>
  <c r="J31" i="94"/>
  <c r="I31" i="94"/>
  <c r="H31" i="94"/>
  <c r="G31" i="94"/>
  <c r="F31" i="94"/>
  <c r="E31" i="94"/>
  <c r="D31" i="94"/>
  <c r="C31" i="94"/>
  <c r="L30" i="94"/>
  <c r="K30" i="94"/>
  <c r="J30" i="94"/>
  <c r="I30" i="94"/>
  <c r="H30" i="94"/>
  <c r="G30" i="94"/>
  <c r="F30" i="94"/>
  <c r="E30" i="94"/>
  <c r="D30" i="94"/>
  <c r="C30" i="94"/>
  <c r="L29" i="94"/>
  <c r="K29" i="94"/>
  <c r="J29" i="94"/>
  <c r="I29" i="94"/>
  <c r="H29" i="94"/>
  <c r="G29" i="94"/>
  <c r="F29" i="94"/>
  <c r="E29" i="94"/>
  <c r="D29" i="94"/>
  <c r="C29" i="94"/>
  <c r="L28" i="94"/>
  <c r="K28" i="94"/>
  <c r="J28" i="94"/>
  <c r="I28" i="94"/>
  <c r="H28" i="94"/>
  <c r="G28" i="94"/>
  <c r="F28" i="94"/>
  <c r="E28" i="94"/>
  <c r="D28" i="94"/>
  <c r="C28" i="94"/>
  <c r="F58" i="93"/>
  <c r="E58" i="93"/>
  <c r="D58" i="93"/>
  <c r="F54" i="93"/>
  <c r="E54" i="93"/>
  <c r="D54" i="93"/>
  <c r="F53" i="93"/>
  <c r="E53" i="93"/>
  <c r="D53" i="93"/>
  <c r="F42" i="93"/>
  <c r="F59" i="93" s="1"/>
  <c r="E42" i="93"/>
  <c r="E59" i="93" s="1"/>
  <c r="D42" i="93"/>
  <c r="D59" i="93" s="1"/>
  <c r="B17" i="93"/>
  <c r="B18" i="93" s="1"/>
  <c r="B19" i="93" s="1"/>
  <c r="B20" i="93" s="1"/>
  <c r="B21" i="93" s="1"/>
  <c r="B22" i="93" s="1"/>
  <c r="B23" i="93" s="1"/>
  <c r="K10" i="93"/>
  <c r="K12" i="93" s="1"/>
  <c r="F10" i="93" s="1"/>
  <c r="I10" i="93"/>
  <c r="I12" i="93" s="1"/>
  <c r="E10" i="93" s="1"/>
  <c r="S183" i="91"/>
  <c r="J183" i="91" s="1"/>
  <c r="S149" i="91"/>
  <c r="G149" i="91" s="1"/>
  <c r="S166" i="91"/>
  <c r="J166" i="91" s="1"/>
  <c r="K236" i="87" l="1"/>
  <c r="K127" i="87" s="1"/>
  <c r="K65" i="87"/>
  <c r="C202" i="87"/>
  <c r="C87" i="87" s="1"/>
  <c r="C25" i="87"/>
  <c r="L219" i="87"/>
  <c r="L107" i="87" s="1"/>
  <c r="L45" i="87"/>
  <c r="F16" i="95"/>
  <c r="F71" i="95" s="1"/>
  <c r="E65" i="87"/>
  <c r="C70" i="95"/>
  <c r="G65" i="87"/>
  <c r="E23" i="95"/>
  <c r="G30" i="95"/>
  <c r="F167" i="95"/>
  <c r="F217" i="95" s="1"/>
  <c r="D149" i="87"/>
  <c r="H45" i="87"/>
  <c r="F23" i="95"/>
  <c r="H30" i="95"/>
  <c r="C87" i="95"/>
  <c r="G167" i="95"/>
  <c r="G217" i="95" s="1"/>
  <c r="D92" i="95"/>
  <c r="H236" i="87"/>
  <c r="H127" i="87" s="1"/>
  <c r="C166" i="87"/>
  <c r="E149" i="87"/>
  <c r="I45" i="87"/>
  <c r="G23" i="95"/>
  <c r="I30" i="95"/>
  <c r="D143" i="95"/>
  <c r="D193" i="95" s="1"/>
  <c r="D84" i="95" s="1"/>
  <c r="I146" i="95"/>
  <c r="I196" i="95" s="1"/>
  <c r="H167" i="95"/>
  <c r="H217" i="95" s="1"/>
  <c r="G175" i="95"/>
  <c r="G225" i="95" s="1"/>
  <c r="C184" i="95"/>
  <c r="C234" i="95" s="1"/>
  <c r="C131" i="95" s="1"/>
  <c r="D189" i="95"/>
  <c r="I236" i="87"/>
  <c r="I127" i="87" s="1"/>
  <c r="D166" i="87"/>
  <c r="F149" i="87"/>
  <c r="J45" i="87"/>
  <c r="F65" i="87"/>
  <c r="C34" i="95"/>
  <c r="E143" i="95"/>
  <c r="E193" i="95" s="1"/>
  <c r="I167" i="95"/>
  <c r="I217" i="95" s="1"/>
  <c r="J175" i="95"/>
  <c r="J225" i="95" s="1"/>
  <c r="C183" i="95"/>
  <c r="C233" i="95" s="1"/>
  <c r="C130" i="95" s="1"/>
  <c r="C133" i="95" s="1"/>
  <c r="D184" i="95"/>
  <c r="D234" i="95" s="1"/>
  <c r="D131" i="95" s="1"/>
  <c r="E166" i="87"/>
  <c r="G149" i="87"/>
  <c r="I25" i="87"/>
  <c r="K45" i="87"/>
  <c r="K30" i="95"/>
  <c r="C64" i="95"/>
  <c r="P64" i="95" s="1"/>
  <c r="C145" i="95"/>
  <c r="J167" i="95"/>
  <c r="J217" i="95" s="1"/>
  <c r="D183" i="95"/>
  <c r="E184" i="95"/>
  <c r="E234" i="95" s="1"/>
  <c r="F166" i="87"/>
  <c r="H149" i="87"/>
  <c r="J25" i="87"/>
  <c r="D30" i="95"/>
  <c r="C53" i="95"/>
  <c r="E70" i="95"/>
  <c r="C167" i="95"/>
  <c r="K184" i="95"/>
  <c r="K234" i="95" s="1"/>
  <c r="G219" i="87"/>
  <c r="G107" i="87" s="1"/>
  <c r="E30" i="95"/>
  <c r="F146" i="95"/>
  <c r="F196" i="95" s="1"/>
  <c r="D167" i="95"/>
  <c r="D217" i="95" s="1"/>
  <c r="D111" i="95" s="1"/>
  <c r="K183" i="95"/>
  <c r="K233" i="95" s="1"/>
  <c r="L184" i="95"/>
  <c r="L234" i="95" s="1"/>
  <c r="I183" i="91"/>
  <c r="I65" i="91" s="1"/>
  <c r="D83" i="95"/>
  <c r="D43" i="95"/>
  <c r="D24" i="95"/>
  <c r="D102" i="95"/>
  <c r="D113" i="95" s="1"/>
  <c r="E24" i="95"/>
  <c r="F7" i="95"/>
  <c r="E83" i="95"/>
  <c r="D85" i="95"/>
  <c r="D64" i="95"/>
  <c r="D26" i="95"/>
  <c r="D123" i="95"/>
  <c r="D104" i="95"/>
  <c r="D45" i="95"/>
  <c r="E9" i="95"/>
  <c r="E111" i="95"/>
  <c r="E130" i="95"/>
  <c r="E92" i="95"/>
  <c r="E52" i="95"/>
  <c r="E33" i="95"/>
  <c r="K223" i="95"/>
  <c r="K120" i="95" s="1"/>
  <c r="K61" i="95"/>
  <c r="E139" i="95"/>
  <c r="Q139" i="95" s="1"/>
  <c r="E171" i="95"/>
  <c r="E221" i="95"/>
  <c r="E155" i="95"/>
  <c r="E118" i="95"/>
  <c r="E59" i="95"/>
  <c r="D112" i="95"/>
  <c r="D34" i="95"/>
  <c r="D53" i="95"/>
  <c r="E17" i="95"/>
  <c r="D93" i="95"/>
  <c r="F4" i="95"/>
  <c r="E32" i="95"/>
  <c r="J223" i="95"/>
  <c r="J120" i="95" s="1"/>
  <c r="J61" i="95"/>
  <c r="D103" i="95"/>
  <c r="D63" i="95"/>
  <c r="E8" i="95"/>
  <c r="D128" i="95"/>
  <c r="D50" i="95"/>
  <c r="D90" i="95"/>
  <c r="D95" i="95" s="1"/>
  <c r="D69" i="95"/>
  <c r="D31" i="95"/>
  <c r="D36" i="95" s="1"/>
  <c r="D25" i="95"/>
  <c r="E14" i="95"/>
  <c r="E99" i="95"/>
  <c r="L158" i="95"/>
  <c r="L208" i="95" s="1"/>
  <c r="K158" i="95"/>
  <c r="K208" i="95" s="1"/>
  <c r="I158" i="95"/>
  <c r="I208" i="95" s="1"/>
  <c r="S192" i="95"/>
  <c r="H158" i="95"/>
  <c r="H208" i="95" s="1"/>
  <c r="G158" i="95"/>
  <c r="G208" i="95" s="1"/>
  <c r="F158" i="95"/>
  <c r="F208" i="95" s="1"/>
  <c r="S208" i="95"/>
  <c r="E158" i="95"/>
  <c r="E208" i="95" s="1"/>
  <c r="E102" i="95" s="1"/>
  <c r="C158" i="95"/>
  <c r="J158" i="95"/>
  <c r="J208" i="95" s="1"/>
  <c r="D106" i="95"/>
  <c r="D66" i="95"/>
  <c r="D47" i="95"/>
  <c r="E11" i="95"/>
  <c r="E40" i="95"/>
  <c r="C195" i="95"/>
  <c r="C27" i="95"/>
  <c r="H183" i="91"/>
  <c r="H236" i="91" s="1"/>
  <c r="H127" i="91" s="1"/>
  <c r="E129" i="95"/>
  <c r="E110" i="95"/>
  <c r="E91" i="95"/>
  <c r="G61" i="95"/>
  <c r="C143" i="95"/>
  <c r="L143" i="95"/>
  <c r="L193" i="95" s="1"/>
  <c r="K143" i="95"/>
  <c r="K193" i="95" s="1"/>
  <c r="J143" i="95"/>
  <c r="J193" i="95" s="1"/>
  <c r="I143" i="95"/>
  <c r="I193" i="95" s="1"/>
  <c r="H143" i="95"/>
  <c r="H193" i="95" s="1"/>
  <c r="F143" i="95"/>
  <c r="F193" i="95" s="1"/>
  <c r="C228" i="95"/>
  <c r="C66" i="95"/>
  <c r="C65" i="95"/>
  <c r="E189" i="95"/>
  <c r="E205" i="95"/>
  <c r="C198" i="95"/>
  <c r="C89" i="95" s="1"/>
  <c r="C95" i="95" s="1"/>
  <c r="C30" i="95"/>
  <c r="S227" i="95"/>
  <c r="K177" i="95"/>
  <c r="K227" i="95" s="1"/>
  <c r="J177" i="95"/>
  <c r="J227" i="95" s="1"/>
  <c r="H177" i="95"/>
  <c r="H227" i="95" s="1"/>
  <c r="G177" i="95"/>
  <c r="G227" i="95" s="1"/>
  <c r="F177" i="95"/>
  <c r="F227" i="95" s="1"/>
  <c r="E177" i="95"/>
  <c r="E227" i="95" s="1"/>
  <c r="D177" i="95"/>
  <c r="D227" i="95" s="1"/>
  <c r="C177" i="95"/>
  <c r="C227" i="95" s="1"/>
  <c r="L177" i="95"/>
  <c r="L227" i="95" s="1"/>
  <c r="I177" i="95"/>
  <c r="I227" i="95" s="1"/>
  <c r="D139" i="95"/>
  <c r="P139" i="95" s="1"/>
  <c r="D205" i="95"/>
  <c r="D171" i="95"/>
  <c r="D221" i="95"/>
  <c r="D155" i="95"/>
  <c r="D118" i="95"/>
  <c r="D40" i="95"/>
  <c r="D99" i="95"/>
  <c r="D80" i="95"/>
  <c r="F15" i="95"/>
  <c r="C72" i="95"/>
  <c r="C216" i="95"/>
  <c r="C110" i="95" s="1"/>
  <c r="C51" i="95"/>
  <c r="I173" i="95"/>
  <c r="H173" i="95"/>
  <c r="F173" i="95"/>
  <c r="E173" i="95"/>
  <c r="D173" i="95"/>
  <c r="C173" i="95"/>
  <c r="L173" i="95"/>
  <c r="L159" i="95"/>
  <c r="L209" i="95" s="1"/>
  <c r="K159" i="95"/>
  <c r="K209" i="95" s="1"/>
  <c r="I159" i="95"/>
  <c r="I209" i="95" s="1"/>
  <c r="S193" i="95"/>
  <c r="H159" i="95"/>
  <c r="H209" i="95" s="1"/>
  <c r="G159" i="95"/>
  <c r="G209" i="95" s="1"/>
  <c r="F159" i="95"/>
  <c r="F209" i="95" s="1"/>
  <c r="S209" i="95"/>
  <c r="E159" i="95"/>
  <c r="E209" i="95" s="1"/>
  <c r="C159" i="95"/>
  <c r="C141" i="95"/>
  <c r="L141" i="95"/>
  <c r="K141" i="95"/>
  <c r="J141" i="95"/>
  <c r="I141" i="95"/>
  <c r="H141" i="95"/>
  <c r="D141" i="95"/>
  <c r="C162" i="95"/>
  <c r="L162" i="95"/>
  <c r="L212" i="95" s="1"/>
  <c r="K162" i="95"/>
  <c r="K212" i="95" s="1"/>
  <c r="S196" i="95"/>
  <c r="J162" i="95"/>
  <c r="J212" i="95" s="1"/>
  <c r="I162" i="95"/>
  <c r="I212" i="95" s="1"/>
  <c r="H162" i="95"/>
  <c r="H212" i="95" s="1"/>
  <c r="F162" i="95"/>
  <c r="F212" i="95" s="1"/>
  <c r="S212" i="95"/>
  <c r="D105" i="95"/>
  <c r="D46" i="95"/>
  <c r="E10" i="95"/>
  <c r="N49" i="95"/>
  <c r="F30" i="95"/>
  <c r="N68" i="95"/>
  <c r="D124" i="95"/>
  <c r="D110" i="95"/>
  <c r="D129" i="95"/>
  <c r="D70" i="95"/>
  <c r="I175" i="95"/>
  <c r="I225" i="95" s="1"/>
  <c r="H175" i="95"/>
  <c r="H225" i="95" s="1"/>
  <c r="F175" i="95"/>
  <c r="F225" i="95" s="1"/>
  <c r="E175" i="95"/>
  <c r="E225" i="95" s="1"/>
  <c r="D175" i="95"/>
  <c r="D225" i="95" s="1"/>
  <c r="D122" i="95" s="1"/>
  <c r="C175" i="95"/>
  <c r="L175" i="95"/>
  <c r="L225" i="95" s="1"/>
  <c r="K175" i="95"/>
  <c r="K225" i="95" s="1"/>
  <c r="S228" i="95"/>
  <c r="K178" i="95"/>
  <c r="K228" i="95" s="1"/>
  <c r="J178" i="95"/>
  <c r="J228" i="95" s="1"/>
  <c r="H178" i="95"/>
  <c r="H228" i="95" s="1"/>
  <c r="G178" i="95"/>
  <c r="G228" i="95" s="1"/>
  <c r="F178" i="95"/>
  <c r="F228" i="95" s="1"/>
  <c r="E178" i="95"/>
  <c r="E228" i="95" s="1"/>
  <c r="D178" i="95"/>
  <c r="D228" i="95" s="1"/>
  <c r="D125" i="95" s="1"/>
  <c r="C142" i="95"/>
  <c r="L142" i="95"/>
  <c r="L192" i="95" s="1"/>
  <c r="K142" i="95"/>
  <c r="K192" i="95" s="1"/>
  <c r="J142" i="95"/>
  <c r="J192" i="95" s="1"/>
  <c r="I142" i="95"/>
  <c r="I192" i="95" s="1"/>
  <c r="H142" i="95"/>
  <c r="H192" i="95" s="1"/>
  <c r="L157" i="95"/>
  <c r="K157" i="95"/>
  <c r="I157" i="95"/>
  <c r="H157" i="95"/>
  <c r="G157" i="95"/>
  <c r="F157" i="95"/>
  <c r="E157" i="95"/>
  <c r="C157" i="95"/>
  <c r="I174" i="95"/>
  <c r="I224" i="95" s="1"/>
  <c r="H174" i="95"/>
  <c r="H224" i="95" s="1"/>
  <c r="F174" i="95"/>
  <c r="F224" i="95" s="1"/>
  <c r="E174" i="95"/>
  <c r="E224" i="95" s="1"/>
  <c r="E121" i="95" s="1"/>
  <c r="D174" i="95"/>
  <c r="D224" i="95" s="1"/>
  <c r="D121" i="95" s="1"/>
  <c r="C174" i="95"/>
  <c r="L174" i="95"/>
  <c r="L224" i="95" s="1"/>
  <c r="S224" i="95"/>
  <c r="J145" i="95"/>
  <c r="J195" i="95" s="1"/>
  <c r="J146" i="95"/>
  <c r="J196" i="95" s="1"/>
  <c r="K167" i="95"/>
  <c r="K217" i="95" s="1"/>
  <c r="K145" i="95"/>
  <c r="K195" i="95" s="1"/>
  <c r="K146" i="95"/>
  <c r="K196" i="95" s="1"/>
  <c r="L145" i="95"/>
  <c r="L195" i="95" s="1"/>
  <c r="L146" i="95"/>
  <c r="L196" i="95" s="1"/>
  <c r="D145" i="95"/>
  <c r="D195" i="95" s="1"/>
  <c r="D146" i="95"/>
  <c r="D196" i="95" s="1"/>
  <c r="D86" i="95" s="1"/>
  <c r="J65" i="91"/>
  <c r="J236" i="91"/>
  <c r="J127" i="91" s="1"/>
  <c r="G183" i="91"/>
  <c r="S236" i="91"/>
  <c r="F183" i="91"/>
  <c r="E183" i="91"/>
  <c r="E65" i="91" s="1"/>
  <c r="D183" i="91"/>
  <c r="H65" i="91"/>
  <c r="C183" i="91"/>
  <c r="L183" i="91"/>
  <c r="L236" i="91" s="1"/>
  <c r="L127" i="91" s="1"/>
  <c r="I236" i="91"/>
  <c r="I127" i="91" s="1"/>
  <c r="K183" i="91"/>
  <c r="J45" i="91"/>
  <c r="J219" i="91"/>
  <c r="J107" i="91" s="1"/>
  <c r="I166" i="91"/>
  <c r="G166" i="91"/>
  <c r="G45" i="91" s="1"/>
  <c r="S219" i="91"/>
  <c r="F166" i="91"/>
  <c r="E166" i="91"/>
  <c r="D166" i="91"/>
  <c r="D45" i="91" s="1"/>
  <c r="C166" i="91"/>
  <c r="L166" i="91"/>
  <c r="H166" i="91"/>
  <c r="S202" i="91"/>
  <c r="K166" i="91"/>
  <c r="G25" i="91"/>
  <c r="G202" i="91"/>
  <c r="G87" i="91" s="1"/>
  <c r="I149" i="91"/>
  <c r="F149" i="91"/>
  <c r="E149" i="91"/>
  <c r="D149" i="91"/>
  <c r="C149" i="91"/>
  <c r="L149" i="91"/>
  <c r="K149" i="91"/>
  <c r="J149" i="91"/>
  <c r="H149" i="91"/>
  <c r="H202" i="87" l="1"/>
  <c r="H87" i="87" s="1"/>
  <c r="H25" i="87"/>
  <c r="F45" i="87"/>
  <c r="F219" i="87"/>
  <c r="F107" i="87" s="1"/>
  <c r="D55" i="95"/>
  <c r="F92" i="95"/>
  <c r="C217" i="95"/>
  <c r="C111" i="95" s="1"/>
  <c r="C114" i="95" s="1"/>
  <c r="C52" i="95"/>
  <c r="F111" i="95"/>
  <c r="F202" i="87"/>
  <c r="F87" i="87" s="1"/>
  <c r="F25" i="87"/>
  <c r="C219" i="87"/>
  <c r="C107" i="87" s="1"/>
  <c r="C45" i="87"/>
  <c r="D52" i="95"/>
  <c r="D65" i="95"/>
  <c r="D72" i="95"/>
  <c r="D74" i="95" s="1"/>
  <c r="F130" i="95"/>
  <c r="G202" i="87"/>
  <c r="G87" i="87" s="1"/>
  <c r="G25" i="87"/>
  <c r="C71" i="95"/>
  <c r="E25" i="87"/>
  <c r="E202" i="87"/>
  <c r="E87" i="87" s="1"/>
  <c r="G16" i="95"/>
  <c r="G130" i="95" s="1"/>
  <c r="D45" i="87"/>
  <c r="D219" i="87"/>
  <c r="D107" i="87" s="1"/>
  <c r="D114" i="95"/>
  <c r="D115" i="95" s="1"/>
  <c r="E219" i="87"/>
  <c r="E107" i="87" s="1"/>
  <c r="E45" i="87"/>
  <c r="F52" i="95"/>
  <c r="D25" i="87"/>
  <c r="D202" i="87"/>
  <c r="D87" i="87" s="1"/>
  <c r="D233" i="95"/>
  <c r="D130" i="95" s="1"/>
  <c r="D71" i="95"/>
  <c r="F33" i="95"/>
  <c r="C208" i="95"/>
  <c r="C102" i="95" s="1"/>
  <c r="C43" i="95"/>
  <c r="E103" i="95"/>
  <c r="E63" i="95"/>
  <c r="E84" i="95"/>
  <c r="E44" i="95"/>
  <c r="E25" i="95"/>
  <c r="E35" i="95" s="1"/>
  <c r="F8" i="95"/>
  <c r="E122" i="95"/>
  <c r="H223" i="95"/>
  <c r="H120" i="95" s="1"/>
  <c r="H61" i="95"/>
  <c r="H191" i="95"/>
  <c r="H82" i="95" s="1"/>
  <c r="H23" i="95"/>
  <c r="I223" i="95"/>
  <c r="I120" i="95" s="1"/>
  <c r="I61" i="95"/>
  <c r="F129" i="95"/>
  <c r="F91" i="95"/>
  <c r="F70" i="95"/>
  <c r="F32" i="95"/>
  <c r="F51" i="95"/>
  <c r="G15" i="95"/>
  <c r="F110" i="95"/>
  <c r="E128" i="95"/>
  <c r="E69" i="95"/>
  <c r="E90" i="95"/>
  <c r="F14" i="95"/>
  <c r="E31" i="95"/>
  <c r="E50" i="95"/>
  <c r="E109" i="95"/>
  <c r="J191" i="95"/>
  <c r="J82" i="95" s="1"/>
  <c r="J23" i="95"/>
  <c r="C25" i="95"/>
  <c r="C193" i="95"/>
  <c r="C84" i="95" s="1"/>
  <c r="D62" i="95"/>
  <c r="L42" i="95"/>
  <c r="L207" i="95"/>
  <c r="L101" i="95" s="1"/>
  <c r="C212" i="95"/>
  <c r="C47" i="95"/>
  <c r="C46" i="95"/>
  <c r="D191" i="95"/>
  <c r="D82" i="95" s="1"/>
  <c r="D23" i="95"/>
  <c r="I191" i="95"/>
  <c r="I82" i="95" s="1"/>
  <c r="I23" i="95"/>
  <c r="E47" i="95"/>
  <c r="E28" i="95"/>
  <c r="E87" i="95"/>
  <c r="F11" i="95"/>
  <c r="E106" i="95"/>
  <c r="E125" i="95"/>
  <c r="E66" i="95"/>
  <c r="G33" i="95"/>
  <c r="H16" i="95"/>
  <c r="G52" i="95"/>
  <c r="G92" i="95"/>
  <c r="G71" i="95"/>
  <c r="C55" i="95"/>
  <c r="C207" i="95"/>
  <c r="C42" i="95"/>
  <c r="K191" i="95"/>
  <c r="K82" i="95" s="1"/>
  <c r="K23" i="95"/>
  <c r="C74" i="95"/>
  <c r="D28" i="95"/>
  <c r="F205" i="95"/>
  <c r="F99" i="95"/>
  <c r="F221" i="95"/>
  <c r="F155" i="95"/>
  <c r="F118" i="95"/>
  <c r="F189" i="95"/>
  <c r="F139" i="95"/>
  <c r="F171" i="95"/>
  <c r="F59" i="95"/>
  <c r="F21" i="95"/>
  <c r="G4" i="95"/>
  <c r="F40" i="95"/>
  <c r="F80" i="95"/>
  <c r="D27" i="95"/>
  <c r="E207" i="95"/>
  <c r="E101" i="95" s="1"/>
  <c r="E42" i="95"/>
  <c r="D54" i="95"/>
  <c r="E64" i="95"/>
  <c r="E26" i="95"/>
  <c r="E123" i="95"/>
  <c r="E45" i="95"/>
  <c r="E104" i="95"/>
  <c r="F9" i="95"/>
  <c r="E85" i="95"/>
  <c r="G207" i="95"/>
  <c r="G101" i="95" s="1"/>
  <c r="G42" i="95"/>
  <c r="F121" i="95"/>
  <c r="F62" i="95"/>
  <c r="F43" i="95"/>
  <c r="F24" i="95"/>
  <c r="G7" i="95"/>
  <c r="F83" i="95"/>
  <c r="F102" i="95"/>
  <c r="C124" i="95"/>
  <c r="C125" i="95"/>
  <c r="E131" i="95"/>
  <c r="E112" i="95"/>
  <c r="E72" i="95"/>
  <c r="E93" i="95"/>
  <c r="F17" i="95"/>
  <c r="E53" i="95"/>
  <c r="E34" i="95"/>
  <c r="C192" i="95"/>
  <c r="C83" i="95" s="1"/>
  <c r="C24" i="95"/>
  <c r="E62" i="95"/>
  <c r="F42" i="95"/>
  <c r="F207" i="95"/>
  <c r="F101" i="95" s="1"/>
  <c r="C191" i="95"/>
  <c r="C82" i="95" s="1"/>
  <c r="C23" i="95"/>
  <c r="D87" i="95"/>
  <c r="D133" i="95"/>
  <c r="C209" i="95"/>
  <c r="C103" i="95" s="1"/>
  <c r="C44" i="95"/>
  <c r="D219" i="91"/>
  <c r="D107" i="91" s="1"/>
  <c r="I207" i="95"/>
  <c r="I101" i="95" s="1"/>
  <c r="I42" i="95"/>
  <c r="C225" i="95"/>
  <c r="C122" i="95" s="1"/>
  <c r="C63" i="95"/>
  <c r="D223" i="95"/>
  <c r="D120" i="95" s="1"/>
  <c r="D132" i="95" s="1"/>
  <c r="D61" i="95"/>
  <c r="D73" i="95" s="1"/>
  <c r="E43" i="95"/>
  <c r="F223" i="95"/>
  <c r="F120" i="95" s="1"/>
  <c r="F61" i="95"/>
  <c r="L191" i="95"/>
  <c r="L82" i="95" s="1"/>
  <c r="L23" i="95"/>
  <c r="L223" i="95"/>
  <c r="L120" i="95" s="1"/>
  <c r="L61" i="95"/>
  <c r="H207" i="95"/>
  <c r="H101" i="95" s="1"/>
  <c r="H42" i="95"/>
  <c r="C223" i="95"/>
  <c r="C120" i="95" s="1"/>
  <c r="C61" i="95"/>
  <c r="L65" i="91"/>
  <c r="C224" i="95"/>
  <c r="C121" i="95" s="1"/>
  <c r="C62" i="95"/>
  <c r="K207" i="95"/>
  <c r="K101" i="95" s="1"/>
  <c r="K42" i="95"/>
  <c r="E124" i="95"/>
  <c r="E65" i="95"/>
  <c r="E27" i="95"/>
  <c r="E46" i="95"/>
  <c r="F10" i="95"/>
  <c r="E86" i="95"/>
  <c r="E94" i="95" s="1"/>
  <c r="E105" i="95"/>
  <c r="E223" i="95"/>
  <c r="E120" i="95" s="1"/>
  <c r="E61" i="95"/>
  <c r="N30" i="95"/>
  <c r="C36" i="95"/>
  <c r="G236" i="91"/>
  <c r="G127" i="91" s="1"/>
  <c r="G65" i="91"/>
  <c r="K65" i="91"/>
  <c r="K236" i="91"/>
  <c r="K127" i="91" s="1"/>
  <c r="E236" i="91"/>
  <c r="E127" i="91" s="1"/>
  <c r="C236" i="91"/>
  <c r="C127" i="91" s="1"/>
  <c r="C65" i="91"/>
  <c r="D236" i="91"/>
  <c r="D127" i="91" s="1"/>
  <c r="D65" i="91"/>
  <c r="F236" i="91"/>
  <c r="F127" i="91" s="1"/>
  <c r="F65" i="91"/>
  <c r="I219" i="91"/>
  <c r="I107" i="91" s="1"/>
  <c r="I45" i="91"/>
  <c r="G219" i="91"/>
  <c r="G107" i="91" s="1"/>
  <c r="K45" i="91"/>
  <c r="K219" i="91"/>
  <c r="K107" i="91" s="1"/>
  <c r="H219" i="91"/>
  <c r="H107" i="91" s="1"/>
  <c r="H45" i="91"/>
  <c r="L45" i="91"/>
  <c r="L219" i="91"/>
  <c r="L107" i="91" s="1"/>
  <c r="C219" i="91"/>
  <c r="C107" i="91" s="1"/>
  <c r="C45" i="91"/>
  <c r="E219" i="91"/>
  <c r="E107" i="91" s="1"/>
  <c r="E45" i="91"/>
  <c r="F219" i="91"/>
  <c r="F107" i="91" s="1"/>
  <c r="F45" i="91"/>
  <c r="E202" i="91"/>
  <c r="E87" i="91" s="1"/>
  <c r="E25" i="91"/>
  <c r="D25" i="91"/>
  <c r="D202" i="91"/>
  <c r="D87" i="91" s="1"/>
  <c r="I25" i="91"/>
  <c r="I202" i="91"/>
  <c r="I87" i="91" s="1"/>
  <c r="H25" i="91"/>
  <c r="H202" i="91"/>
  <c r="H87" i="91" s="1"/>
  <c r="J25" i="91"/>
  <c r="J202" i="91"/>
  <c r="J87" i="91" s="1"/>
  <c r="K25" i="91"/>
  <c r="K202" i="91"/>
  <c r="K87" i="91" s="1"/>
  <c r="L25" i="91"/>
  <c r="L202" i="91"/>
  <c r="L87" i="91" s="1"/>
  <c r="C25" i="91"/>
  <c r="C202" i="91"/>
  <c r="C87" i="91" s="1"/>
  <c r="F25" i="91"/>
  <c r="F202" i="91"/>
  <c r="F87" i="91" s="1"/>
  <c r="G8" i="92"/>
  <c r="F8" i="92"/>
  <c r="E8" i="92"/>
  <c r="D8" i="92"/>
  <c r="G7" i="92"/>
  <c r="H7" i="92" s="1"/>
  <c r="E4" i="92"/>
  <c r="F4" i="92" s="1"/>
  <c r="G4" i="92" s="1"/>
  <c r="H4" i="92" s="1"/>
  <c r="I4" i="92" s="1"/>
  <c r="J4" i="92" s="1"/>
  <c r="K4" i="92" s="1"/>
  <c r="L4" i="92" s="1"/>
  <c r="M4" i="92" s="1"/>
  <c r="C132" i="95" l="1"/>
  <c r="E95" i="95"/>
  <c r="D134" i="95"/>
  <c r="D56" i="95"/>
  <c r="E96" i="95"/>
  <c r="G111" i="95"/>
  <c r="P24" i="95"/>
  <c r="E54" i="95"/>
  <c r="N207" i="95"/>
  <c r="C101" i="95"/>
  <c r="C106" i="95"/>
  <c r="C105" i="95"/>
  <c r="E114" i="95"/>
  <c r="F103" i="95"/>
  <c r="F63" i="95"/>
  <c r="F84" i="95"/>
  <c r="F44" i="95"/>
  <c r="F122" i="95"/>
  <c r="G8" i="95"/>
  <c r="F25" i="95"/>
  <c r="N42" i="95"/>
  <c r="C54" i="95"/>
  <c r="P62" i="95"/>
  <c r="E132" i="95"/>
  <c r="E134" i="95" s="1"/>
  <c r="P44" i="95"/>
  <c r="E113" i="95"/>
  <c r="E115" i="95" s="1"/>
  <c r="F125" i="95"/>
  <c r="F106" i="95"/>
  <c r="F66" i="95"/>
  <c r="F87" i="95"/>
  <c r="F47" i="95"/>
  <c r="G11" i="95"/>
  <c r="F28" i="95"/>
  <c r="E55" i="95"/>
  <c r="E73" i="95"/>
  <c r="F132" i="95"/>
  <c r="E36" i="95"/>
  <c r="C73" i="95"/>
  <c r="N61" i="95"/>
  <c r="F64" i="95"/>
  <c r="F26" i="95"/>
  <c r="F123" i="95"/>
  <c r="F45" i="95"/>
  <c r="F104" i="95"/>
  <c r="G9" i="95"/>
  <c r="F85" i="95"/>
  <c r="F128" i="95"/>
  <c r="F90" i="95"/>
  <c r="F109" i="95"/>
  <c r="F69" i="95"/>
  <c r="F50" i="95"/>
  <c r="F31" i="95"/>
  <c r="G14" i="95"/>
  <c r="C134" i="95"/>
  <c r="H130" i="95"/>
  <c r="H92" i="95"/>
  <c r="H33" i="95"/>
  <c r="H111" i="95"/>
  <c r="H71" i="95"/>
  <c r="H52" i="95"/>
  <c r="I16" i="95"/>
  <c r="E74" i="95"/>
  <c r="D75" i="95"/>
  <c r="N23" i="95"/>
  <c r="C35" i="95"/>
  <c r="E133" i="95"/>
  <c r="E37" i="95"/>
  <c r="P43" i="95"/>
  <c r="F124" i="95"/>
  <c r="F86" i="95"/>
  <c r="F46" i="95"/>
  <c r="F105" i="95"/>
  <c r="F27" i="95"/>
  <c r="G10" i="95"/>
  <c r="F65" i="95"/>
  <c r="P25" i="95"/>
  <c r="C94" i="95"/>
  <c r="G121" i="95"/>
  <c r="G102" i="95"/>
  <c r="H7" i="95"/>
  <c r="G43" i="95"/>
  <c r="G24" i="95"/>
  <c r="G62" i="95"/>
  <c r="G83" i="95"/>
  <c r="P63" i="95"/>
  <c r="F112" i="95"/>
  <c r="F131" i="95"/>
  <c r="F93" i="95"/>
  <c r="G17" i="95"/>
  <c r="F53" i="95"/>
  <c r="F72" i="95"/>
  <c r="F34" i="95"/>
  <c r="D35" i="95"/>
  <c r="D37" i="95" s="1"/>
  <c r="G205" i="95"/>
  <c r="G171" i="95"/>
  <c r="G221" i="95"/>
  <c r="G155" i="95"/>
  <c r="G118" i="95"/>
  <c r="G139" i="95"/>
  <c r="G80" i="95"/>
  <c r="G59" i="95"/>
  <c r="G21" i="95"/>
  <c r="H4" i="95"/>
  <c r="G189" i="95"/>
  <c r="G40" i="95"/>
  <c r="G99" i="95"/>
  <c r="D94" i="95"/>
  <c r="D96" i="95" s="1"/>
  <c r="G129" i="95"/>
  <c r="G91" i="95"/>
  <c r="H15" i="95"/>
  <c r="G70" i="95"/>
  <c r="G32" i="95"/>
  <c r="G110" i="95"/>
  <c r="G51" i="95"/>
  <c r="I7" i="92"/>
  <c r="H8" i="92"/>
  <c r="F35" i="95" l="1"/>
  <c r="F54" i="95"/>
  <c r="F94" i="95"/>
  <c r="F36" i="95"/>
  <c r="F73" i="95"/>
  <c r="F113" i="95"/>
  <c r="G104" i="95"/>
  <c r="G123" i="95"/>
  <c r="G45" i="95"/>
  <c r="G54" i="95" s="1"/>
  <c r="G64" i="95"/>
  <c r="G85" i="95"/>
  <c r="G26" i="95"/>
  <c r="H9" i="95"/>
  <c r="G86" i="95"/>
  <c r="G46" i="95"/>
  <c r="G105" i="95"/>
  <c r="G124" i="95"/>
  <c r="H10" i="95"/>
  <c r="G65" i="95"/>
  <c r="G27" i="95"/>
  <c r="I130" i="95"/>
  <c r="I92" i="95"/>
  <c r="I52" i="95"/>
  <c r="J16" i="95"/>
  <c r="I33" i="95"/>
  <c r="I111" i="95"/>
  <c r="I71" i="95"/>
  <c r="G128" i="95"/>
  <c r="G109" i="95"/>
  <c r="G31" i="95"/>
  <c r="G36" i="95" s="1"/>
  <c r="G50" i="95"/>
  <c r="G90" i="95"/>
  <c r="G95" i="95" s="1"/>
  <c r="G69" i="95"/>
  <c r="H14" i="95"/>
  <c r="C56" i="95"/>
  <c r="G131" i="95"/>
  <c r="G53" i="95"/>
  <c r="H17" i="95"/>
  <c r="G93" i="95"/>
  <c r="G34" i="95"/>
  <c r="G112" i="95"/>
  <c r="G72" i="95"/>
  <c r="H102" i="95"/>
  <c r="H121" i="95"/>
  <c r="H62" i="95"/>
  <c r="H24" i="95"/>
  <c r="I7" i="95"/>
  <c r="H43" i="95"/>
  <c r="H83" i="95"/>
  <c r="F114" i="95"/>
  <c r="G103" i="95"/>
  <c r="G63" i="95"/>
  <c r="G44" i="95"/>
  <c r="G25" i="95"/>
  <c r="G122" i="95"/>
  <c r="G84" i="95"/>
  <c r="H8" i="95"/>
  <c r="C113" i="95"/>
  <c r="G106" i="95"/>
  <c r="G87" i="95"/>
  <c r="G66" i="95"/>
  <c r="G125" i="95"/>
  <c r="G47" i="95"/>
  <c r="H11" i="95"/>
  <c r="G28" i="95"/>
  <c r="F55" i="95"/>
  <c r="C37" i="95"/>
  <c r="F95" i="95"/>
  <c r="H171" i="95"/>
  <c r="H155" i="95"/>
  <c r="H118" i="95"/>
  <c r="H189" i="95"/>
  <c r="H139" i="95"/>
  <c r="H80" i="95"/>
  <c r="H221" i="95"/>
  <c r="H59" i="95"/>
  <c r="H99" i="95"/>
  <c r="H21" i="95"/>
  <c r="I4" i="95"/>
  <c r="H205" i="95"/>
  <c r="H40" i="95"/>
  <c r="C75" i="95"/>
  <c r="H91" i="95"/>
  <c r="H110" i="95"/>
  <c r="H51" i="95"/>
  <c r="H70" i="95"/>
  <c r="H32" i="95"/>
  <c r="H129" i="95"/>
  <c r="I15" i="95"/>
  <c r="F133" i="95"/>
  <c r="E56" i="95"/>
  <c r="F134" i="95"/>
  <c r="E75" i="95"/>
  <c r="F74" i="95"/>
  <c r="F75" i="95" s="1"/>
  <c r="C96" i="95"/>
  <c r="J7" i="92"/>
  <c r="I8" i="92"/>
  <c r="G94" i="95" l="1"/>
  <c r="G113" i="95"/>
  <c r="G132" i="95"/>
  <c r="G114" i="95"/>
  <c r="G73" i="95"/>
  <c r="F115" i="95"/>
  <c r="G35" i="95"/>
  <c r="F37" i="95"/>
  <c r="G37" i="95"/>
  <c r="G96" i="95"/>
  <c r="G134" i="95"/>
  <c r="G56" i="95"/>
  <c r="G55" i="95"/>
  <c r="I221" i="95"/>
  <c r="I118" i="95"/>
  <c r="I189" i="95"/>
  <c r="I205" i="95"/>
  <c r="I80" i="95"/>
  <c r="I59" i="95"/>
  <c r="I99" i="95"/>
  <c r="I40" i="95"/>
  <c r="I171" i="95"/>
  <c r="I155" i="95"/>
  <c r="I21" i="95"/>
  <c r="I139" i="95"/>
  <c r="J4" i="95"/>
  <c r="H65" i="95"/>
  <c r="H27" i="95"/>
  <c r="I10" i="95"/>
  <c r="H124" i="95"/>
  <c r="H105" i="95"/>
  <c r="H46" i="95"/>
  <c r="H86" i="95"/>
  <c r="H104" i="95"/>
  <c r="H64" i="95"/>
  <c r="H123" i="95"/>
  <c r="H85" i="95"/>
  <c r="H45" i="95"/>
  <c r="I9" i="95"/>
  <c r="H26" i="95"/>
  <c r="G74" i="95"/>
  <c r="G133" i="95"/>
  <c r="F56" i="95"/>
  <c r="F96" i="95"/>
  <c r="H131" i="95"/>
  <c r="H53" i="95"/>
  <c r="H93" i="95"/>
  <c r="H72" i="95"/>
  <c r="H34" i="95"/>
  <c r="H112" i="95"/>
  <c r="I17" i="95"/>
  <c r="I121" i="95"/>
  <c r="I62" i="95"/>
  <c r="I83" i="95"/>
  <c r="I43" i="95"/>
  <c r="I24" i="95"/>
  <c r="I102" i="95"/>
  <c r="J7" i="95"/>
  <c r="H73" i="95"/>
  <c r="J130" i="95"/>
  <c r="J92" i="95"/>
  <c r="J52" i="95"/>
  <c r="J71" i="95"/>
  <c r="J33" i="95"/>
  <c r="J111" i="95"/>
  <c r="K16" i="95"/>
  <c r="H128" i="95"/>
  <c r="H109" i="95"/>
  <c r="H50" i="95"/>
  <c r="I14" i="95"/>
  <c r="H90" i="95"/>
  <c r="H69" i="95"/>
  <c r="H31" i="95"/>
  <c r="C115" i="95"/>
  <c r="H47" i="95"/>
  <c r="H125" i="95"/>
  <c r="H28" i="95"/>
  <c r="I11" i="95"/>
  <c r="H87" i="95"/>
  <c r="H106" i="95"/>
  <c r="H66" i="95"/>
  <c r="I129" i="95"/>
  <c r="I110" i="95"/>
  <c r="I91" i="95"/>
  <c r="I70" i="95"/>
  <c r="I32" i="95"/>
  <c r="I51" i="95"/>
  <c r="J15" i="95"/>
  <c r="H122" i="95"/>
  <c r="H63" i="95"/>
  <c r="H44" i="95"/>
  <c r="H25" i="95"/>
  <c r="H35" i="95" s="1"/>
  <c r="H103" i="95"/>
  <c r="H84" i="95"/>
  <c r="H94" i="95" s="1"/>
  <c r="I8" i="95"/>
  <c r="K7" i="92"/>
  <c r="J8" i="92"/>
  <c r="H132" i="95" l="1"/>
  <c r="G115" i="95"/>
  <c r="H113" i="95"/>
  <c r="H133" i="95"/>
  <c r="H134" i="95"/>
  <c r="J121" i="95"/>
  <c r="J62" i="95"/>
  <c r="J83" i="95"/>
  <c r="J43" i="95"/>
  <c r="J24" i="95"/>
  <c r="K7" i="95"/>
  <c r="J102" i="95"/>
  <c r="I123" i="95"/>
  <c r="I64" i="95"/>
  <c r="I104" i="95"/>
  <c r="I85" i="95"/>
  <c r="J9" i="95"/>
  <c r="I45" i="95"/>
  <c r="I26" i="95"/>
  <c r="H96" i="95"/>
  <c r="G75" i="95"/>
  <c r="T75" i="95" s="1"/>
  <c r="H54" i="95"/>
  <c r="K111" i="95"/>
  <c r="K130" i="95"/>
  <c r="K52" i="95"/>
  <c r="K71" i="95"/>
  <c r="K33" i="95"/>
  <c r="K92" i="95"/>
  <c r="L16" i="95"/>
  <c r="I90" i="95"/>
  <c r="I128" i="95"/>
  <c r="I69" i="95"/>
  <c r="J14" i="95"/>
  <c r="I109" i="95"/>
  <c r="I50" i="95"/>
  <c r="I31" i="95"/>
  <c r="I36" i="95" s="1"/>
  <c r="H55" i="95"/>
  <c r="I105" i="95"/>
  <c r="I46" i="95"/>
  <c r="I124" i="95"/>
  <c r="I65" i="95"/>
  <c r="I86" i="95"/>
  <c r="I27" i="95"/>
  <c r="J10" i="95"/>
  <c r="I131" i="95"/>
  <c r="I112" i="95"/>
  <c r="I53" i="95"/>
  <c r="I72" i="95"/>
  <c r="I34" i="95"/>
  <c r="I93" i="95"/>
  <c r="J17" i="95"/>
  <c r="H114" i="95"/>
  <c r="H115" i="95" s="1"/>
  <c r="H74" i="95"/>
  <c r="H75" i="95" s="1"/>
  <c r="I73" i="95"/>
  <c r="J221" i="95"/>
  <c r="J155" i="95"/>
  <c r="J189" i="95"/>
  <c r="J139" i="95"/>
  <c r="J205" i="95"/>
  <c r="J171" i="95"/>
  <c r="J59" i="95"/>
  <c r="J99" i="95"/>
  <c r="J40" i="95"/>
  <c r="J80" i="95"/>
  <c r="J118" i="95"/>
  <c r="J21" i="95"/>
  <c r="K4" i="95"/>
  <c r="I125" i="95"/>
  <c r="J11" i="95"/>
  <c r="I47" i="95"/>
  <c r="I106" i="95"/>
  <c r="I28" i="95"/>
  <c r="I87" i="95"/>
  <c r="I66" i="95"/>
  <c r="J110" i="95"/>
  <c r="J51" i="95"/>
  <c r="J129" i="95"/>
  <c r="K15" i="95"/>
  <c r="J32" i="95"/>
  <c r="J70" i="95"/>
  <c r="J91" i="95"/>
  <c r="I103" i="95"/>
  <c r="I122" i="95"/>
  <c r="I132" i="95" s="1"/>
  <c r="I44" i="95"/>
  <c r="I54" i="95" s="1"/>
  <c r="I25" i="95"/>
  <c r="I84" i="95"/>
  <c r="J8" i="95"/>
  <c r="I63" i="95"/>
  <c r="H36" i="95"/>
  <c r="H95" i="95"/>
  <c r="K8" i="92"/>
  <c r="L7" i="92"/>
  <c r="I35" i="95" l="1"/>
  <c r="I94" i="95"/>
  <c r="I55" i="95"/>
  <c r="I56" i="95" s="1"/>
  <c r="I113" i="95"/>
  <c r="I37" i="95"/>
  <c r="J122" i="95"/>
  <c r="J84" i="95"/>
  <c r="J94" i="95" s="1"/>
  <c r="K8" i="95"/>
  <c r="J44" i="95"/>
  <c r="J54" i="95" s="1"/>
  <c r="J103" i="95"/>
  <c r="J63" i="95"/>
  <c r="J25" i="95"/>
  <c r="J105" i="95"/>
  <c r="J86" i="95"/>
  <c r="J27" i="95"/>
  <c r="J124" i="95"/>
  <c r="J65" i="95"/>
  <c r="J46" i="95"/>
  <c r="K10" i="95"/>
  <c r="J90" i="95"/>
  <c r="J31" i="95"/>
  <c r="K14" i="95"/>
  <c r="J109" i="95"/>
  <c r="J69" i="95"/>
  <c r="J128" i="95"/>
  <c r="J50" i="95"/>
  <c r="H56" i="95"/>
  <c r="L92" i="95"/>
  <c r="L71" i="95"/>
  <c r="N71" i="95" s="1"/>
  <c r="L33" i="95"/>
  <c r="N33" i="95" s="1"/>
  <c r="L111" i="95"/>
  <c r="L130" i="95"/>
  <c r="L52" i="95"/>
  <c r="N52" i="95" s="1"/>
  <c r="N16" i="95"/>
  <c r="I133" i="95"/>
  <c r="I134" i="95" s="1"/>
  <c r="K121" i="95"/>
  <c r="K83" i="95"/>
  <c r="K43" i="95"/>
  <c r="K24" i="95"/>
  <c r="L7" i="95"/>
  <c r="K62" i="95"/>
  <c r="K102" i="95"/>
  <c r="N7" i="95"/>
  <c r="I75" i="95"/>
  <c r="J104" i="95"/>
  <c r="J123" i="95"/>
  <c r="J45" i="95"/>
  <c r="J85" i="95"/>
  <c r="J64" i="95"/>
  <c r="J26" i="95"/>
  <c r="K9" i="95"/>
  <c r="I114" i="95"/>
  <c r="I115" i="95" s="1"/>
  <c r="J53" i="95"/>
  <c r="J72" i="95"/>
  <c r="J34" i="95"/>
  <c r="J93" i="95"/>
  <c r="J112" i="95"/>
  <c r="K17" i="95"/>
  <c r="J131" i="95"/>
  <c r="I95" i="95"/>
  <c r="I74" i="95"/>
  <c r="J106" i="95"/>
  <c r="J87" i="95"/>
  <c r="J47" i="95"/>
  <c r="J28" i="95"/>
  <c r="K11" i="95"/>
  <c r="J66" i="95"/>
  <c r="J125" i="95"/>
  <c r="K91" i="95"/>
  <c r="K110" i="95"/>
  <c r="K51" i="95"/>
  <c r="K70" i="95"/>
  <c r="K32" i="95"/>
  <c r="K129" i="95"/>
  <c r="L15" i="95"/>
  <c r="K155" i="95"/>
  <c r="K118" i="95"/>
  <c r="K189" i="95"/>
  <c r="K139" i="95"/>
  <c r="K171" i="95"/>
  <c r="K99" i="95"/>
  <c r="K40" i="95"/>
  <c r="K221" i="95"/>
  <c r="K21" i="95"/>
  <c r="L4" i="95"/>
  <c r="K59" i="95"/>
  <c r="K80" i="95"/>
  <c r="K205" i="95"/>
  <c r="H37" i="95"/>
  <c r="L8" i="92"/>
  <c r="M7" i="92"/>
  <c r="M8" i="92" s="1"/>
  <c r="J113" i="95" l="1"/>
  <c r="J132" i="95"/>
  <c r="J73" i="95"/>
  <c r="J55" i="95"/>
  <c r="J56" i="95" s="1"/>
  <c r="I96" i="95"/>
  <c r="J74" i="95"/>
  <c r="J35" i="95"/>
  <c r="L91" i="95"/>
  <c r="L110" i="95"/>
  <c r="L51" i="95"/>
  <c r="N51" i="95" s="1"/>
  <c r="L70" i="95"/>
  <c r="N70" i="95" s="1"/>
  <c r="L32" i="95"/>
  <c r="N32" i="95" s="1"/>
  <c r="L129" i="95"/>
  <c r="N15" i="95"/>
  <c r="K131" i="95"/>
  <c r="K72" i="95"/>
  <c r="K34" i="95"/>
  <c r="K93" i="95"/>
  <c r="L17" i="95"/>
  <c r="K53" i="95"/>
  <c r="K112" i="95"/>
  <c r="N17" i="95"/>
  <c r="K109" i="95"/>
  <c r="K114" i="95" s="1"/>
  <c r="K50" i="95"/>
  <c r="K69" i="95"/>
  <c r="K128" i="95"/>
  <c r="K31" i="95"/>
  <c r="L14" i="95"/>
  <c r="K90" i="95"/>
  <c r="N14" i="95"/>
  <c r="J36" i="95"/>
  <c r="J37" i="95" s="1"/>
  <c r="L189" i="95"/>
  <c r="L139" i="95"/>
  <c r="L205" i="95"/>
  <c r="L221" i="95"/>
  <c r="L80" i="95"/>
  <c r="L21" i="95"/>
  <c r="L155" i="95"/>
  <c r="L171" i="95"/>
  <c r="L118" i="95"/>
  <c r="L40" i="95"/>
  <c r="L99" i="95"/>
  <c r="L59" i="95"/>
  <c r="J95" i="95"/>
  <c r="J96" i="95" s="1"/>
  <c r="K124" i="95"/>
  <c r="K105" i="95"/>
  <c r="K65" i="95"/>
  <c r="K27" i="95"/>
  <c r="L10" i="95"/>
  <c r="K86" i="95"/>
  <c r="K46" i="95"/>
  <c r="K122" i="95"/>
  <c r="K132" i="95" s="1"/>
  <c r="K103" i="95"/>
  <c r="K113" i="95" s="1"/>
  <c r="K115" i="95" s="1"/>
  <c r="K63" i="95"/>
  <c r="K84" i="95"/>
  <c r="K44" i="95"/>
  <c r="L8" i="95"/>
  <c r="K25" i="95"/>
  <c r="K47" i="95"/>
  <c r="L11" i="95"/>
  <c r="K125" i="95"/>
  <c r="K66" i="95"/>
  <c r="K87" i="95"/>
  <c r="K28" i="95"/>
  <c r="K106" i="95"/>
  <c r="J133" i="95"/>
  <c r="J114" i="95"/>
  <c r="J115" i="95" s="1"/>
  <c r="K123" i="95"/>
  <c r="K104" i="95"/>
  <c r="K85" i="95"/>
  <c r="K64" i="95"/>
  <c r="K45" i="95"/>
  <c r="K26" i="95"/>
  <c r="L9" i="95"/>
  <c r="L121" i="95"/>
  <c r="L43" i="95"/>
  <c r="L24" i="95"/>
  <c r="L83" i="95"/>
  <c r="L102" i="95"/>
  <c r="L62" i="95"/>
  <c r="S245" i="91"/>
  <c r="S244" i="91"/>
  <c r="S243" i="91"/>
  <c r="S239" i="91"/>
  <c r="C233" i="91"/>
  <c r="S230" i="91"/>
  <c r="S228" i="91"/>
  <c r="S227" i="91"/>
  <c r="S226" i="91"/>
  <c r="S223" i="91"/>
  <c r="S222" i="91"/>
  <c r="C216" i="91"/>
  <c r="S213" i="91"/>
  <c r="S212" i="91"/>
  <c r="S211" i="91"/>
  <c r="S210" i="91"/>
  <c r="S209" i="91"/>
  <c r="S206" i="91"/>
  <c r="S205" i="91"/>
  <c r="C199" i="91"/>
  <c r="S194" i="91"/>
  <c r="S247" i="91" s="1"/>
  <c r="S193" i="91"/>
  <c r="S246" i="91" s="1"/>
  <c r="L192" i="91"/>
  <c r="L245" i="91" s="1"/>
  <c r="K192" i="91"/>
  <c r="K245" i="91" s="1"/>
  <c r="J192" i="91"/>
  <c r="J245" i="91" s="1"/>
  <c r="I192" i="91"/>
  <c r="I245" i="91" s="1"/>
  <c r="H192" i="91"/>
  <c r="H245" i="91" s="1"/>
  <c r="G192" i="91"/>
  <c r="G245" i="91" s="1"/>
  <c r="F192" i="91"/>
  <c r="F245" i="91" s="1"/>
  <c r="E192" i="91"/>
  <c r="E245" i="91" s="1"/>
  <c r="D192" i="91"/>
  <c r="D245" i="91" s="1"/>
  <c r="C192" i="91"/>
  <c r="L191" i="91"/>
  <c r="L244" i="91" s="1"/>
  <c r="K191" i="91"/>
  <c r="K244" i="91" s="1"/>
  <c r="J191" i="91"/>
  <c r="J244" i="91" s="1"/>
  <c r="I191" i="91"/>
  <c r="I244" i="91" s="1"/>
  <c r="H191" i="91"/>
  <c r="H244" i="91" s="1"/>
  <c r="G191" i="91"/>
  <c r="G244" i="91" s="1"/>
  <c r="F191" i="91"/>
  <c r="F244" i="91" s="1"/>
  <c r="E191" i="91"/>
  <c r="E244" i="91" s="1"/>
  <c r="D191" i="91"/>
  <c r="D244" i="91" s="1"/>
  <c r="C191" i="91"/>
  <c r="C244" i="91" s="1"/>
  <c r="C135" i="91" s="1"/>
  <c r="L190" i="91"/>
  <c r="L243" i="91" s="1"/>
  <c r="L134" i="91" s="1"/>
  <c r="K190" i="91"/>
  <c r="J190" i="91"/>
  <c r="J243" i="91" s="1"/>
  <c r="J134" i="91" s="1"/>
  <c r="I190" i="91"/>
  <c r="I243" i="91" s="1"/>
  <c r="I134" i="91" s="1"/>
  <c r="H190" i="91"/>
  <c r="H243" i="91" s="1"/>
  <c r="H134" i="91" s="1"/>
  <c r="G190" i="91"/>
  <c r="G243" i="91" s="1"/>
  <c r="G134" i="91" s="1"/>
  <c r="F190" i="91"/>
  <c r="E190" i="91"/>
  <c r="E243" i="91" s="1"/>
  <c r="E134" i="91" s="1"/>
  <c r="D190" i="91"/>
  <c r="C190" i="91"/>
  <c r="C243" i="91" s="1"/>
  <c r="C134" i="91" s="1"/>
  <c r="S188" i="91"/>
  <c r="G188" i="91" s="1"/>
  <c r="G241" i="91" s="1"/>
  <c r="S187" i="91"/>
  <c r="L187" i="91" s="1"/>
  <c r="L240" i="91" s="1"/>
  <c r="L186" i="91"/>
  <c r="L239" i="91" s="1"/>
  <c r="K186" i="91"/>
  <c r="K239" i="91" s="1"/>
  <c r="J186" i="91"/>
  <c r="J239" i="91" s="1"/>
  <c r="I186" i="91"/>
  <c r="I239" i="91" s="1"/>
  <c r="H186" i="91"/>
  <c r="H239" i="91" s="1"/>
  <c r="G186" i="91"/>
  <c r="G239" i="91" s="1"/>
  <c r="F186" i="91"/>
  <c r="F239" i="91" s="1"/>
  <c r="E186" i="91"/>
  <c r="E239" i="91" s="1"/>
  <c r="D186" i="91"/>
  <c r="D239" i="91" s="1"/>
  <c r="C186" i="91"/>
  <c r="C239" i="91" s="1"/>
  <c r="C130" i="91" s="1"/>
  <c r="S185" i="91"/>
  <c r="S184" i="91"/>
  <c r="K184" i="91" s="1"/>
  <c r="K237" i="91" s="1"/>
  <c r="S182" i="91"/>
  <c r="K182" i="91" s="1"/>
  <c r="C180" i="91"/>
  <c r="L177" i="91"/>
  <c r="L230" i="91" s="1"/>
  <c r="K177" i="91"/>
  <c r="K230" i="91" s="1"/>
  <c r="J177" i="91"/>
  <c r="J230" i="91" s="1"/>
  <c r="I177" i="91"/>
  <c r="I230" i="91" s="1"/>
  <c r="H177" i="91"/>
  <c r="H230" i="91" s="1"/>
  <c r="G177" i="91"/>
  <c r="G230" i="91" s="1"/>
  <c r="F177" i="91"/>
  <c r="F230" i="91" s="1"/>
  <c r="E177" i="91"/>
  <c r="E230" i="91" s="1"/>
  <c r="D177" i="91"/>
  <c r="D230" i="91" s="1"/>
  <c r="C177" i="91"/>
  <c r="C230" i="91" s="1"/>
  <c r="C118" i="91" s="1"/>
  <c r="S176" i="91"/>
  <c r="L175" i="91"/>
  <c r="L228" i="91" s="1"/>
  <c r="K175" i="91"/>
  <c r="K228" i="91" s="1"/>
  <c r="J175" i="91"/>
  <c r="J228" i="91" s="1"/>
  <c r="I175" i="91"/>
  <c r="I228" i="91" s="1"/>
  <c r="H175" i="91"/>
  <c r="H228" i="91" s="1"/>
  <c r="G175" i="91"/>
  <c r="G228" i="91" s="1"/>
  <c r="F175" i="91"/>
  <c r="F228" i="91" s="1"/>
  <c r="E175" i="91"/>
  <c r="E228" i="91" s="1"/>
  <c r="D175" i="91"/>
  <c r="D228" i="91" s="1"/>
  <c r="C175" i="91"/>
  <c r="C228" i="91" s="1"/>
  <c r="C116" i="91" s="1"/>
  <c r="L174" i="91"/>
  <c r="L227" i="91" s="1"/>
  <c r="K174" i="91"/>
  <c r="K227" i="91" s="1"/>
  <c r="J174" i="91"/>
  <c r="J227" i="91" s="1"/>
  <c r="I174" i="91"/>
  <c r="I227" i="91" s="1"/>
  <c r="H174" i="91"/>
  <c r="H227" i="91" s="1"/>
  <c r="G174" i="91"/>
  <c r="G227" i="91" s="1"/>
  <c r="F174" i="91"/>
  <c r="F227" i="91" s="1"/>
  <c r="E174" i="91"/>
  <c r="E227" i="91" s="1"/>
  <c r="D174" i="91"/>
  <c r="D227" i="91" s="1"/>
  <c r="C174" i="91"/>
  <c r="C227" i="91" s="1"/>
  <c r="C115" i="91" s="1"/>
  <c r="L173" i="91"/>
  <c r="L226" i="91" s="1"/>
  <c r="L114" i="91" s="1"/>
  <c r="K173" i="91"/>
  <c r="K226" i="91" s="1"/>
  <c r="K114" i="91" s="1"/>
  <c r="J173" i="91"/>
  <c r="J226" i="91" s="1"/>
  <c r="J114" i="91" s="1"/>
  <c r="I173" i="91"/>
  <c r="I226" i="91" s="1"/>
  <c r="I114" i="91" s="1"/>
  <c r="H173" i="91"/>
  <c r="H226" i="91" s="1"/>
  <c r="H114" i="91" s="1"/>
  <c r="G173" i="91"/>
  <c r="G226" i="91" s="1"/>
  <c r="G114" i="91" s="1"/>
  <c r="F173" i="91"/>
  <c r="F226" i="91" s="1"/>
  <c r="F114" i="91" s="1"/>
  <c r="E173" i="91"/>
  <c r="D173" i="91"/>
  <c r="C173" i="91"/>
  <c r="S171" i="91"/>
  <c r="S207" i="91" s="1"/>
  <c r="L170" i="91"/>
  <c r="L223" i="91" s="1"/>
  <c r="K170" i="91"/>
  <c r="K223" i="91" s="1"/>
  <c r="J170" i="91"/>
  <c r="J223" i="91" s="1"/>
  <c r="I170" i="91"/>
  <c r="I223" i="91" s="1"/>
  <c r="H170" i="91"/>
  <c r="H223" i="91" s="1"/>
  <c r="G170" i="91"/>
  <c r="G223" i="91" s="1"/>
  <c r="F170" i="91"/>
  <c r="F223" i="91" s="1"/>
  <c r="E170" i="91"/>
  <c r="E223" i="91" s="1"/>
  <c r="D170" i="91"/>
  <c r="D223" i="91" s="1"/>
  <c r="C170" i="91"/>
  <c r="C223" i="91" s="1"/>
  <c r="L169" i="91"/>
  <c r="L222" i="91" s="1"/>
  <c r="K169" i="91"/>
  <c r="K222" i="91" s="1"/>
  <c r="J169" i="91"/>
  <c r="J222" i="91" s="1"/>
  <c r="I169" i="91"/>
  <c r="I222" i="91" s="1"/>
  <c r="H169" i="91"/>
  <c r="H222" i="91" s="1"/>
  <c r="G169" i="91"/>
  <c r="G222" i="91" s="1"/>
  <c r="F169" i="91"/>
  <c r="F222" i="91" s="1"/>
  <c r="E169" i="91"/>
  <c r="E222" i="91" s="1"/>
  <c r="D169" i="91"/>
  <c r="D222" i="91" s="1"/>
  <c r="C169" i="91"/>
  <c r="C222" i="91" s="1"/>
  <c r="C110" i="91" s="1"/>
  <c r="S168" i="91"/>
  <c r="L168" i="91" s="1"/>
  <c r="L221" i="91" s="1"/>
  <c r="S167" i="91"/>
  <c r="S220" i="91" s="1"/>
  <c r="S165" i="91"/>
  <c r="L165" i="91" s="1"/>
  <c r="C163" i="91"/>
  <c r="L160" i="91"/>
  <c r="L213" i="91" s="1"/>
  <c r="K160" i="91"/>
  <c r="K213" i="91" s="1"/>
  <c r="J160" i="91"/>
  <c r="J213" i="91" s="1"/>
  <c r="I160" i="91"/>
  <c r="I213" i="91" s="1"/>
  <c r="H160" i="91"/>
  <c r="H213" i="91" s="1"/>
  <c r="G160" i="91"/>
  <c r="G213" i="91" s="1"/>
  <c r="F160" i="91"/>
  <c r="F213" i="91" s="1"/>
  <c r="E160" i="91"/>
  <c r="E213" i="91" s="1"/>
  <c r="D160" i="91"/>
  <c r="D213" i="91" s="1"/>
  <c r="C160" i="91"/>
  <c r="C213" i="91" s="1"/>
  <c r="C98" i="91" s="1"/>
  <c r="L159" i="91"/>
  <c r="L212" i="91" s="1"/>
  <c r="K159" i="91"/>
  <c r="K212" i="91" s="1"/>
  <c r="J159" i="91"/>
  <c r="J212" i="91" s="1"/>
  <c r="I159" i="91"/>
  <c r="I212" i="91" s="1"/>
  <c r="H159" i="91"/>
  <c r="H212" i="91" s="1"/>
  <c r="G159" i="91"/>
  <c r="G212" i="91" s="1"/>
  <c r="F159" i="91"/>
  <c r="F212" i="91" s="1"/>
  <c r="E159" i="91"/>
  <c r="E212" i="91" s="1"/>
  <c r="D159" i="91"/>
  <c r="D212" i="91" s="1"/>
  <c r="C159" i="91"/>
  <c r="C212" i="91" s="1"/>
  <c r="C97" i="91" s="1"/>
  <c r="L158" i="91"/>
  <c r="L211" i="91" s="1"/>
  <c r="K158" i="91"/>
  <c r="K211" i="91" s="1"/>
  <c r="J158" i="91"/>
  <c r="J211" i="91" s="1"/>
  <c r="I158" i="91"/>
  <c r="I211" i="91" s="1"/>
  <c r="H158" i="91"/>
  <c r="H211" i="91" s="1"/>
  <c r="G158" i="91"/>
  <c r="G211" i="91" s="1"/>
  <c r="F158" i="91"/>
  <c r="F211" i="91" s="1"/>
  <c r="E158" i="91"/>
  <c r="E211" i="91" s="1"/>
  <c r="D158" i="91"/>
  <c r="D211" i="91" s="1"/>
  <c r="C158" i="91"/>
  <c r="C211" i="91" s="1"/>
  <c r="C96" i="91" s="1"/>
  <c r="L157" i="91"/>
  <c r="L210" i="91" s="1"/>
  <c r="K157" i="91"/>
  <c r="K210" i="91" s="1"/>
  <c r="J157" i="91"/>
  <c r="J210" i="91" s="1"/>
  <c r="I157" i="91"/>
  <c r="I210" i="91" s="1"/>
  <c r="H157" i="91"/>
  <c r="H210" i="91" s="1"/>
  <c r="G157" i="91"/>
  <c r="G210" i="91" s="1"/>
  <c r="F157" i="91"/>
  <c r="F210" i="91" s="1"/>
  <c r="E157" i="91"/>
  <c r="E210" i="91" s="1"/>
  <c r="D157" i="91"/>
  <c r="D210" i="91" s="1"/>
  <c r="C157" i="91"/>
  <c r="C210" i="91" s="1"/>
  <c r="C95" i="91" s="1"/>
  <c r="L156" i="91"/>
  <c r="L209" i="91" s="1"/>
  <c r="L94" i="91" s="1"/>
  <c r="K156" i="91"/>
  <c r="K209" i="91" s="1"/>
  <c r="K94" i="91" s="1"/>
  <c r="J156" i="91"/>
  <c r="J209" i="91" s="1"/>
  <c r="J94" i="91" s="1"/>
  <c r="I156" i="91"/>
  <c r="I209" i="91" s="1"/>
  <c r="I94" i="91" s="1"/>
  <c r="H156" i="91"/>
  <c r="H32" i="91" s="1"/>
  <c r="G156" i="91"/>
  <c r="G209" i="91" s="1"/>
  <c r="G94" i="91" s="1"/>
  <c r="F156" i="91"/>
  <c r="F32" i="91" s="1"/>
  <c r="E156" i="91"/>
  <c r="E209" i="91" s="1"/>
  <c r="E94" i="91" s="1"/>
  <c r="D156" i="91"/>
  <c r="D209" i="91" s="1"/>
  <c r="D94" i="91" s="1"/>
  <c r="C156" i="91"/>
  <c r="C209" i="91" s="1"/>
  <c r="C94" i="91" s="1"/>
  <c r="S154" i="91"/>
  <c r="F154" i="91" s="1"/>
  <c r="F207" i="91" s="1"/>
  <c r="S153" i="91"/>
  <c r="L152" i="91"/>
  <c r="L205" i="91" s="1"/>
  <c r="K152" i="91"/>
  <c r="K205" i="91" s="1"/>
  <c r="J152" i="91"/>
  <c r="J205" i="91" s="1"/>
  <c r="I152" i="91"/>
  <c r="I205" i="91" s="1"/>
  <c r="H152" i="91"/>
  <c r="H205" i="91" s="1"/>
  <c r="G152" i="91"/>
  <c r="G205" i="91" s="1"/>
  <c r="F152" i="91"/>
  <c r="F205" i="91" s="1"/>
  <c r="E152" i="91"/>
  <c r="E205" i="91" s="1"/>
  <c r="D152" i="91"/>
  <c r="D205" i="91" s="1"/>
  <c r="C152" i="91"/>
  <c r="C205" i="91" s="1"/>
  <c r="C90" i="91" s="1"/>
  <c r="S151" i="91"/>
  <c r="K151" i="91" s="1"/>
  <c r="K204" i="91" s="1"/>
  <c r="S150" i="91"/>
  <c r="D150" i="91" s="1"/>
  <c r="D203" i="91" s="1"/>
  <c r="S148" i="91"/>
  <c r="J148" i="91" s="1"/>
  <c r="C146" i="91"/>
  <c r="O146" i="91" s="1"/>
  <c r="B138" i="91"/>
  <c r="B137" i="91"/>
  <c r="B136" i="91"/>
  <c r="B135" i="91"/>
  <c r="B134" i="91"/>
  <c r="B132" i="91"/>
  <c r="B130" i="91"/>
  <c r="B129" i="91"/>
  <c r="B128" i="91"/>
  <c r="B126" i="91"/>
  <c r="C124" i="91"/>
  <c r="B118" i="91"/>
  <c r="B213" i="91" s="1"/>
  <c r="B230" i="91" s="1"/>
  <c r="B247" i="91" s="1"/>
  <c r="B117" i="91"/>
  <c r="B212" i="91" s="1"/>
  <c r="B229" i="91" s="1"/>
  <c r="B246" i="91" s="1"/>
  <c r="B116" i="91"/>
  <c r="B211" i="91" s="1"/>
  <c r="B228" i="91" s="1"/>
  <c r="B245" i="91" s="1"/>
  <c r="B115" i="91"/>
  <c r="B210" i="91" s="1"/>
  <c r="B227" i="91" s="1"/>
  <c r="B244" i="91" s="1"/>
  <c r="B114" i="91"/>
  <c r="B209" i="91" s="1"/>
  <c r="B226" i="91" s="1"/>
  <c r="B243" i="91" s="1"/>
  <c r="B112" i="91"/>
  <c r="B207" i="91" s="1"/>
  <c r="B224" i="91" s="1"/>
  <c r="B241" i="91" s="1"/>
  <c r="B110" i="91"/>
  <c r="B205" i="91" s="1"/>
  <c r="B222" i="91" s="1"/>
  <c r="B239" i="91" s="1"/>
  <c r="B109" i="91"/>
  <c r="B204" i="91" s="1"/>
  <c r="B221" i="91" s="1"/>
  <c r="B238" i="91" s="1"/>
  <c r="B108" i="91"/>
  <c r="B203" i="91" s="1"/>
  <c r="B220" i="91" s="1"/>
  <c r="B237" i="91" s="1"/>
  <c r="B106" i="91"/>
  <c r="B201" i="91" s="1"/>
  <c r="B218" i="91" s="1"/>
  <c r="B235" i="91" s="1"/>
  <c r="C104" i="91"/>
  <c r="B98" i="91"/>
  <c r="B97" i="91"/>
  <c r="B96" i="91"/>
  <c r="B95" i="91"/>
  <c r="B94" i="91"/>
  <c r="B92" i="91"/>
  <c r="B90" i="91"/>
  <c r="B89" i="91"/>
  <c r="B88" i="91"/>
  <c r="B86" i="91"/>
  <c r="C84" i="91"/>
  <c r="B76" i="91"/>
  <c r="B75" i="91"/>
  <c r="B74" i="91"/>
  <c r="B73" i="91"/>
  <c r="B72" i="91"/>
  <c r="B70" i="91"/>
  <c r="B68" i="91"/>
  <c r="B67" i="91"/>
  <c r="B66" i="91"/>
  <c r="B64" i="91"/>
  <c r="C62" i="91"/>
  <c r="B56" i="91"/>
  <c r="B160" i="91" s="1"/>
  <c r="B177" i="91" s="1"/>
  <c r="B194" i="91" s="1"/>
  <c r="B55" i="91"/>
  <c r="B159" i="91" s="1"/>
  <c r="B176" i="91" s="1"/>
  <c r="B193" i="91" s="1"/>
  <c r="B54" i="91"/>
  <c r="B158" i="91" s="1"/>
  <c r="B175" i="91" s="1"/>
  <c r="B192" i="91" s="1"/>
  <c r="B53" i="91"/>
  <c r="B157" i="91" s="1"/>
  <c r="B174" i="91" s="1"/>
  <c r="B191" i="91" s="1"/>
  <c r="H52" i="91"/>
  <c r="B52" i="91"/>
  <c r="B156" i="91" s="1"/>
  <c r="B173" i="91" s="1"/>
  <c r="B190" i="91" s="1"/>
  <c r="N51" i="91"/>
  <c r="B50" i="91"/>
  <c r="B154" i="91" s="1"/>
  <c r="B171" i="91" s="1"/>
  <c r="B188" i="91" s="1"/>
  <c r="B48" i="91"/>
  <c r="B152" i="91" s="1"/>
  <c r="B169" i="91" s="1"/>
  <c r="B186" i="91" s="1"/>
  <c r="B47" i="91"/>
  <c r="B151" i="91" s="1"/>
  <c r="B168" i="91" s="1"/>
  <c r="B185" i="91" s="1"/>
  <c r="B46" i="91"/>
  <c r="B150" i="91" s="1"/>
  <c r="B167" i="91" s="1"/>
  <c r="B184" i="91" s="1"/>
  <c r="B44" i="91"/>
  <c r="B148" i="91" s="1"/>
  <c r="B165" i="91" s="1"/>
  <c r="B182" i="91" s="1"/>
  <c r="C42" i="91"/>
  <c r="B36" i="91"/>
  <c r="B35" i="91"/>
  <c r="B34" i="91"/>
  <c r="B33" i="91"/>
  <c r="B32" i="91"/>
  <c r="B30" i="91"/>
  <c r="B28" i="91"/>
  <c r="B27" i="91"/>
  <c r="B26" i="91"/>
  <c r="B24" i="91"/>
  <c r="C22" i="91"/>
  <c r="D18" i="91"/>
  <c r="E18" i="91" s="1"/>
  <c r="D17" i="91"/>
  <c r="E17" i="91" s="1"/>
  <c r="D16" i="91"/>
  <c r="D15" i="91"/>
  <c r="E15" i="91" s="1"/>
  <c r="N14" i="91"/>
  <c r="D12" i="91"/>
  <c r="D11" i="91"/>
  <c r="D10" i="91"/>
  <c r="D9" i="91"/>
  <c r="E9" i="91" s="1"/>
  <c r="D8" i="91"/>
  <c r="N6" i="91"/>
  <c r="M6" i="91"/>
  <c r="D4" i="91"/>
  <c r="D163" i="91" s="1"/>
  <c r="S193" i="87"/>
  <c r="C160" i="87"/>
  <c r="C36" i="87" s="1"/>
  <c r="C159" i="87"/>
  <c r="C35" i="87" s="1"/>
  <c r="C158" i="87"/>
  <c r="C34" i="87" s="1"/>
  <c r="C157" i="87"/>
  <c r="C33" i="87" s="1"/>
  <c r="C156" i="87"/>
  <c r="C32" i="87" s="1"/>
  <c r="L152" i="87"/>
  <c r="K152" i="87"/>
  <c r="J152" i="87"/>
  <c r="I152" i="87"/>
  <c r="H152" i="87"/>
  <c r="G152" i="87"/>
  <c r="F152" i="87"/>
  <c r="E152" i="87"/>
  <c r="D152" i="87"/>
  <c r="C152" i="87"/>
  <c r="C28" i="87" s="1"/>
  <c r="S182" i="87"/>
  <c r="S165" i="87"/>
  <c r="C165" i="87" s="1"/>
  <c r="S148" i="87"/>
  <c r="E148" i="87" s="1"/>
  <c r="E24" i="87" s="1"/>
  <c r="H154" i="87"/>
  <c r="S176" i="87"/>
  <c r="S194" i="87"/>
  <c r="N7" i="90"/>
  <c r="N8" i="90"/>
  <c r="N9" i="90"/>
  <c r="N10" i="90"/>
  <c r="N11" i="90"/>
  <c r="N6" i="90"/>
  <c r="D13" i="90"/>
  <c r="E13" i="90"/>
  <c r="F13" i="90"/>
  <c r="G13" i="90"/>
  <c r="H13" i="90"/>
  <c r="I13" i="90"/>
  <c r="J13" i="90"/>
  <c r="K13" i="90"/>
  <c r="L13" i="90"/>
  <c r="C13" i="90"/>
  <c r="K35" i="95" l="1"/>
  <c r="J134" i="95"/>
  <c r="K73" i="95"/>
  <c r="K95" i="95"/>
  <c r="N13" i="90"/>
  <c r="K94" i="95"/>
  <c r="K96" i="95" s="1"/>
  <c r="K36" i="95"/>
  <c r="J75" i="95"/>
  <c r="K54" i="95"/>
  <c r="K55" i="95"/>
  <c r="K56" i="95"/>
  <c r="N43" i="95"/>
  <c r="L125" i="95"/>
  <c r="L47" i="95"/>
  <c r="N47" i="95" s="1"/>
  <c r="L87" i="95"/>
  <c r="L28" i="95"/>
  <c r="N28" i="95" s="1"/>
  <c r="L106" i="95"/>
  <c r="L113" i="95" s="1"/>
  <c r="L66" i="95"/>
  <c r="N66" i="95" s="1"/>
  <c r="N11" i="95"/>
  <c r="L105" i="95"/>
  <c r="L124" i="95"/>
  <c r="L65" i="95"/>
  <c r="N65" i="95" s="1"/>
  <c r="L86" i="95"/>
  <c r="L27" i="95"/>
  <c r="N27" i="95" s="1"/>
  <c r="L46" i="95"/>
  <c r="N46" i="95" s="1"/>
  <c r="N10" i="95"/>
  <c r="L112" i="95"/>
  <c r="L93" i="95"/>
  <c r="L53" i="95"/>
  <c r="N53" i="95" s="1"/>
  <c r="L72" i="95"/>
  <c r="N72" i="95" s="1"/>
  <c r="L34" i="95"/>
  <c r="N34" i="95" s="1"/>
  <c r="L131" i="95"/>
  <c r="L123" i="95"/>
  <c r="L85" i="95"/>
  <c r="L45" i="95"/>
  <c r="N45" i="95" s="1"/>
  <c r="L26" i="95"/>
  <c r="N26" i="95" s="1"/>
  <c r="L104" i="95"/>
  <c r="L64" i="95"/>
  <c r="N64" i="95" s="1"/>
  <c r="N9" i="95"/>
  <c r="N62" i="95"/>
  <c r="L109" i="95"/>
  <c r="L128" i="95"/>
  <c r="L133" i="95" s="1"/>
  <c r="L50" i="95"/>
  <c r="L69" i="95"/>
  <c r="L31" i="95"/>
  <c r="L90" i="95"/>
  <c r="L122" i="95"/>
  <c r="L132" i="95" s="1"/>
  <c r="L44" i="95"/>
  <c r="N44" i="95" s="1"/>
  <c r="L84" i="95"/>
  <c r="L63" i="95"/>
  <c r="N63" i="95" s="1"/>
  <c r="L103" i="95"/>
  <c r="L25" i="95"/>
  <c r="N25" i="95" s="1"/>
  <c r="N8" i="95"/>
  <c r="K133" i="95"/>
  <c r="K134" i="95" s="1"/>
  <c r="N24" i="95"/>
  <c r="K74" i="95"/>
  <c r="C33" i="91"/>
  <c r="E150" i="91"/>
  <c r="E203" i="91" s="1"/>
  <c r="I52" i="91"/>
  <c r="D34" i="91"/>
  <c r="E72" i="91"/>
  <c r="E118" i="91"/>
  <c r="D32" i="91"/>
  <c r="I32" i="91"/>
  <c r="E154" i="91"/>
  <c r="E207" i="91" s="1"/>
  <c r="C68" i="91"/>
  <c r="P68" i="91" s="1"/>
  <c r="K187" i="91"/>
  <c r="K240" i="91" s="1"/>
  <c r="C72" i="91"/>
  <c r="K171" i="91"/>
  <c r="K224" i="91" s="1"/>
  <c r="C56" i="91"/>
  <c r="L72" i="91"/>
  <c r="J167" i="91"/>
  <c r="J220" i="91" s="1"/>
  <c r="C34" i="91"/>
  <c r="G52" i="91"/>
  <c r="G72" i="91"/>
  <c r="F52" i="91"/>
  <c r="J52" i="91"/>
  <c r="D68" i="91"/>
  <c r="G193" i="91"/>
  <c r="G246" i="91" s="1"/>
  <c r="I193" i="91"/>
  <c r="I246" i="91" s="1"/>
  <c r="E32" i="91"/>
  <c r="C54" i="91"/>
  <c r="J193" i="91"/>
  <c r="J246" i="91" s="1"/>
  <c r="L188" i="91"/>
  <c r="L241" i="91" s="1"/>
  <c r="L193" i="91"/>
  <c r="L246" i="91" s="1"/>
  <c r="E95" i="91"/>
  <c r="H72" i="91"/>
  <c r="G151" i="91"/>
  <c r="G204" i="91" s="1"/>
  <c r="H151" i="91"/>
  <c r="H204" i="91" s="1"/>
  <c r="C32" i="91"/>
  <c r="L52" i="91"/>
  <c r="J184" i="91"/>
  <c r="J237" i="91" s="1"/>
  <c r="D193" i="91"/>
  <c r="D246" i="91" s="1"/>
  <c r="D137" i="91" s="1"/>
  <c r="C73" i="91"/>
  <c r="C151" i="91"/>
  <c r="C204" i="91" s="1"/>
  <c r="C89" i="91" s="1"/>
  <c r="I182" i="91"/>
  <c r="I235" i="91" s="1"/>
  <c r="I126" i="91" s="1"/>
  <c r="I72" i="91"/>
  <c r="G32" i="91"/>
  <c r="D151" i="91"/>
  <c r="D204" i="91" s="1"/>
  <c r="D89" i="91" s="1"/>
  <c r="E151" i="91"/>
  <c r="E204" i="91" s="1"/>
  <c r="E89" i="91" s="1"/>
  <c r="J165" i="91"/>
  <c r="J218" i="91" s="1"/>
  <c r="J106" i="91" s="1"/>
  <c r="G184" i="91"/>
  <c r="G237" i="91" s="1"/>
  <c r="G154" i="91"/>
  <c r="G207" i="91" s="1"/>
  <c r="I154" i="91"/>
  <c r="I207" i="91" s="1"/>
  <c r="J72" i="91"/>
  <c r="J154" i="91"/>
  <c r="J207" i="91" s="1"/>
  <c r="C35" i="91"/>
  <c r="L154" i="91"/>
  <c r="L207" i="91" s="1"/>
  <c r="K64" i="91"/>
  <c r="K235" i="91"/>
  <c r="K126" i="91" s="1"/>
  <c r="L218" i="91"/>
  <c r="L106" i="91" s="1"/>
  <c r="L44" i="91"/>
  <c r="C48" i="91"/>
  <c r="P48" i="91" s="1"/>
  <c r="C194" i="91"/>
  <c r="S204" i="91"/>
  <c r="S241" i="91"/>
  <c r="S224" i="91"/>
  <c r="D35" i="91"/>
  <c r="J32" i="91"/>
  <c r="C36" i="91"/>
  <c r="D168" i="91"/>
  <c r="D221" i="91" s="1"/>
  <c r="D109" i="91" s="1"/>
  <c r="D194" i="91"/>
  <c r="D247" i="91" s="1"/>
  <c r="D138" i="91" s="1"/>
  <c r="H209" i="91"/>
  <c r="H94" i="91" s="1"/>
  <c r="K52" i="91"/>
  <c r="K32" i="91"/>
  <c r="D36" i="91"/>
  <c r="C53" i="91"/>
  <c r="J151" i="91"/>
  <c r="J204" i="91" s="1"/>
  <c r="E168" i="91"/>
  <c r="E221" i="91" s="1"/>
  <c r="E109" i="91" s="1"/>
  <c r="F194" i="91"/>
  <c r="F247" i="91" s="1"/>
  <c r="S221" i="91"/>
  <c r="C28" i="91"/>
  <c r="P28" i="91" s="1"/>
  <c r="L32" i="91"/>
  <c r="G168" i="91"/>
  <c r="G221" i="91" s="1"/>
  <c r="G194" i="91"/>
  <c r="G247" i="91" s="1"/>
  <c r="D56" i="91"/>
  <c r="E4" i="91"/>
  <c r="E104" i="91" s="1"/>
  <c r="C154" i="91"/>
  <c r="H168" i="91"/>
  <c r="H221" i="91" s="1"/>
  <c r="D171" i="91"/>
  <c r="D224" i="91" s="1"/>
  <c r="D111" i="91" s="1"/>
  <c r="D182" i="91"/>
  <c r="D188" i="91"/>
  <c r="D241" i="91" s="1"/>
  <c r="D132" i="91" s="1"/>
  <c r="C193" i="91"/>
  <c r="I194" i="91"/>
  <c r="I247" i="91" s="1"/>
  <c r="C150" i="91"/>
  <c r="C203" i="91" s="1"/>
  <c r="C88" i="91" s="1"/>
  <c r="D165" i="91"/>
  <c r="J168" i="91"/>
  <c r="J221" i="91" s="1"/>
  <c r="H171" i="91"/>
  <c r="H224" i="91" s="1"/>
  <c r="E182" i="91"/>
  <c r="I188" i="91"/>
  <c r="I241" i="91" s="1"/>
  <c r="J194" i="91"/>
  <c r="J247" i="91" s="1"/>
  <c r="C100" i="91"/>
  <c r="G165" i="91"/>
  <c r="J171" i="91"/>
  <c r="J224" i="91" s="1"/>
  <c r="G182" i="91"/>
  <c r="G235" i="91" s="1"/>
  <c r="G126" i="91" s="1"/>
  <c r="K188" i="91"/>
  <c r="K241" i="91" s="1"/>
  <c r="F193" i="91"/>
  <c r="F246" i="91" s="1"/>
  <c r="L194" i="91"/>
  <c r="L247" i="91" s="1"/>
  <c r="J182" i="91"/>
  <c r="J235" i="91" s="1"/>
  <c r="J126" i="91" s="1"/>
  <c r="F9" i="91"/>
  <c r="J187" i="91"/>
  <c r="J240" i="91" s="1"/>
  <c r="H187" i="91"/>
  <c r="H240" i="91" s="1"/>
  <c r="E187" i="91"/>
  <c r="E240" i="91" s="1"/>
  <c r="I187" i="91"/>
  <c r="I240" i="91" s="1"/>
  <c r="G187" i="91"/>
  <c r="G240" i="91" s="1"/>
  <c r="S240" i="91"/>
  <c r="D187" i="91"/>
  <c r="D240" i="91" s="1"/>
  <c r="C187" i="91"/>
  <c r="C240" i="91" s="1"/>
  <c r="D146" i="91"/>
  <c r="P146" i="91" s="1"/>
  <c r="D216" i="91"/>
  <c r="D104" i="91"/>
  <c r="D233" i="91"/>
  <c r="D124" i="91"/>
  <c r="D22" i="91"/>
  <c r="D199" i="91"/>
  <c r="D84" i="91"/>
  <c r="D180" i="91"/>
  <c r="D62" i="91"/>
  <c r="D42" i="91"/>
  <c r="F209" i="91"/>
  <c r="F94" i="91" s="1"/>
  <c r="E11" i="91"/>
  <c r="D153" i="91"/>
  <c r="D206" i="91" s="1"/>
  <c r="K153" i="91"/>
  <c r="K206" i="91" s="1"/>
  <c r="H153" i="91"/>
  <c r="H206" i="91" s="1"/>
  <c r="L153" i="91"/>
  <c r="L206" i="91" s="1"/>
  <c r="I153" i="91"/>
  <c r="I206" i="91" s="1"/>
  <c r="G153" i="91"/>
  <c r="G206" i="91" s="1"/>
  <c r="F153" i="91"/>
  <c r="F206" i="91" s="1"/>
  <c r="E153" i="91"/>
  <c r="E206" i="91" s="1"/>
  <c r="H185" i="91"/>
  <c r="H238" i="91" s="1"/>
  <c r="F185" i="91"/>
  <c r="F238" i="91" s="1"/>
  <c r="C185" i="91"/>
  <c r="L185" i="91"/>
  <c r="L238" i="91" s="1"/>
  <c r="S238" i="91"/>
  <c r="K185" i="91"/>
  <c r="K238" i="91" s="1"/>
  <c r="J185" i="91"/>
  <c r="J238" i="91" s="1"/>
  <c r="I185" i="91"/>
  <c r="I238" i="91" s="1"/>
  <c r="G185" i="91"/>
  <c r="G238" i="91" s="1"/>
  <c r="E185" i="91"/>
  <c r="E238" i="91" s="1"/>
  <c r="E129" i="91" s="1"/>
  <c r="D185" i="91"/>
  <c r="D238" i="91" s="1"/>
  <c r="D129" i="91" s="1"/>
  <c r="E135" i="91"/>
  <c r="E73" i="91"/>
  <c r="F15" i="91"/>
  <c r="E176" i="91"/>
  <c r="E229" i="91" s="1"/>
  <c r="E117" i="91" s="1"/>
  <c r="C176" i="91"/>
  <c r="L176" i="91"/>
  <c r="L229" i="91" s="1"/>
  <c r="I176" i="91"/>
  <c r="I229" i="91" s="1"/>
  <c r="J176" i="91"/>
  <c r="J229" i="91" s="1"/>
  <c r="H176" i="91"/>
  <c r="H229" i="91" s="1"/>
  <c r="F176" i="91"/>
  <c r="F229" i="91" s="1"/>
  <c r="K176" i="91"/>
  <c r="K229" i="91" s="1"/>
  <c r="G176" i="91"/>
  <c r="G229" i="91" s="1"/>
  <c r="S229" i="91"/>
  <c r="D176" i="91"/>
  <c r="F18" i="91"/>
  <c r="E53" i="91"/>
  <c r="D26" i="91"/>
  <c r="E33" i="91"/>
  <c r="E16" i="91"/>
  <c r="D88" i="91"/>
  <c r="E226" i="91"/>
  <c r="E114" i="91" s="1"/>
  <c r="E52" i="91"/>
  <c r="E98" i="91"/>
  <c r="E56" i="91"/>
  <c r="E36" i="91"/>
  <c r="E115" i="91"/>
  <c r="J201" i="91"/>
  <c r="J86" i="91" s="1"/>
  <c r="J24" i="91"/>
  <c r="C153" i="91"/>
  <c r="K167" i="91"/>
  <c r="K220" i="91" s="1"/>
  <c r="I167" i="91"/>
  <c r="I220" i="91" s="1"/>
  <c r="F167" i="91"/>
  <c r="F220" i="91" s="1"/>
  <c r="C167" i="91"/>
  <c r="S203" i="91"/>
  <c r="L167" i="91"/>
  <c r="L220" i="91" s="1"/>
  <c r="H167" i="91"/>
  <c r="H220" i="91" s="1"/>
  <c r="G167" i="91"/>
  <c r="G220" i="91" s="1"/>
  <c r="E167" i="91"/>
  <c r="E220" i="91" s="1"/>
  <c r="D167" i="91"/>
  <c r="D220" i="91" s="1"/>
  <c r="D108" i="91" s="1"/>
  <c r="F17" i="91"/>
  <c r="D116" i="91"/>
  <c r="D136" i="91"/>
  <c r="D74" i="91"/>
  <c r="D54" i="91"/>
  <c r="D96" i="91"/>
  <c r="E8" i="91"/>
  <c r="E35" i="91"/>
  <c r="D97" i="91"/>
  <c r="E97" i="91"/>
  <c r="L148" i="91"/>
  <c r="I148" i="91"/>
  <c r="F148" i="91"/>
  <c r="K148" i="91"/>
  <c r="H148" i="91"/>
  <c r="E148" i="91"/>
  <c r="D148" i="91"/>
  <c r="C148" i="91"/>
  <c r="G148" i="91"/>
  <c r="J153" i="91"/>
  <c r="J206" i="91" s="1"/>
  <c r="F187" i="91"/>
  <c r="F240" i="91" s="1"/>
  <c r="F243" i="91"/>
  <c r="F134" i="91" s="1"/>
  <c r="F72" i="91"/>
  <c r="D98" i="91"/>
  <c r="L150" i="91"/>
  <c r="L203" i="91" s="1"/>
  <c r="I150" i="91"/>
  <c r="I203" i="91" s="1"/>
  <c r="F150" i="91"/>
  <c r="F203" i="91" s="1"/>
  <c r="K150" i="91"/>
  <c r="K203" i="91" s="1"/>
  <c r="J150" i="91"/>
  <c r="J203" i="91" s="1"/>
  <c r="H150" i="91"/>
  <c r="H203" i="91" s="1"/>
  <c r="G150" i="91"/>
  <c r="G203" i="91" s="1"/>
  <c r="K72" i="91"/>
  <c r="K243" i="91"/>
  <c r="K134" i="91" s="1"/>
  <c r="D48" i="91"/>
  <c r="C245" i="91"/>
  <c r="C136" i="91" s="1"/>
  <c r="C74" i="91"/>
  <c r="D53" i="91"/>
  <c r="D135" i="91"/>
  <c r="D73" i="91"/>
  <c r="E12" i="91"/>
  <c r="D28" i="91"/>
  <c r="D130" i="91"/>
  <c r="D110" i="91"/>
  <c r="D90" i="91"/>
  <c r="K165" i="91"/>
  <c r="I165" i="91"/>
  <c r="F165" i="91"/>
  <c r="C165" i="91"/>
  <c r="H165" i="91"/>
  <c r="E165" i="91"/>
  <c r="C226" i="91"/>
  <c r="C114" i="91" s="1"/>
  <c r="C52" i="91"/>
  <c r="D243" i="91"/>
  <c r="D134" i="91" s="1"/>
  <c r="D72" i="91"/>
  <c r="E10" i="91"/>
  <c r="D118" i="91"/>
  <c r="D33" i="91"/>
  <c r="D95" i="91"/>
  <c r="D115" i="91"/>
  <c r="D226" i="91"/>
  <c r="D114" i="91" s="1"/>
  <c r="D52" i="91"/>
  <c r="L151" i="91"/>
  <c r="L204" i="91" s="1"/>
  <c r="I151" i="91"/>
  <c r="I204" i="91" s="1"/>
  <c r="F151" i="91"/>
  <c r="F204" i="91" s="1"/>
  <c r="C171" i="91"/>
  <c r="H182" i="91"/>
  <c r="F182" i="91"/>
  <c r="C182" i="91"/>
  <c r="L182" i="91"/>
  <c r="C188" i="91"/>
  <c r="D154" i="91"/>
  <c r="D207" i="91" s="1"/>
  <c r="D92" i="91" s="1"/>
  <c r="K154" i="91"/>
  <c r="K207" i="91" s="1"/>
  <c r="H154" i="91"/>
  <c r="H207" i="91" s="1"/>
  <c r="K168" i="91"/>
  <c r="K221" i="91" s="1"/>
  <c r="I168" i="91"/>
  <c r="I221" i="91" s="1"/>
  <c r="F168" i="91"/>
  <c r="F221" i="91" s="1"/>
  <c r="C168" i="91"/>
  <c r="E171" i="91"/>
  <c r="E224" i="91" s="1"/>
  <c r="D184" i="91"/>
  <c r="F188" i="91"/>
  <c r="F241" i="91" s="1"/>
  <c r="G171" i="91"/>
  <c r="G224" i="91" s="1"/>
  <c r="E184" i="91"/>
  <c r="E237" i="91" s="1"/>
  <c r="S237" i="91"/>
  <c r="I184" i="91"/>
  <c r="I237" i="91" s="1"/>
  <c r="L171" i="91"/>
  <c r="L224" i="91" s="1"/>
  <c r="I171" i="91"/>
  <c r="I224" i="91" s="1"/>
  <c r="F171" i="91"/>
  <c r="F224" i="91" s="1"/>
  <c r="J188" i="91"/>
  <c r="J241" i="91" s="1"/>
  <c r="H188" i="91"/>
  <c r="H241" i="91" s="1"/>
  <c r="E188" i="91"/>
  <c r="E241" i="91" s="1"/>
  <c r="H184" i="91"/>
  <c r="H237" i="91" s="1"/>
  <c r="F184" i="91"/>
  <c r="F237" i="91" s="1"/>
  <c r="C184" i="91"/>
  <c r="L184" i="91"/>
  <c r="L237" i="91" s="1"/>
  <c r="E193" i="91"/>
  <c r="E246" i="91" s="1"/>
  <c r="E137" i="91" s="1"/>
  <c r="E194" i="91"/>
  <c r="E247" i="91" s="1"/>
  <c r="E138" i="91" s="1"/>
  <c r="H193" i="91"/>
  <c r="H246" i="91" s="1"/>
  <c r="H194" i="91"/>
  <c r="H247" i="91" s="1"/>
  <c r="K193" i="91"/>
  <c r="K246" i="91" s="1"/>
  <c r="K194" i="91"/>
  <c r="K247" i="91" s="1"/>
  <c r="I154" i="87"/>
  <c r="G148" i="87"/>
  <c r="G24" i="87" s="1"/>
  <c r="L154" i="87"/>
  <c r="J154" i="87"/>
  <c r="H148" i="87"/>
  <c r="H24" i="87" s="1"/>
  <c r="L148" i="87"/>
  <c r="L24" i="87" s="1"/>
  <c r="D154" i="87"/>
  <c r="F148" i="87"/>
  <c r="F24" i="87" s="1"/>
  <c r="K154" i="87"/>
  <c r="I148" i="87"/>
  <c r="I24" i="87" s="1"/>
  <c r="E154" i="87"/>
  <c r="J148" i="87"/>
  <c r="J24" i="87" s="1"/>
  <c r="K148" i="87"/>
  <c r="K24" i="87" s="1"/>
  <c r="C154" i="87"/>
  <c r="C30" i="87" s="1"/>
  <c r="F154" i="87"/>
  <c r="D148" i="87"/>
  <c r="D24" i="87" s="1"/>
  <c r="G154" i="87"/>
  <c r="D14" i="90"/>
  <c r="E14" i="90"/>
  <c r="F14" i="90"/>
  <c r="G14" i="90"/>
  <c r="H14" i="90"/>
  <c r="I14" i="90"/>
  <c r="J14" i="90"/>
  <c r="K14" i="90"/>
  <c r="L14" i="90"/>
  <c r="D15" i="90"/>
  <c r="E15" i="90"/>
  <c r="F15" i="90"/>
  <c r="G15" i="90"/>
  <c r="H15" i="90"/>
  <c r="I15" i="90"/>
  <c r="J15" i="90"/>
  <c r="K15" i="90"/>
  <c r="L15" i="90"/>
  <c r="D16" i="90"/>
  <c r="E16" i="90"/>
  <c r="F16" i="90"/>
  <c r="G16" i="90"/>
  <c r="H16" i="90"/>
  <c r="I16" i="90"/>
  <c r="J16" i="90"/>
  <c r="K16" i="90"/>
  <c r="L16" i="90"/>
  <c r="D17" i="90"/>
  <c r="E17" i="90"/>
  <c r="F17" i="90"/>
  <c r="G17" i="90"/>
  <c r="H17" i="90"/>
  <c r="I17" i="90"/>
  <c r="J17" i="90"/>
  <c r="K17" i="90"/>
  <c r="L17" i="90"/>
  <c r="C17" i="90"/>
  <c r="C15" i="90"/>
  <c r="C16" i="90"/>
  <c r="C14" i="90"/>
  <c r="D4" i="90"/>
  <c r="E4" i="90" s="1"/>
  <c r="F4" i="90" s="1"/>
  <c r="G4" i="90" s="1"/>
  <c r="H4" i="90" s="1"/>
  <c r="I4" i="90" s="1"/>
  <c r="J4" i="90" s="1"/>
  <c r="K4" i="90" s="1"/>
  <c r="L4" i="90" s="1"/>
  <c r="S220" i="87"/>
  <c r="M6" i="87"/>
  <c r="S247" i="87"/>
  <c r="S246" i="87"/>
  <c r="S245" i="87"/>
  <c r="S244" i="87"/>
  <c r="S239" i="87"/>
  <c r="S241" i="87"/>
  <c r="S230" i="87"/>
  <c r="S229" i="87"/>
  <c r="S228" i="87"/>
  <c r="S227" i="87"/>
  <c r="S222" i="87"/>
  <c r="S223" i="87"/>
  <c r="S224" i="87"/>
  <c r="K75" i="95" l="1"/>
  <c r="L94" i="95"/>
  <c r="K37" i="95"/>
  <c r="D70" i="91"/>
  <c r="N113" i="95"/>
  <c r="N94" i="95"/>
  <c r="L134" i="95"/>
  <c r="N132" i="95"/>
  <c r="U75" i="95"/>
  <c r="L95" i="95"/>
  <c r="N95" i="95" s="1"/>
  <c r="L36" i="95"/>
  <c r="N36" i="95" s="1"/>
  <c r="N31" i="95"/>
  <c r="L74" i="95"/>
  <c r="N74" i="95" s="1"/>
  <c r="N69" i="95"/>
  <c r="L35" i="95"/>
  <c r="L55" i="95"/>
  <c r="N55" i="95" s="1"/>
  <c r="N50" i="95"/>
  <c r="T21" i="95"/>
  <c r="N133" i="95"/>
  <c r="L54" i="95"/>
  <c r="T20" i="95"/>
  <c r="L114" i="95"/>
  <c r="N114" i="95" s="1"/>
  <c r="T22" i="95"/>
  <c r="T23" i="95" s="1"/>
  <c r="L73" i="95"/>
  <c r="D131" i="91"/>
  <c r="J44" i="91"/>
  <c r="E233" i="91"/>
  <c r="E180" i="91"/>
  <c r="D69" i="91"/>
  <c r="D75" i="91"/>
  <c r="E84" i="91"/>
  <c r="E163" i="91"/>
  <c r="D76" i="91"/>
  <c r="E27" i="91"/>
  <c r="J64" i="91"/>
  <c r="D27" i="91"/>
  <c r="D91" i="91"/>
  <c r="D112" i="91"/>
  <c r="C38" i="91"/>
  <c r="E146" i="91"/>
  <c r="Q146" i="91" s="1"/>
  <c r="G64" i="91"/>
  <c r="F4" i="91"/>
  <c r="F180" i="91" s="1"/>
  <c r="C27" i="91"/>
  <c r="P27" i="91" s="1"/>
  <c r="E42" i="91"/>
  <c r="N32" i="91"/>
  <c r="E62" i="91"/>
  <c r="E199" i="91"/>
  <c r="I64" i="91"/>
  <c r="E124" i="91"/>
  <c r="D49" i="91"/>
  <c r="E67" i="91"/>
  <c r="C207" i="91"/>
  <c r="C30" i="91"/>
  <c r="D100" i="91"/>
  <c r="E235" i="91"/>
  <c r="E126" i="91" s="1"/>
  <c r="E64" i="91"/>
  <c r="E216" i="91"/>
  <c r="E22" i="91"/>
  <c r="C247" i="91"/>
  <c r="C138" i="91" s="1"/>
  <c r="C76" i="91"/>
  <c r="G218" i="91"/>
  <c r="G106" i="91" s="1"/>
  <c r="G44" i="91"/>
  <c r="C26" i="91"/>
  <c r="P26" i="91" s="1"/>
  <c r="D235" i="91"/>
  <c r="D126" i="91" s="1"/>
  <c r="D64" i="91"/>
  <c r="E47" i="91"/>
  <c r="D218" i="91"/>
  <c r="D106" i="91" s="1"/>
  <c r="D44" i="91"/>
  <c r="D46" i="91"/>
  <c r="D50" i="91"/>
  <c r="C246" i="91"/>
  <c r="C137" i="91" s="1"/>
  <c r="C75" i="91"/>
  <c r="C78" i="91" s="1"/>
  <c r="D47" i="91"/>
  <c r="C235" i="91"/>
  <c r="C126" i="91" s="1"/>
  <c r="C64" i="91"/>
  <c r="C221" i="91"/>
  <c r="C109" i="91" s="1"/>
  <c r="C47" i="91"/>
  <c r="C224" i="91"/>
  <c r="C49" i="91"/>
  <c r="C50" i="91"/>
  <c r="D38" i="91"/>
  <c r="I44" i="91"/>
  <c r="I218" i="91"/>
  <c r="I106" i="91" s="1"/>
  <c r="E112" i="91"/>
  <c r="E92" i="91"/>
  <c r="E70" i="91"/>
  <c r="E30" i="91"/>
  <c r="E132" i="91"/>
  <c r="F12" i="91"/>
  <c r="E50" i="91"/>
  <c r="C201" i="91"/>
  <c r="C86" i="91" s="1"/>
  <c r="C24" i="91"/>
  <c r="H235" i="91"/>
  <c r="H126" i="91" s="1"/>
  <c r="H64" i="91"/>
  <c r="K218" i="91"/>
  <c r="K106" i="91" s="1"/>
  <c r="K44" i="91"/>
  <c r="D201" i="91"/>
  <c r="D86" i="91" s="1"/>
  <c r="D99" i="91" s="1"/>
  <c r="D24" i="91"/>
  <c r="C220" i="91"/>
  <c r="C108" i="91" s="1"/>
  <c r="C46" i="91"/>
  <c r="D237" i="91"/>
  <c r="D128" i="91" s="1"/>
  <c r="D66" i="91"/>
  <c r="E201" i="91"/>
  <c r="E86" i="91" s="1"/>
  <c r="E24" i="91"/>
  <c r="C238" i="91"/>
  <c r="C129" i="91" s="1"/>
  <c r="C67" i="91"/>
  <c r="F235" i="91"/>
  <c r="F126" i="91" s="1"/>
  <c r="F64" i="91"/>
  <c r="E110" i="91"/>
  <c r="E90" i="91"/>
  <c r="E130" i="91"/>
  <c r="E48" i="91"/>
  <c r="E28" i="91"/>
  <c r="F10" i="91"/>
  <c r="E68" i="91"/>
  <c r="H24" i="91"/>
  <c r="H201" i="91"/>
  <c r="H86" i="91" s="1"/>
  <c r="N72" i="91"/>
  <c r="K24" i="91"/>
  <c r="K201" i="91"/>
  <c r="K86" i="91" s="1"/>
  <c r="D67" i="91"/>
  <c r="E55" i="91"/>
  <c r="D140" i="91"/>
  <c r="F201" i="91"/>
  <c r="F86" i="91" s="1"/>
  <c r="F24" i="91"/>
  <c r="F117" i="91"/>
  <c r="F75" i="91"/>
  <c r="F55" i="91"/>
  <c r="F35" i="91"/>
  <c r="F137" i="91"/>
  <c r="G17" i="91"/>
  <c r="F97" i="91"/>
  <c r="C206" i="91"/>
  <c r="C29" i="91"/>
  <c r="E116" i="91"/>
  <c r="E120" i="91" s="1"/>
  <c r="E74" i="91"/>
  <c r="E136" i="91"/>
  <c r="E140" i="91" s="1"/>
  <c r="F16" i="91"/>
  <c r="E96" i="91"/>
  <c r="E100" i="91" s="1"/>
  <c r="E34" i="91"/>
  <c r="E38" i="91" s="1"/>
  <c r="E54" i="91"/>
  <c r="F118" i="91"/>
  <c r="F138" i="91"/>
  <c r="F56" i="91"/>
  <c r="F76" i="91"/>
  <c r="F98" i="91"/>
  <c r="G18" i="91"/>
  <c r="F36" i="91"/>
  <c r="C229" i="91"/>
  <c r="C117" i="91" s="1"/>
  <c r="C120" i="91" s="1"/>
  <c r="C55" i="91"/>
  <c r="C58" i="91" s="1"/>
  <c r="D29" i="91"/>
  <c r="E75" i="91"/>
  <c r="G201" i="91"/>
  <c r="G86" i="91" s="1"/>
  <c r="G24" i="91"/>
  <c r="N52" i="91"/>
  <c r="I24" i="91"/>
  <c r="I201" i="91"/>
  <c r="I86" i="91" s="1"/>
  <c r="C218" i="91"/>
  <c r="C44" i="91"/>
  <c r="E128" i="91"/>
  <c r="E88" i="91"/>
  <c r="E108" i="91"/>
  <c r="E46" i="91"/>
  <c r="F8" i="91"/>
  <c r="E26" i="91"/>
  <c r="E66" i="91"/>
  <c r="C237" i="91"/>
  <c r="C128" i="91" s="1"/>
  <c r="C66" i="91"/>
  <c r="C70" i="91"/>
  <c r="C69" i="91"/>
  <c r="C241" i="91"/>
  <c r="L201" i="91"/>
  <c r="L86" i="91" s="1"/>
  <c r="L24" i="91"/>
  <c r="E76" i="91"/>
  <c r="F135" i="91"/>
  <c r="F73" i="91"/>
  <c r="F115" i="91"/>
  <c r="G15" i="91"/>
  <c r="F53" i="91"/>
  <c r="F33" i="91"/>
  <c r="F95" i="91"/>
  <c r="H218" i="91"/>
  <c r="H106" i="91" s="1"/>
  <c r="H44" i="91"/>
  <c r="F218" i="91"/>
  <c r="F106" i="91" s="1"/>
  <c r="F44" i="91"/>
  <c r="L64" i="91"/>
  <c r="L235" i="91"/>
  <c r="L126" i="91" s="1"/>
  <c r="E218" i="91"/>
  <c r="E106" i="91" s="1"/>
  <c r="E44" i="91"/>
  <c r="D30" i="91"/>
  <c r="D229" i="91"/>
  <c r="D117" i="91" s="1"/>
  <c r="D120" i="91" s="1"/>
  <c r="D55" i="91"/>
  <c r="D58" i="91" s="1"/>
  <c r="E131" i="91"/>
  <c r="E91" i="91"/>
  <c r="E111" i="91"/>
  <c r="F11" i="91"/>
  <c r="E29" i="91"/>
  <c r="E49" i="91"/>
  <c r="E69" i="91"/>
  <c r="F129" i="91"/>
  <c r="F89" i="91"/>
  <c r="F67" i="91"/>
  <c r="F27" i="91"/>
  <c r="F47" i="91"/>
  <c r="F109" i="91"/>
  <c r="G9" i="91"/>
  <c r="H150" i="87"/>
  <c r="I150" i="87"/>
  <c r="G150" i="87"/>
  <c r="J150" i="87"/>
  <c r="F150" i="87"/>
  <c r="E150" i="87"/>
  <c r="D150" i="87"/>
  <c r="K150" i="87"/>
  <c r="C150" i="87"/>
  <c r="C26" i="87" s="1"/>
  <c r="L150" i="87"/>
  <c r="N14" i="90"/>
  <c r="N17" i="90"/>
  <c r="N16" i="90"/>
  <c r="N15" i="90"/>
  <c r="S210" i="87"/>
  <c r="S211" i="87"/>
  <c r="S212" i="87"/>
  <c r="S213" i="87"/>
  <c r="N134" i="95" l="1"/>
  <c r="L37" i="95"/>
  <c r="N35" i="95"/>
  <c r="L56" i="95"/>
  <c r="N54" i="95"/>
  <c r="N96" i="95"/>
  <c r="L96" i="95"/>
  <c r="L75" i="95"/>
  <c r="N73" i="95"/>
  <c r="N115" i="95"/>
  <c r="L115" i="95"/>
  <c r="F163" i="91"/>
  <c r="F84" i="91"/>
  <c r="D78" i="91"/>
  <c r="C140" i="91"/>
  <c r="F22" i="91"/>
  <c r="F62" i="91"/>
  <c r="F199" i="91"/>
  <c r="F216" i="91"/>
  <c r="F233" i="91"/>
  <c r="F124" i="91"/>
  <c r="F104" i="91"/>
  <c r="D119" i="91"/>
  <c r="D121" i="91" s="1"/>
  <c r="G4" i="91"/>
  <c r="G42" i="91" s="1"/>
  <c r="F146" i="91"/>
  <c r="F42" i="91"/>
  <c r="D101" i="91"/>
  <c r="E119" i="91"/>
  <c r="E121" i="91" s="1"/>
  <c r="E58" i="91"/>
  <c r="D77" i="91"/>
  <c r="D139" i="91"/>
  <c r="D141" i="91" s="1"/>
  <c r="D57" i="91"/>
  <c r="D59" i="91" s="1"/>
  <c r="E78" i="91"/>
  <c r="C92" i="91"/>
  <c r="C91" i="91"/>
  <c r="F131" i="91"/>
  <c r="F91" i="91"/>
  <c r="F69" i="91"/>
  <c r="G11" i="91"/>
  <c r="F29" i="91"/>
  <c r="F49" i="91"/>
  <c r="F111" i="91"/>
  <c r="G76" i="91"/>
  <c r="G138" i="91"/>
  <c r="G98" i="91"/>
  <c r="G56" i="91"/>
  <c r="G36" i="91"/>
  <c r="G118" i="91"/>
  <c r="H18" i="91"/>
  <c r="C106" i="91"/>
  <c r="N218" i="91"/>
  <c r="F96" i="91"/>
  <c r="F100" i="91" s="1"/>
  <c r="G16" i="91"/>
  <c r="F116" i="91"/>
  <c r="F120" i="91" s="1"/>
  <c r="F34" i="91"/>
  <c r="F38" i="91" s="1"/>
  <c r="F136" i="91"/>
  <c r="F140" i="91" s="1"/>
  <c r="F74" i="91"/>
  <c r="F78" i="91" s="1"/>
  <c r="F54" i="91"/>
  <c r="F58" i="91" s="1"/>
  <c r="N24" i="91"/>
  <c r="C37" i="91"/>
  <c r="G109" i="91"/>
  <c r="G129" i="91"/>
  <c r="G47" i="91"/>
  <c r="G89" i="91"/>
  <c r="G27" i="91"/>
  <c r="H9" i="91"/>
  <c r="G67" i="91"/>
  <c r="F108" i="91"/>
  <c r="F66" i="91"/>
  <c r="F128" i="91"/>
  <c r="G8" i="91"/>
  <c r="F26" i="91"/>
  <c r="F88" i="91"/>
  <c r="F46" i="91"/>
  <c r="C77" i="91"/>
  <c r="N64" i="91"/>
  <c r="E77" i="91"/>
  <c r="P67" i="91"/>
  <c r="P46" i="91"/>
  <c r="G137" i="91"/>
  <c r="G55" i="91"/>
  <c r="G117" i="91"/>
  <c r="H17" i="91"/>
  <c r="G75" i="91"/>
  <c r="G97" i="91"/>
  <c r="G35" i="91"/>
  <c r="F130" i="91"/>
  <c r="F68" i="91"/>
  <c r="F28" i="91"/>
  <c r="F110" i="91"/>
  <c r="F90" i="91"/>
  <c r="G10" i="91"/>
  <c r="F48" i="91"/>
  <c r="D37" i="91"/>
  <c r="D39" i="91" s="1"/>
  <c r="F132" i="91"/>
  <c r="F92" i="91"/>
  <c r="F70" i="91"/>
  <c r="F50" i="91"/>
  <c r="F30" i="91"/>
  <c r="G12" i="91"/>
  <c r="F112" i="91"/>
  <c r="G115" i="91"/>
  <c r="G135" i="91"/>
  <c r="G95" i="91"/>
  <c r="H15" i="91"/>
  <c r="G73" i="91"/>
  <c r="G53" i="91"/>
  <c r="G33" i="91"/>
  <c r="E139" i="91"/>
  <c r="E141" i="91" s="1"/>
  <c r="E37" i="91"/>
  <c r="E39" i="91" s="1"/>
  <c r="C111" i="91"/>
  <c r="C112" i="91"/>
  <c r="P66" i="91"/>
  <c r="E57" i="91"/>
  <c r="C131" i="91"/>
  <c r="C132" i="91"/>
  <c r="N44" i="91"/>
  <c r="C57" i="91"/>
  <c r="E99" i="91"/>
  <c r="E101" i="91" s="1"/>
  <c r="P47" i="91"/>
  <c r="S185" i="87"/>
  <c r="S238" i="87" s="1"/>
  <c r="S168" i="87"/>
  <c r="S151" i="87"/>
  <c r="S204" i="87" s="1"/>
  <c r="S184" i="87"/>
  <c r="S237" i="87" s="1"/>
  <c r="E48" i="88"/>
  <c r="C59" i="88"/>
  <c r="E64" i="88"/>
  <c r="E68" i="88"/>
  <c r="D77" i="88"/>
  <c r="D76" i="88"/>
  <c r="D75" i="88"/>
  <c r="D74" i="88"/>
  <c r="D73" i="88"/>
  <c r="D72" i="88"/>
  <c r="D71" i="88"/>
  <c r="D70" i="88"/>
  <c r="D69" i="88"/>
  <c r="E47" i="88"/>
  <c r="C77" i="88"/>
  <c r="E77" i="88" s="1"/>
  <c r="C75" i="88"/>
  <c r="C73" i="88"/>
  <c r="E73" i="88" s="1"/>
  <c r="F73" i="88" s="1"/>
  <c r="N40" i="88"/>
  <c r="N41" i="88"/>
  <c r="N42" i="88"/>
  <c r="N43" i="88"/>
  <c r="N44" i="88"/>
  <c r="N46" i="88"/>
  <c r="N47" i="88"/>
  <c r="N48" i="88"/>
  <c r="N49" i="88"/>
  <c r="N50" i="88"/>
  <c r="C71" i="88"/>
  <c r="E71" i="88" s="1"/>
  <c r="F71" i="88" s="1"/>
  <c r="N39" i="88"/>
  <c r="N23" i="88"/>
  <c r="N24" i="88"/>
  <c r="N25" i="88"/>
  <c r="N26" i="88"/>
  <c r="N27" i="88"/>
  <c r="N28" i="88"/>
  <c r="N30" i="88"/>
  <c r="N31" i="88"/>
  <c r="N32" i="88"/>
  <c r="N33" i="88"/>
  <c r="N34" i="88"/>
  <c r="N8" i="88"/>
  <c r="N9" i="88"/>
  <c r="N10" i="88"/>
  <c r="N11" i="88"/>
  <c r="N12" i="88"/>
  <c r="N14" i="88"/>
  <c r="N15" i="88"/>
  <c r="N16" i="88"/>
  <c r="N17" i="88"/>
  <c r="N18" i="88"/>
  <c r="C76" i="88"/>
  <c r="E76" i="88" s="1"/>
  <c r="C74" i="88"/>
  <c r="N7" i="88"/>
  <c r="C72" i="88"/>
  <c r="E72" i="88" s="1"/>
  <c r="F72" i="88" s="1"/>
  <c r="C70" i="88"/>
  <c r="E70" i="88" s="1"/>
  <c r="F70" i="88" s="1"/>
  <c r="C69" i="88"/>
  <c r="E69" i="88" s="1"/>
  <c r="D67" i="88"/>
  <c r="D66" i="88"/>
  <c r="D63" i="88"/>
  <c r="D62" i="88"/>
  <c r="D61" i="88"/>
  <c r="D60" i="88"/>
  <c r="D59" i="88"/>
  <c r="D58" i="88"/>
  <c r="D57" i="88"/>
  <c r="D56" i="88"/>
  <c r="C61" i="88"/>
  <c r="E61" i="88" s="1"/>
  <c r="F61" i="88" s="1"/>
  <c r="C63" i="88"/>
  <c r="E63" i="88" s="1"/>
  <c r="F63" i="88" s="1"/>
  <c r="C65" i="88"/>
  <c r="C67" i="88"/>
  <c r="E67" i="88" s="1"/>
  <c r="F67" i="88" s="1"/>
  <c r="C57" i="88"/>
  <c r="C66" i="88"/>
  <c r="E66" i="88" s="1"/>
  <c r="F66" i="88" s="1"/>
  <c r="C58" i="88"/>
  <c r="E58" i="88" s="1"/>
  <c r="F58" i="88" s="1"/>
  <c r="C60" i="88"/>
  <c r="C62" i="88"/>
  <c r="E62" i="88" s="1"/>
  <c r="F62" i="88" s="1"/>
  <c r="C56" i="88"/>
  <c r="E12" i="88"/>
  <c r="E8" i="88"/>
  <c r="E9" i="88"/>
  <c r="E10" i="88"/>
  <c r="E7" i="88"/>
  <c r="E56" i="88" l="1"/>
  <c r="F56" i="88" s="1"/>
  <c r="E74" i="88"/>
  <c r="F74" i="88" s="1"/>
  <c r="E75" i="88"/>
  <c r="F75" i="88" s="1"/>
  <c r="E60" i="88"/>
  <c r="F60" i="88" s="1"/>
  <c r="E57" i="88"/>
  <c r="E59" i="88"/>
  <c r="F59" i="88" s="1"/>
  <c r="N56" i="95"/>
  <c r="O54" i="95" s="1"/>
  <c r="N37" i="95"/>
  <c r="O35" i="95"/>
  <c r="N75" i="95"/>
  <c r="G216" i="91"/>
  <c r="H4" i="91"/>
  <c r="H124" i="91" s="1"/>
  <c r="G104" i="91"/>
  <c r="G62" i="91"/>
  <c r="G199" i="91"/>
  <c r="D79" i="91"/>
  <c r="G124" i="91"/>
  <c r="G146" i="91"/>
  <c r="G84" i="91"/>
  <c r="G233" i="91"/>
  <c r="G163" i="91"/>
  <c r="C99" i="91"/>
  <c r="C101" i="91" s="1"/>
  <c r="G22" i="91"/>
  <c r="G180" i="91"/>
  <c r="E79" i="91"/>
  <c r="F77" i="91"/>
  <c r="F79" i="91" s="1"/>
  <c r="E59" i="91"/>
  <c r="C139" i="91"/>
  <c r="C141" i="91" s="1"/>
  <c r="F99" i="91"/>
  <c r="F101" i="91" s="1"/>
  <c r="F37" i="91"/>
  <c r="F39" i="91" s="1"/>
  <c r="F139" i="91"/>
  <c r="F141" i="91" s="1"/>
  <c r="F119" i="91"/>
  <c r="F121" i="91" s="1"/>
  <c r="G88" i="91"/>
  <c r="G108" i="91"/>
  <c r="G46" i="91"/>
  <c r="G26" i="91"/>
  <c r="H8" i="91"/>
  <c r="G128" i="91"/>
  <c r="G66" i="91"/>
  <c r="H163" i="91"/>
  <c r="H146" i="91"/>
  <c r="H22" i="91"/>
  <c r="H62" i="91"/>
  <c r="H42" i="91"/>
  <c r="C119" i="91"/>
  <c r="G136" i="91"/>
  <c r="G140" i="91" s="1"/>
  <c r="G116" i="91"/>
  <c r="G120" i="91" s="1"/>
  <c r="H16" i="91"/>
  <c r="G96" i="91"/>
  <c r="G100" i="91" s="1"/>
  <c r="G74" i="91"/>
  <c r="G54" i="91"/>
  <c r="G58" i="91" s="1"/>
  <c r="G34" i="91"/>
  <c r="G130" i="91"/>
  <c r="G110" i="91"/>
  <c r="G90" i="91"/>
  <c r="G68" i="91"/>
  <c r="G28" i="91"/>
  <c r="G48" i="91"/>
  <c r="H10" i="91"/>
  <c r="C79" i="91"/>
  <c r="G111" i="91"/>
  <c r="G91" i="91"/>
  <c r="G69" i="91"/>
  <c r="G49" i="91"/>
  <c r="G29" i="91"/>
  <c r="G131" i="91"/>
  <c r="H11" i="91"/>
  <c r="H138" i="91"/>
  <c r="H76" i="91"/>
  <c r="H36" i="91"/>
  <c r="H118" i="91"/>
  <c r="I18" i="91"/>
  <c r="H98" i="91"/>
  <c r="H56" i="91"/>
  <c r="H137" i="91"/>
  <c r="H75" i="91"/>
  <c r="H117" i="91"/>
  <c r="H55" i="91"/>
  <c r="H35" i="91"/>
  <c r="I17" i="91"/>
  <c r="H97" i="91"/>
  <c r="G112" i="91"/>
  <c r="G92" i="91"/>
  <c r="G70" i="91"/>
  <c r="G50" i="91"/>
  <c r="H12" i="91"/>
  <c r="G132" i="91"/>
  <c r="G30" i="91"/>
  <c r="H89" i="91"/>
  <c r="H129" i="91"/>
  <c r="H47" i="91"/>
  <c r="I9" i="91"/>
  <c r="H109" i="91"/>
  <c r="H67" i="91"/>
  <c r="H27" i="91"/>
  <c r="F57" i="91"/>
  <c r="F59" i="91" s="1"/>
  <c r="C59" i="91"/>
  <c r="H135" i="91"/>
  <c r="H95" i="91"/>
  <c r="I15" i="91"/>
  <c r="H73" i="91"/>
  <c r="H53" i="91"/>
  <c r="H115" i="91"/>
  <c r="H33" i="91"/>
  <c r="C39" i="91"/>
  <c r="K151" i="87"/>
  <c r="J151" i="87"/>
  <c r="E151" i="87"/>
  <c r="D151" i="87"/>
  <c r="I151" i="87"/>
  <c r="H151" i="87"/>
  <c r="G151" i="87"/>
  <c r="F151" i="87"/>
  <c r="C151" i="87"/>
  <c r="C27" i="87" s="1"/>
  <c r="L151" i="87"/>
  <c r="S221" i="87"/>
  <c r="E49" i="88"/>
  <c r="E46" i="88"/>
  <c r="E44" i="88"/>
  <c r="E42" i="88"/>
  <c r="E41" i="88"/>
  <c r="E40" i="88"/>
  <c r="E33" i="88"/>
  <c r="E32" i="88"/>
  <c r="E31" i="88"/>
  <c r="E28" i="88"/>
  <c r="E26" i="88"/>
  <c r="E25" i="88"/>
  <c r="E24" i="88"/>
  <c r="E23" i="88"/>
  <c r="O38" i="88"/>
  <c r="O39" i="88"/>
  <c r="O40" i="88"/>
  <c r="O41" i="88"/>
  <c r="O42" i="88"/>
  <c r="O43" i="88"/>
  <c r="O44" i="88"/>
  <c r="O45" i="88"/>
  <c r="O46" i="88"/>
  <c r="O47" i="88"/>
  <c r="O48" i="88"/>
  <c r="O49" i="88"/>
  <c r="O50" i="88"/>
  <c r="O23" i="88"/>
  <c r="O24" i="88"/>
  <c r="O25" i="88"/>
  <c r="O26" i="88"/>
  <c r="O28" i="88"/>
  <c r="O31" i="88"/>
  <c r="O32" i="88"/>
  <c r="O33" i="88"/>
  <c r="O8" i="88"/>
  <c r="O9" i="88"/>
  <c r="O10" i="88"/>
  <c r="O12" i="88"/>
  <c r="O7" i="88"/>
  <c r="H216" i="91" l="1"/>
  <c r="H180" i="91"/>
  <c r="H199" i="91"/>
  <c r="I4" i="91"/>
  <c r="I124" i="91" s="1"/>
  <c r="H233" i="91"/>
  <c r="H104" i="91"/>
  <c r="O75" i="95"/>
  <c r="T25" i="95"/>
  <c r="O68" i="95"/>
  <c r="O61" i="95"/>
  <c r="O71" i="95"/>
  <c r="O70" i="95"/>
  <c r="O65" i="95"/>
  <c r="O72" i="95"/>
  <c r="O66" i="95"/>
  <c r="O62" i="95"/>
  <c r="O64" i="95"/>
  <c r="O63" i="95"/>
  <c r="O74" i="95"/>
  <c r="O69" i="95"/>
  <c r="O73" i="95"/>
  <c r="O37" i="95"/>
  <c r="O30" i="95"/>
  <c r="O23" i="95"/>
  <c r="O33" i="95"/>
  <c r="O32" i="95"/>
  <c r="O25" i="95"/>
  <c r="O34" i="95"/>
  <c r="O26" i="95"/>
  <c r="O27" i="95"/>
  <c r="O24" i="95"/>
  <c r="O28" i="95"/>
  <c r="O31" i="95"/>
  <c r="O36" i="95"/>
  <c r="O56" i="95"/>
  <c r="O48" i="95"/>
  <c r="O49" i="95"/>
  <c r="O42" i="95"/>
  <c r="O52" i="95"/>
  <c r="O51" i="95"/>
  <c r="O46" i="95"/>
  <c r="O44" i="95"/>
  <c r="O45" i="95"/>
  <c r="O43" i="95"/>
  <c r="O53" i="95"/>
  <c r="O47" i="95"/>
  <c r="O50" i="95"/>
  <c r="O55" i="95"/>
  <c r="H84" i="91"/>
  <c r="G139" i="91"/>
  <c r="G141" i="91" s="1"/>
  <c r="I138" i="91"/>
  <c r="I76" i="91"/>
  <c r="I98" i="91"/>
  <c r="I56" i="91"/>
  <c r="I36" i="91"/>
  <c r="J18" i="91"/>
  <c r="I118" i="91"/>
  <c r="G57" i="91"/>
  <c r="G38" i="91"/>
  <c r="G119" i="91"/>
  <c r="G121" i="91" s="1"/>
  <c r="G78" i="91"/>
  <c r="G99" i="91"/>
  <c r="I117" i="91"/>
  <c r="I97" i="91"/>
  <c r="J17" i="91"/>
  <c r="I35" i="91"/>
  <c r="I75" i="91"/>
  <c r="I137" i="91"/>
  <c r="I55" i="91"/>
  <c r="H116" i="91"/>
  <c r="H120" i="91" s="1"/>
  <c r="H54" i="91"/>
  <c r="H58" i="91" s="1"/>
  <c r="H96" i="91"/>
  <c r="H100" i="91" s="1"/>
  <c r="H136" i="91"/>
  <c r="H140" i="91" s="1"/>
  <c r="I16" i="91"/>
  <c r="H34" i="91"/>
  <c r="H38" i="91" s="1"/>
  <c r="H74" i="91"/>
  <c r="H78" i="91" s="1"/>
  <c r="H110" i="91"/>
  <c r="H68" i="91"/>
  <c r="H48" i="91"/>
  <c r="H28" i="91"/>
  <c r="H90" i="91"/>
  <c r="I10" i="91"/>
  <c r="H130" i="91"/>
  <c r="I233" i="91"/>
  <c r="I199" i="91"/>
  <c r="I163" i="91"/>
  <c r="J4" i="91"/>
  <c r="I146" i="91"/>
  <c r="I84" i="91"/>
  <c r="I62" i="91"/>
  <c r="I42" i="91"/>
  <c r="I22" i="91"/>
  <c r="I104" i="91"/>
  <c r="H131" i="91"/>
  <c r="H69" i="91"/>
  <c r="H49" i="91"/>
  <c r="H111" i="91"/>
  <c r="H91" i="91"/>
  <c r="I11" i="91"/>
  <c r="H29" i="91"/>
  <c r="I109" i="91"/>
  <c r="I129" i="91"/>
  <c r="I67" i="91"/>
  <c r="I47" i="91"/>
  <c r="I27" i="91"/>
  <c r="J9" i="91"/>
  <c r="I89" i="91"/>
  <c r="C121" i="91"/>
  <c r="H108" i="91"/>
  <c r="H128" i="91"/>
  <c r="H46" i="91"/>
  <c r="I8" i="91"/>
  <c r="H26" i="91"/>
  <c r="H66" i="91"/>
  <c r="H88" i="91"/>
  <c r="I95" i="91"/>
  <c r="I115" i="91"/>
  <c r="J15" i="91"/>
  <c r="I73" i="91"/>
  <c r="I33" i="91"/>
  <c r="I53" i="91"/>
  <c r="I135" i="91"/>
  <c r="G37" i="91"/>
  <c r="H112" i="91"/>
  <c r="H92" i="91"/>
  <c r="H70" i="91"/>
  <c r="H50" i="91"/>
  <c r="H132" i="91"/>
  <c r="I12" i="91"/>
  <c r="H30" i="91"/>
  <c r="G77" i="91"/>
  <c r="N51" i="87"/>
  <c r="N14" i="87"/>
  <c r="N6" i="87"/>
  <c r="D4" i="87"/>
  <c r="E4" i="87" s="1"/>
  <c r="F4" i="87" s="1"/>
  <c r="I216" i="91" l="1"/>
  <c r="I180" i="91"/>
  <c r="H77" i="91"/>
  <c r="H79" i="91" s="1"/>
  <c r="I131" i="91"/>
  <c r="I91" i="91"/>
  <c r="I69" i="91"/>
  <c r="I49" i="91"/>
  <c r="I111" i="91"/>
  <c r="I29" i="91"/>
  <c r="J11" i="91"/>
  <c r="J115" i="91"/>
  <c r="J73" i="91"/>
  <c r="J135" i="91"/>
  <c r="J95" i="91"/>
  <c r="J33" i="91"/>
  <c r="J53" i="91"/>
  <c r="K15" i="91"/>
  <c r="J67" i="91"/>
  <c r="J47" i="91"/>
  <c r="J27" i="91"/>
  <c r="J89" i="91"/>
  <c r="K9" i="91"/>
  <c r="J109" i="91"/>
  <c r="J129" i="91"/>
  <c r="G39" i="91"/>
  <c r="H99" i="91"/>
  <c r="H101" i="91" s="1"/>
  <c r="J163" i="91"/>
  <c r="J216" i="91"/>
  <c r="J124" i="91"/>
  <c r="J199" i="91"/>
  <c r="J180" i="91"/>
  <c r="J84" i="91"/>
  <c r="K4" i="91"/>
  <c r="J22" i="91"/>
  <c r="J146" i="91"/>
  <c r="J104" i="91"/>
  <c r="J62" i="91"/>
  <c r="J42" i="91"/>
  <c r="J233" i="91"/>
  <c r="H37" i="91"/>
  <c r="H39" i="91" s="1"/>
  <c r="J137" i="91"/>
  <c r="J97" i="91"/>
  <c r="J117" i="91"/>
  <c r="J35" i="91"/>
  <c r="K17" i="91"/>
  <c r="J55" i="91"/>
  <c r="J75" i="91"/>
  <c r="G101" i="91"/>
  <c r="I132" i="91"/>
  <c r="I70" i="91"/>
  <c r="J12" i="91"/>
  <c r="I92" i="91"/>
  <c r="I112" i="91"/>
  <c r="I50" i="91"/>
  <c r="I30" i="91"/>
  <c r="H139" i="91"/>
  <c r="I90" i="91"/>
  <c r="I68" i="91"/>
  <c r="I48" i="91"/>
  <c r="I28" i="91"/>
  <c r="I110" i="91"/>
  <c r="I130" i="91"/>
  <c r="J10" i="91"/>
  <c r="G79" i="91"/>
  <c r="G59" i="91"/>
  <c r="H57" i="91"/>
  <c r="H59" i="91" s="1"/>
  <c r="J118" i="91"/>
  <c r="J98" i="91"/>
  <c r="J56" i="91"/>
  <c r="K18" i="91"/>
  <c r="J138" i="91"/>
  <c r="J36" i="91"/>
  <c r="J76" i="91"/>
  <c r="I128" i="91"/>
  <c r="I108" i="91"/>
  <c r="I46" i="91"/>
  <c r="I26" i="91"/>
  <c r="I66" i="91"/>
  <c r="J8" i="91"/>
  <c r="I88" i="91"/>
  <c r="H119" i="91"/>
  <c r="I136" i="91"/>
  <c r="I140" i="91" s="1"/>
  <c r="I74" i="91"/>
  <c r="I78" i="91" s="1"/>
  <c r="I96" i="91"/>
  <c r="I100" i="91" s="1"/>
  <c r="J16" i="91"/>
  <c r="I34" i="91"/>
  <c r="I38" i="91" s="1"/>
  <c r="I116" i="91"/>
  <c r="I120" i="91" s="1"/>
  <c r="I54" i="91"/>
  <c r="I58" i="91" s="1"/>
  <c r="E153" i="87"/>
  <c r="D153" i="87"/>
  <c r="H153" i="87"/>
  <c r="I153" i="87"/>
  <c r="F153" i="87"/>
  <c r="C153" i="87"/>
  <c r="C29" i="87" s="1"/>
  <c r="G153" i="87"/>
  <c r="J153" i="87"/>
  <c r="L153" i="87"/>
  <c r="K153" i="87"/>
  <c r="G4" i="87"/>
  <c r="S240" i="87"/>
  <c r="C211" i="87"/>
  <c r="I139" i="91" l="1"/>
  <c r="I141" i="91" s="1"/>
  <c r="K129" i="91"/>
  <c r="K67" i="91"/>
  <c r="K27" i="91"/>
  <c r="K89" i="91"/>
  <c r="K109" i="91"/>
  <c r="K47" i="91"/>
  <c r="L9" i="91"/>
  <c r="N9" i="91" s="1"/>
  <c r="J111" i="91"/>
  <c r="J49" i="91"/>
  <c r="J69" i="91"/>
  <c r="J131" i="91"/>
  <c r="K11" i="91"/>
  <c r="J29" i="91"/>
  <c r="J91" i="91"/>
  <c r="K138" i="91"/>
  <c r="K98" i="91"/>
  <c r="K118" i="91"/>
  <c r="K56" i="91"/>
  <c r="K36" i="91"/>
  <c r="L18" i="91"/>
  <c r="N18" i="91" s="1"/>
  <c r="K76" i="91"/>
  <c r="H121" i="91"/>
  <c r="J132" i="91"/>
  <c r="J92" i="91"/>
  <c r="J112" i="91"/>
  <c r="J50" i="91"/>
  <c r="J70" i="91"/>
  <c r="K12" i="91"/>
  <c r="J30" i="91"/>
  <c r="I99" i="91"/>
  <c r="J96" i="91"/>
  <c r="J100" i="91" s="1"/>
  <c r="J136" i="91"/>
  <c r="J140" i="91" s="1"/>
  <c r="K16" i="91"/>
  <c r="J116" i="91"/>
  <c r="J120" i="91" s="1"/>
  <c r="J34" i="91"/>
  <c r="J38" i="91" s="1"/>
  <c r="J74" i="91"/>
  <c r="J78" i="91" s="1"/>
  <c r="J54" i="91"/>
  <c r="J58" i="91" s="1"/>
  <c r="J108" i="91"/>
  <c r="K8" i="91"/>
  <c r="J66" i="91"/>
  <c r="J26" i="91"/>
  <c r="J88" i="91"/>
  <c r="J46" i="91"/>
  <c r="J128" i="91"/>
  <c r="I37" i="91"/>
  <c r="I39" i="91" s="1"/>
  <c r="K115" i="91"/>
  <c r="K53" i="91"/>
  <c r="K33" i="91"/>
  <c r="K95" i="91"/>
  <c r="L15" i="91"/>
  <c r="K73" i="91"/>
  <c r="K135" i="91"/>
  <c r="I57" i="91"/>
  <c r="I59" i="91" s="1"/>
  <c r="H141" i="91"/>
  <c r="K117" i="91"/>
  <c r="K97" i="91"/>
  <c r="L17" i="91"/>
  <c r="K137" i="91"/>
  <c r="K55" i="91"/>
  <c r="K35" i="91"/>
  <c r="K75" i="91"/>
  <c r="J110" i="91"/>
  <c r="J130" i="91"/>
  <c r="J68" i="91"/>
  <c r="J48" i="91"/>
  <c r="K10" i="91"/>
  <c r="J28" i="91"/>
  <c r="J90" i="91"/>
  <c r="I77" i="91"/>
  <c r="I119" i="91"/>
  <c r="I121" i="91" s="1"/>
  <c r="K124" i="91"/>
  <c r="K146" i="91"/>
  <c r="K180" i="91"/>
  <c r="K233" i="91"/>
  <c r="K216" i="91"/>
  <c r="K163" i="91"/>
  <c r="K84" i="91"/>
  <c r="K62" i="91"/>
  <c r="K199" i="91"/>
  <c r="L4" i="91"/>
  <c r="K22" i="91"/>
  <c r="K42" i="91"/>
  <c r="K104" i="91"/>
  <c r="H4" i="87"/>
  <c r="C187" i="87"/>
  <c r="C240" i="87" s="1"/>
  <c r="D187" i="87"/>
  <c r="D240" i="87" s="1"/>
  <c r="E187" i="87"/>
  <c r="E240" i="87" s="1"/>
  <c r="F187" i="87"/>
  <c r="F240" i="87" s="1"/>
  <c r="G187" i="87"/>
  <c r="G240" i="87" s="1"/>
  <c r="H187" i="87"/>
  <c r="H240" i="87" s="1"/>
  <c r="I187" i="87"/>
  <c r="I240" i="87" s="1"/>
  <c r="J187" i="87"/>
  <c r="J240" i="87" s="1"/>
  <c r="K187" i="87"/>
  <c r="K240" i="87" s="1"/>
  <c r="L187" i="87"/>
  <c r="L240" i="87" s="1"/>
  <c r="C170" i="87"/>
  <c r="C223" i="87" s="1"/>
  <c r="D170" i="87"/>
  <c r="D223" i="87" s="1"/>
  <c r="E170" i="87"/>
  <c r="E223" i="87" s="1"/>
  <c r="F170" i="87"/>
  <c r="F223" i="87" s="1"/>
  <c r="G170" i="87"/>
  <c r="G223" i="87" s="1"/>
  <c r="H170" i="87"/>
  <c r="H223" i="87" s="1"/>
  <c r="I170" i="87"/>
  <c r="I223" i="87" s="1"/>
  <c r="J170" i="87"/>
  <c r="J223" i="87" s="1"/>
  <c r="K170" i="87"/>
  <c r="K223" i="87" s="1"/>
  <c r="L170" i="87"/>
  <c r="L223" i="87" s="1"/>
  <c r="C206" i="87"/>
  <c r="D206" i="87"/>
  <c r="E206" i="87"/>
  <c r="F206" i="87"/>
  <c r="G206" i="87"/>
  <c r="H206" i="87"/>
  <c r="I206" i="87"/>
  <c r="J206" i="87"/>
  <c r="K206" i="87"/>
  <c r="L206" i="87"/>
  <c r="D11" i="87"/>
  <c r="D29" i="87" s="1"/>
  <c r="J37" i="91" l="1"/>
  <c r="J39" i="91" s="1"/>
  <c r="J139" i="91"/>
  <c r="J57" i="91"/>
  <c r="J99" i="91"/>
  <c r="J101" i="91" s="1"/>
  <c r="K116" i="91"/>
  <c r="K120" i="91" s="1"/>
  <c r="K96" i="91"/>
  <c r="K100" i="91" s="1"/>
  <c r="K136" i="91"/>
  <c r="K140" i="91" s="1"/>
  <c r="L16" i="91"/>
  <c r="K34" i="91"/>
  <c r="K38" i="91" s="1"/>
  <c r="K74" i="91"/>
  <c r="K78" i="91" s="1"/>
  <c r="K54" i="91"/>
  <c r="K58" i="91" s="1"/>
  <c r="L129" i="91"/>
  <c r="L67" i="91"/>
  <c r="N67" i="91" s="1"/>
  <c r="L47" i="91"/>
  <c r="N47" i="91" s="1"/>
  <c r="L109" i="91"/>
  <c r="L89" i="91"/>
  <c r="L27" i="91"/>
  <c r="N27" i="91" s="1"/>
  <c r="J77" i="91"/>
  <c r="J79" i="91" s="1"/>
  <c r="L135" i="91"/>
  <c r="L95" i="91"/>
  <c r="L115" i="91"/>
  <c r="L73" i="91"/>
  <c r="L53" i="91"/>
  <c r="N53" i="91" s="1"/>
  <c r="L33" i="91"/>
  <c r="N15" i="91"/>
  <c r="K128" i="91"/>
  <c r="K108" i="91"/>
  <c r="K66" i="91"/>
  <c r="L8" i="91"/>
  <c r="K26" i="91"/>
  <c r="K88" i="91"/>
  <c r="K46" i="91"/>
  <c r="I101" i="91"/>
  <c r="L199" i="91"/>
  <c r="L216" i="91"/>
  <c r="L163" i="91"/>
  <c r="L84" i="91"/>
  <c r="L62" i="91"/>
  <c r="L42" i="91"/>
  <c r="L180" i="91"/>
  <c r="L146" i="91"/>
  <c r="L124" i="91"/>
  <c r="L22" i="91"/>
  <c r="L233" i="91"/>
  <c r="L104" i="91"/>
  <c r="I79" i="91"/>
  <c r="J119" i="91"/>
  <c r="J121" i="91" s="1"/>
  <c r="L117" i="91"/>
  <c r="L97" i="91"/>
  <c r="L55" i="91"/>
  <c r="N55" i="91" s="1"/>
  <c r="L35" i="91"/>
  <c r="N35" i="91" s="1"/>
  <c r="L75" i="91"/>
  <c r="N75" i="91" s="1"/>
  <c r="L137" i="91"/>
  <c r="N17" i="91"/>
  <c r="K110" i="91"/>
  <c r="K130" i="91"/>
  <c r="K68" i="91"/>
  <c r="K48" i="91"/>
  <c r="L10" i="91"/>
  <c r="K28" i="91"/>
  <c r="K90" i="91"/>
  <c r="K112" i="91"/>
  <c r="K132" i="91"/>
  <c r="K50" i="91"/>
  <c r="K70" i="91"/>
  <c r="L12" i="91"/>
  <c r="K92" i="91"/>
  <c r="K30" i="91"/>
  <c r="L138" i="91"/>
  <c r="L98" i="91"/>
  <c r="L118" i="91"/>
  <c r="L56" i="91"/>
  <c r="N56" i="91" s="1"/>
  <c r="L76" i="91"/>
  <c r="N76" i="91" s="1"/>
  <c r="L36" i="91"/>
  <c r="N36" i="91" s="1"/>
  <c r="K131" i="91"/>
  <c r="K91" i="91"/>
  <c r="K111" i="91"/>
  <c r="K69" i="91"/>
  <c r="K49" i="91"/>
  <c r="K29" i="91"/>
  <c r="L11" i="91"/>
  <c r="E11" i="87"/>
  <c r="I4" i="87"/>
  <c r="C148" i="87"/>
  <c r="C24" i="87" s="1"/>
  <c r="K57" i="91" l="1"/>
  <c r="K59" i="91" s="1"/>
  <c r="L66" i="91"/>
  <c r="L88" i="91"/>
  <c r="L46" i="91"/>
  <c r="L108" i="91"/>
  <c r="L26" i="91"/>
  <c r="L128" i="91"/>
  <c r="N8" i="91"/>
  <c r="L120" i="91"/>
  <c r="N120" i="91" s="1"/>
  <c r="K99" i="91"/>
  <c r="K101" i="91" s="1"/>
  <c r="L136" i="91"/>
  <c r="L140" i="91" s="1"/>
  <c r="N140" i="91" s="1"/>
  <c r="L96" i="91"/>
  <c r="L100" i="91" s="1"/>
  <c r="N100" i="91" s="1"/>
  <c r="L74" i="91"/>
  <c r="N74" i="91" s="1"/>
  <c r="L54" i="91"/>
  <c r="N54" i="91" s="1"/>
  <c r="L34" i="91"/>
  <c r="N34" i="91" s="1"/>
  <c r="L116" i="91"/>
  <c r="N16" i="91"/>
  <c r="K119" i="91"/>
  <c r="K121" i="91" s="1"/>
  <c r="K139" i="91"/>
  <c r="K141" i="91" s="1"/>
  <c r="L111" i="91"/>
  <c r="L131" i="91"/>
  <c r="L91" i="91"/>
  <c r="L49" i="91"/>
  <c r="N49" i="91" s="1"/>
  <c r="L69" i="91"/>
  <c r="N69" i="91" s="1"/>
  <c r="L29" i="91"/>
  <c r="N29" i="91" s="1"/>
  <c r="N11" i="91"/>
  <c r="L92" i="91"/>
  <c r="L70" i="91"/>
  <c r="N70" i="91" s="1"/>
  <c r="L132" i="91"/>
  <c r="L50" i="91"/>
  <c r="N50" i="91" s="1"/>
  <c r="L30" i="91"/>
  <c r="N30" i="91" s="1"/>
  <c r="L112" i="91"/>
  <c r="N12" i="91"/>
  <c r="L130" i="91"/>
  <c r="L68" i="91"/>
  <c r="N68" i="91" s="1"/>
  <c r="L48" i="91"/>
  <c r="N48" i="91" s="1"/>
  <c r="L110" i="91"/>
  <c r="L90" i="91"/>
  <c r="L28" i="91"/>
  <c r="N28" i="91" s="1"/>
  <c r="L38" i="91"/>
  <c r="N38" i="91" s="1"/>
  <c r="N33" i="91"/>
  <c r="L58" i="91"/>
  <c r="N58" i="91" s="1"/>
  <c r="J59" i="91"/>
  <c r="K37" i="91"/>
  <c r="K77" i="91"/>
  <c r="K79" i="91" s="1"/>
  <c r="N10" i="91"/>
  <c r="N73" i="91"/>
  <c r="J141" i="91"/>
  <c r="E29" i="87"/>
  <c r="J4" i="87"/>
  <c r="D18" i="87"/>
  <c r="D17" i="87"/>
  <c r="D16" i="87"/>
  <c r="D15" i="87"/>
  <c r="D12" i="87"/>
  <c r="D10" i="87"/>
  <c r="D9" i="87"/>
  <c r="D8" i="87"/>
  <c r="D26" i="87" s="1"/>
  <c r="L78" i="91" l="1"/>
  <c r="N78" i="91" s="1"/>
  <c r="L139" i="91"/>
  <c r="L141" i="91" s="1"/>
  <c r="K39" i="91"/>
  <c r="L37" i="91"/>
  <c r="L39" i="91" s="1"/>
  <c r="N26" i="91"/>
  <c r="L119" i="91"/>
  <c r="L121" i="91" s="1"/>
  <c r="L57" i="91"/>
  <c r="N46" i="91"/>
  <c r="L99" i="91"/>
  <c r="N139" i="91"/>
  <c r="N141" i="91" s="1"/>
  <c r="L77" i="91"/>
  <c r="N66" i="91"/>
  <c r="E9" i="87"/>
  <c r="D27" i="87"/>
  <c r="E10" i="87"/>
  <c r="E28" i="87" s="1"/>
  <c r="D28" i="87"/>
  <c r="E12" i="87"/>
  <c r="D30" i="87"/>
  <c r="F29" i="87"/>
  <c r="E18" i="87"/>
  <c r="E16" i="87"/>
  <c r="E17" i="87"/>
  <c r="E8" i="87"/>
  <c r="K4" i="87"/>
  <c r="E15" i="87"/>
  <c r="F10" i="87" l="1"/>
  <c r="G10" i="87" s="1"/>
  <c r="G28" i="87" s="1"/>
  <c r="E30" i="87"/>
  <c r="L79" i="91"/>
  <c r="N119" i="91"/>
  <c r="N121" i="91" s="1"/>
  <c r="T21" i="91"/>
  <c r="N77" i="91"/>
  <c r="T23" i="91"/>
  <c r="T22" i="91"/>
  <c r="L59" i="91"/>
  <c r="N57" i="91"/>
  <c r="L101" i="91"/>
  <c r="N99" i="91"/>
  <c r="N101" i="91" s="1"/>
  <c r="N37" i="91"/>
  <c r="F28" i="87"/>
  <c r="F8" i="87"/>
  <c r="F26" i="87" s="1"/>
  <c r="E26" i="87"/>
  <c r="F17" i="87"/>
  <c r="F16" i="87"/>
  <c r="F12" i="87"/>
  <c r="G29" i="87"/>
  <c r="F18" i="87"/>
  <c r="G18" i="87" s="1"/>
  <c r="F9" i="87"/>
  <c r="E27" i="87"/>
  <c r="L4" i="87"/>
  <c r="H10" i="87" l="1"/>
  <c r="H28" i="87" s="1"/>
  <c r="G8" i="87"/>
  <c r="G26" i="87" s="1"/>
  <c r="T24" i="91"/>
  <c r="N59" i="91"/>
  <c r="N39" i="91"/>
  <c r="N79" i="91"/>
  <c r="H29" i="87"/>
  <c r="G16" i="87"/>
  <c r="G12" i="87"/>
  <c r="F30" i="87"/>
  <c r="H8" i="87"/>
  <c r="G17" i="87"/>
  <c r="F27" i="87"/>
  <c r="G9" i="87"/>
  <c r="G15" i="87"/>
  <c r="H18" i="87"/>
  <c r="I10" i="87"/>
  <c r="O59" i="91" l="1"/>
  <c r="O51" i="91"/>
  <c r="O52" i="91"/>
  <c r="O44" i="91"/>
  <c r="O56" i="91"/>
  <c r="O55" i="91"/>
  <c r="O53" i="91"/>
  <c r="O47" i="91"/>
  <c r="O50" i="91"/>
  <c r="O58" i="91"/>
  <c r="O54" i="91"/>
  <c r="O49" i="91"/>
  <c r="O48" i="91"/>
  <c r="O46" i="91"/>
  <c r="O79" i="91"/>
  <c r="T27" i="91"/>
  <c r="O72" i="91"/>
  <c r="O64" i="91"/>
  <c r="O76" i="91"/>
  <c r="O67" i="91"/>
  <c r="O75" i="91"/>
  <c r="O68" i="91"/>
  <c r="O73" i="91"/>
  <c r="O70" i="91"/>
  <c r="O69" i="91"/>
  <c r="O78" i="91"/>
  <c r="O74" i="91"/>
  <c r="O66" i="91"/>
  <c r="O77" i="91"/>
  <c r="O39" i="91"/>
  <c r="O32" i="91"/>
  <c r="O24" i="91"/>
  <c r="O35" i="91"/>
  <c r="O36" i="91"/>
  <c r="O27" i="91"/>
  <c r="O29" i="91"/>
  <c r="O33" i="91"/>
  <c r="O30" i="91"/>
  <c r="O28" i="91"/>
  <c r="O38" i="91"/>
  <c r="O34" i="91"/>
  <c r="O26" i="91"/>
  <c r="O37" i="91"/>
  <c r="O57" i="91"/>
  <c r="H15" i="87"/>
  <c r="I8" i="87"/>
  <c r="H26" i="87"/>
  <c r="H16" i="87"/>
  <c r="H12" i="87"/>
  <c r="G30" i="87"/>
  <c r="G27" i="87"/>
  <c r="H9" i="87"/>
  <c r="H17" i="87"/>
  <c r="I28" i="87"/>
  <c r="I29" i="87"/>
  <c r="I18" i="87"/>
  <c r="J10" i="87"/>
  <c r="J28" i="87" s="1"/>
  <c r="H27" i="87" l="1"/>
  <c r="I9" i="87"/>
  <c r="J18" i="87"/>
  <c r="J8" i="87"/>
  <c r="I26" i="87"/>
  <c r="I12" i="87"/>
  <c r="H30" i="87"/>
  <c r="I16" i="87"/>
  <c r="J29" i="87"/>
  <c r="I17" i="87"/>
  <c r="I15" i="87"/>
  <c r="K10" i="87"/>
  <c r="K28" i="87" s="1"/>
  <c r="J12" i="87" l="1"/>
  <c r="I30" i="87"/>
  <c r="J15" i="87"/>
  <c r="K8" i="87"/>
  <c r="J26" i="87"/>
  <c r="J17" i="87"/>
  <c r="K18" i="87"/>
  <c r="K29" i="87"/>
  <c r="I27" i="87"/>
  <c r="J9" i="87"/>
  <c r="J16" i="87"/>
  <c r="L10" i="87"/>
  <c r="L28" i="87" l="1"/>
  <c r="N10" i="87"/>
  <c r="L18" i="87"/>
  <c r="K17" i="87"/>
  <c r="K16" i="87"/>
  <c r="L8" i="87"/>
  <c r="K26" i="87"/>
  <c r="J27" i="87"/>
  <c r="K9" i="87"/>
  <c r="K15" i="87"/>
  <c r="L29" i="87"/>
  <c r="N11" i="87"/>
  <c r="K12" i="87"/>
  <c r="J30" i="87"/>
  <c r="L157" i="87"/>
  <c r="D157" i="87"/>
  <c r="D33" i="87" s="1"/>
  <c r="K157" i="87"/>
  <c r="J157" i="87"/>
  <c r="J33" i="87" s="1"/>
  <c r="I157" i="87"/>
  <c r="I33" i="87" s="1"/>
  <c r="H157" i="87"/>
  <c r="H33" i="87" s="1"/>
  <c r="F157" i="87"/>
  <c r="F33" i="87" s="1"/>
  <c r="E157" i="87"/>
  <c r="E33" i="87" s="1"/>
  <c r="C210" i="87"/>
  <c r="G157" i="87"/>
  <c r="G33" i="87" s="1"/>
  <c r="L171" i="87"/>
  <c r="L49" i="87" s="1"/>
  <c r="D171" i="87"/>
  <c r="D50" i="87" s="1"/>
  <c r="E171" i="87"/>
  <c r="C171" i="87"/>
  <c r="C49" i="87" s="1"/>
  <c r="K171" i="87"/>
  <c r="K49" i="87" s="1"/>
  <c r="J171" i="87"/>
  <c r="J49" i="87" s="1"/>
  <c r="H171" i="87"/>
  <c r="H49" i="87" s="1"/>
  <c r="G171" i="87"/>
  <c r="G49" i="87" s="1"/>
  <c r="I171" i="87"/>
  <c r="I49" i="87" s="1"/>
  <c r="F171" i="87"/>
  <c r="F49" i="87" s="1"/>
  <c r="L185" i="87"/>
  <c r="D185" i="87"/>
  <c r="D238" i="87" s="1"/>
  <c r="K185" i="87"/>
  <c r="C185" i="87"/>
  <c r="J185" i="87"/>
  <c r="F185" i="87"/>
  <c r="E185" i="87"/>
  <c r="E238" i="87" s="1"/>
  <c r="I185" i="87"/>
  <c r="H185" i="87"/>
  <c r="G185" i="87"/>
  <c r="J158" i="87"/>
  <c r="J34" i="87" s="1"/>
  <c r="K158" i="87"/>
  <c r="I158" i="87"/>
  <c r="I34" i="87" s="1"/>
  <c r="H158" i="87"/>
  <c r="H34" i="87" s="1"/>
  <c r="G158" i="87"/>
  <c r="G34" i="87" s="1"/>
  <c r="E158" i="87"/>
  <c r="E34" i="87" s="1"/>
  <c r="L158" i="87"/>
  <c r="F158" i="87"/>
  <c r="F34" i="87" s="1"/>
  <c r="D158" i="87"/>
  <c r="D34" i="87" s="1"/>
  <c r="D205" i="87"/>
  <c r="C205" i="87"/>
  <c r="F160" i="87"/>
  <c r="F36" i="87" s="1"/>
  <c r="I160" i="87"/>
  <c r="I36" i="87" s="1"/>
  <c r="H160" i="87"/>
  <c r="H36" i="87" s="1"/>
  <c r="G160" i="87"/>
  <c r="G36" i="87" s="1"/>
  <c r="E160" i="87"/>
  <c r="E36" i="87" s="1"/>
  <c r="L160" i="87"/>
  <c r="C213" i="87"/>
  <c r="J160" i="87"/>
  <c r="J36" i="87" s="1"/>
  <c r="K160" i="87"/>
  <c r="K36" i="87" s="1"/>
  <c r="D160" i="87"/>
  <c r="D36" i="87" s="1"/>
  <c r="F175" i="87"/>
  <c r="K175" i="87"/>
  <c r="J175" i="87"/>
  <c r="I175" i="87"/>
  <c r="H175" i="87"/>
  <c r="G175" i="87"/>
  <c r="E175" i="87"/>
  <c r="E228" i="87" s="1"/>
  <c r="L175" i="87"/>
  <c r="D175" i="87"/>
  <c r="D228" i="87" s="1"/>
  <c r="C175" i="87"/>
  <c r="C228" i="87" s="1"/>
  <c r="F190" i="87"/>
  <c r="E190" i="87"/>
  <c r="E243" i="87" s="1"/>
  <c r="L190" i="87"/>
  <c r="D190" i="87"/>
  <c r="D243" i="87" s="1"/>
  <c r="K190" i="87"/>
  <c r="J190" i="87"/>
  <c r="I190" i="87"/>
  <c r="G190" i="87"/>
  <c r="C190" i="87"/>
  <c r="C243" i="87" s="1"/>
  <c r="H190" i="87"/>
  <c r="J173" i="87"/>
  <c r="D173" i="87"/>
  <c r="D226" i="87" s="1"/>
  <c r="L173" i="87"/>
  <c r="C173" i="87"/>
  <c r="C226" i="87" s="1"/>
  <c r="K173" i="87"/>
  <c r="I173" i="87"/>
  <c r="G173" i="87"/>
  <c r="H173" i="87"/>
  <c r="F173" i="87"/>
  <c r="E173" i="87"/>
  <c r="E226" i="87" s="1"/>
  <c r="H188" i="87"/>
  <c r="H69" i="87" s="1"/>
  <c r="G188" i="87"/>
  <c r="G69" i="87" s="1"/>
  <c r="F188" i="87"/>
  <c r="F69" i="87" s="1"/>
  <c r="K188" i="87"/>
  <c r="K69" i="87" s="1"/>
  <c r="J188" i="87"/>
  <c r="J69" i="87" s="1"/>
  <c r="I188" i="87"/>
  <c r="I69" i="87" s="1"/>
  <c r="E188" i="87"/>
  <c r="D188" i="87"/>
  <c r="C188" i="87"/>
  <c r="L188" i="87"/>
  <c r="L69" i="87" s="1"/>
  <c r="L165" i="87"/>
  <c r="D165" i="87"/>
  <c r="D218" i="87" s="1"/>
  <c r="H165" i="87"/>
  <c r="G165" i="87"/>
  <c r="F165" i="87"/>
  <c r="E165" i="87"/>
  <c r="E218" i="87" s="1"/>
  <c r="K165" i="87"/>
  <c r="J165" i="87"/>
  <c r="I165" i="87"/>
  <c r="C218" i="87"/>
  <c r="L176" i="87"/>
  <c r="D176" i="87"/>
  <c r="D229" i="87" s="1"/>
  <c r="J176" i="87"/>
  <c r="I176" i="87"/>
  <c r="H176" i="87"/>
  <c r="G176" i="87"/>
  <c r="E176" i="87"/>
  <c r="E229" i="87" s="1"/>
  <c r="K176" i="87"/>
  <c r="F176" i="87"/>
  <c r="C176" i="87"/>
  <c r="C229" i="87" s="1"/>
  <c r="L191" i="87"/>
  <c r="D191" i="87"/>
  <c r="D244" i="87" s="1"/>
  <c r="K191" i="87"/>
  <c r="C191" i="87"/>
  <c r="C244" i="87" s="1"/>
  <c r="J191" i="87"/>
  <c r="E191" i="87"/>
  <c r="E244" i="87" s="1"/>
  <c r="I191" i="87"/>
  <c r="H191" i="87"/>
  <c r="G191" i="87"/>
  <c r="F191" i="87"/>
  <c r="H159" i="87"/>
  <c r="H35" i="87" s="1"/>
  <c r="J159" i="87"/>
  <c r="J35" i="87" s="1"/>
  <c r="I159" i="87"/>
  <c r="I35" i="87" s="1"/>
  <c r="G159" i="87"/>
  <c r="G35" i="87" s="1"/>
  <c r="F159" i="87"/>
  <c r="F35" i="87" s="1"/>
  <c r="D159" i="87"/>
  <c r="D35" i="87" s="1"/>
  <c r="K159" i="87"/>
  <c r="E159" i="87"/>
  <c r="E35" i="87" s="1"/>
  <c r="C212" i="87"/>
  <c r="L159" i="87"/>
  <c r="J167" i="87"/>
  <c r="G167" i="87"/>
  <c r="F167" i="87"/>
  <c r="E167" i="87"/>
  <c r="E220" i="87" s="1"/>
  <c r="D167" i="87"/>
  <c r="D220" i="87" s="1"/>
  <c r="K167" i="87"/>
  <c r="C167" i="87"/>
  <c r="C220" i="87" s="1"/>
  <c r="L167" i="87"/>
  <c r="I167" i="87"/>
  <c r="H167" i="87"/>
  <c r="J192" i="87"/>
  <c r="I192" i="87"/>
  <c r="H192" i="87"/>
  <c r="F192" i="87"/>
  <c r="E192" i="87"/>
  <c r="E245" i="87" s="1"/>
  <c r="D192" i="87"/>
  <c r="D245" i="87" s="1"/>
  <c r="C192" i="87"/>
  <c r="C245" i="87" s="1"/>
  <c r="L192" i="87"/>
  <c r="K192" i="87"/>
  <c r="G192" i="87"/>
  <c r="J186" i="87"/>
  <c r="I186" i="87"/>
  <c r="H186" i="87"/>
  <c r="G186" i="87"/>
  <c r="F186" i="87"/>
  <c r="E186" i="87"/>
  <c r="E239" i="87" s="1"/>
  <c r="D186" i="87"/>
  <c r="D239" i="87" s="1"/>
  <c r="C186" i="87"/>
  <c r="C239" i="87" s="1"/>
  <c r="K186" i="87"/>
  <c r="L186" i="87"/>
  <c r="H174" i="87"/>
  <c r="L174" i="87"/>
  <c r="C174" i="87"/>
  <c r="C227" i="87" s="1"/>
  <c r="K174" i="87"/>
  <c r="J174" i="87"/>
  <c r="I174" i="87"/>
  <c r="G174" i="87"/>
  <c r="F174" i="87"/>
  <c r="D174" i="87"/>
  <c r="D227" i="87" s="1"/>
  <c r="E174" i="87"/>
  <c r="E227" i="87" s="1"/>
  <c r="F156" i="87"/>
  <c r="F32" i="87" s="1"/>
  <c r="L156" i="87"/>
  <c r="L32" i="87" s="1"/>
  <c r="C209" i="87"/>
  <c r="K156" i="87"/>
  <c r="K32" i="87" s="1"/>
  <c r="J156" i="87"/>
  <c r="J32" i="87" s="1"/>
  <c r="I156" i="87"/>
  <c r="I32" i="87" s="1"/>
  <c r="G156" i="87"/>
  <c r="G32" i="87" s="1"/>
  <c r="H156" i="87"/>
  <c r="H32" i="87" s="1"/>
  <c r="E156" i="87"/>
  <c r="E32" i="87" s="1"/>
  <c r="D156" i="87"/>
  <c r="D32" i="87" s="1"/>
  <c r="H182" i="87"/>
  <c r="G182" i="87"/>
  <c r="F182" i="87"/>
  <c r="L182" i="87"/>
  <c r="K182" i="87"/>
  <c r="J182" i="87"/>
  <c r="I182" i="87"/>
  <c r="E182" i="87"/>
  <c r="E235" i="87" s="1"/>
  <c r="D182" i="87"/>
  <c r="D235" i="87" s="1"/>
  <c r="C182" i="87"/>
  <c r="C235" i="87" s="1"/>
  <c r="H193" i="87"/>
  <c r="G193" i="87"/>
  <c r="F193" i="87"/>
  <c r="J193" i="87"/>
  <c r="I193" i="87"/>
  <c r="E193" i="87"/>
  <c r="E246" i="87" s="1"/>
  <c r="D193" i="87"/>
  <c r="D246" i="87" s="1"/>
  <c r="C193" i="87"/>
  <c r="C246" i="87" s="1"/>
  <c r="K193" i="87"/>
  <c r="L193" i="87"/>
  <c r="E201" i="87"/>
  <c r="D201" i="87"/>
  <c r="C201" i="87"/>
  <c r="E203" i="87"/>
  <c r="D203" i="87"/>
  <c r="C203" i="87"/>
  <c r="J177" i="87"/>
  <c r="I177" i="87"/>
  <c r="K177" i="87"/>
  <c r="H177" i="87"/>
  <c r="G177" i="87"/>
  <c r="F177" i="87"/>
  <c r="D177" i="87"/>
  <c r="D230" i="87" s="1"/>
  <c r="C177" i="87"/>
  <c r="C230" i="87" s="1"/>
  <c r="E177" i="87"/>
  <c r="E230" i="87" s="1"/>
  <c r="L177" i="87"/>
  <c r="F169" i="87"/>
  <c r="E169" i="87"/>
  <c r="E222" i="87" s="1"/>
  <c r="D169" i="87"/>
  <c r="D222" i="87" s="1"/>
  <c r="L169" i="87"/>
  <c r="C169" i="87"/>
  <c r="C222" i="87" s="1"/>
  <c r="K169" i="87"/>
  <c r="I169" i="87"/>
  <c r="H169" i="87"/>
  <c r="G169" i="87"/>
  <c r="J169" i="87"/>
  <c r="F184" i="87"/>
  <c r="E184" i="87"/>
  <c r="E237" i="87" s="1"/>
  <c r="L184" i="87"/>
  <c r="D184" i="87"/>
  <c r="D237" i="87" s="1"/>
  <c r="K184" i="87"/>
  <c r="J184" i="87"/>
  <c r="I184" i="87"/>
  <c r="H184" i="87"/>
  <c r="C184" i="87"/>
  <c r="C237" i="87" s="1"/>
  <c r="G184" i="87"/>
  <c r="D44" i="87"/>
  <c r="K33" i="87" l="1"/>
  <c r="K34" i="87"/>
  <c r="K35" i="87"/>
  <c r="L36" i="87"/>
  <c r="D213" i="87"/>
  <c r="D211" i="87"/>
  <c r="D209" i="87"/>
  <c r="L26" i="87"/>
  <c r="N8" i="87"/>
  <c r="K27" i="87"/>
  <c r="L9" i="87"/>
  <c r="L27" i="87" s="1"/>
  <c r="E211" i="87"/>
  <c r="L16" i="87"/>
  <c r="L34" i="87" s="1"/>
  <c r="E213" i="87"/>
  <c r="L12" i="87"/>
  <c r="L70" i="87" s="1"/>
  <c r="K30" i="87"/>
  <c r="D210" i="87"/>
  <c r="E209" i="87"/>
  <c r="N32" i="87"/>
  <c r="E210" i="87"/>
  <c r="L17" i="87"/>
  <c r="L35" i="87" s="1"/>
  <c r="E212" i="87"/>
  <c r="D212" i="87"/>
  <c r="L15" i="87"/>
  <c r="N18" i="87"/>
  <c r="C238" i="87"/>
  <c r="C67" i="87"/>
  <c r="D55" i="87"/>
  <c r="D67" i="87"/>
  <c r="C241" i="87"/>
  <c r="C131" i="87" s="1"/>
  <c r="C69" i="87"/>
  <c r="D241" i="87"/>
  <c r="D131" i="87" s="1"/>
  <c r="D69" i="87"/>
  <c r="E241" i="87"/>
  <c r="E131" i="87" s="1"/>
  <c r="E69" i="87"/>
  <c r="C224" i="87"/>
  <c r="C111" i="87" s="1"/>
  <c r="E224" i="87"/>
  <c r="E111" i="87" s="1"/>
  <c r="E49" i="87"/>
  <c r="D224" i="87"/>
  <c r="D111" i="87" s="1"/>
  <c r="D49" i="87"/>
  <c r="N49" i="87" s="1"/>
  <c r="D207" i="87"/>
  <c r="D91" i="87" s="1"/>
  <c r="E207" i="87"/>
  <c r="E91" i="87" s="1"/>
  <c r="E205" i="87"/>
  <c r="C207" i="87"/>
  <c r="C91" i="87" s="1"/>
  <c r="C54" i="87"/>
  <c r="C72" i="87"/>
  <c r="C55" i="87"/>
  <c r="C70" i="87"/>
  <c r="C66" i="87"/>
  <c r="C46" i="87"/>
  <c r="C64" i="87"/>
  <c r="D66" i="87"/>
  <c r="D75" i="87"/>
  <c r="D46" i="87"/>
  <c r="J230" i="87"/>
  <c r="J118" i="87" s="1"/>
  <c r="J56" i="87"/>
  <c r="L246" i="87"/>
  <c r="H209" i="87"/>
  <c r="H94" i="87" s="1"/>
  <c r="F73" i="87"/>
  <c r="F244" i="87"/>
  <c r="F135" i="87" s="1"/>
  <c r="J218" i="87"/>
  <c r="J106" i="87" s="1"/>
  <c r="J44" i="87"/>
  <c r="I241" i="87"/>
  <c r="I70" i="87"/>
  <c r="J52" i="87"/>
  <c r="J226" i="87"/>
  <c r="J114" i="87" s="1"/>
  <c r="F211" i="87"/>
  <c r="H168" i="87"/>
  <c r="F168" i="87"/>
  <c r="E168" i="87"/>
  <c r="E221" i="87" s="1"/>
  <c r="D168" i="87"/>
  <c r="L168" i="87"/>
  <c r="C168" i="87"/>
  <c r="C221" i="87" s="1"/>
  <c r="J168" i="87"/>
  <c r="K168" i="87"/>
  <c r="I168" i="87"/>
  <c r="G168" i="87"/>
  <c r="D73" i="87"/>
  <c r="H237" i="87"/>
  <c r="H128" i="87" s="1"/>
  <c r="H66" i="87"/>
  <c r="I203" i="87"/>
  <c r="I88" i="87" s="1"/>
  <c r="G203" i="87"/>
  <c r="G88" i="87" s="1"/>
  <c r="C75" i="87"/>
  <c r="F64" i="87"/>
  <c r="F235" i="87"/>
  <c r="F126" i="87" s="1"/>
  <c r="I209" i="87"/>
  <c r="I94" i="87" s="1"/>
  <c r="H53" i="87"/>
  <c r="H227" i="87"/>
  <c r="H115" i="87" s="1"/>
  <c r="G239" i="87"/>
  <c r="G130" i="87" s="1"/>
  <c r="G68" i="87"/>
  <c r="H46" i="87"/>
  <c r="H220" i="87"/>
  <c r="H108" i="87" s="1"/>
  <c r="G46" i="87"/>
  <c r="G220" i="87"/>
  <c r="G108" i="87" s="1"/>
  <c r="F212" i="87"/>
  <c r="F97" i="87" s="1"/>
  <c r="H244" i="87"/>
  <c r="H135" i="87" s="1"/>
  <c r="H73" i="87"/>
  <c r="C73" i="87"/>
  <c r="J229" i="87"/>
  <c r="J117" i="87" s="1"/>
  <c r="J55" i="87"/>
  <c r="H207" i="87"/>
  <c r="K70" i="87"/>
  <c r="K241" i="87"/>
  <c r="G226" i="87"/>
  <c r="G114" i="87" s="1"/>
  <c r="G52" i="87"/>
  <c r="H243" i="87"/>
  <c r="H134" i="87" s="1"/>
  <c r="H72" i="87"/>
  <c r="H228" i="87"/>
  <c r="H54" i="87"/>
  <c r="J213" i="87"/>
  <c r="J98" i="87" s="1"/>
  <c r="H238" i="87"/>
  <c r="H129" i="87" s="1"/>
  <c r="H67" i="87"/>
  <c r="L238" i="87"/>
  <c r="F210" i="87"/>
  <c r="F95" i="87" s="1"/>
  <c r="G75" i="87"/>
  <c r="G246" i="87"/>
  <c r="G137" i="87" s="1"/>
  <c r="K245" i="87"/>
  <c r="K74" i="87"/>
  <c r="K212" i="87"/>
  <c r="K97" i="87" s="1"/>
  <c r="H229" i="87"/>
  <c r="H117" i="87" s="1"/>
  <c r="H55" i="87"/>
  <c r="L207" i="87"/>
  <c r="K67" i="87"/>
  <c r="K238" i="87"/>
  <c r="K129" i="87" s="1"/>
  <c r="I66" i="87"/>
  <c r="I237" i="87"/>
  <c r="I128" i="87" s="1"/>
  <c r="J222" i="87"/>
  <c r="J110" i="87" s="1"/>
  <c r="J48" i="87"/>
  <c r="F230" i="87"/>
  <c r="F118" i="87" s="1"/>
  <c r="F56" i="87"/>
  <c r="K203" i="87"/>
  <c r="K88" i="87" s="1"/>
  <c r="F203" i="87"/>
  <c r="F88" i="87" s="1"/>
  <c r="G64" i="87"/>
  <c r="G235" i="87"/>
  <c r="G126" i="87" s="1"/>
  <c r="J209" i="87"/>
  <c r="J94" i="87" s="1"/>
  <c r="F53" i="87"/>
  <c r="F227" i="87"/>
  <c r="F115" i="87" s="1"/>
  <c r="C53" i="87"/>
  <c r="H239" i="87"/>
  <c r="H130" i="87" s="1"/>
  <c r="H68" i="87"/>
  <c r="I46" i="87"/>
  <c r="I220" i="87"/>
  <c r="I108" i="87" s="1"/>
  <c r="J46" i="87"/>
  <c r="J220" i="87"/>
  <c r="J108" i="87" s="1"/>
  <c r="G212" i="87"/>
  <c r="G97" i="87" s="1"/>
  <c r="I73" i="87"/>
  <c r="I244" i="87"/>
  <c r="I135" i="87" s="1"/>
  <c r="F218" i="87"/>
  <c r="F106" i="87" s="1"/>
  <c r="F44" i="87"/>
  <c r="I207" i="87"/>
  <c r="F70" i="87"/>
  <c r="F241" i="87"/>
  <c r="I226" i="87"/>
  <c r="I114" i="87" s="1"/>
  <c r="I52" i="87"/>
  <c r="F243" i="87"/>
  <c r="F134" i="87" s="1"/>
  <c r="F72" i="87"/>
  <c r="I54" i="87"/>
  <c r="I228" i="87"/>
  <c r="G205" i="87"/>
  <c r="G90" i="87" s="1"/>
  <c r="G211" i="87"/>
  <c r="I238" i="87"/>
  <c r="I129" i="87" s="1"/>
  <c r="I67" i="87"/>
  <c r="H210" i="87"/>
  <c r="H95" i="87" s="1"/>
  <c r="G222" i="87"/>
  <c r="G110" i="87" s="1"/>
  <c r="G48" i="87"/>
  <c r="G56" i="87"/>
  <c r="G230" i="87"/>
  <c r="G118" i="87" s="1"/>
  <c r="F201" i="87"/>
  <c r="F86" i="87" s="1"/>
  <c r="H64" i="87"/>
  <c r="H235" i="87"/>
  <c r="H126" i="87" s="1"/>
  <c r="K209" i="87"/>
  <c r="K94" i="87" s="1"/>
  <c r="G53" i="87"/>
  <c r="G227" i="87"/>
  <c r="G115" i="87" s="1"/>
  <c r="L68" i="87"/>
  <c r="L239" i="87"/>
  <c r="L130" i="87" s="1"/>
  <c r="I68" i="87"/>
  <c r="I239" i="87"/>
  <c r="I130" i="87" s="1"/>
  <c r="L220" i="87"/>
  <c r="L108" i="87" s="1"/>
  <c r="L46" i="87"/>
  <c r="I212" i="87"/>
  <c r="I97" i="87" s="1"/>
  <c r="F55" i="87"/>
  <c r="F229" i="87"/>
  <c r="F117" i="87" s="1"/>
  <c r="L229" i="87"/>
  <c r="G44" i="87"/>
  <c r="G218" i="87"/>
  <c r="G106" i="87" s="1"/>
  <c r="G207" i="87"/>
  <c r="L241" i="87"/>
  <c r="G70" i="87"/>
  <c r="G241" i="87"/>
  <c r="K226" i="87"/>
  <c r="K114" i="87" s="1"/>
  <c r="K52" i="87"/>
  <c r="G243" i="87"/>
  <c r="G134" i="87" s="1"/>
  <c r="G72" i="87"/>
  <c r="J228" i="87"/>
  <c r="J54" i="87"/>
  <c r="L213" i="87"/>
  <c r="L98" i="87" s="1"/>
  <c r="F205" i="87"/>
  <c r="F90" i="87" s="1"/>
  <c r="J205" i="87"/>
  <c r="J90" i="87" s="1"/>
  <c r="H211" i="87"/>
  <c r="F224" i="87"/>
  <c r="F50" i="87"/>
  <c r="I210" i="87"/>
  <c r="I95" i="87" s="1"/>
  <c r="J237" i="87"/>
  <c r="J128" i="87" s="1"/>
  <c r="J66" i="87"/>
  <c r="F48" i="87"/>
  <c r="F222" i="87"/>
  <c r="F110" i="87" s="1"/>
  <c r="H203" i="87"/>
  <c r="H88" i="87" s="1"/>
  <c r="K66" i="87"/>
  <c r="K237" i="87"/>
  <c r="K128" i="87" s="1"/>
  <c r="H48" i="87"/>
  <c r="H222" i="87"/>
  <c r="H110" i="87" s="1"/>
  <c r="C48" i="87"/>
  <c r="H56" i="87"/>
  <c r="H230" i="87"/>
  <c r="H118" i="87" s="1"/>
  <c r="J203" i="87"/>
  <c r="J88" i="87" s="1"/>
  <c r="G201" i="87"/>
  <c r="G86" i="87" s="1"/>
  <c r="I246" i="87"/>
  <c r="I137" i="87" s="1"/>
  <c r="I75" i="87"/>
  <c r="I53" i="87"/>
  <c r="I227" i="87"/>
  <c r="I115" i="87" s="1"/>
  <c r="K239" i="87"/>
  <c r="K130" i="87" s="1"/>
  <c r="K68" i="87"/>
  <c r="J239" i="87"/>
  <c r="J130" i="87" s="1"/>
  <c r="J68" i="87"/>
  <c r="F245" i="87"/>
  <c r="F74" i="87"/>
  <c r="L212" i="87"/>
  <c r="J212" i="87"/>
  <c r="J97" i="87" s="1"/>
  <c r="J244" i="87"/>
  <c r="J135" i="87" s="1"/>
  <c r="J73" i="87"/>
  <c r="K55" i="87"/>
  <c r="K229" i="87"/>
  <c r="K117" i="87" s="1"/>
  <c r="H44" i="87"/>
  <c r="H218" i="87"/>
  <c r="H106" i="87" s="1"/>
  <c r="J207" i="87"/>
  <c r="H241" i="87"/>
  <c r="H70" i="87"/>
  <c r="I243" i="87"/>
  <c r="I134" i="87" s="1"/>
  <c r="I72" i="87"/>
  <c r="K54" i="87"/>
  <c r="K228" i="87"/>
  <c r="I205" i="87"/>
  <c r="I90" i="87" s="1"/>
  <c r="I211" i="87"/>
  <c r="F238" i="87"/>
  <c r="F129" i="87" s="1"/>
  <c r="F67" i="87"/>
  <c r="I224" i="87"/>
  <c r="I50" i="87"/>
  <c r="L224" i="87"/>
  <c r="J210" i="87"/>
  <c r="J95" i="87" s="1"/>
  <c r="K211" i="87"/>
  <c r="J67" i="87"/>
  <c r="J238" i="87"/>
  <c r="J129" i="87" s="1"/>
  <c r="G224" i="87"/>
  <c r="G50" i="87"/>
  <c r="C50" i="87"/>
  <c r="K210" i="87"/>
  <c r="K95" i="87" s="1"/>
  <c r="I222" i="87"/>
  <c r="I110" i="87" s="1"/>
  <c r="I48" i="87"/>
  <c r="I201" i="87"/>
  <c r="I86" i="87" s="1"/>
  <c r="H201" i="87"/>
  <c r="H86" i="87" s="1"/>
  <c r="J246" i="87"/>
  <c r="J137" i="87" s="1"/>
  <c r="J75" i="87"/>
  <c r="I235" i="87"/>
  <c r="I126" i="87" s="1"/>
  <c r="I64" i="87"/>
  <c r="L209" i="87"/>
  <c r="L94" i="87" s="1"/>
  <c r="J227" i="87"/>
  <c r="J115" i="87" s="1"/>
  <c r="J53" i="87"/>
  <c r="C68" i="87"/>
  <c r="H74" i="87"/>
  <c r="H245" i="87"/>
  <c r="K46" i="87"/>
  <c r="K220" i="87"/>
  <c r="K108" i="87" s="1"/>
  <c r="H212" i="87"/>
  <c r="H97" i="87" s="1"/>
  <c r="K207" i="87"/>
  <c r="L52" i="87"/>
  <c r="L226" i="87"/>
  <c r="L114" i="87" s="1"/>
  <c r="J243" i="87"/>
  <c r="J134" i="87" s="1"/>
  <c r="J72" i="87"/>
  <c r="F228" i="87"/>
  <c r="F54" i="87"/>
  <c r="G213" i="87"/>
  <c r="G98" i="87" s="1"/>
  <c r="H205" i="87"/>
  <c r="H90" i="87" s="1"/>
  <c r="L237" i="87"/>
  <c r="L128" i="87" s="1"/>
  <c r="L66" i="87"/>
  <c r="K222" i="87"/>
  <c r="K110" i="87" s="1"/>
  <c r="K48" i="87"/>
  <c r="L230" i="87"/>
  <c r="L118" i="87" s="1"/>
  <c r="L56" i="87"/>
  <c r="I56" i="87"/>
  <c r="I230" i="87"/>
  <c r="I118" i="87" s="1"/>
  <c r="L203" i="87"/>
  <c r="L88" i="87" s="1"/>
  <c r="J201" i="87"/>
  <c r="J86" i="87" s="1"/>
  <c r="F246" i="87"/>
  <c r="F137" i="87" s="1"/>
  <c r="F75" i="87"/>
  <c r="J235" i="87"/>
  <c r="J126" i="87" s="1"/>
  <c r="J64" i="87"/>
  <c r="F209" i="87"/>
  <c r="F94" i="87" s="1"/>
  <c r="K227" i="87"/>
  <c r="K115" i="87" s="1"/>
  <c r="K53" i="87"/>
  <c r="G245" i="87"/>
  <c r="G74" i="87"/>
  <c r="I74" i="87"/>
  <c r="I245" i="87"/>
  <c r="K244" i="87"/>
  <c r="K135" i="87" s="1"/>
  <c r="K73" i="87"/>
  <c r="G55" i="87"/>
  <c r="G229" i="87"/>
  <c r="G117" i="87" s="1"/>
  <c r="I218" i="87"/>
  <c r="I106" i="87" s="1"/>
  <c r="I44" i="87"/>
  <c r="L44" i="87"/>
  <c r="L218" i="87"/>
  <c r="L106" i="87" s="1"/>
  <c r="K72" i="87"/>
  <c r="K243" i="87"/>
  <c r="K134" i="87" s="1"/>
  <c r="L228" i="87"/>
  <c r="H213" i="87"/>
  <c r="H98" i="87" s="1"/>
  <c r="K205" i="87"/>
  <c r="K90" i="87" s="1"/>
  <c r="J211" i="87"/>
  <c r="H224" i="87"/>
  <c r="H50" i="87"/>
  <c r="G210" i="87"/>
  <c r="G95" i="87" s="1"/>
  <c r="L210" i="87"/>
  <c r="K56" i="87"/>
  <c r="K230" i="87"/>
  <c r="K118" i="87" s="1"/>
  <c r="G237" i="87"/>
  <c r="G128" i="87" s="1"/>
  <c r="G66" i="87"/>
  <c r="L201" i="87"/>
  <c r="L86" i="87" s="1"/>
  <c r="K235" i="87"/>
  <c r="K126" i="87" s="1"/>
  <c r="K64" i="87"/>
  <c r="J245" i="87"/>
  <c r="J74" i="87"/>
  <c r="C44" i="87"/>
  <c r="F52" i="87"/>
  <c r="F226" i="87"/>
  <c r="F114" i="87" s="1"/>
  <c r="I213" i="87"/>
  <c r="I98" i="87" s="1"/>
  <c r="J50" i="87"/>
  <c r="J224" i="87"/>
  <c r="D204" i="87"/>
  <c r="E204" i="87"/>
  <c r="C204" i="87"/>
  <c r="F194" i="87"/>
  <c r="E194" i="87"/>
  <c r="E247" i="87" s="1"/>
  <c r="L194" i="87"/>
  <c r="D194" i="87"/>
  <c r="D247" i="87" s="1"/>
  <c r="K194" i="87"/>
  <c r="J194" i="87"/>
  <c r="I194" i="87"/>
  <c r="H194" i="87"/>
  <c r="G194" i="87"/>
  <c r="C194" i="87"/>
  <c r="C247" i="87" s="1"/>
  <c r="E74" i="87"/>
  <c r="D64" i="87"/>
  <c r="D72" i="87"/>
  <c r="D70" i="87"/>
  <c r="F237" i="87"/>
  <c r="F128" i="87" s="1"/>
  <c r="F66" i="87"/>
  <c r="L48" i="87"/>
  <c r="L222" i="87"/>
  <c r="L110" i="87" s="1"/>
  <c r="C56" i="87"/>
  <c r="K201" i="87"/>
  <c r="K86" i="87" s="1"/>
  <c r="K75" i="87"/>
  <c r="K246" i="87"/>
  <c r="K137" i="87" s="1"/>
  <c r="H246" i="87"/>
  <c r="H137" i="87" s="1"/>
  <c r="H75" i="87"/>
  <c r="L235" i="87"/>
  <c r="L126" i="87" s="1"/>
  <c r="L64" i="87"/>
  <c r="G209" i="87"/>
  <c r="G94" i="87" s="1"/>
  <c r="L227" i="87"/>
  <c r="F239" i="87"/>
  <c r="F130" i="87" s="1"/>
  <c r="F68" i="87"/>
  <c r="L245" i="87"/>
  <c r="L74" i="87"/>
  <c r="C74" i="87"/>
  <c r="F220" i="87"/>
  <c r="F108" i="87" s="1"/>
  <c r="F46" i="87"/>
  <c r="G73" i="87"/>
  <c r="G244" i="87"/>
  <c r="G135" i="87" s="1"/>
  <c r="L244" i="87"/>
  <c r="I229" i="87"/>
  <c r="I117" i="87" s="1"/>
  <c r="I55" i="87"/>
  <c r="K218" i="87"/>
  <c r="K106" i="87" s="1"/>
  <c r="K44" i="87"/>
  <c r="F207" i="87"/>
  <c r="J241" i="87"/>
  <c r="J70" i="87"/>
  <c r="H226" i="87"/>
  <c r="H114" i="87" s="1"/>
  <c r="H52" i="87"/>
  <c r="C52" i="87"/>
  <c r="L243" i="87"/>
  <c r="L134" i="87" s="1"/>
  <c r="L72" i="87"/>
  <c r="G228" i="87"/>
  <c r="G54" i="87"/>
  <c r="K213" i="87"/>
  <c r="K98" i="87" s="1"/>
  <c r="F213" i="87"/>
  <c r="F98" i="87" s="1"/>
  <c r="L205" i="87"/>
  <c r="L90" i="87" s="1"/>
  <c r="L211" i="87"/>
  <c r="G67" i="87"/>
  <c r="G238" i="87"/>
  <c r="G129" i="87" s="1"/>
  <c r="K50" i="87"/>
  <c r="K224" i="87"/>
  <c r="D53" i="87"/>
  <c r="E50" i="87"/>
  <c r="E73" i="87"/>
  <c r="E44" i="87"/>
  <c r="D52" i="87"/>
  <c r="E72" i="87"/>
  <c r="D56" i="87"/>
  <c r="E67" i="87"/>
  <c r="E64" i="87"/>
  <c r="E53" i="87"/>
  <c r="E54" i="87"/>
  <c r="L33" i="87" l="1"/>
  <c r="L97" i="87"/>
  <c r="L135" i="87"/>
  <c r="L54" i="87"/>
  <c r="L75" i="87"/>
  <c r="L117" i="87"/>
  <c r="L137" i="87"/>
  <c r="L55" i="87"/>
  <c r="N15" i="87"/>
  <c r="N72" i="87"/>
  <c r="L67" i="87"/>
  <c r="N67" i="87" s="1"/>
  <c r="L129" i="87"/>
  <c r="N69" i="87"/>
  <c r="L30" i="87"/>
  <c r="L37" i="87" s="1"/>
  <c r="N12" i="87"/>
  <c r="L95" i="87"/>
  <c r="L53" i="87"/>
  <c r="N17" i="87"/>
  <c r="N35" i="87"/>
  <c r="N16" i="87"/>
  <c r="L73" i="87"/>
  <c r="L115" i="87"/>
  <c r="L50" i="87"/>
  <c r="N50" i="87" s="1"/>
  <c r="N9" i="87"/>
  <c r="N64" i="87"/>
  <c r="N24" i="87"/>
  <c r="N44" i="87"/>
  <c r="N29" i="87"/>
  <c r="L132" i="87"/>
  <c r="L131" i="87"/>
  <c r="I132" i="87"/>
  <c r="I131" i="87"/>
  <c r="J132" i="87"/>
  <c r="J131" i="87"/>
  <c r="K132" i="87"/>
  <c r="K131" i="87"/>
  <c r="H132" i="87"/>
  <c r="H131" i="87"/>
  <c r="G132" i="87"/>
  <c r="G131" i="87"/>
  <c r="F132" i="87"/>
  <c r="F131" i="87"/>
  <c r="K136" i="87"/>
  <c r="L136" i="87"/>
  <c r="G136" i="87"/>
  <c r="F136" i="87"/>
  <c r="H112" i="87"/>
  <c r="H111" i="87"/>
  <c r="J112" i="87"/>
  <c r="J111" i="87"/>
  <c r="J136" i="87"/>
  <c r="G112" i="87"/>
  <c r="G111" i="87"/>
  <c r="L112" i="87"/>
  <c r="L111" i="87"/>
  <c r="K112" i="87"/>
  <c r="K111" i="87"/>
  <c r="I136" i="87"/>
  <c r="I112" i="87"/>
  <c r="I111" i="87"/>
  <c r="F112" i="87"/>
  <c r="F111" i="87"/>
  <c r="H136" i="87"/>
  <c r="J116" i="87"/>
  <c r="J120" i="87" s="1"/>
  <c r="L92" i="87"/>
  <c r="L91" i="87"/>
  <c r="G116" i="87"/>
  <c r="G120" i="87" s="1"/>
  <c r="G92" i="87"/>
  <c r="G91" i="87"/>
  <c r="F92" i="87"/>
  <c r="F91" i="87"/>
  <c r="L116" i="87"/>
  <c r="K92" i="87"/>
  <c r="K91" i="87"/>
  <c r="F116" i="87"/>
  <c r="F120" i="87" s="1"/>
  <c r="J92" i="87"/>
  <c r="J91" i="87"/>
  <c r="H116" i="87"/>
  <c r="H120" i="87" s="1"/>
  <c r="H92" i="87"/>
  <c r="H91" i="87"/>
  <c r="I92" i="87"/>
  <c r="I91" i="87"/>
  <c r="K116" i="87"/>
  <c r="K120" i="87" s="1"/>
  <c r="I116" i="87"/>
  <c r="I120" i="87" s="1"/>
  <c r="K96" i="87"/>
  <c r="K100" i="87" s="1"/>
  <c r="H96" i="87"/>
  <c r="H100" i="87" s="1"/>
  <c r="I96" i="87"/>
  <c r="I100" i="87" s="1"/>
  <c r="L96" i="87"/>
  <c r="J96" i="87"/>
  <c r="J100" i="87" s="1"/>
  <c r="F96" i="87"/>
  <c r="F100" i="87" s="1"/>
  <c r="G96" i="87"/>
  <c r="G100" i="87" s="1"/>
  <c r="E47" i="87"/>
  <c r="I77" i="87"/>
  <c r="K77" i="87"/>
  <c r="H77" i="87"/>
  <c r="G38" i="87"/>
  <c r="I38" i="87"/>
  <c r="J221" i="87"/>
  <c r="J109" i="87" s="1"/>
  <c r="J47" i="87"/>
  <c r="J57" i="87" s="1"/>
  <c r="G247" i="87"/>
  <c r="G138" i="87" s="1"/>
  <c r="G76" i="87"/>
  <c r="G78" i="87" s="1"/>
  <c r="H247" i="87"/>
  <c r="H138" i="87" s="1"/>
  <c r="H76" i="87"/>
  <c r="H78" i="87" s="1"/>
  <c r="C76" i="87"/>
  <c r="F204" i="87"/>
  <c r="F89" i="87" s="1"/>
  <c r="F37" i="87"/>
  <c r="L58" i="87"/>
  <c r="L221" i="87"/>
  <c r="L109" i="87" s="1"/>
  <c r="L47" i="87"/>
  <c r="H38" i="87"/>
  <c r="I76" i="87"/>
  <c r="I78" i="87" s="1"/>
  <c r="I247" i="87"/>
  <c r="I138" i="87" s="1"/>
  <c r="H37" i="87"/>
  <c r="H204" i="87"/>
  <c r="H89" i="87" s="1"/>
  <c r="F58" i="87"/>
  <c r="G58" i="87"/>
  <c r="F77" i="87"/>
  <c r="D221" i="87"/>
  <c r="D47" i="87"/>
  <c r="J58" i="87"/>
  <c r="D76" i="87"/>
  <c r="J247" i="87"/>
  <c r="J138" i="87" s="1"/>
  <c r="J76" i="87"/>
  <c r="J78" i="87" s="1"/>
  <c r="G37" i="87"/>
  <c r="G204" i="87"/>
  <c r="G89" i="87" s="1"/>
  <c r="L204" i="87"/>
  <c r="L89" i="87" s="1"/>
  <c r="J38" i="87"/>
  <c r="K247" i="87"/>
  <c r="K138" i="87" s="1"/>
  <c r="K76" i="87"/>
  <c r="K78" i="87" s="1"/>
  <c r="G47" i="87"/>
  <c r="G57" i="87" s="1"/>
  <c r="G221" i="87"/>
  <c r="G109" i="87" s="1"/>
  <c r="F221" i="87"/>
  <c r="F109" i="87" s="1"/>
  <c r="F47" i="87"/>
  <c r="F57" i="87" s="1"/>
  <c r="F247" i="87"/>
  <c r="F138" i="87" s="1"/>
  <c r="F76" i="87"/>
  <c r="F78" i="87" s="1"/>
  <c r="H58" i="87"/>
  <c r="I204" i="87"/>
  <c r="I89" i="87" s="1"/>
  <c r="I37" i="87"/>
  <c r="F38" i="87"/>
  <c r="K58" i="87"/>
  <c r="K38" i="87"/>
  <c r="I58" i="87"/>
  <c r="I221" i="87"/>
  <c r="I109" i="87" s="1"/>
  <c r="I47" i="87"/>
  <c r="I57" i="87" s="1"/>
  <c r="H221" i="87"/>
  <c r="H109" i="87" s="1"/>
  <c r="H47" i="87"/>
  <c r="H57" i="87" s="1"/>
  <c r="J77" i="87"/>
  <c r="J37" i="87"/>
  <c r="J204" i="87"/>
  <c r="J89" i="87" s="1"/>
  <c r="L247" i="87"/>
  <c r="L138" i="87" s="1"/>
  <c r="L76" i="87"/>
  <c r="K37" i="87"/>
  <c r="K204" i="87"/>
  <c r="K89" i="87" s="1"/>
  <c r="G77" i="87"/>
  <c r="K47" i="87"/>
  <c r="K57" i="87" s="1"/>
  <c r="K221" i="87"/>
  <c r="K109" i="87" s="1"/>
  <c r="C47" i="87"/>
  <c r="D54" i="87"/>
  <c r="E66" i="87"/>
  <c r="N66" i="87" s="1"/>
  <c r="N26" i="87"/>
  <c r="E46" i="87"/>
  <c r="N46" i="87" s="1"/>
  <c r="E76" i="87"/>
  <c r="N34" i="87"/>
  <c r="N36" i="87"/>
  <c r="E70" i="87"/>
  <c r="N70" i="87" s="1"/>
  <c r="D74" i="87"/>
  <c r="N74" i="87" s="1"/>
  <c r="E75" i="87"/>
  <c r="E55" i="87"/>
  <c r="D68" i="87"/>
  <c r="N28" i="87"/>
  <c r="D48" i="87"/>
  <c r="E56" i="87"/>
  <c r="N56" i="87" s="1"/>
  <c r="E52" i="87"/>
  <c r="N52" i="87" s="1"/>
  <c r="N54" i="87" l="1"/>
  <c r="N53" i="87"/>
  <c r="N73" i="87"/>
  <c r="N33" i="87"/>
  <c r="N30" i="87"/>
  <c r="H139" i="87"/>
  <c r="L57" i="87"/>
  <c r="L59" i="87" s="1"/>
  <c r="L77" i="87"/>
  <c r="N75" i="87"/>
  <c r="L78" i="87"/>
  <c r="L79" i="87" s="1"/>
  <c r="L120" i="87"/>
  <c r="N55" i="87"/>
  <c r="L38" i="87"/>
  <c r="L39" i="87" s="1"/>
  <c r="L100" i="87"/>
  <c r="J139" i="87"/>
  <c r="N76" i="87"/>
  <c r="I139" i="87"/>
  <c r="C57" i="87"/>
  <c r="N47" i="87"/>
  <c r="C37" i="87"/>
  <c r="N27" i="87"/>
  <c r="U79" i="87"/>
  <c r="L139" i="87"/>
  <c r="H119" i="87"/>
  <c r="H121" i="87" s="1"/>
  <c r="F119" i="87"/>
  <c r="F121" i="87" s="1"/>
  <c r="F140" i="87"/>
  <c r="K119" i="87"/>
  <c r="K121" i="87" s="1"/>
  <c r="G139" i="87"/>
  <c r="F139" i="87"/>
  <c r="L140" i="87"/>
  <c r="G119" i="87"/>
  <c r="G121" i="87" s="1"/>
  <c r="L99" i="87"/>
  <c r="I99" i="87"/>
  <c r="I101" i="87" s="1"/>
  <c r="I119" i="87"/>
  <c r="I121" i="87" s="1"/>
  <c r="K139" i="87"/>
  <c r="J140" i="87"/>
  <c r="H140" i="87"/>
  <c r="K99" i="87"/>
  <c r="K101" i="87" s="1"/>
  <c r="K140" i="87"/>
  <c r="L119" i="87"/>
  <c r="J119" i="87"/>
  <c r="J121" i="87" s="1"/>
  <c r="F99" i="87"/>
  <c r="F101" i="87" s="1"/>
  <c r="H99" i="87"/>
  <c r="H101" i="87" s="1"/>
  <c r="J99" i="87"/>
  <c r="J101" i="87" s="1"/>
  <c r="I140" i="87"/>
  <c r="G140" i="87"/>
  <c r="G99" i="87"/>
  <c r="G101" i="87" s="1"/>
  <c r="K79" i="87"/>
  <c r="K39" i="87"/>
  <c r="K59" i="87"/>
  <c r="H59" i="87"/>
  <c r="I59" i="87"/>
  <c r="I39" i="87"/>
  <c r="F59" i="87"/>
  <c r="H39" i="87"/>
  <c r="H79" i="87"/>
  <c r="J39" i="87"/>
  <c r="J79" i="87"/>
  <c r="I79" i="87"/>
  <c r="G59" i="87"/>
  <c r="J59" i="87"/>
  <c r="G39" i="87"/>
  <c r="F79" i="87"/>
  <c r="F39" i="87"/>
  <c r="G79" i="87"/>
  <c r="E48" i="87"/>
  <c r="N48" i="87" s="1"/>
  <c r="E68" i="87"/>
  <c r="N68" i="87" s="1"/>
  <c r="H141" i="87" l="1"/>
  <c r="T21" i="87"/>
  <c r="L121" i="87"/>
  <c r="T23" i="87"/>
  <c r="T24" i="87" s="1"/>
  <c r="I141" i="87"/>
  <c r="L101" i="87"/>
  <c r="T22" i="87"/>
  <c r="J141" i="87"/>
  <c r="T79" i="87"/>
  <c r="L141" i="87"/>
  <c r="F141" i="87"/>
  <c r="G141" i="87"/>
  <c r="K141" i="87"/>
  <c r="N218" i="87" l="1"/>
  <c r="D92" i="87"/>
  <c r="B138" i="87"/>
  <c r="B137" i="87"/>
  <c r="B136" i="87"/>
  <c r="B135" i="87"/>
  <c r="B134" i="87"/>
  <c r="B132" i="87"/>
  <c r="B130" i="87"/>
  <c r="B129" i="87"/>
  <c r="B128" i="87"/>
  <c r="B126" i="87"/>
  <c r="B118" i="87"/>
  <c r="B213" i="87" s="1"/>
  <c r="B230" i="87" s="1"/>
  <c r="B247" i="87" s="1"/>
  <c r="B117" i="87"/>
  <c r="B212" i="87" s="1"/>
  <c r="B229" i="87" s="1"/>
  <c r="B246" i="87" s="1"/>
  <c r="B116" i="87"/>
  <c r="B211" i="87" s="1"/>
  <c r="B228" i="87" s="1"/>
  <c r="B245" i="87" s="1"/>
  <c r="B115" i="87"/>
  <c r="B210" i="87" s="1"/>
  <c r="B227" i="87" s="1"/>
  <c r="B244" i="87" s="1"/>
  <c r="B114" i="87"/>
  <c r="B209" i="87" s="1"/>
  <c r="B226" i="87" s="1"/>
  <c r="B243" i="87" s="1"/>
  <c r="B112" i="87"/>
  <c r="B207" i="87" s="1"/>
  <c r="B224" i="87" s="1"/>
  <c r="B241" i="87" s="1"/>
  <c r="B110" i="87"/>
  <c r="B205" i="87" s="1"/>
  <c r="B222" i="87" s="1"/>
  <c r="B239" i="87" s="1"/>
  <c r="B109" i="87"/>
  <c r="B204" i="87" s="1"/>
  <c r="B221" i="87" s="1"/>
  <c r="B238" i="87" s="1"/>
  <c r="B108" i="87"/>
  <c r="B203" i="87" s="1"/>
  <c r="B220" i="87" s="1"/>
  <c r="B237" i="87" s="1"/>
  <c r="B106" i="87"/>
  <c r="B201" i="87" s="1"/>
  <c r="B218" i="87" s="1"/>
  <c r="B235" i="87" s="1"/>
  <c r="B98" i="87"/>
  <c r="B97" i="87"/>
  <c r="B96" i="87"/>
  <c r="B95" i="87"/>
  <c r="B94" i="87"/>
  <c r="B92" i="87"/>
  <c r="C90" i="87"/>
  <c r="B90" i="87"/>
  <c r="B89" i="87"/>
  <c r="B88" i="87"/>
  <c r="B86" i="87"/>
  <c r="B76" i="87"/>
  <c r="B75" i="87"/>
  <c r="B74" i="87"/>
  <c r="B73" i="87"/>
  <c r="B72" i="87"/>
  <c r="B70" i="87"/>
  <c r="B68" i="87"/>
  <c r="B67" i="87"/>
  <c r="B66" i="87"/>
  <c r="B64" i="87"/>
  <c r="B56" i="87"/>
  <c r="B160" i="87" s="1"/>
  <c r="B177" i="87" s="1"/>
  <c r="B194" i="87" s="1"/>
  <c r="B55" i="87"/>
  <c r="B159" i="87" s="1"/>
  <c r="B176" i="87" s="1"/>
  <c r="B193" i="87" s="1"/>
  <c r="B54" i="87"/>
  <c r="B158" i="87" s="1"/>
  <c r="B175" i="87" s="1"/>
  <c r="B192" i="87" s="1"/>
  <c r="B53" i="87"/>
  <c r="B157" i="87" s="1"/>
  <c r="B174" i="87" s="1"/>
  <c r="B191" i="87" s="1"/>
  <c r="B52" i="87"/>
  <c r="B156" i="87" s="1"/>
  <c r="B173" i="87" s="1"/>
  <c r="B190" i="87" s="1"/>
  <c r="B50" i="87"/>
  <c r="B154" i="87" s="1"/>
  <c r="B171" i="87" s="1"/>
  <c r="B188" i="87" s="1"/>
  <c r="B48" i="87"/>
  <c r="B152" i="87" s="1"/>
  <c r="B169" i="87" s="1"/>
  <c r="B186" i="87" s="1"/>
  <c r="B47" i="87"/>
  <c r="B151" i="87" s="1"/>
  <c r="B168" i="87" s="1"/>
  <c r="B185" i="87" s="1"/>
  <c r="B46" i="87"/>
  <c r="B150" i="87" s="1"/>
  <c r="B167" i="87" s="1"/>
  <c r="B184" i="87" s="1"/>
  <c r="B44" i="87"/>
  <c r="B148" i="87" s="1"/>
  <c r="B165" i="87" s="1"/>
  <c r="B182" i="87" s="1"/>
  <c r="B36" i="87"/>
  <c r="B35" i="87"/>
  <c r="B34" i="87"/>
  <c r="B33" i="87"/>
  <c r="B32" i="87"/>
  <c r="B30" i="87"/>
  <c r="B28" i="87"/>
  <c r="B27" i="87"/>
  <c r="B26" i="87"/>
  <c r="B24" i="87"/>
  <c r="P28" i="87" l="1"/>
  <c r="C108" i="87"/>
  <c r="D96" i="87"/>
  <c r="C96" i="87"/>
  <c r="C136" i="87"/>
  <c r="D90" i="87"/>
  <c r="D110" i="87"/>
  <c r="C112" i="87"/>
  <c r="C92" i="87"/>
  <c r="D136" i="87"/>
  <c r="C94" i="87"/>
  <c r="C135" i="87"/>
  <c r="C110" i="87"/>
  <c r="C129" i="87"/>
  <c r="C95" i="87"/>
  <c r="D116" i="87"/>
  <c r="C116" i="87"/>
  <c r="D112" i="87"/>
  <c r="C132" i="87"/>
  <c r="P46" i="87" l="1"/>
  <c r="C130" i="87"/>
  <c r="D129" i="87"/>
  <c r="C117" i="87"/>
  <c r="C98" i="87"/>
  <c r="C118" i="87"/>
  <c r="C128" i="87"/>
  <c r="C138" i="87"/>
  <c r="C134" i="87"/>
  <c r="E92" i="87"/>
  <c r="C88" i="87"/>
  <c r="C126" i="87"/>
  <c r="E112" i="87"/>
  <c r="D135" i="87"/>
  <c r="D94" i="87"/>
  <c r="D95" i="87"/>
  <c r="E136" i="87"/>
  <c r="C97" i="87"/>
  <c r="E90" i="87"/>
  <c r="E110" i="87"/>
  <c r="D108" i="87"/>
  <c r="C109" i="87"/>
  <c r="P67" i="87" l="1"/>
  <c r="P48" i="87"/>
  <c r="C100" i="87"/>
  <c r="C89" i="87"/>
  <c r="D130" i="87"/>
  <c r="E96" i="87"/>
  <c r="E94" i="87"/>
  <c r="D134" i="87"/>
  <c r="D88" i="87"/>
  <c r="D128" i="87"/>
  <c r="C115" i="87"/>
  <c r="E129" i="87"/>
  <c r="D118" i="87"/>
  <c r="D98" i="87"/>
  <c r="E95" i="87"/>
  <c r="D132" i="87"/>
  <c r="E116" i="87"/>
  <c r="D97" i="87"/>
  <c r="C86" i="87"/>
  <c r="D126" i="87"/>
  <c r="C106" i="87"/>
  <c r="E108" i="87"/>
  <c r="D117" i="87"/>
  <c r="D109" i="87"/>
  <c r="E135" i="87"/>
  <c r="C137" i="87"/>
  <c r="C139" i="87"/>
  <c r="D138" i="87"/>
  <c r="C114" i="87"/>
  <c r="P68" i="87" l="1"/>
  <c r="C38" i="87"/>
  <c r="P26" i="87"/>
  <c r="D38" i="87"/>
  <c r="P47" i="87"/>
  <c r="C78" i="87"/>
  <c r="P66" i="87"/>
  <c r="E130" i="87"/>
  <c r="D89" i="87"/>
  <c r="C140" i="87"/>
  <c r="E118" i="87"/>
  <c r="E98" i="87"/>
  <c r="E134" i="87"/>
  <c r="E117" i="87"/>
  <c r="D106" i="87"/>
  <c r="C120" i="87"/>
  <c r="D100" i="87"/>
  <c r="C119" i="87"/>
  <c r="D114" i="87"/>
  <c r="D139" i="87"/>
  <c r="E132" i="87"/>
  <c r="D86" i="87"/>
  <c r="D137" i="87"/>
  <c r="E97" i="87"/>
  <c r="D115" i="87"/>
  <c r="E88" i="87"/>
  <c r="C77" i="87"/>
  <c r="E126" i="87"/>
  <c r="E128" i="87"/>
  <c r="E109" i="87"/>
  <c r="C99" i="87"/>
  <c r="C101" i="87" l="1"/>
  <c r="C141" i="87"/>
  <c r="P27" i="87"/>
  <c r="D140" i="87"/>
  <c r="D141" i="87" s="1"/>
  <c r="E89" i="87"/>
  <c r="C121" i="87"/>
  <c r="E139" i="87"/>
  <c r="N139" i="87" s="1"/>
  <c r="D77" i="87"/>
  <c r="E106" i="87"/>
  <c r="C58" i="87"/>
  <c r="D119" i="87"/>
  <c r="C79" i="87"/>
  <c r="D99" i="87"/>
  <c r="E138" i="87"/>
  <c r="E137" i="87"/>
  <c r="E86" i="87"/>
  <c r="D120" i="87"/>
  <c r="E114" i="87"/>
  <c r="E100" i="87"/>
  <c r="N100" i="87" s="1"/>
  <c r="E115" i="87"/>
  <c r="D101" i="87" l="1"/>
  <c r="D78" i="87"/>
  <c r="E38" i="87"/>
  <c r="N38" i="87" s="1"/>
  <c r="E78" i="87"/>
  <c r="E140" i="87"/>
  <c r="N140" i="87" s="1"/>
  <c r="N141" i="87" s="1"/>
  <c r="C59" i="87"/>
  <c r="C39" i="87"/>
  <c r="D58" i="87"/>
  <c r="D57" i="87"/>
  <c r="D37" i="87"/>
  <c r="D121" i="87"/>
  <c r="E120" i="87"/>
  <c r="N120" i="87" s="1"/>
  <c r="E77" i="87"/>
  <c r="N77" i="87" s="1"/>
  <c r="E99" i="87"/>
  <c r="N99" i="87" s="1"/>
  <c r="N101" i="87" s="1"/>
  <c r="E119" i="87"/>
  <c r="N119" i="87" s="1"/>
  <c r="N121" i="87" l="1"/>
  <c r="N78" i="87"/>
  <c r="D79" i="87"/>
  <c r="E141" i="87"/>
  <c r="E101" i="87"/>
  <c r="E37" i="87"/>
  <c r="N37" i="87" s="1"/>
  <c r="E58" i="87"/>
  <c r="N58" i="87" s="1"/>
  <c r="D39" i="87"/>
  <c r="E57" i="87"/>
  <c r="N57" i="87" s="1"/>
  <c r="E121" i="87"/>
  <c r="E79" i="87"/>
  <c r="D59" i="87"/>
  <c r="N59" i="87" l="1"/>
  <c r="O57" i="87" s="1"/>
  <c r="N79" i="87"/>
  <c r="O78" i="87" s="1"/>
  <c r="E39" i="87"/>
  <c r="N39" i="87"/>
  <c r="E59" i="87"/>
  <c r="T27" i="87" l="1"/>
  <c r="O44" i="87"/>
  <c r="O58" i="87"/>
  <c r="O59" i="87"/>
  <c r="O72" i="87"/>
  <c r="O70" i="87"/>
  <c r="O69" i="87"/>
  <c r="O68" i="87"/>
  <c r="O66" i="87"/>
  <c r="O79" i="87"/>
  <c r="O76" i="87"/>
  <c r="O77" i="87"/>
  <c r="O74" i="87"/>
  <c r="O67" i="87"/>
  <c r="O64" i="87"/>
  <c r="O75" i="87"/>
  <c r="O73" i="87"/>
  <c r="O24" i="87"/>
  <c r="O28" i="87"/>
  <c r="O33" i="87"/>
  <c r="O34" i="87"/>
  <c r="O35" i="87"/>
  <c r="O36" i="87"/>
  <c r="O39" i="87"/>
  <c r="O27" i="87"/>
  <c r="O29" i="87"/>
  <c r="O32" i="87"/>
  <c r="O26" i="87"/>
  <c r="O30" i="87"/>
  <c r="O37" i="87"/>
  <c r="O38" i="87"/>
  <c r="O51" i="87" l="1"/>
  <c r="O49" i="87"/>
  <c r="O50" i="87"/>
  <c r="O56" i="87"/>
  <c r="O47" i="87"/>
  <c r="O53" i="87"/>
  <c r="O54" i="87"/>
  <c r="O55" i="87"/>
  <c r="O52" i="87"/>
  <c r="O46" i="87"/>
  <c r="O48" i="87"/>
  <c r="C124" i="87" l="1"/>
  <c r="C146" i="87"/>
  <c r="O146" i="87" s="1"/>
  <c r="C42" i="87"/>
  <c r="C216" i="87"/>
  <c r="C22" i="87"/>
  <c r="C104" i="87"/>
  <c r="C233" i="87"/>
  <c r="C84" i="87"/>
  <c r="C199" i="87"/>
  <c r="C62" i="87"/>
  <c r="C180" i="87"/>
  <c r="C163" i="87"/>
  <c r="D146" i="87" l="1"/>
  <c r="P146" i="87" s="1"/>
  <c r="D62" i="87"/>
  <c r="D199" i="87"/>
  <c r="D124" i="87"/>
  <c r="D42" i="87"/>
  <c r="D22" i="87"/>
  <c r="D180" i="87"/>
  <c r="D216" i="87"/>
  <c r="D104" i="87"/>
  <c r="D233" i="87"/>
  <c r="D84" i="87"/>
  <c r="D163" i="87"/>
  <c r="F199" i="87" l="1"/>
  <c r="F163" i="87"/>
  <c r="F216" i="87"/>
  <c r="F22" i="87"/>
  <c r="F233" i="87"/>
  <c r="F42" i="87"/>
  <c r="F104" i="87"/>
  <c r="F62" i="87"/>
  <c r="F146" i="87"/>
  <c r="F124" i="87"/>
  <c r="F84" i="87"/>
  <c r="F180" i="87"/>
  <c r="E180" i="87"/>
  <c r="E22" i="87"/>
  <c r="E104" i="87"/>
  <c r="E163" i="87"/>
  <c r="E233" i="87"/>
  <c r="E146" i="87"/>
  <c r="Q146" i="87" s="1"/>
  <c r="E42" i="87"/>
  <c r="E124" i="87"/>
  <c r="E62" i="87"/>
  <c r="E216" i="87"/>
  <c r="E199" i="87"/>
  <c r="E84" i="87"/>
  <c r="G180" i="87" l="1"/>
  <c r="G199" i="87"/>
  <c r="G216" i="87"/>
  <c r="G22" i="87"/>
  <c r="G146" i="87"/>
  <c r="G233" i="87"/>
  <c r="G42" i="87"/>
  <c r="G84" i="87"/>
  <c r="G104" i="87"/>
  <c r="G62" i="87"/>
  <c r="G124" i="87"/>
  <c r="G163" i="87"/>
  <c r="H163" i="87" l="1"/>
  <c r="H180" i="87"/>
  <c r="H124" i="87"/>
  <c r="H84" i="87"/>
  <c r="H199" i="87"/>
  <c r="H216" i="87"/>
  <c r="H22" i="87"/>
  <c r="H104" i="87"/>
  <c r="H233" i="87"/>
  <c r="H42" i="87"/>
  <c r="H62" i="87"/>
  <c r="H146" i="87"/>
  <c r="I146" i="87" l="1"/>
  <c r="I163" i="87"/>
  <c r="I180" i="87"/>
  <c r="I42" i="87"/>
  <c r="I62" i="87"/>
  <c r="I199" i="87"/>
  <c r="I104" i="87"/>
  <c r="I216" i="87"/>
  <c r="I22" i="87"/>
  <c r="I233" i="87"/>
  <c r="I124" i="87"/>
  <c r="I84" i="87"/>
  <c r="J124" i="87" l="1"/>
  <c r="J84" i="87"/>
  <c r="J146" i="87"/>
  <c r="J163" i="87"/>
  <c r="J233" i="87"/>
  <c r="J180" i="87"/>
  <c r="J216" i="87"/>
  <c r="J22" i="87"/>
  <c r="J42" i="87"/>
  <c r="J199" i="87"/>
  <c r="J104" i="87"/>
  <c r="J62" i="87"/>
  <c r="K104" i="87" l="1"/>
  <c r="K62" i="87"/>
  <c r="K22" i="87"/>
  <c r="K124" i="87"/>
  <c r="K84" i="87"/>
  <c r="K146" i="87"/>
  <c r="K199" i="87"/>
  <c r="K163" i="87"/>
  <c r="K216" i="87"/>
  <c r="K180" i="87"/>
  <c r="K233" i="87"/>
  <c r="K42" i="87"/>
  <c r="L233" i="87" l="1"/>
  <c r="L42" i="87"/>
  <c r="L104" i="87"/>
  <c r="L62" i="87"/>
  <c r="L199" i="87"/>
  <c r="L124" i="87"/>
  <c r="L84" i="87"/>
  <c r="L146" i="87"/>
  <c r="L180" i="87"/>
  <c r="L163" i="87"/>
  <c r="L216" i="87"/>
  <c r="L22" i="87"/>
</calcChain>
</file>

<file path=xl/sharedStrings.xml><?xml version="1.0" encoding="utf-8"?>
<sst xmlns="http://schemas.openxmlformats.org/spreadsheetml/2006/main" count="779" uniqueCount="227">
  <si>
    <t>Table 6 - Annual Participants</t>
  </si>
  <si>
    <t>Programs</t>
  </si>
  <si>
    <t>Residential Portfolio</t>
  </si>
  <si>
    <t>Residential Load Management (On Call)</t>
  </si>
  <si>
    <t>On Bill HVAC</t>
  </si>
  <si>
    <t>Residential Air Conditioning</t>
  </si>
  <si>
    <t>Residential New Construction (BuildSmart)</t>
  </si>
  <si>
    <t>Residential Ceiling Insulation</t>
  </si>
  <si>
    <t>Residential Low Income Renter Pilot</t>
  </si>
  <si>
    <t>Residential Low Income</t>
  </si>
  <si>
    <t>Business Portfolio</t>
  </si>
  <si>
    <r>
      <t>&lt;-- Summer kW (</t>
    </r>
    <r>
      <rPr>
        <i/>
        <u/>
        <sz val="12"/>
        <color rgb="FF0000CC"/>
        <rFont val="Times New Roman"/>
        <family val="1"/>
      </rPr>
      <t>Meter</t>
    </r>
    <r>
      <rPr>
        <i/>
        <sz val="12"/>
        <color rgb="FF0000CC"/>
        <rFont val="Times New Roman"/>
        <family val="1"/>
      </rPr>
      <t>)</t>
    </r>
  </si>
  <si>
    <t>Business On Call</t>
  </si>
  <si>
    <t>Commercial/Industrial Demand Reduction</t>
  </si>
  <si>
    <t>Business Heating, Ventilating, &amp; Air 
Conditioning (HVAC)</t>
  </si>
  <si>
    <t>Business Lighting</t>
  </si>
  <si>
    <t>Business Custom Incentive (BCI)</t>
  </si>
  <si>
    <t>Table 8 - Total Summer kW Savings (at the Generator)</t>
  </si>
  <si>
    <t>Sum of EE Measure SkW</t>
  </si>
  <si>
    <t>Sum of EE Measure WkW</t>
  </si>
  <si>
    <t>Sum of EE Measure kWh</t>
  </si>
  <si>
    <t>EE Measure kWh/SkW</t>
  </si>
  <si>
    <t>Overall Portfolio kWh/SkW</t>
  </si>
  <si>
    <t>Residential Subtotal</t>
  </si>
  <si>
    <t>Business Subtotal</t>
  </si>
  <si>
    <t>Grand Total</t>
  </si>
  <si>
    <t>Table 9 - Total Winter kW Savings (at the Generator)</t>
  </si>
  <si>
    <t>Table 10 - Total Annual kWh Savings (at the Generator)</t>
  </si>
  <si>
    <t>GWh</t>
  </si>
  <si>
    <t>Table 11 - Summer kW Savings (at the Meter)</t>
  </si>
  <si>
    <t>Table 12 - Winter kW Savings (at the Meter)</t>
  </si>
  <si>
    <t>Table 13 - Annual kWh Savings (at the Meter)</t>
  </si>
  <si>
    <t>Table 14- Summer kW Savings - per Customer (at the Generator)</t>
  </si>
  <si>
    <t>FPL Participant Share</t>
  </si>
  <si>
    <t>14 - Summer kW / Cust (Gen)</t>
  </si>
  <si>
    <t>Table 15 - Winter kW Savings - per Customer (at the Generator)</t>
  </si>
  <si>
    <t>15 - Winter kW / Cust (Gen)</t>
  </si>
  <si>
    <t>Table 16 - Annual kWh Savings - per Customer (at the Generator)</t>
  </si>
  <si>
    <t>16 - Annual kWh / Cust (Gen)</t>
  </si>
  <si>
    <t>Table 17 - Summer kW Savings - per Customer (at the Meter)</t>
  </si>
  <si>
    <t>17 - Summer kW / Cust (Mtr)</t>
  </si>
  <si>
    <t>Meter to Gen Factors</t>
  </si>
  <si>
    <t>SkW Meter to Gem</t>
  </si>
  <si>
    <t>WkW Meter to Gen</t>
  </si>
  <si>
    <t>kWh Meter to Gen</t>
  </si>
  <si>
    <t>Table 18 - Winter kW Savings - per Customer (at the Meter)</t>
  </si>
  <si>
    <t>18 - Winter kW / Cust (Mtr)</t>
  </si>
  <si>
    <t>Table 19 - Annual kWh Savings - per Customer (at the Meter)</t>
  </si>
  <si>
    <t>19 - Annual kWh / Cust (Mtr)</t>
  </si>
  <si>
    <t>Business Heating, Ventilating, &amp; Air</t>
  </si>
  <si>
    <t>Conditioning (HVAC)</t>
  </si>
  <si>
    <t>Projected Costs Minus Common Exp</t>
  </si>
  <si>
    <t>Conservation Programs</t>
  </si>
  <si>
    <t>Admin Cost/Participant</t>
  </si>
  <si>
    <t>RESIDENTIAL HOME ENERGY SURVEY</t>
  </si>
  <si>
    <t>RESIDENTIAL CEILING INSULATION</t>
  </si>
  <si>
    <t>RESIDENTIAL LOAD MANAGEMENT ("ON CALL")</t>
  </si>
  <si>
    <t>RESIDENTIAL AIR CONDITIONING</t>
  </si>
  <si>
    <t>RESIDENTIAL NEW CONSTRUCTION (BUILDSMART®)</t>
  </si>
  <si>
    <t>RESIDENTIAL LOW-INCOME WEATHERIZATION</t>
  </si>
  <si>
    <t>BUSINESS ON CALL</t>
  </si>
  <si>
    <t>COGENERATION &amp; SMALL POWER PRODUCTION</t>
  </si>
  <si>
    <t xml:space="preserve"> #DIV/0! </t>
  </si>
  <si>
    <t>Business On Call**</t>
  </si>
  <si>
    <t>BUSINESS EFFICIENT LIGHTING</t>
  </si>
  <si>
    <t>COMMERCIAL/INDUSTRIAL LOAD CONTROL</t>
  </si>
  <si>
    <t>COMMERCIAL/INDUSTRIAL DEMAND REDUCTION</t>
  </si>
  <si>
    <t>Conditioning (HVAC)*</t>
  </si>
  <si>
    <t>BUSINESS ENERGY EVALUATION</t>
  </si>
  <si>
    <t>BUSINESS HEATING, VENTILATING &amp;  A/C</t>
  </si>
  <si>
    <t>Table 2 - Residential &amp; Business Portfolio Programs &amp; Measures</t>
  </si>
  <si>
    <t>Measures (if multiple per Program)</t>
  </si>
  <si>
    <t>Residential Energy Survey</t>
  </si>
  <si>
    <t>Home Energy Survey (HES)</t>
  </si>
  <si>
    <t>Online Home Energy Survey (OHES)</t>
  </si>
  <si>
    <t>Phone Energy Survey (PES)</t>
  </si>
  <si>
    <r>
      <t>Residential Load Management (On Call</t>
    </r>
    <r>
      <rPr>
        <b/>
        <vertAlign val="superscript"/>
        <sz val="10"/>
        <rFont val="Times New Roman"/>
        <family val="1"/>
      </rPr>
      <t>®</t>
    </r>
    <r>
      <rPr>
        <b/>
        <sz val="10"/>
        <rFont val="Times New Roman"/>
        <family val="1"/>
      </rPr>
      <t>)</t>
    </r>
  </si>
  <si>
    <t>Water Heater</t>
  </si>
  <si>
    <t>Pool Pump</t>
  </si>
  <si>
    <t>A/C Shed</t>
  </si>
  <si>
    <t>A/C Leasing</t>
  </si>
  <si>
    <t>Straight-Cool</t>
  </si>
  <si>
    <t>Heat Pump</t>
  </si>
  <si>
    <t>HP/AC Proper Sizing</t>
  </si>
  <si>
    <r>
      <t>Residential New Construction (BuildSmart</t>
    </r>
    <r>
      <rPr>
        <b/>
        <vertAlign val="superscript"/>
        <sz val="10"/>
        <rFont val="Times New Roman"/>
        <family val="1"/>
      </rPr>
      <t>®</t>
    </r>
    <r>
      <rPr>
        <b/>
        <sz val="10"/>
        <rFont val="Times New Roman"/>
        <family val="1"/>
      </rPr>
      <t>)</t>
    </r>
  </si>
  <si>
    <t>LEED Rating Level 1&amp;2</t>
  </si>
  <si>
    <t>Energy Survey</t>
  </si>
  <si>
    <t>Weatherization (Caulking/Stripping/Door Sweeps)</t>
  </si>
  <si>
    <t>Duct Testing &amp; Repair</t>
  </si>
  <si>
    <t>Air Conditioning Unit Maintenance</t>
  </si>
  <si>
    <t>Air Conditioning Outdoor Coil Cleaning</t>
  </si>
  <si>
    <t>Faucet Aerators</t>
  </si>
  <si>
    <t>Low-Flow Showerhead</t>
  </si>
  <si>
    <t>Water Heater Pipe Wrap</t>
  </si>
  <si>
    <t>Additional R10 Ceiling Insulation</t>
  </si>
  <si>
    <t>LED Bulbs</t>
  </si>
  <si>
    <t>Business Energy Evaluation (BEE)</t>
  </si>
  <si>
    <t>Field BEE</t>
  </si>
  <si>
    <t>Online BEE</t>
  </si>
  <si>
    <t>Phone BEE</t>
  </si>
  <si>
    <r>
      <t>Business On Call</t>
    </r>
    <r>
      <rPr>
        <b/>
        <vertAlign val="superscript"/>
        <sz val="10"/>
        <rFont val="Times New Roman"/>
        <family val="1"/>
      </rPr>
      <t>®</t>
    </r>
  </si>
  <si>
    <t>Commercial/Industrial Load Control (Closed)</t>
  </si>
  <si>
    <t>Curtailable Load (Closed)</t>
  </si>
  <si>
    <t>Chillers</t>
  </si>
  <si>
    <t>Thermal Energy Storage (TES)</t>
  </si>
  <si>
    <t>Split/Packaged Direct Expansion (DX)</t>
  </si>
  <si>
    <t>Demand Control Ventilation (DCV)</t>
  </si>
  <si>
    <t>VFD on HVAC Pump</t>
  </si>
  <si>
    <t>Air Curtains</t>
  </si>
  <si>
    <t>Energy Recovery Ventilation (ERV)</t>
  </si>
  <si>
    <t>LED Linear Fixture Replacement</t>
  </si>
  <si>
    <t>High Bay Light Emitting Diodes (LED)</t>
  </si>
  <si>
    <t>Conservation Research &amp; Development (CRD)</t>
  </si>
  <si>
    <t>Cogeneration &amp; Small Power Production</t>
  </si>
  <si>
    <t>3.   Residential Duct System Testing and Repair</t>
  </si>
  <si>
    <t>Air-Conditioning Duct System Testing &amp; Repair</t>
  </si>
  <si>
    <t>4.   Residential Building Envelope</t>
  </si>
  <si>
    <t xml:space="preserve">Ceiling Insulation </t>
  </si>
  <si>
    <t>Reflective Roof Coating</t>
  </si>
  <si>
    <t>Reflective Roof Replacement</t>
  </si>
  <si>
    <t>Solar Window Screen</t>
  </si>
  <si>
    <t>X</t>
  </si>
  <si>
    <t>x.   Residential Low Income Home Energy Survey</t>
  </si>
  <si>
    <t>Compact Fluorescent Light Bulbs</t>
  </si>
  <si>
    <t>Water Heater Pipe Insulation</t>
  </si>
  <si>
    <t>x.   Residential Low Income Energy Efficiency 
      Retrofit</t>
  </si>
  <si>
    <t>Room Air Conditioner Replacement</t>
  </si>
  <si>
    <t>Refrigerator Replacement</t>
  </si>
  <si>
    <t>AC Duct Repair</t>
  </si>
  <si>
    <t>Air-Conditioning Unit Maintenance</t>
  </si>
  <si>
    <t>Reduced Air Infiltration</t>
  </si>
  <si>
    <t>Heat Pump Air Conditioner</t>
  </si>
  <si>
    <t>On Call Legacy</t>
  </si>
  <si>
    <t>Total</t>
  </si>
  <si>
    <t>PRIVILEGED AND CONFIDENTIAL</t>
  </si>
  <si>
    <t>ATTORNEY-CLIENT WORK PRODUCT</t>
  </si>
  <si>
    <t>PREPARED AT THE DIRECTION OF COUNSEL</t>
  </si>
  <si>
    <t>Residential On-Call - Standard kW</t>
  </si>
  <si>
    <t>Residential On-Call - AC Shed - 15 SEER</t>
  </si>
  <si>
    <t>Residential On-Call - AC Shed - 16 SEER</t>
  </si>
  <si>
    <t>Summer kW Reduction:</t>
  </si>
  <si>
    <t>kW Impact</t>
  </si>
  <si>
    <t>Weighting %</t>
  </si>
  <si>
    <t>Winter kW Reduction:</t>
  </si>
  <si>
    <t>ROC Winter kW:</t>
  </si>
  <si>
    <t>Annual kWh Reduction:</t>
  </si>
  <si>
    <t>ASHP Winter kW:</t>
  </si>
  <si>
    <t>Incremental Cost:</t>
  </si>
  <si>
    <t>Weighted Winter kW:</t>
  </si>
  <si>
    <t>Life of Measure:</t>
  </si>
  <si>
    <t>Participation:</t>
  </si>
  <si>
    <t>Benefits CPVRR $(000):</t>
  </si>
  <si>
    <t>Avoided Gen Unit Capacity Cost</t>
  </si>
  <si>
    <t>Avoided Gen Unit  Fixed O&amp;M</t>
  </si>
  <si>
    <t>Avoided Gen Unit  Variable O&amp;M</t>
  </si>
  <si>
    <t>Avoided Gen Unit Fuel Cost</t>
  </si>
  <si>
    <t>Replacement Fuel Cost</t>
  </si>
  <si>
    <t>Avoided Transmission Cap Cost</t>
  </si>
  <si>
    <t>Avoided Transmission O&amp;M Cost</t>
  </si>
  <si>
    <t>Avoided Distribution Cap Cost</t>
  </si>
  <si>
    <t>Avoided Distribution O&amp;M Cost</t>
  </si>
  <si>
    <t>Program Fuel Savings</t>
  </si>
  <si>
    <t>Program Off-Peak Payback</t>
  </si>
  <si>
    <t>Avoided Gen Unit Emission Benefit</t>
  </si>
  <si>
    <t>Replacement Emission Cost</t>
  </si>
  <si>
    <t>Program Emission Benefit</t>
  </si>
  <si>
    <t>Off-Peak Emissions Payback Cost</t>
  </si>
  <si>
    <t>Total RIM and TRC Benefits =</t>
  </si>
  <si>
    <t>Costs CPVRR $(000):</t>
  </si>
  <si>
    <t>Utility Program Cost</t>
  </si>
  <si>
    <t>Participant Equipment Costs</t>
  </si>
  <si>
    <t>Incentive Cost</t>
  </si>
  <si>
    <t>Savings in Participants Bills</t>
  </si>
  <si>
    <t>Energy Charge Revenue Losses</t>
  </si>
  <si>
    <t>Demand Charge Revenue Losses</t>
  </si>
  <si>
    <t>IT Costs</t>
  </si>
  <si>
    <t>Total RIM Costs =</t>
  </si>
  <si>
    <t>Total TRC Costs =</t>
  </si>
  <si>
    <t>Total Participant Benefits =</t>
  </si>
  <si>
    <t>RIM Ratio =</t>
  </si>
  <si>
    <t>TRC Ratio =</t>
  </si>
  <si>
    <t>Participant Test Ratio =</t>
  </si>
  <si>
    <t>---</t>
  </si>
  <si>
    <t>Segment</t>
  </si>
  <si>
    <t>Program</t>
  </si>
  <si>
    <t>Existing 2024</t>
  </si>
  <si>
    <t>2024 Forecast</t>
  </si>
  <si>
    <t>No backup for review</t>
  </si>
  <si>
    <t>Factors are consistent with latest version of RI impacts for the measures used in weighting.</t>
  </si>
  <si>
    <t>Factors are consistent with latest version of RI impacts for the measures used in weighting.  These measures assume 20% energy savings from base and 35% energy savings from base which I don't think lines up with how BuildSmart is structured.</t>
  </si>
  <si>
    <t xml:space="preserve">SKW @ meter does not appear to tie to the supporting file.  RI factors are consistent with the latest version.  </t>
  </si>
  <si>
    <t>Latest RI factors are being used in weighting.</t>
  </si>
  <si>
    <t>HVAC file does not appear to tie to this level of energy per customer.</t>
  </si>
  <si>
    <t>take % reduction from existing program vs whole home tier 1 and tier. What is it that they are doing today to get improvement 10% lower and calc kWh</t>
  </si>
  <si>
    <t>Adjust based on passing segments</t>
  </si>
  <si>
    <t xml:space="preserve">Latest RI factors are being used in weighting.  </t>
  </si>
  <si>
    <t>Ratio Comparisons per SkW</t>
  </si>
  <si>
    <t>Difference</t>
  </si>
  <si>
    <t>OnCall</t>
  </si>
  <si>
    <t>WkW/SkW</t>
  </si>
  <si>
    <t>kWh/SkW</t>
  </si>
  <si>
    <t>RHVAC</t>
  </si>
  <si>
    <t>Tied back to CPF</t>
  </si>
  <si>
    <t>Buildsmart</t>
  </si>
  <si>
    <t>Corrected</t>
  </si>
  <si>
    <t>RCI</t>
  </si>
  <si>
    <t>Renter</t>
  </si>
  <si>
    <t>LIW</t>
  </si>
  <si>
    <t>BOC</t>
  </si>
  <si>
    <t>CDR</t>
  </si>
  <si>
    <t>BHVAC</t>
  </si>
  <si>
    <t>CIL</t>
  </si>
  <si>
    <t>BCI</t>
  </si>
  <si>
    <t>Totals</t>
  </si>
  <si>
    <t>Business Portfolio (Installs)</t>
  </si>
  <si>
    <t>SkW/Install</t>
  </si>
  <si>
    <r>
      <t>&lt;-- Summer kW (</t>
    </r>
    <r>
      <rPr>
        <i/>
        <u/>
        <sz val="12"/>
        <rFont val="Times New Roman"/>
        <family val="1"/>
      </rPr>
      <t>Meter</t>
    </r>
    <r>
      <rPr>
        <i/>
        <sz val="12"/>
        <rFont val="Times New Roman"/>
        <family val="1"/>
      </rPr>
      <t>)</t>
    </r>
  </si>
  <si>
    <t>FPL 002699</t>
  </si>
  <si>
    <t>20240012-EG</t>
  </si>
  <si>
    <t>FPL 002700</t>
  </si>
  <si>
    <t>FPL 002701</t>
  </si>
  <si>
    <t>FPL 002702</t>
  </si>
  <si>
    <t>FPL 002703</t>
  </si>
  <si>
    <t>FPL 002704</t>
  </si>
  <si>
    <t>FPL 002705</t>
  </si>
  <si>
    <t>FPL 002706</t>
  </si>
  <si>
    <t>FPL 002707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</si>
</sst>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5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0.0"/>
    <numFmt numFmtId="166" formatCode="&quot;$&quot;#,##0\ ;\(&quot;$&quot;#,##0\)"/>
    <numFmt numFmtId="167" formatCode="0.000%"/>
    <numFmt numFmtId="168" formatCode="0.000000"/>
    <numFmt numFmtId="169" formatCode="0.000_)"/>
    <numFmt numFmtId="170" formatCode="0.00_)"/>
    <numFmt numFmtId="171" formatCode="#,##0.0_);\(#,##0.0\)"/>
    <numFmt numFmtId="172" formatCode="#,##0.0000_);\(#,##0.0000\)"/>
    <numFmt numFmtId="173" formatCode="#,##0.0\ ;[Red]\(#,##0.0\)"/>
    <numFmt numFmtId="174" formatCode="&quot;£&quot;#,##0_);[Red]\(&quot;£&quot;#,##0\)"/>
    <numFmt numFmtId="175" formatCode="#,##0.0_);[Red]\(#,##0.0\)"/>
    <numFmt numFmtId="176" formatCode="_-* #,##0.00\ _D_M_-;\-* #,##0.00\ _D_M_-;_-* &quot;-&quot;??\ _D_M_-;_-@_-"/>
    <numFmt numFmtId="177" formatCode="_-* #,##0.00\ &quot;DM&quot;_-;\-* #,##0.00\ &quot;DM&quot;_-;_-* &quot;-&quot;??\ &quot;DM&quot;_-;_-@_-"/>
    <numFmt numFmtId="178" formatCode="m/d/yy\ h:mm"/>
    <numFmt numFmtId="179" formatCode="_-* #,##0.0_-;\-* #,##0.0_-;_-* &quot;-&quot;??_-;_-@_-"/>
    <numFmt numFmtId="180" formatCode="#.00"/>
    <numFmt numFmtId="181" formatCode="General_)"/>
    <numFmt numFmtId="182" formatCode="#,##0.00&quot; $&quot;;\-#,##0.00&quot; $&quot;"/>
    <numFmt numFmtId="183" formatCode="@*."/>
    <numFmt numFmtId="184" formatCode="_-&quot;£&quot;* #,##0.00_-;\-&quot;£&quot;* #,##0.00_-;_-&quot;£&quot;* &quot;-&quot;??_-;_-@_-"/>
    <numFmt numFmtId="185" formatCode="###,###,##0,;\(###,###,##0,\);0"/>
    <numFmt numFmtId="186" formatCode="0.0000%"/>
    <numFmt numFmtId="187" formatCode="m/d/yy\ h:mm:ss"/>
    <numFmt numFmtId="188" formatCode="mmm\ dd\,\ yyyy"/>
    <numFmt numFmtId="189" formatCode="mmm\-yyyy"/>
    <numFmt numFmtId="190" formatCode="yyyy"/>
    <numFmt numFmtId="191" formatCode="#,##0.000_);\(#,##0.000\)"/>
    <numFmt numFmtId="192" formatCode="_(* #,##0_);_(* \(#,##0\);_(* &quot;-&quot;??_);_(@_)"/>
    <numFmt numFmtId="193" formatCode="0.000"/>
    <numFmt numFmtId="194" formatCode="_(&quot;$&quot;* #,##0_);_(&quot;$&quot;* \(#,##0\);_(&quot;$&quot;* &quot;-&quot;??_);_(@_)"/>
  </numFmts>
  <fonts count="149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36"/>
      <name val="Calibri"/>
      <family val="2"/>
    </font>
    <font>
      <b/>
      <sz val="11"/>
      <color indexed="9"/>
      <name val="Calibri"/>
      <family val="2"/>
    </font>
    <font>
      <sz val="11"/>
      <name val="Tms Rmn"/>
      <family val="1"/>
    </font>
    <font>
      <sz val="10"/>
      <color indexed="22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36"/>
      <name val="Calibri"/>
      <family val="2"/>
    </font>
    <font>
      <sz val="11"/>
      <color indexed="60"/>
      <name val="Calibri"/>
      <family val="2"/>
    </font>
    <font>
      <b/>
      <i/>
      <sz val="16"/>
      <name val="Helv"/>
    </font>
    <font>
      <sz val="11"/>
      <name val="Palatino"/>
      <family val="1"/>
    </font>
    <font>
      <b/>
      <sz val="11"/>
      <color indexed="63"/>
      <name val="Calibri"/>
      <family val="2"/>
    </font>
    <font>
      <sz val="9"/>
      <color indexed="20"/>
      <name val="Arial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8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9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name val="Times New Roman"/>
      <family val="1"/>
    </font>
    <font>
      <sz val="10"/>
      <color indexed="8"/>
      <name val="Times New Roman"/>
      <family val="1"/>
    </font>
    <font>
      <b/>
      <sz val="10"/>
      <color indexed="8"/>
      <name val="Times New Roman"/>
      <family val="1"/>
    </font>
    <font>
      <b/>
      <sz val="10"/>
      <name val="Arial"/>
      <family val="2"/>
    </font>
    <font>
      <b/>
      <sz val="11"/>
      <name val="Times New Roman"/>
      <family val="1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9"/>
      <name val="Arial"/>
      <family val="2"/>
    </font>
    <font>
      <sz val="10"/>
      <color indexed="12"/>
      <name val="Arial"/>
      <family val="2"/>
    </font>
    <font>
      <b/>
      <sz val="12"/>
      <color indexed="8"/>
      <name val="Times New Roman"/>
      <family val="1"/>
    </font>
    <font>
      <b/>
      <vertAlign val="superscript"/>
      <sz val="1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Arial"/>
      <family val="2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rgb="FF0000CC"/>
      <name val="Times New Roman"/>
      <family val="1"/>
    </font>
    <font>
      <sz val="11"/>
      <color theme="1"/>
      <name val="Arial"/>
      <family val="2"/>
    </font>
    <font>
      <b/>
      <sz val="12"/>
      <name val="Arial"/>
      <family val="2"/>
    </font>
    <font>
      <b/>
      <sz val="12"/>
      <color indexed="8"/>
      <name val="Arial"/>
      <family val="2"/>
    </font>
    <font>
      <sz val="12"/>
      <name val="Arial"/>
      <family val="2"/>
    </font>
    <font>
      <sz val="11"/>
      <color indexed="8"/>
      <name val="Arial"/>
      <family val="2"/>
    </font>
    <font>
      <b/>
      <sz val="10"/>
      <color indexed="39"/>
      <name val="Arial"/>
      <family val="2"/>
    </font>
    <font>
      <b/>
      <sz val="10"/>
      <color indexed="48"/>
      <name val="Arial"/>
      <family val="2"/>
    </font>
    <font>
      <sz val="10"/>
      <color indexed="39"/>
      <name val="Arial"/>
      <family val="2"/>
    </font>
    <font>
      <b/>
      <sz val="16"/>
      <name val="Arial"/>
      <family val="2"/>
    </font>
    <font>
      <sz val="10"/>
      <color indexed="10"/>
      <name val="Arial"/>
      <family val="2"/>
    </font>
    <font>
      <b/>
      <sz val="10"/>
      <color rgb="FF0000CC"/>
      <name val="Times New Roman"/>
      <family val="1"/>
    </font>
    <font>
      <sz val="10"/>
      <color rgb="FF0000CC"/>
      <name val="Times New Roman"/>
      <family val="1"/>
    </font>
    <font>
      <strike/>
      <sz val="10"/>
      <color rgb="FF0000CC"/>
      <name val="Times New Roman"/>
      <family val="1"/>
    </font>
    <font>
      <b/>
      <strike/>
      <sz val="10"/>
      <color rgb="FF0000CC"/>
      <name val="Times New Roman"/>
      <family val="1"/>
    </font>
    <font>
      <b/>
      <sz val="14"/>
      <color theme="1"/>
      <name val="Times New Roman"/>
      <family val="1"/>
    </font>
    <font>
      <b/>
      <sz val="14"/>
      <color theme="0"/>
      <name val="Times New Roman"/>
      <family val="1"/>
    </font>
    <font>
      <i/>
      <sz val="12"/>
      <color rgb="FF0000CC"/>
      <name val="Times New Roman"/>
      <family val="1"/>
    </font>
    <font>
      <sz val="10"/>
      <color indexed="8"/>
      <name val="Calibri"/>
      <family val="2"/>
    </font>
    <font>
      <sz val="10"/>
      <color indexed="9"/>
      <name val="Calibri"/>
      <family val="2"/>
    </font>
    <font>
      <sz val="10"/>
      <name val="MS Sans Serif"/>
      <family val="2"/>
    </font>
    <font>
      <sz val="10"/>
      <color indexed="20"/>
      <name val="Calibri"/>
      <family val="2"/>
    </font>
    <font>
      <sz val="11"/>
      <color indexed="37"/>
      <name val="Calibri"/>
      <family val="2"/>
    </font>
    <font>
      <sz val="12"/>
      <name val="Tms Rmn"/>
    </font>
    <font>
      <b/>
      <sz val="10"/>
      <color indexed="52"/>
      <name val="Calibri"/>
      <family val="2"/>
    </font>
    <font>
      <b/>
      <sz val="11"/>
      <color indexed="17"/>
      <name val="Calibri"/>
      <family val="2"/>
    </font>
    <font>
      <b/>
      <sz val="10"/>
      <color indexed="9"/>
      <name val="Calibri"/>
      <family val="2"/>
    </font>
    <font>
      <sz val="11"/>
      <name val="Tms Rmn"/>
    </font>
    <font>
      <b/>
      <sz val="10"/>
      <color indexed="64"/>
      <name val="Arial"/>
      <family val="2"/>
    </font>
    <font>
      <sz val="10"/>
      <name val="MS Serif"/>
      <family val="1"/>
    </font>
    <font>
      <sz val="11"/>
      <name val="Book Antiqua"/>
      <family val="1"/>
    </font>
    <font>
      <sz val="11"/>
      <name val="??"/>
    </font>
    <font>
      <sz val="1"/>
      <color indexed="8"/>
      <name val="Courier"/>
      <family val="3"/>
    </font>
    <font>
      <sz val="10"/>
      <color indexed="16"/>
      <name val="MS Serif"/>
      <family val="1"/>
    </font>
    <font>
      <i/>
      <sz val="10"/>
      <color indexed="23"/>
      <name val="Calibri"/>
      <family val="2"/>
    </font>
    <font>
      <sz val="10"/>
      <color indexed="17"/>
      <name val="Calibri"/>
      <family val="2"/>
    </font>
    <font>
      <b/>
      <u/>
      <sz val="11"/>
      <color indexed="16"/>
      <name val="Arial"/>
      <family val="2"/>
    </font>
    <font>
      <b/>
      <sz val="18"/>
      <name val="Arial"/>
      <family val="2"/>
    </font>
    <font>
      <b/>
      <sz val="15"/>
      <color indexed="56"/>
      <name val="Calibri"/>
      <family val="2"/>
    </font>
    <font>
      <b/>
      <i/>
      <sz val="14"/>
      <color indexed="12"/>
      <name val="Arial"/>
      <family val="2"/>
    </font>
    <font>
      <b/>
      <sz val="13"/>
      <color indexed="56"/>
      <name val="Calibri"/>
      <family val="2"/>
    </font>
    <font>
      <b/>
      <i/>
      <sz val="12"/>
      <name val="Arial"/>
      <family val="2"/>
    </font>
    <font>
      <b/>
      <sz val="11"/>
      <color indexed="56"/>
      <name val="Calibri"/>
      <family val="2"/>
    </font>
    <font>
      <b/>
      <sz val="1"/>
      <color indexed="8"/>
      <name val="Courier"/>
      <family val="3"/>
    </font>
    <font>
      <u/>
      <sz val="8"/>
      <color indexed="12"/>
      <name val="MS Sans Serif"/>
      <family val="2"/>
    </font>
    <font>
      <u/>
      <sz val="11"/>
      <color theme="10"/>
      <name val="Calibri"/>
      <family val="2"/>
    </font>
    <font>
      <sz val="11"/>
      <color indexed="48"/>
      <name val="Calibri"/>
      <family val="2"/>
    </font>
    <font>
      <sz val="10"/>
      <color indexed="62"/>
      <name val="Calibri"/>
      <family val="2"/>
    </font>
    <font>
      <sz val="11"/>
      <color rgb="FF3F3F76"/>
      <name val="Calibri"/>
      <family val="2"/>
      <scheme val="minor"/>
    </font>
    <font>
      <sz val="10"/>
      <color indexed="52"/>
      <name val="Calibri"/>
      <family val="2"/>
    </font>
    <font>
      <sz val="10"/>
      <color indexed="60"/>
      <name val="Calibri"/>
      <family val="2"/>
    </font>
    <font>
      <sz val="7"/>
      <name val="Small Fonts"/>
      <family val="2"/>
    </font>
    <font>
      <sz val="11"/>
      <color indexed="8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rgb="FF000000"/>
      <name val="Arial"/>
      <family val="2"/>
    </font>
    <font>
      <sz val="8"/>
      <name val="Helv"/>
    </font>
    <font>
      <b/>
      <sz val="10"/>
      <color indexed="63"/>
      <name val="Calibri"/>
      <family val="2"/>
    </font>
    <font>
      <i/>
      <sz val="8"/>
      <name val="Arial"/>
      <family val="2"/>
    </font>
    <font>
      <sz val="11"/>
      <name val="Calibri"/>
      <family val="2"/>
    </font>
    <font>
      <b/>
      <sz val="8"/>
      <name val="Times New Roman"/>
      <family val="1"/>
    </font>
    <font>
      <b/>
      <sz val="10"/>
      <name val="MS Sans Serif"/>
      <family val="2"/>
    </font>
    <font>
      <sz val="14"/>
      <name val="Arial"/>
      <family val="2"/>
    </font>
    <font>
      <i/>
      <sz val="10"/>
      <name val="Arial"/>
      <family val="2"/>
    </font>
    <font>
      <sz val="18"/>
      <name val="Arial"/>
      <family val="2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b/>
      <u val="singleAccounting"/>
      <sz val="10"/>
      <color indexed="8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sz val="19"/>
      <name val="Arial"/>
      <family val="2"/>
    </font>
    <font>
      <sz val="19"/>
      <color indexed="48"/>
      <name val="Arial"/>
      <family val="2"/>
    </font>
    <font>
      <b/>
      <u val="singleAccounting"/>
      <sz val="14"/>
      <color indexed="8"/>
      <name val="Arial"/>
      <family val="2"/>
    </font>
    <font>
      <sz val="8"/>
      <color indexed="14"/>
      <name val="Arial"/>
      <family val="2"/>
    </font>
    <font>
      <sz val="9"/>
      <color indexed="48"/>
      <name val="Arial"/>
      <family val="2"/>
    </font>
    <font>
      <b/>
      <sz val="9"/>
      <color indexed="48"/>
      <name val="Arial"/>
      <family val="2"/>
    </font>
    <font>
      <b/>
      <sz val="12"/>
      <color indexed="20"/>
      <name val="Arial"/>
      <family val="2"/>
    </font>
    <font>
      <b/>
      <sz val="11"/>
      <color indexed="20"/>
      <name val="Arial"/>
      <family val="2"/>
    </font>
    <font>
      <b/>
      <sz val="9"/>
      <color indexed="20"/>
      <name val="Arial"/>
      <family val="2"/>
    </font>
    <font>
      <b/>
      <sz val="8"/>
      <color indexed="8"/>
      <name val="Helv"/>
    </font>
    <font>
      <b/>
      <sz val="18"/>
      <color indexed="56"/>
      <name val="Cambria"/>
      <family val="2"/>
    </font>
    <font>
      <b/>
      <sz val="10"/>
      <color indexed="8"/>
      <name val="Calibri"/>
      <family val="2"/>
    </font>
    <font>
      <sz val="8"/>
      <color indexed="12"/>
      <name val="Arial"/>
      <family val="2"/>
    </font>
    <font>
      <sz val="10"/>
      <color indexed="10"/>
      <name val="Calibri"/>
      <family val="2"/>
    </font>
    <font>
      <sz val="11"/>
      <color indexed="14"/>
      <name val="Calibri"/>
      <family val="2"/>
    </font>
    <font>
      <b/>
      <sz val="10"/>
      <color theme="1"/>
      <name val="Times New Roman"/>
      <family val="1"/>
    </font>
    <font>
      <sz val="12"/>
      <color rgb="FFFF0000"/>
      <name val="Times New Roman"/>
      <family val="1"/>
    </font>
    <font>
      <i/>
      <u/>
      <sz val="12"/>
      <color rgb="FF0000CC"/>
      <name val="Times New Roman"/>
      <family val="1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i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i/>
      <sz val="12"/>
      <name val="Times New Roman"/>
      <family val="1"/>
    </font>
    <font>
      <sz val="12"/>
      <color rgb="FF000000"/>
      <name val="Times New Roman"/>
      <family val="1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b/>
      <sz val="14"/>
      <name val="Times New Roman"/>
      <family val="1"/>
    </font>
    <font>
      <i/>
      <u/>
      <sz val="12"/>
      <name val="Times New Roman"/>
      <family val="1"/>
    </font>
  </fonts>
  <fills count="98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43"/>
      </patternFill>
    </fill>
    <fill>
      <patternFill patternType="solid">
        <fgColor indexed="41"/>
      </patternFill>
    </fill>
    <fill>
      <patternFill patternType="solid">
        <fgColor indexed="22"/>
      </patternFill>
    </fill>
    <fill>
      <patternFill patternType="solid">
        <fgColor indexed="31"/>
      </patternFill>
    </fill>
    <fill>
      <patternFill patternType="solid">
        <fgColor indexed="49"/>
      </patternFill>
    </fill>
    <fill>
      <patternFill patternType="solid">
        <fgColor indexed="38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indexed="1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24"/>
        <bgColor indexed="24"/>
      </patternFill>
    </fill>
    <fill>
      <patternFill patternType="solid">
        <fgColor indexed="15"/>
        <bgColor indexed="15"/>
      </patternFill>
    </fill>
    <fill>
      <patternFill patternType="solid">
        <fgColor indexed="45"/>
        <bgColor indexed="45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40"/>
        <bgColor indexed="40"/>
      </patternFill>
    </fill>
    <fill>
      <patternFill patternType="solid">
        <fgColor indexed="22"/>
        <bgColor indexed="22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57"/>
      </patternFill>
    </fill>
    <fill>
      <patternFill patternType="solid">
        <fgColor indexed="29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lightUp">
        <fgColor indexed="22"/>
      </patternFill>
    </fill>
    <fill>
      <patternFill patternType="solid">
        <fgColor indexed="40"/>
      </patternFill>
    </fill>
    <fill>
      <patternFill patternType="solid">
        <fgColor indexed="44"/>
      </patternFill>
    </fill>
    <fill>
      <patternFill patternType="solid">
        <fgColor indexed="26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61"/>
        <bgColor indexed="61"/>
      </patternFill>
    </fill>
    <fill>
      <patternFill patternType="solid">
        <fgColor indexed="58"/>
        <bgColor indexed="58"/>
      </patternFill>
    </fill>
    <fill>
      <patternFill patternType="solid">
        <fgColor indexed="48"/>
        <bgColor indexed="48"/>
      </patternFill>
    </fill>
    <fill>
      <patternFill patternType="solid">
        <fgColor indexed="62"/>
      </patternFill>
    </fill>
    <fill>
      <patternFill patternType="solid">
        <fgColor indexed="31"/>
        <bgColor indexed="31"/>
      </patternFill>
    </fill>
    <fill>
      <patternFill patternType="solid">
        <fgColor indexed="25"/>
        <bgColor indexed="25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7"/>
        <bgColor indexed="57"/>
      </patternFill>
    </fill>
    <fill>
      <patternFill patternType="solid">
        <fgColor indexed="18"/>
        <bgColor indexed="18"/>
      </patternFill>
    </fill>
    <fill>
      <patternFill patternType="solid">
        <fgColor indexed="51"/>
        <bgColor indexed="51"/>
      </patternFill>
    </fill>
    <fill>
      <patternFill patternType="solid">
        <fgColor indexed="53"/>
        <bgColor indexed="53"/>
      </patternFill>
    </fill>
    <fill>
      <patternFill patternType="solid">
        <fgColor indexed="22"/>
        <bgColor indexed="64"/>
      </patternFill>
    </fill>
    <fill>
      <patternFill patternType="solid">
        <fgColor indexed="35"/>
        <bgColor indexed="35"/>
      </patternFill>
    </fill>
    <fill>
      <patternFill patternType="solid">
        <fgColor indexed="26"/>
        <bgColor indexed="64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solid">
        <fgColor rgb="FFFFCC99"/>
      </patternFill>
    </fill>
    <fill>
      <patternFill patternType="solid">
        <fgColor indexed="60"/>
      </patternFill>
    </fill>
    <fill>
      <patternFill patternType="mediumGray">
        <fgColor indexed="22"/>
      </patternFill>
    </fill>
    <fill>
      <patternFill patternType="solid">
        <fgColor indexed="12"/>
      </patternFill>
    </fill>
    <fill>
      <patternFill patternType="lightUp">
        <fgColor indexed="48"/>
        <bgColor indexed="41"/>
      </patternFill>
    </fill>
    <fill>
      <patternFill patternType="lightUp">
        <fgColor indexed="48"/>
        <bgColor indexed="9"/>
      </patternFill>
    </fill>
    <fill>
      <patternFill patternType="solid">
        <fgColor indexed="5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35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rgb="FF666699"/>
        <bgColor rgb="FFFFFFFF"/>
      </patternFill>
    </fill>
    <fill>
      <patternFill patternType="solid">
        <fgColor indexed="55"/>
        <bgColor indexed="64"/>
      </patternFill>
    </fill>
    <fill>
      <patternFill patternType="solid">
        <fgColor indexed="23"/>
      </patternFill>
    </fill>
    <fill>
      <patternFill patternType="solid">
        <fgColor indexed="44"/>
        <bgColor indexed="64"/>
      </patternFill>
    </fill>
    <fill>
      <patternFill patternType="solid">
        <fgColor rgb="FF99CCFF"/>
        <bgColor rgb="FFFFFFFF"/>
      </patternFill>
    </fill>
    <fill>
      <patternFill patternType="solid">
        <fgColor indexed="41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indexed="1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  <bgColor indexed="8"/>
      </patternFill>
    </fill>
    <fill>
      <patternFill patternType="solid">
        <fgColor indexed="43"/>
        <bgColor indexed="8"/>
      </patternFill>
    </fill>
    <fill>
      <patternFill patternType="solid">
        <fgColor indexed="63"/>
        <bgColor indexed="8"/>
      </patternFill>
    </fill>
    <fill>
      <patternFill patternType="solid">
        <fgColor rgb="FFFFFFFF"/>
        <bgColor rgb="FF000000"/>
      </patternFill>
    </fill>
  </fills>
  <borders count="1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36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/>
      <top/>
      <bottom style="thick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58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7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ck">
        <color indexed="8"/>
      </bottom>
      <diagonal/>
    </border>
    <border>
      <left/>
      <right style="thick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rgb="FF3366FF"/>
      </left>
      <right style="thin">
        <color rgb="FF3366FF"/>
      </right>
      <top style="thin">
        <color rgb="FF3366FF"/>
      </top>
      <bottom style="thin">
        <color rgb="FF3366FF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 style="thin">
        <color indexed="48"/>
      </top>
      <bottom style="medium">
        <color indexed="48"/>
      </bottom>
      <diagonal/>
    </border>
    <border>
      <left style="thin">
        <color indexed="51"/>
      </left>
      <right style="thin">
        <color indexed="51"/>
      </right>
      <top/>
      <bottom/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/>
      <right/>
      <top/>
      <bottom style="thick">
        <color indexed="64"/>
      </bottom>
      <diagonal/>
    </border>
    <border>
      <left/>
      <right/>
      <top style="medium">
        <color indexed="39"/>
      </top>
      <bottom/>
      <diagonal/>
    </border>
    <border>
      <left style="medium">
        <color indexed="39"/>
      </left>
      <right/>
      <top style="medium">
        <color indexed="39"/>
      </top>
      <bottom/>
      <diagonal/>
    </border>
    <border>
      <left/>
      <right/>
      <top/>
      <bottom style="medium">
        <color indexed="3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</borders>
  <cellStyleXfs count="13850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2" borderId="0" applyNumberFormat="0" applyBorder="0" applyAlignment="0" applyProtection="0"/>
    <xf numFmtId="0" fontId="7" fillId="5" borderId="0" applyNumberFormat="0" applyBorder="0" applyAlignment="0" applyProtection="0"/>
    <xf numFmtId="0" fontId="7" fillId="3" borderId="0" applyNumberFormat="0" applyBorder="0" applyAlignment="0" applyProtection="0"/>
    <xf numFmtId="0" fontId="7" fillId="6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3" borderId="0" applyNumberFormat="0" applyBorder="0" applyAlignment="0" applyProtection="0"/>
    <xf numFmtId="0" fontId="8" fillId="8" borderId="0" applyNumberFormat="0" applyBorder="0" applyAlignment="0" applyProtection="0"/>
    <xf numFmtId="0" fontId="8" fillId="3" borderId="0" applyNumberFormat="0" applyBorder="0" applyAlignment="0" applyProtection="0"/>
    <xf numFmtId="0" fontId="8" fillId="9" borderId="0" applyNumberFormat="0" applyBorder="0" applyAlignment="0" applyProtection="0"/>
    <xf numFmtId="0" fontId="8" fillId="6" borderId="0" applyNumberFormat="0" applyBorder="0" applyAlignment="0" applyProtection="0"/>
    <xf numFmtId="0" fontId="8" fillId="8" borderId="0" applyNumberFormat="0" applyBorder="0" applyAlignment="0" applyProtection="0"/>
    <xf numFmtId="0" fontId="8" fillId="3" borderId="0" applyNumberFormat="0" applyBorder="0" applyAlignment="0" applyProtection="0"/>
    <xf numFmtId="0" fontId="8" fillId="8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8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10" fillId="2" borderId="1" applyNumberFormat="0" applyAlignment="0" applyProtection="0"/>
    <xf numFmtId="0" fontId="11" fillId="15" borderId="2" applyNumberFormat="0" applyAlignment="0" applyProtection="0"/>
    <xf numFmtId="169" fontId="12" fillId="0" borderId="0"/>
    <xf numFmtId="169" fontId="12" fillId="0" borderId="0"/>
    <xf numFmtId="169" fontId="12" fillId="0" borderId="0"/>
    <xf numFmtId="169" fontId="12" fillId="0" borderId="0"/>
    <xf numFmtId="169" fontId="12" fillId="0" borderId="0"/>
    <xf numFmtId="169" fontId="12" fillId="0" borderId="0"/>
    <xf numFmtId="169" fontId="12" fillId="0" borderId="0"/>
    <xf numFmtId="169" fontId="12" fillId="0" borderId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6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5" fillId="16" borderId="0" applyNumberFormat="0" applyBorder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19" fillId="3" borderId="1" applyNumberFormat="0" applyAlignment="0" applyProtection="0"/>
    <xf numFmtId="0" fontId="20" fillId="0" borderId="6" applyNumberFormat="0" applyFill="0" applyAlignment="0" applyProtection="0"/>
    <xf numFmtId="0" fontId="21" fillId="4" borderId="0" applyNumberFormat="0" applyBorder="0" applyAlignment="0" applyProtection="0"/>
    <xf numFmtId="170" fontId="2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6" fillId="0" borderId="0"/>
    <xf numFmtId="0" fontId="6" fillId="4" borderId="7" applyNumberFormat="0" applyFont="0" applyAlignment="0" applyProtection="0"/>
    <xf numFmtId="0" fontId="24" fillId="2" borderId="8" applyNumberFormat="0" applyAlignment="0" applyProtection="0"/>
    <xf numFmtId="9" fontId="5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25" fillId="17" borderId="0"/>
    <xf numFmtId="168" fontId="6" fillId="0" borderId="0">
      <alignment horizontal="left" wrapText="1"/>
    </xf>
    <xf numFmtId="0" fontId="26" fillId="0" borderId="0" applyNumberFormat="0" applyFill="0" applyBorder="0" applyAlignment="0" applyProtection="0"/>
    <xf numFmtId="0" fontId="27" fillId="0" borderId="9" applyNumberFormat="0" applyFill="0" applyAlignment="0" applyProtection="0"/>
    <xf numFmtId="0" fontId="28" fillId="0" borderId="0" applyNumberFormat="0" applyFill="0" applyBorder="0" applyAlignment="0" applyProtection="0"/>
    <xf numFmtId="0" fontId="5" fillId="0" borderId="0"/>
    <xf numFmtId="0" fontId="5" fillId="0" borderId="0"/>
    <xf numFmtId="0" fontId="51" fillId="0" borderId="0"/>
    <xf numFmtId="9" fontId="51" fillId="0" borderId="0" applyFont="0" applyFill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8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29" borderId="0" applyNumberFormat="0" applyBorder="0" applyAlignment="0" applyProtection="0"/>
    <xf numFmtId="0" fontId="8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8" fillId="33" borderId="0" applyNumberFormat="0" applyBorder="0" applyAlignment="0" applyProtection="0"/>
    <xf numFmtId="0" fontId="7" fillId="32" borderId="0" applyNumberFormat="0" applyBorder="0" applyAlignment="0" applyProtection="0"/>
    <xf numFmtId="0" fontId="7" fillId="33" borderId="0" applyNumberFormat="0" applyBorder="0" applyAlignment="0" applyProtection="0"/>
    <xf numFmtId="0" fontId="8" fillId="33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8" fillId="26" borderId="0" applyNumberFormat="0" applyBorder="0" applyAlignment="0" applyProtection="0"/>
    <xf numFmtId="0" fontId="7" fillId="34" borderId="0" applyNumberFormat="0" applyBorder="0" applyAlignment="0" applyProtection="0"/>
    <xf numFmtId="0" fontId="7" fillId="29" borderId="0" applyNumberFormat="0" applyBorder="0" applyAlignment="0" applyProtection="0"/>
    <xf numFmtId="0" fontId="8" fillId="35" borderId="0" applyNumberFormat="0" applyBorder="0" applyAlignment="0" applyProtection="0"/>
    <xf numFmtId="43" fontId="55" fillId="0" borderId="0" applyFont="0" applyFill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4" fillId="0" borderId="0"/>
    <xf numFmtId="4" fontId="40" fillId="4" borderId="58" applyNumberFormat="0" applyProtection="0">
      <alignment vertical="center"/>
    </xf>
    <xf numFmtId="4" fontId="56" fillId="4" borderId="58" applyNumberFormat="0" applyProtection="0">
      <alignment vertical="center"/>
    </xf>
    <xf numFmtId="4" fontId="40" fillId="4" borderId="58" applyNumberFormat="0" applyProtection="0">
      <alignment horizontal="left" vertical="center" indent="1"/>
    </xf>
    <xf numFmtId="0" fontId="40" fillId="4" borderId="58" applyNumberFormat="0" applyProtection="0">
      <alignment horizontal="left" vertical="top" indent="1"/>
    </xf>
    <xf numFmtId="0" fontId="57" fillId="0" borderId="59" applyNumberFormat="0" applyProtection="0">
      <alignment horizontal="left" vertical="center" indent="1"/>
    </xf>
    <xf numFmtId="4" fontId="41" fillId="14" borderId="58" applyNumberFormat="0" applyProtection="0">
      <alignment horizontal="right" vertical="center"/>
    </xf>
    <xf numFmtId="4" fontId="41" fillId="39" borderId="58" applyNumberFormat="0" applyProtection="0">
      <alignment horizontal="right" vertical="center"/>
    </xf>
    <xf numFmtId="4" fontId="41" fillId="10" borderId="58" applyNumberFormat="0" applyProtection="0">
      <alignment horizontal="right" vertical="center"/>
    </xf>
    <xf numFmtId="4" fontId="41" fillId="40" borderId="58" applyNumberFormat="0" applyProtection="0">
      <alignment horizontal="right" vertical="center"/>
    </xf>
    <xf numFmtId="4" fontId="41" fillId="41" borderId="58" applyNumberFormat="0" applyProtection="0">
      <alignment horizontal="right" vertical="center"/>
    </xf>
    <xf numFmtId="4" fontId="41" fillId="13" borderId="58" applyNumberFormat="0" applyProtection="0">
      <alignment horizontal="right" vertical="center"/>
    </xf>
    <xf numFmtId="4" fontId="41" fillId="11" borderId="58" applyNumberFormat="0" applyProtection="0">
      <alignment horizontal="right" vertical="center"/>
    </xf>
    <xf numFmtId="4" fontId="41" fillId="42" borderId="58" applyNumberFormat="0" applyProtection="0">
      <alignment horizontal="right" vertical="center"/>
    </xf>
    <xf numFmtId="4" fontId="41" fillId="43" borderId="58" applyNumberFormat="0" applyProtection="0">
      <alignment horizontal="right" vertical="center"/>
    </xf>
    <xf numFmtId="4" fontId="40" fillId="44" borderId="8" applyNumberFormat="0" applyProtection="0">
      <alignment horizontal="left" vertical="center" indent="1"/>
    </xf>
    <xf numFmtId="4" fontId="41" fillId="0" borderId="60" applyNumberFormat="0" applyProtection="0">
      <alignment horizontal="left" vertical="center" indent="1"/>
    </xf>
    <xf numFmtId="4" fontId="53" fillId="12" borderId="0" applyNumberFormat="0" applyProtection="0">
      <alignment horizontal="left" vertical="center" indent="1"/>
    </xf>
    <xf numFmtId="4" fontId="41" fillId="45" borderId="58" applyNumberFormat="0" applyProtection="0">
      <alignment horizontal="right" vertical="center"/>
    </xf>
    <xf numFmtId="4" fontId="40" fillId="0" borderId="8" applyNumberFormat="0" applyProtection="0">
      <alignment horizontal="left" vertical="center" indent="1"/>
    </xf>
    <xf numFmtId="4" fontId="40" fillId="0" borderId="8" applyNumberFormat="0" applyProtection="0">
      <alignment horizontal="left" vertical="center" indent="1"/>
    </xf>
    <xf numFmtId="0" fontId="38" fillId="0" borderId="8" applyNumberFormat="0" applyProtection="0">
      <alignment horizontal="left" vertical="center" indent="1"/>
    </xf>
    <xf numFmtId="0" fontId="5" fillId="12" borderId="58" applyNumberFormat="0" applyProtection="0">
      <alignment horizontal="left" vertical="top" indent="1"/>
    </xf>
    <xf numFmtId="0" fontId="5" fillId="0" borderId="8" applyNumberFormat="0" applyProtection="0">
      <alignment horizontal="left" vertical="center" indent="1"/>
    </xf>
    <xf numFmtId="0" fontId="5" fillId="45" borderId="58" applyNumberFormat="0" applyProtection="0">
      <alignment horizontal="left" vertical="top" indent="1"/>
    </xf>
    <xf numFmtId="0" fontId="5" fillId="0" borderId="8" applyNumberFormat="0" applyProtection="0">
      <alignment horizontal="left" vertical="center" indent="1"/>
    </xf>
    <xf numFmtId="0" fontId="5" fillId="46" borderId="58" applyNumberFormat="0" applyProtection="0">
      <alignment horizontal="left" vertical="top" indent="1"/>
    </xf>
    <xf numFmtId="0" fontId="5" fillId="0" borderId="8" applyNumberFormat="0" applyProtection="0">
      <alignment horizontal="left" vertical="center" indent="1"/>
    </xf>
    <xf numFmtId="0" fontId="5" fillId="5" borderId="58" applyNumberFormat="0" applyProtection="0">
      <alignment horizontal="left" vertical="top" indent="1"/>
    </xf>
    <xf numFmtId="0" fontId="5" fillId="2" borderId="14" applyNumberFormat="0">
      <protection locked="0"/>
    </xf>
    <xf numFmtId="4" fontId="41" fillId="47" borderId="58" applyNumberFormat="0" applyProtection="0">
      <alignment vertical="center"/>
    </xf>
    <xf numFmtId="4" fontId="58" fillId="47" borderId="58" applyNumberFormat="0" applyProtection="0">
      <alignment vertical="center"/>
    </xf>
    <xf numFmtId="4" fontId="41" fillId="47" borderId="58" applyNumberFormat="0" applyProtection="0">
      <alignment horizontal="left" vertical="center" indent="1"/>
    </xf>
    <xf numFmtId="0" fontId="41" fillId="47" borderId="58" applyNumberFormat="0" applyProtection="0">
      <alignment horizontal="left" vertical="top" indent="1"/>
    </xf>
    <xf numFmtId="4" fontId="41" fillId="0" borderId="8" applyNumberFormat="0" applyProtection="0">
      <alignment horizontal="right" vertical="center"/>
    </xf>
    <xf numFmtId="4" fontId="5" fillId="18" borderId="8" applyNumberFormat="0" applyProtection="0">
      <alignment horizontal="right" vertical="center"/>
    </xf>
    <xf numFmtId="0" fontId="5" fillId="0" borderId="8" applyNumberFormat="0" applyProtection="0">
      <alignment horizontal="left" vertical="center" indent="1"/>
    </xf>
    <xf numFmtId="0" fontId="38" fillId="0" borderId="59" applyNumberFormat="0" applyProtection="0">
      <alignment horizontal="left" vertical="center" indent="1"/>
    </xf>
    <xf numFmtId="0" fontId="59" fillId="0" borderId="0"/>
    <xf numFmtId="4" fontId="60" fillId="5" borderId="58" applyNumberFormat="0" applyProtection="0">
      <alignment horizontal="right" vertical="center"/>
    </xf>
    <xf numFmtId="0" fontId="26" fillId="0" borderId="0" applyNumberFormat="0" applyFill="0" applyBorder="0" applyAlignment="0" applyProtection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8" fontId="5" fillId="0" borderId="0">
      <alignment horizontal="left" wrapText="1"/>
    </xf>
    <xf numFmtId="168" fontId="5" fillId="0" borderId="0">
      <alignment horizontal="left" wrapText="1"/>
    </xf>
    <xf numFmtId="168" fontId="5" fillId="0" borderId="0">
      <alignment horizontal="left" wrapText="1"/>
    </xf>
    <xf numFmtId="168" fontId="5" fillId="0" borderId="0">
      <alignment horizontal="left" wrapText="1"/>
    </xf>
    <xf numFmtId="168" fontId="5" fillId="0" borderId="0">
      <alignment horizontal="left" wrapText="1"/>
    </xf>
    <xf numFmtId="168" fontId="5" fillId="0" borderId="0">
      <alignment horizontal="left" wrapText="1"/>
    </xf>
    <xf numFmtId="168" fontId="5" fillId="0" borderId="0">
      <alignment horizontal="left" wrapText="1"/>
    </xf>
    <xf numFmtId="168" fontId="5" fillId="0" borderId="0">
      <alignment horizontal="left" wrapText="1"/>
    </xf>
    <xf numFmtId="168" fontId="5" fillId="0" borderId="0">
      <alignment horizontal="left" wrapText="1"/>
    </xf>
    <xf numFmtId="168" fontId="5" fillId="0" borderId="0">
      <alignment horizontal="left" wrapText="1"/>
    </xf>
    <xf numFmtId="168" fontId="5" fillId="0" borderId="0">
      <alignment horizontal="left" wrapText="1"/>
    </xf>
    <xf numFmtId="168" fontId="5" fillId="0" borderId="0">
      <alignment horizontal="left" wrapText="1"/>
    </xf>
    <xf numFmtId="168" fontId="5" fillId="0" borderId="0">
      <alignment horizontal="left" wrapText="1"/>
    </xf>
    <xf numFmtId="168" fontId="5" fillId="0" borderId="0">
      <alignment horizontal="left" wrapText="1"/>
    </xf>
    <xf numFmtId="168" fontId="5" fillId="0" borderId="0">
      <alignment horizontal="left" wrapText="1"/>
    </xf>
    <xf numFmtId="168" fontId="5" fillId="0" borderId="0">
      <alignment horizontal="left" wrapText="1"/>
    </xf>
    <xf numFmtId="168" fontId="5" fillId="0" borderId="0">
      <alignment horizontal="left" wrapText="1"/>
    </xf>
    <xf numFmtId="168" fontId="5" fillId="0" borderId="0">
      <alignment horizontal="left" wrapText="1"/>
    </xf>
    <xf numFmtId="168" fontId="5" fillId="0" borderId="0">
      <alignment horizontal="left" wrapText="1"/>
    </xf>
    <xf numFmtId="168" fontId="5" fillId="0" borderId="0">
      <alignment horizontal="left" wrapText="1"/>
    </xf>
    <xf numFmtId="168" fontId="5" fillId="0" borderId="0">
      <alignment horizontal="left" wrapText="1"/>
    </xf>
    <xf numFmtId="168" fontId="5" fillId="0" borderId="0">
      <alignment horizontal="left" wrapText="1"/>
    </xf>
    <xf numFmtId="168" fontId="5" fillId="0" borderId="0">
      <alignment horizontal="left" wrapText="1"/>
    </xf>
    <xf numFmtId="168" fontId="5" fillId="0" borderId="0">
      <alignment horizontal="left" wrapText="1"/>
    </xf>
    <xf numFmtId="168" fontId="5" fillId="0" borderId="0">
      <alignment horizontal="left" wrapText="1"/>
    </xf>
    <xf numFmtId="0" fontId="5" fillId="0" borderId="0" applyNumberFormat="0"/>
    <xf numFmtId="0" fontId="5" fillId="0" borderId="0" applyNumberFormat="0"/>
    <xf numFmtId="0" fontId="5" fillId="0" borderId="0" applyNumberFormat="0"/>
    <xf numFmtId="0" fontId="5" fillId="0" borderId="0" applyNumberFormat="0"/>
    <xf numFmtId="0" fontId="5" fillId="0" borderId="0" applyNumberFormat="0"/>
    <xf numFmtId="0" fontId="5" fillId="0" borderId="0" applyNumberFormat="0"/>
    <xf numFmtId="0" fontId="5" fillId="0" borderId="0" applyNumberFormat="0"/>
    <xf numFmtId="0" fontId="5" fillId="0" borderId="0" applyNumberFormat="0"/>
    <xf numFmtId="0" fontId="5" fillId="0" borderId="0" applyNumberFormat="0"/>
    <xf numFmtId="0" fontId="5" fillId="0" borderId="0" applyNumberFormat="0"/>
    <xf numFmtId="0" fontId="5" fillId="0" borderId="0" applyNumberFormat="0"/>
    <xf numFmtId="0" fontId="5" fillId="0" borderId="0" applyNumberFormat="0"/>
    <xf numFmtId="0" fontId="5" fillId="0" borderId="0" applyNumberFormat="0"/>
    <xf numFmtId="0" fontId="5" fillId="0" borderId="0" applyNumberFormat="0"/>
    <xf numFmtId="0" fontId="5" fillId="0" borderId="0" applyNumberFormat="0"/>
    <xf numFmtId="0" fontId="5" fillId="0" borderId="0" applyNumberFormat="0"/>
    <xf numFmtId="0" fontId="5" fillId="0" borderId="0" applyNumberFormat="0"/>
    <xf numFmtId="0" fontId="5" fillId="0" borderId="0" applyNumberFormat="0"/>
    <xf numFmtId="0" fontId="5" fillId="0" borderId="0" applyNumberFormat="0"/>
    <xf numFmtId="0" fontId="5" fillId="0" borderId="0" applyNumberFormat="0"/>
    <xf numFmtId="0" fontId="5" fillId="0" borderId="0" applyNumberFormat="0"/>
    <xf numFmtId="0" fontId="5" fillId="0" borderId="0" applyNumberFormat="0"/>
    <xf numFmtId="0" fontId="5" fillId="0" borderId="0" applyNumberFormat="0"/>
    <xf numFmtId="0" fontId="5" fillId="0" borderId="0" applyNumberFormat="0"/>
    <xf numFmtId="0" fontId="5" fillId="0" borderId="0" applyNumberFormat="0"/>
    <xf numFmtId="0" fontId="5" fillId="0" borderId="0" applyNumberFormat="0"/>
    <xf numFmtId="0" fontId="5" fillId="0" borderId="0" applyNumberFormat="0"/>
    <xf numFmtId="0" fontId="5" fillId="0" borderId="0" applyNumberFormat="0"/>
    <xf numFmtId="0" fontId="5" fillId="0" borderId="0" applyNumberFormat="0"/>
    <xf numFmtId="0" fontId="5" fillId="0" borderId="0" applyNumberFormat="0"/>
    <xf numFmtId="0" fontId="5" fillId="0" borderId="0" applyNumberFormat="0"/>
    <xf numFmtId="0" fontId="5" fillId="0" borderId="0" applyNumberFormat="0"/>
    <xf numFmtId="0" fontId="5" fillId="0" borderId="0" applyNumberFormat="0"/>
    <xf numFmtId="168" fontId="5" fillId="0" borderId="0">
      <alignment horizontal="left" wrapText="1"/>
    </xf>
    <xf numFmtId="168" fontId="5" fillId="0" borderId="0">
      <alignment horizontal="left" wrapText="1"/>
    </xf>
    <xf numFmtId="168" fontId="5" fillId="0" borderId="0">
      <alignment horizontal="left" wrapText="1"/>
    </xf>
    <xf numFmtId="168" fontId="5" fillId="0" borderId="0">
      <alignment horizontal="left" wrapText="1"/>
    </xf>
    <xf numFmtId="168" fontId="5" fillId="0" borderId="0">
      <alignment horizontal="left" wrapText="1"/>
    </xf>
    <xf numFmtId="168" fontId="5" fillId="0" borderId="0">
      <alignment horizontal="left" wrapText="1"/>
    </xf>
    <xf numFmtId="168" fontId="5" fillId="0" borderId="0">
      <alignment horizontal="left" wrapText="1"/>
    </xf>
    <xf numFmtId="168" fontId="5" fillId="0" borderId="0">
      <alignment horizontal="left" wrapText="1"/>
    </xf>
    <xf numFmtId="168" fontId="5" fillId="0" borderId="0">
      <alignment horizontal="left" wrapText="1"/>
    </xf>
    <xf numFmtId="168" fontId="5" fillId="0" borderId="0">
      <alignment horizontal="left" wrapText="1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8" fontId="5" fillId="0" borderId="0">
      <alignment horizontal="left" wrapText="1"/>
    </xf>
    <xf numFmtId="168" fontId="5" fillId="0" borderId="0">
      <alignment horizontal="left" wrapText="1"/>
    </xf>
    <xf numFmtId="168" fontId="5" fillId="0" borderId="0">
      <alignment horizontal="left" wrapText="1"/>
    </xf>
    <xf numFmtId="168" fontId="5" fillId="0" borderId="0">
      <alignment horizontal="left" wrapText="1"/>
    </xf>
    <xf numFmtId="168" fontId="5" fillId="0" borderId="0">
      <alignment horizontal="left" wrapText="1"/>
    </xf>
    <xf numFmtId="168" fontId="5" fillId="0" borderId="0">
      <alignment horizontal="left" wrapText="1"/>
    </xf>
    <xf numFmtId="168" fontId="5" fillId="0" borderId="0">
      <alignment horizontal="left" wrapText="1"/>
    </xf>
    <xf numFmtId="168" fontId="5" fillId="0" borderId="0">
      <alignment horizontal="left" wrapText="1"/>
    </xf>
    <xf numFmtId="168" fontId="5" fillId="0" borderId="0">
      <alignment horizontal="left" wrapText="1"/>
    </xf>
    <xf numFmtId="168" fontId="5" fillId="0" borderId="0">
      <alignment horizontal="left" wrapText="1"/>
    </xf>
    <xf numFmtId="168" fontId="5" fillId="0" borderId="0">
      <alignment horizontal="left" wrapText="1"/>
    </xf>
    <xf numFmtId="168" fontId="5" fillId="0" borderId="0">
      <alignment horizontal="left" wrapText="1"/>
    </xf>
    <xf numFmtId="168" fontId="5" fillId="0" borderId="0">
      <alignment horizontal="left" wrapText="1"/>
    </xf>
    <xf numFmtId="168" fontId="5" fillId="0" borderId="0">
      <alignment horizontal="left" wrapText="1"/>
    </xf>
    <xf numFmtId="168" fontId="5" fillId="0" borderId="0">
      <alignment horizontal="left" wrapText="1"/>
    </xf>
    <xf numFmtId="168" fontId="5" fillId="0" borderId="0">
      <alignment horizontal="left" wrapText="1"/>
    </xf>
    <xf numFmtId="168" fontId="5" fillId="0" borderId="0">
      <alignment horizontal="left" wrapText="1"/>
    </xf>
    <xf numFmtId="168" fontId="5" fillId="0" borderId="0">
      <alignment horizontal="left" wrapText="1"/>
    </xf>
    <xf numFmtId="168" fontId="5" fillId="0" borderId="0">
      <alignment horizontal="left" wrapText="1"/>
    </xf>
    <xf numFmtId="168" fontId="5" fillId="0" borderId="0">
      <alignment horizontal="left" wrapText="1"/>
    </xf>
    <xf numFmtId="168" fontId="5" fillId="0" borderId="0">
      <alignment horizontal="left" wrapText="1"/>
    </xf>
    <xf numFmtId="168" fontId="5" fillId="0" borderId="0">
      <alignment horizontal="left" wrapText="1"/>
    </xf>
    <xf numFmtId="168" fontId="5" fillId="0" borderId="0">
      <alignment horizontal="left" wrapText="1"/>
    </xf>
    <xf numFmtId="168" fontId="5" fillId="0" borderId="0">
      <alignment horizontal="left" wrapText="1"/>
    </xf>
    <xf numFmtId="168" fontId="5" fillId="0" borderId="0">
      <alignment horizontal="left" wrapText="1"/>
    </xf>
    <xf numFmtId="0" fontId="5" fillId="0" borderId="0" applyNumberFormat="0"/>
    <xf numFmtId="0" fontId="5" fillId="0" borderId="0" applyNumberFormat="0"/>
    <xf numFmtId="0" fontId="5" fillId="0" borderId="0" applyNumberFormat="0"/>
    <xf numFmtId="0" fontId="5" fillId="0" borderId="0" applyNumberFormat="0"/>
    <xf numFmtId="0" fontId="5" fillId="0" borderId="0" applyNumberFormat="0"/>
    <xf numFmtId="0" fontId="5" fillId="0" borderId="0" applyNumberFormat="0"/>
    <xf numFmtId="0" fontId="5" fillId="0" borderId="0" applyNumberFormat="0"/>
    <xf numFmtId="0" fontId="5" fillId="0" borderId="0" applyNumberFormat="0"/>
    <xf numFmtId="0" fontId="5" fillId="0" borderId="0" applyNumberFormat="0"/>
    <xf numFmtId="0" fontId="5" fillId="0" borderId="0" applyNumberFormat="0"/>
    <xf numFmtId="0" fontId="5" fillId="0" borderId="0" applyNumberFormat="0"/>
    <xf numFmtId="0" fontId="5" fillId="0" borderId="0" applyNumberFormat="0"/>
    <xf numFmtId="0" fontId="5" fillId="0" borderId="0" applyNumberFormat="0"/>
    <xf numFmtId="0" fontId="5" fillId="0" borderId="0" applyNumberFormat="0"/>
    <xf numFmtId="0" fontId="5" fillId="0" borderId="0" applyNumberFormat="0"/>
    <xf numFmtId="0" fontId="5" fillId="0" borderId="0" applyNumberFormat="0"/>
    <xf numFmtId="0" fontId="5" fillId="0" borderId="0" applyNumberFormat="0"/>
    <xf numFmtId="0" fontId="5" fillId="0" borderId="0" applyNumberFormat="0"/>
    <xf numFmtId="0" fontId="5" fillId="0" borderId="0" applyNumberFormat="0"/>
    <xf numFmtId="0" fontId="5" fillId="0" borderId="0" applyNumberFormat="0"/>
    <xf numFmtId="0" fontId="5" fillId="0" borderId="0" applyNumberFormat="0"/>
    <xf numFmtId="0" fontId="5" fillId="0" borderId="0" applyNumberFormat="0"/>
    <xf numFmtId="0" fontId="5" fillId="0" borderId="0" applyNumberFormat="0"/>
    <xf numFmtId="0" fontId="5" fillId="0" borderId="0" applyNumberFormat="0"/>
    <xf numFmtId="0" fontId="5" fillId="0" borderId="0" applyNumberFormat="0"/>
    <xf numFmtId="0" fontId="5" fillId="0" borderId="0" applyNumberFormat="0"/>
    <xf numFmtId="0" fontId="5" fillId="0" borderId="0" applyNumberFormat="0"/>
    <xf numFmtId="0" fontId="5" fillId="0" borderId="0" applyNumberFormat="0"/>
    <xf numFmtId="0" fontId="5" fillId="0" borderId="0" applyNumberFormat="0"/>
    <xf numFmtId="0" fontId="5" fillId="0" borderId="0" applyNumberFormat="0"/>
    <xf numFmtId="0" fontId="5" fillId="0" borderId="0" applyNumberFormat="0"/>
    <xf numFmtId="0" fontId="5" fillId="0" borderId="0" applyNumberFormat="0"/>
    <xf numFmtId="0" fontId="5" fillId="0" borderId="0" applyNumberFormat="0"/>
    <xf numFmtId="168" fontId="5" fillId="0" borderId="0">
      <alignment horizontal="left" wrapText="1"/>
    </xf>
    <xf numFmtId="168" fontId="5" fillId="0" borderId="0">
      <alignment horizontal="left" wrapText="1"/>
    </xf>
    <xf numFmtId="168" fontId="5" fillId="0" borderId="0">
      <alignment horizontal="left" wrapText="1"/>
    </xf>
    <xf numFmtId="168" fontId="5" fillId="0" borderId="0">
      <alignment horizontal="left" wrapText="1"/>
    </xf>
    <xf numFmtId="168" fontId="5" fillId="0" borderId="0">
      <alignment horizontal="left" wrapText="1"/>
    </xf>
    <xf numFmtId="168" fontId="5" fillId="0" borderId="0">
      <alignment horizontal="left" wrapText="1"/>
    </xf>
    <xf numFmtId="168" fontId="5" fillId="0" borderId="0">
      <alignment horizontal="left" wrapText="1"/>
    </xf>
    <xf numFmtId="168" fontId="5" fillId="0" borderId="0">
      <alignment horizontal="left" wrapText="1"/>
    </xf>
    <xf numFmtId="168" fontId="5" fillId="0" borderId="0">
      <alignment horizontal="left" wrapText="1"/>
    </xf>
    <xf numFmtId="168" fontId="5" fillId="0" borderId="0">
      <alignment horizontal="left" wrapText="1"/>
    </xf>
    <xf numFmtId="168" fontId="5" fillId="0" borderId="0">
      <alignment horizontal="left" wrapText="1"/>
    </xf>
    <xf numFmtId="168" fontId="5" fillId="0" borderId="0">
      <alignment horizontal="left" wrapText="1"/>
    </xf>
    <xf numFmtId="168" fontId="5" fillId="0" borderId="0">
      <alignment horizontal="left" wrapText="1"/>
    </xf>
    <xf numFmtId="168" fontId="5" fillId="0" borderId="0">
      <alignment horizontal="left" wrapText="1"/>
    </xf>
    <xf numFmtId="168" fontId="5" fillId="0" borderId="0">
      <alignment horizontal="left" wrapText="1"/>
    </xf>
    <xf numFmtId="168" fontId="5" fillId="0" borderId="0">
      <alignment horizontal="left" wrapText="1"/>
    </xf>
    <xf numFmtId="168" fontId="5" fillId="0" borderId="0">
      <alignment horizontal="left" wrapText="1"/>
    </xf>
    <xf numFmtId="168" fontId="5" fillId="0" borderId="0">
      <alignment horizontal="left" wrapText="1"/>
    </xf>
    <xf numFmtId="168" fontId="5" fillId="0" borderId="0">
      <alignment horizontal="left" wrapText="1"/>
    </xf>
    <xf numFmtId="168" fontId="5" fillId="0" borderId="0">
      <alignment horizontal="left" wrapText="1"/>
    </xf>
    <xf numFmtId="168" fontId="5" fillId="0" borderId="0">
      <alignment horizontal="left" wrapText="1"/>
    </xf>
    <xf numFmtId="168" fontId="5" fillId="0" borderId="0">
      <alignment horizontal="left" wrapText="1"/>
    </xf>
    <xf numFmtId="168" fontId="5" fillId="0" borderId="0">
      <alignment horizontal="left" wrapText="1"/>
    </xf>
    <xf numFmtId="168" fontId="5" fillId="0" borderId="0">
      <alignment horizontal="left" wrapText="1"/>
    </xf>
    <xf numFmtId="168" fontId="5" fillId="0" borderId="0">
      <alignment horizontal="left" wrapText="1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8" fontId="5" fillId="0" borderId="0">
      <alignment horizontal="left" wrapText="1"/>
    </xf>
    <xf numFmtId="168" fontId="5" fillId="0" borderId="0">
      <alignment horizontal="left" wrapText="1"/>
    </xf>
    <xf numFmtId="168" fontId="5" fillId="0" borderId="0">
      <alignment horizontal="left" wrapText="1"/>
    </xf>
    <xf numFmtId="168" fontId="5" fillId="0" borderId="0">
      <alignment horizontal="left" wrapText="1"/>
    </xf>
    <xf numFmtId="168" fontId="5" fillId="0" borderId="0">
      <alignment horizontal="left" wrapText="1"/>
    </xf>
    <xf numFmtId="0" fontId="5" fillId="0" borderId="0" applyNumberFormat="0"/>
    <xf numFmtId="0" fontId="5" fillId="0" borderId="0" applyNumberFormat="0"/>
    <xf numFmtId="0" fontId="5" fillId="0" borderId="0" applyNumberFormat="0"/>
    <xf numFmtId="0" fontId="5" fillId="0" borderId="0" applyNumberFormat="0"/>
    <xf numFmtId="0" fontId="5" fillId="0" borderId="0" applyNumberFormat="0"/>
    <xf numFmtId="0" fontId="5" fillId="0" borderId="0" applyNumberFormat="0"/>
    <xf numFmtId="0" fontId="5" fillId="0" borderId="0" applyNumberFormat="0"/>
    <xf numFmtId="0" fontId="5" fillId="0" borderId="0" applyNumberFormat="0"/>
    <xf numFmtId="0" fontId="5" fillId="0" borderId="0" applyNumberFormat="0"/>
    <xf numFmtId="0" fontId="5" fillId="0" borderId="0" applyNumberFormat="0"/>
    <xf numFmtId="0" fontId="5" fillId="0" borderId="0" applyNumberFormat="0"/>
    <xf numFmtId="0" fontId="5" fillId="0" borderId="0" applyNumberFormat="0"/>
    <xf numFmtId="0" fontId="5" fillId="0" borderId="0" applyNumberFormat="0"/>
    <xf numFmtId="0" fontId="5" fillId="0" borderId="0" applyNumberFormat="0"/>
    <xf numFmtId="0" fontId="5" fillId="0" borderId="0" applyNumberFormat="0"/>
    <xf numFmtId="0" fontId="5" fillId="0" borderId="0" applyNumberFormat="0"/>
    <xf numFmtId="0" fontId="5" fillId="0" borderId="0" applyNumberFormat="0"/>
    <xf numFmtId="0" fontId="5" fillId="0" borderId="0" applyNumberFormat="0"/>
    <xf numFmtId="0" fontId="5" fillId="0" borderId="0" applyNumberFormat="0"/>
    <xf numFmtId="0" fontId="5" fillId="0" borderId="0" applyNumberFormat="0"/>
    <xf numFmtId="0" fontId="5" fillId="0" borderId="0" applyNumberFormat="0"/>
    <xf numFmtId="0" fontId="5" fillId="0" borderId="0" applyNumberFormat="0"/>
    <xf numFmtId="0" fontId="5" fillId="0" borderId="0" applyNumberFormat="0"/>
    <xf numFmtId="0" fontId="5" fillId="0" borderId="0" applyNumberFormat="0"/>
    <xf numFmtId="0" fontId="5" fillId="0" borderId="0" applyNumberFormat="0"/>
    <xf numFmtId="0" fontId="5" fillId="0" borderId="0" applyNumberFormat="0"/>
    <xf numFmtId="0" fontId="5" fillId="0" borderId="0" applyNumberFormat="0"/>
    <xf numFmtId="0" fontId="5" fillId="0" borderId="0" applyNumberFormat="0"/>
    <xf numFmtId="0" fontId="5" fillId="0" borderId="0" applyNumberFormat="0"/>
    <xf numFmtId="0" fontId="5" fillId="0" borderId="0" applyNumberFormat="0"/>
    <xf numFmtId="0" fontId="5" fillId="0" borderId="0" applyNumberFormat="0"/>
    <xf numFmtId="0" fontId="5" fillId="0" borderId="0" applyNumberFormat="0"/>
    <xf numFmtId="0" fontId="5" fillId="0" borderId="0" applyNumberFormat="0"/>
    <xf numFmtId="168" fontId="5" fillId="0" borderId="0">
      <alignment horizontal="left" wrapText="1"/>
    </xf>
    <xf numFmtId="168" fontId="5" fillId="0" borderId="0">
      <alignment horizontal="left" wrapText="1"/>
    </xf>
    <xf numFmtId="168" fontId="5" fillId="0" borderId="0">
      <alignment horizontal="left" wrapText="1"/>
    </xf>
    <xf numFmtId="168" fontId="5" fillId="0" borderId="0">
      <alignment horizontal="left" wrapText="1"/>
    </xf>
    <xf numFmtId="168" fontId="5" fillId="0" borderId="0">
      <alignment horizontal="left" wrapText="1"/>
    </xf>
    <xf numFmtId="0" fontId="68" fillId="7" borderId="0" applyNumberFormat="0" applyBorder="0" applyAlignment="0" applyProtection="0"/>
    <xf numFmtId="0" fontId="7" fillId="7" borderId="0" applyNumberFormat="0" applyBorder="0" applyAlignment="0" applyProtection="0"/>
    <xf numFmtId="0" fontId="68" fillId="7" borderId="0" applyNumberFormat="0" applyBorder="0" applyAlignment="0" applyProtection="0"/>
    <xf numFmtId="0" fontId="68" fillId="7" borderId="0" applyNumberFormat="0" applyBorder="0" applyAlignment="0" applyProtection="0"/>
    <xf numFmtId="0" fontId="68" fillId="14" borderId="0" applyNumberFormat="0" applyBorder="0" applyAlignment="0" applyProtection="0"/>
    <xf numFmtId="0" fontId="7" fillId="14" borderId="0" applyNumberFormat="0" applyBorder="0" applyAlignment="0" applyProtection="0"/>
    <xf numFmtId="0" fontId="68" fillId="14" borderId="0" applyNumberFormat="0" applyBorder="0" applyAlignment="0" applyProtection="0"/>
    <xf numFmtId="0" fontId="68" fillId="14" borderId="0" applyNumberFormat="0" applyBorder="0" applyAlignment="0" applyProtection="0"/>
    <xf numFmtId="0" fontId="68" fillId="16" borderId="0" applyNumberFormat="0" applyBorder="0" applyAlignment="0" applyProtection="0"/>
    <xf numFmtId="0" fontId="7" fillId="16" borderId="0" applyNumberFormat="0" applyBorder="0" applyAlignment="0" applyProtection="0"/>
    <xf numFmtId="0" fontId="68" fillId="16" borderId="0" applyNumberFormat="0" applyBorder="0" applyAlignment="0" applyProtection="0"/>
    <xf numFmtId="0" fontId="68" fillId="16" borderId="0" applyNumberFormat="0" applyBorder="0" applyAlignment="0" applyProtection="0"/>
    <xf numFmtId="0" fontId="68" fillId="50" borderId="0" applyNumberFormat="0" applyBorder="0" applyAlignment="0" applyProtection="0"/>
    <xf numFmtId="0" fontId="7" fillId="50" borderId="0" applyNumberFormat="0" applyBorder="0" applyAlignment="0" applyProtection="0"/>
    <xf numFmtId="0" fontId="68" fillId="50" borderId="0" applyNumberFormat="0" applyBorder="0" applyAlignment="0" applyProtection="0"/>
    <xf numFmtId="0" fontId="68" fillId="50" borderId="0" applyNumberFormat="0" applyBorder="0" applyAlignment="0" applyProtection="0"/>
    <xf numFmtId="0" fontId="68" fillId="51" borderId="0" applyNumberFormat="0" applyBorder="0" applyAlignment="0" applyProtection="0"/>
    <xf numFmtId="0" fontId="7" fillId="51" borderId="0" applyNumberFormat="0" applyBorder="0" applyAlignment="0" applyProtection="0"/>
    <xf numFmtId="0" fontId="68" fillId="51" borderId="0" applyNumberFormat="0" applyBorder="0" applyAlignment="0" applyProtection="0"/>
    <xf numFmtId="0" fontId="68" fillId="51" borderId="0" applyNumberFormat="0" applyBorder="0" applyAlignment="0" applyProtection="0"/>
    <xf numFmtId="0" fontId="68" fillId="3" borderId="0" applyNumberFormat="0" applyBorder="0" applyAlignment="0" applyProtection="0"/>
    <xf numFmtId="0" fontId="68" fillId="3" borderId="0" applyNumberFormat="0" applyBorder="0" applyAlignment="0" applyProtection="0"/>
    <xf numFmtId="0" fontId="68" fillId="3" borderId="0" applyNumberFormat="0" applyBorder="0" applyAlignment="0" applyProtection="0"/>
    <xf numFmtId="0" fontId="68" fillId="46" borderId="0" applyNumberFormat="0" applyBorder="0" applyAlignment="0" applyProtection="0"/>
    <xf numFmtId="0" fontId="7" fillId="46" borderId="0" applyNumberFormat="0" applyBorder="0" applyAlignment="0" applyProtection="0"/>
    <xf numFmtId="0" fontId="68" fillId="46" borderId="0" applyNumberFormat="0" applyBorder="0" applyAlignment="0" applyProtection="0"/>
    <xf numFmtId="0" fontId="68" fillId="46" borderId="0" applyNumberFormat="0" applyBorder="0" applyAlignment="0" applyProtection="0"/>
    <xf numFmtId="0" fontId="68" fillId="39" borderId="0" applyNumberFormat="0" applyBorder="0" applyAlignment="0" applyProtection="0"/>
    <xf numFmtId="0" fontId="7" fillId="39" borderId="0" applyNumberFormat="0" applyBorder="0" applyAlignment="0" applyProtection="0"/>
    <xf numFmtId="0" fontId="68" fillId="39" borderId="0" applyNumberFormat="0" applyBorder="0" applyAlignment="0" applyProtection="0"/>
    <xf numFmtId="0" fontId="68" fillId="39" borderId="0" applyNumberFormat="0" applyBorder="0" applyAlignment="0" applyProtection="0"/>
    <xf numFmtId="0" fontId="68" fillId="43" borderId="0" applyNumberFormat="0" applyBorder="0" applyAlignment="0" applyProtection="0"/>
    <xf numFmtId="0" fontId="7" fillId="43" borderId="0" applyNumberFormat="0" applyBorder="0" applyAlignment="0" applyProtection="0"/>
    <xf numFmtId="0" fontId="68" fillId="43" borderId="0" applyNumberFormat="0" applyBorder="0" applyAlignment="0" applyProtection="0"/>
    <xf numFmtId="0" fontId="68" fillId="43" borderId="0" applyNumberFormat="0" applyBorder="0" applyAlignment="0" applyProtection="0"/>
    <xf numFmtId="0" fontId="68" fillId="50" borderId="0" applyNumberFormat="0" applyBorder="0" applyAlignment="0" applyProtection="0"/>
    <xf numFmtId="0" fontId="7" fillId="50" borderId="0" applyNumberFormat="0" applyBorder="0" applyAlignment="0" applyProtection="0"/>
    <xf numFmtId="0" fontId="68" fillId="50" borderId="0" applyNumberFormat="0" applyBorder="0" applyAlignment="0" applyProtection="0"/>
    <xf numFmtId="0" fontId="68" fillId="50" borderId="0" applyNumberFormat="0" applyBorder="0" applyAlignment="0" applyProtection="0"/>
    <xf numFmtId="0" fontId="68" fillId="46" borderId="0" applyNumberFormat="0" applyBorder="0" applyAlignment="0" applyProtection="0"/>
    <xf numFmtId="0" fontId="7" fillId="46" borderId="0" applyNumberFormat="0" applyBorder="0" applyAlignment="0" applyProtection="0"/>
    <xf numFmtId="0" fontId="68" fillId="46" borderId="0" applyNumberFormat="0" applyBorder="0" applyAlignment="0" applyProtection="0"/>
    <xf numFmtId="0" fontId="68" fillId="46" borderId="0" applyNumberFormat="0" applyBorder="0" applyAlignment="0" applyProtection="0"/>
    <xf numFmtId="0" fontId="68" fillId="40" borderId="0" applyNumberFormat="0" applyBorder="0" applyAlignment="0" applyProtection="0"/>
    <xf numFmtId="0" fontId="7" fillId="40" borderId="0" applyNumberFormat="0" applyBorder="0" applyAlignment="0" applyProtection="0"/>
    <xf numFmtId="0" fontId="68" fillId="40" borderId="0" applyNumberFormat="0" applyBorder="0" applyAlignment="0" applyProtection="0"/>
    <xf numFmtId="0" fontId="68" fillId="40" borderId="0" applyNumberFormat="0" applyBorder="0" applyAlignment="0" applyProtection="0"/>
    <xf numFmtId="0" fontId="69" fillId="52" borderId="0" applyNumberFormat="0" applyBorder="0" applyAlignment="0" applyProtection="0"/>
    <xf numFmtId="0" fontId="8" fillId="52" borderId="0" applyNumberFormat="0" applyBorder="0" applyAlignment="0" applyProtection="0"/>
    <xf numFmtId="0" fontId="69" fillId="52" borderId="0" applyNumberFormat="0" applyBorder="0" applyAlignment="0" applyProtection="0"/>
    <xf numFmtId="0" fontId="69" fillId="52" borderId="0" applyNumberFormat="0" applyBorder="0" applyAlignment="0" applyProtection="0"/>
    <xf numFmtId="0" fontId="69" fillId="39" borderId="0" applyNumberFormat="0" applyBorder="0" applyAlignment="0" applyProtection="0"/>
    <xf numFmtId="0" fontId="8" fillId="39" borderId="0" applyNumberFormat="0" applyBorder="0" applyAlignment="0" applyProtection="0"/>
    <xf numFmtId="0" fontId="69" fillId="39" borderId="0" applyNumberFormat="0" applyBorder="0" applyAlignment="0" applyProtection="0"/>
    <xf numFmtId="0" fontId="69" fillId="39" borderId="0" applyNumberFormat="0" applyBorder="0" applyAlignment="0" applyProtection="0"/>
    <xf numFmtId="0" fontId="69" fillId="43" borderId="0" applyNumberFormat="0" applyBorder="0" applyAlignment="0" applyProtection="0"/>
    <xf numFmtId="0" fontId="8" fillId="43" borderId="0" applyNumberFormat="0" applyBorder="0" applyAlignment="0" applyProtection="0"/>
    <xf numFmtId="0" fontId="69" fillId="43" borderId="0" applyNumberFormat="0" applyBorder="0" applyAlignment="0" applyProtection="0"/>
    <xf numFmtId="0" fontId="69" fillId="43" borderId="0" applyNumberFormat="0" applyBorder="0" applyAlignment="0" applyProtection="0"/>
    <xf numFmtId="0" fontId="69" fillId="53" borderId="0" applyNumberFormat="0" applyBorder="0" applyAlignment="0" applyProtection="0"/>
    <xf numFmtId="0" fontId="8" fillId="53" borderId="0" applyNumberFormat="0" applyBorder="0" applyAlignment="0" applyProtection="0"/>
    <xf numFmtId="0" fontId="69" fillId="53" borderId="0" applyNumberFormat="0" applyBorder="0" applyAlignment="0" applyProtection="0"/>
    <xf numFmtId="0" fontId="69" fillId="53" borderId="0" applyNumberFormat="0" applyBorder="0" applyAlignment="0" applyProtection="0"/>
    <xf numFmtId="0" fontId="69" fillId="8" borderId="0" applyNumberFormat="0" applyBorder="0" applyAlignment="0" applyProtection="0"/>
    <xf numFmtId="0" fontId="69" fillId="8" borderId="0" applyNumberFormat="0" applyBorder="0" applyAlignment="0" applyProtection="0"/>
    <xf numFmtId="0" fontId="69" fillId="8" borderId="0" applyNumberFormat="0" applyBorder="0" applyAlignment="0" applyProtection="0"/>
    <xf numFmtId="0" fontId="69" fillId="41" borderId="0" applyNumberFormat="0" applyBorder="0" applyAlignment="0" applyProtection="0"/>
    <xf numFmtId="0" fontId="8" fillId="41" borderId="0" applyNumberFormat="0" applyBorder="0" applyAlignment="0" applyProtection="0"/>
    <xf numFmtId="0" fontId="69" fillId="41" borderId="0" applyNumberFormat="0" applyBorder="0" applyAlignment="0" applyProtection="0"/>
    <xf numFmtId="0" fontId="69" fillId="41" borderId="0" applyNumberFormat="0" applyBorder="0" applyAlignment="0" applyProtection="0"/>
    <xf numFmtId="0" fontId="7" fillId="54" borderId="0" applyNumberFormat="0" applyBorder="0" applyAlignment="0" applyProtection="0"/>
    <xf numFmtId="0" fontId="7" fillId="25" borderId="0" applyNumberFormat="0" applyBorder="0" applyAlignment="0" applyProtection="0"/>
    <xf numFmtId="0" fontId="7" fillId="33" borderId="0" applyNumberFormat="0" applyBorder="0" applyAlignment="0" applyProtection="0"/>
    <xf numFmtId="0" fontId="7" fillId="26" borderId="0" applyNumberFormat="0" applyBorder="0" applyAlignment="0" applyProtection="0"/>
    <xf numFmtId="0" fontId="8" fillId="55" borderId="0" applyNumberFormat="0" applyBorder="0" applyAlignment="0" applyProtection="0"/>
    <xf numFmtId="0" fontId="8" fillId="56" borderId="0" applyNumberFormat="0" applyBorder="0" applyAlignment="0" applyProtection="0"/>
    <xf numFmtId="0" fontId="8" fillId="56" borderId="0" applyNumberFormat="0" applyBorder="0" applyAlignment="0" applyProtection="0"/>
    <xf numFmtId="0" fontId="8" fillId="56" borderId="0" applyNumberFormat="0" applyBorder="0" applyAlignment="0" applyProtection="0"/>
    <xf numFmtId="0" fontId="8" fillId="56" borderId="0" applyNumberFormat="0" applyBorder="0" applyAlignment="0" applyProtection="0"/>
    <xf numFmtId="0" fontId="8" fillId="56" borderId="0" applyNumberFormat="0" applyBorder="0" applyAlignment="0" applyProtection="0"/>
    <xf numFmtId="0" fontId="8" fillId="56" borderId="0" applyNumberFormat="0" applyBorder="0" applyAlignment="0" applyProtection="0"/>
    <xf numFmtId="0" fontId="8" fillId="56" borderId="0" applyNumberFormat="0" applyBorder="0" applyAlignment="0" applyProtection="0"/>
    <xf numFmtId="0" fontId="8" fillId="56" borderId="0" applyNumberFormat="0" applyBorder="0" applyAlignment="0" applyProtection="0"/>
    <xf numFmtId="0" fontId="8" fillId="56" borderId="0" applyNumberFormat="0" applyBorder="0" applyAlignment="0" applyProtection="0"/>
    <xf numFmtId="0" fontId="8" fillId="56" borderId="0" applyNumberFormat="0" applyBorder="0" applyAlignment="0" applyProtection="0"/>
    <xf numFmtId="0" fontId="8" fillId="56" borderId="0" applyNumberFormat="0" applyBorder="0" applyAlignment="0" applyProtection="0"/>
    <xf numFmtId="0" fontId="69" fillId="57" borderId="0" applyNumberFormat="0" applyBorder="0" applyAlignment="0" applyProtection="0"/>
    <xf numFmtId="0" fontId="69" fillId="57" borderId="0" applyNumberFormat="0" applyBorder="0" applyAlignment="0" applyProtection="0"/>
    <xf numFmtId="0" fontId="8" fillId="56" borderId="0" applyNumberFormat="0" applyBorder="0" applyAlignment="0" applyProtection="0"/>
    <xf numFmtId="0" fontId="8" fillId="56" borderId="0" applyNumberFormat="0" applyBorder="0" applyAlignment="0" applyProtection="0"/>
    <xf numFmtId="0" fontId="8" fillId="56" borderId="0" applyNumberFormat="0" applyBorder="0" applyAlignment="0" applyProtection="0"/>
    <xf numFmtId="0" fontId="8" fillId="56" borderId="0" applyNumberFormat="0" applyBorder="0" applyAlignment="0" applyProtection="0"/>
    <xf numFmtId="0" fontId="8" fillId="56" borderId="0" applyNumberFormat="0" applyBorder="0" applyAlignment="0" applyProtection="0"/>
    <xf numFmtId="0" fontId="8" fillId="56" borderId="0" applyNumberFormat="0" applyBorder="0" applyAlignment="0" applyProtection="0"/>
    <xf numFmtId="0" fontId="8" fillId="56" borderId="0" applyNumberFormat="0" applyBorder="0" applyAlignment="0" applyProtection="0"/>
    <xf numFmtId="0" fontId="8" fillId="56" borderId="0" applyNumberFormat="0" applyBorder="0" applyAlignment="0" applyProtection="0"/>
    <xf numFmtId="0" fontId="8" fillId="56" borderId="0" applyNumberFormat="0" applyBorder="0" applyAlignment="0" applyProtection="0"/>
    <xf numFmtId="0" fontId="8" fillId="56" borderId="0" applyNumberFormat="0" applyBorder="0" applyAlignment="0" applyProtection="0"/>
    <xf numFmtId="0" fontId="8" fillId="56" borderId="0" applyNumberFormat="0" applyBorder="0" applyAlignment="0" applyProtection="0"/>
    <xf numFmtId="0" fontId="69" fillId="57" borderId="0" applyNumberFormat="0" applyBorder="0" applyAlignment="0" applyProtection="0"/>
    <xf numFmtId="0" fontId="69" fillId="57" borderId="0" applyNumberFormat="0" applyBorder="0" applyAlignment="0" applyProtection="0"/>
    <xf numFmtId="0" fontId="8" fillId="56" borderId="0" applyNumberFormat="0" applyBorder="0" applyAlignment="0" applyProtection="0"/>
    <xf numFmtId="0" fontId="8" fillId="56" borderId="0" applyNumberFormat="0" applyBorder="0" applyAlignment="0" applyProtection="0"/>
    <xf numFmtId="0" fontId="8" fillId="56" borderId="0" applyNumberFormat="0" applyBorder="0" applyAlignment="0" applyProtection="0"/>
    <xf numFmtId="0" fontId="8" fillId="56" borderId="0" applyNumberFormat="0" applyBorder="0" applyAlignment="0" applyProtection="0"/>
    <xf numFmtId="0" fontId="8" fillId="56" borderId="0" applyNumberFormat="0" applyBorder="0" applyAlignment="0" applyProtection="0"/>
    <xf numFmtId="0" fontId="8" fillId="56" borderId="0" applyNumberFormat="0" applyBorder="0" applyAlignment="0" applyProtection="0"/>
    <xf numFmtId="0" fontId="8" fillId="56" borderId="0" applyNumberFormat="0" applyBorder="0" applyAlignment="0" applyProtection="0"/>
    <xf numFmtId="0" fontId="8" fillId="56" borderId="0" applyNumberFormat="0" applyBorder="0" applyAlignment="0" applyProtection="0"/>
    <xf numFmtId="0" fontId="8" fillId="56" borderId="0" applyNumberFormat="0" applyBorder="0" applyAlignment="0" applyProtection="0"/>
    <xf numFmtId="0" fontId="8" fillId="56" borderId="0" applyNumberFormat="0" applyBorder="0" applyAlignment="0" applyProtection="0"/>
    <xf numFmtId="0" fontId="8" fillId="56" borderId="0" applyNumberFormat="0" applyBorder="0" applyAlignment="0" applyProtection="0"/>
    <xf numFmtId="0" fontId="8" fillId="56" borderId="0" applyNumberFormat="0" applyBorder="0" applyAlignment="0" applyProtection="0"/>
    <xf numFmtId="0" fontId="8" fillId="56" borderId="0" applyNumberFormat="0" applyBorder="0" applyAlignment="0" applyProtection="0"/>
    <xf numFmtId="0" fontId="8" fillId="56" borderId="0" applyNumberFormat="0" applyBorder="0" applyAlignment="0" applyProtection="0"/>
    <xf numFmtId="0" fontId="8" fillId="56" borderId="0" applyNumberFormat="0" applyBorder="0" applyAlignment="0" applyProtection="0"/>
    <xf numFmtId="0" fontId="8" fillId="56" borderId="0" applyNumberFormat="0" applyBorder="0" applyAlignment="0" applyProtection="0"/>
    <xf numFmtId="0" fontId="8" fillId="56" borderId="0" applyNumberFormat="0" applyBorder="0" applyAlignment="0" applyProtection="0"/>
    <xf numFmtId="0" fontId="8" fillId="56" borderId="0" applyNumberFormat="0" applyBorder="0" applyAlignment="0" applyProtection="0"/>
    <xf numFmtId="0" fontId="8" fillId="56" borderId="0" applyNumberFormat="0" applyBorder="0" applyAlignment="0" applyProtection="0"/>
    <xf numFmtId="0" fontId="8" fillId="56" borderId="0" applyNumberFormat="0" applyBorder="0" applyAlignment="0" applyProtection="0"/>
    <xf numFmtId="0" fontId="8" fillId="56" borderId="0" applyNumberFormat="0" applyBorder="0" applyAlignment="0" applyProtection="0"/>
    <xf numFmtId="0" fontId="8" fillId="56" borderId="0" applyNumberFormat="0" applyBorder="0" applyAlignment="0" applyProtection="0"/>
    <xf numFmtId="0" fontId="8" fillId="56" borderId="0" applyNumberFormat="0" applyBorder="0" applyAlignment="0" applyProtection="0"/>
    <xf numFmtId="0" fontId="8" fillId="56" borderId="0" applyNumberFormat="0" applyBorder="0" applyAlignment="0" applyProtection="0"/>
    <xf numFmtId="0" fontId="8" fillId="56" borderId="0" applyNumberFormat="0" applyBorder="0" applyAlignment="0" applyProtection="0"/>
    <xf numFmtId="0" fontId="8" fillId="56" borderId="0" applyNumberFormat="0" applyBorder="0" applyAlignment="0" applyProtection="0"/>
    <xf numFmtId="0" fontId="8" fillId="56" borderId="0" applyNumberFormat="0" applyBorder="0" applyAlignment="0" applyProtection="0"/>
    <xf numFmtId="0" fontId="8" fillId="56" borderId="0" applyNumberFormat="0" applyBorder="0" applyAlignment="0" applyProtection="0"/>
    <xf numFmtId="0" fontId="8" fillId="56" borderId="0" applyNumberFormat="0" applyBorder="0" applyAlignment="0" applyProtection="0"/>
    <xf numFmtId="0" fontId="8" fillId="56" borderId="0" applyNumberFormat="0" applyBorder="0" applyAlignment="0" applyProtection="0"/>
    <xf numFmtId="0" fontId="8" fillId="56" borderId="0" applyNumberFormat="0" applyBorder="0" applyAlignment="0" applyProtection="0"/>
    <xf numFmtId="0" fontId="8" fillId="56" borderId="0" applyNumberFormat="0" applyBorder="0" applyAlignment="0" applyProtection="0"/>
    <xf numFmtId="0" fontId="8" fillId="56" borderId="0" applyNumberFormat="0" applyBorder="0" applyAlignment="0" applyProtection="0"/>
    <xf numFmtId="0" fontId="8" fillId="56" borderId="0" applyNumberFormat="0" applyBorder="0" applyAlignment="0" applyProtection="0"/>
    <xf numFmtId="0" fontId="8" fillId="56" borderId="0" applyNumberFormat="0" applyBorder="0" applyAlignment="0" applyProtection="0"/>
    <xf numFmtId="0" fontId="8" fillId="56" borderId="0" applyNumberFormat="0" applyBorder="0" applyAlignment="0" applyProtection="0"/>
    <xf numFmtId="0" fontId="8" fillId="56" borderId="0" applyNumberFormat="0" applyBorder="0" applyAlignment="0" applyProtection="0"/>
    <xf numFmtId="0" fontId="8" fillId="56" borderId="0" applyNumberFormat="0" applyBorder="0" applyAlignment="0" applyProtection="0"/>
    <xf numFmtId="0" fontId="8" fillId="56" borderId="0" applyNumberFormat="0" applyBorder="0" applyAlignment="0" applyProtection="0"/>
    <xf numFmtId="0" fontId="8" fillId="56" borderId="0" applyNumberFormat="0" applyBorder="0" applyAlignment="0" applyProtection="0"/>
    <xf numFmtId="0" fontId="8" fillId="56" borderId="0" applyNumberFormat="0" applyBorder="0" applyAlignment="0" applyProtection="0"/>
    <xf numFmtId="0" fontId="8" fillId="56" borderId="0" applyNumberFormat="0" applyBorder="0" applyAlignment="0" applyProtection="0"/>
    <xf numFmtId="0" fontId="8" fillId="56" borderId="0" applyNumberFormat="0" applyBorder="0" applyAlignment="0" applyProtection="0"/>
    <xf numFmtId="0" fontId="8" fillId="56" borderId="0" applyNumberFormat="0" applyBorder="0" applyAlignment="0" applyProtection="0"/>
    <xf numFmtId="0" fontId="8" fillId="56" borderId="0" applyNumberFormat="0" applyBorder="0" applyAlignment="0" applyProtection="0"/>
    <xf numFmtId="0" fontId="8" fillId="56" borderId="0" applyNumberFormat="0" applyBorder="0" applyAlignment="0" applyProtection="0"/>
    <xf numFmtId="0" fontId="8" fillId="56" borderId="0" applyNumberFormat="0" applyBorder="0" applyAlignment="0" applyProtection="0"/>
    <xf numFmtId="0" fontId="8" fillId="56" borderId="0" applyNumberFormat="0" applyBorder="0" applyAlignment="0" applyProtection="0"/>
    <xf numFmtId="0" fontId="8" fillId="56" borderId="0" applyNumberFormat="0" applyBorder="0" applyAlignment="0" applyProtection="0"/>
    <xf numFmtId="0" fontId="8" fillId="56" borderId="0" applyNumberFormat="0" applyBorder="0" applyAlignment="0" applyProtection="0"/>
    <xf numFmtId="0" fontId="8" fillId="56" borderId="0" applyNumberFormat="0" applyBorder="0" applyAlignment="0" applyProtection="0"/>
    <xf numFmtId="0" fontId="8" fillId="56" borderId="0" applyNumberFormat="0" applyBorder="0" applyAlignment="0" applyProtection="0"/>
    <xf numFmtId="0" fontId="8" fillId="56" borderId="0" applyNumberFormat="0" applyBorder="0" applyAlignment="0" applyProtection="0"/>
    <xf numFmtId="0" fontId="8" fillId="56" borderId="0" applyNumberFormat="0" applyBorder="0" applyAlignment="0" applyProtection="0"/>
    <xf numFmtId="0" fontId="8" fillId="56" borderId="0" applyNumberFormat="0" applyBorder="0" applyAlignment="0" applyProtection="0"/>
    <xf numFmtId="0" fontId="8" fillId="56" borderId="0" applyNumberFormat="0" applyBorder="0" applyAlignment="0" applyProtection="0"/>
    <xf numFmtId="0" fontId="8" fillId="56" borderId="0" applyNumberFormat="0" applyBorder="0" applyAlignment="0" applyProtection="0"/>
    <xf numFmtId="0" fontId="8" fillId="56" borderId="0" applyNumberFormat="0" applyBorder="0" applyAlignment="0" applyProtection="0"/>
    <xf numFmtId="0" fontId="8" fillId="56" borderId="0" applyNumberFormat="0" applyBorder="0" applyAlignment="0" applyProtection="0"/>
    <xf numFmtId="0" fontId="8" fillId="56" borderId="0" applyNumberFormat="0" applyBorder="0" applyAlignment="0" applyProtection="0"/>
    <xf numFmtId="0" fontId="8" fillId="56" borderId="0" applyNumberFormat="0" applyBorder="0" applyAlignment="0" applyProtection="0"/>
    <xf numFmtId="0" fontId="8" fillId="56" borderId="0" applyNumberFormat="0" applyBorder="0" applyAlignment="0" applyProtection="0"/>
    <xf numFmtId="0" fontId="8" fillId="56" borderId="0" applyNumberFormat="0" applyBorder="0" applyAlignment="0" applyProtection="0"/>
    <xf numFmtId="0" fontId="8" fillId="56" borderId="0" applyNumberFormat="0" applyBorder="0" applyAlignment="0" applyProtection="0"/>
    <xf numFmtId="0" fontId="8" fillId="56" borderId="0" applyNumberFormat="0" applyBorder="0" applyAlignment="0" applyProtection="0"/>
    <xf numFmtId="0" fontId="8" fillId="56" borderId="0" applyNumberFormat="0" applyBorder="0" applyAlignment="0" applyProtection="0"/>
    <xf numFmtId="0" fontId="8" fillId="56" borderId="0" applyNumberFormat="0" applyBorder="0" applyAlignment="0" applyProtection="0"/>
    <xf numFmtId="0" fontId="8" fillId="56" borderId="0" applyNumberFormat="0" applyBorder="0" applyAlignment="0" applyProtection="0"/>
    <xf numFmtId="0" fontId="8" fillId="56" borderId="0" applyNumberFormat="0" applyBorder="0" applyAlignment="0" applyProtection="0"/>
    <xf numFmtId="0" fontId="8" fillId="56" borderId="0" applyNumberFormat="0" applyBorder="0" applyAlignment="0" applyProtection="0"/>
    <xf numFmtId="0" fontId="8" fillId="56" borderId="0" applyNumberFormat="0" applyBorder="0" applyAlignment="0" applyProtection="0"/>
    <xf numFmtId="0" fontId="8" fillId="56" borderId="0" applyNumberFormat="0" applyBorder="0" applyAlignment="0" applyProtection="0"/>
    <xf numFmtId="0" fontId="7" fillId="58" borderId="0" applyNumberFormat="0" applyBorder="0" applyAlignment="0" applyProtection="0"/>
    <xf numFmtId="0" fontId="7" fillId="28" borderId="0" applyNumberFormat="0" applyBorder="0" applyAlignment="0" applyProtection="0"/>
    <xf numFmtId="0" fontId="7" fillId="32" borderId="0" applyNumberFormat="0" applyBorder="0" applyAlignment="0" applyProtection="0"/>
    <xf numFmtId="0" fontId="7" fillId="29" borderId="0" applyNumberFormat="0" applyBorder="0" applyAlignment="0" applyProtection="0"/>
    <xf numFmtId="0" fontId="8" fillId="2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69" fillId="10" borderId="0" applyNumberFormat="0" applyBorder="0" applyAlignment="0" applyProtection="0"/>
    <xf numFmtId="0" fontId="69" fillId="10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69" fillId="10" borderId="0" applyNumberFormat="0" applyBorder="0" applyAlignment="0" applyProtection="0"/>
    <xf numFmtId="0" fontId="69" fillId="10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7" fillId="60" borderId="0" applyNumberFormat="0" applyBorder="0" applyAlignment="0" applyProtection="0"/>
    <xf numFmtId="0" fontId="7" fillId="31" borderId="0" applyNumberFormat="0" applyBorder="0" applyAlignment="0" applyProtection="0"/>
    <xf numFmtId="0" fontId="7" fillId="61" borderId="0" applyNumberFormat="0" applyBorder="0" applyAlignment="0" applyProtection="0"/>
    <xf numFmtId="0" fontId="7" fillId="32" borderId="0" applyNumberFormat="0" applyBorder="0" applyAlignment="0" applyProtection="0"/>
    <xf numFmtId="0" fontId="8" fillId="62" borderId="0" applyNumberFormat="0" applyBorder="0" applyAlignment="0" applyProtection="0"/>
    <xf numFmtId="0" fontId="8" fillId="63" borderId="0" applyNumberFormat="0" applyBorder="0" applyAlignment="0" applyProtection="0"/>
    <xf numFmtId="0" fontId="8" fillId="63" borderId="0" applyNumberFormat="0" applyBorder="0" applyAlignment="0" applyProtection="0"/>
    <xf numFmtId="0" fontId="8" fillId="63" borderId="0" applyNumberFormat="0" applyBorder="0" applyAlignment="0" applyProtection="0"/>
    <xf numFmtId="0" fontId="8" fillId="63" borderId="0" applyNumberFormat="0" applyBorder="0" applyAlignment="0" applyProtection="0"/>
    <xf numFmtId="0" fontId="8" fillId="63" borderId="0" applyNumberFormat="0" applyBorder="0" applyAlignment="0" applyProtection="0"/>
    <xf numFmtId="0" fontId="8" fillId="63" borderId="0" applyNumberFormat="0" applyBorder="0" applyAlignment="0" applyProtection="0"/>
    <xf numFmtId="0" fontId="8" fillId="63" borderId="0" applyNumberFormat="0" applyBorder="0" applyAlignment="0" applyProtection="0"/>
    <xf numFmtId="0" fontId="8" fillId="63" borderId="0" applyNumberFormat="0" applyBorder="0" applyAlignment="0" applyProtection="0"/>
    <xf numFmtId="0" fontId="8" fillId="63" borderId="0" applyNumberFormat="0" applyBorder="0" applyAlignment="0" applyProtection="0"/>
    <xf numFmtId="0" fontId="8" fillId="63" borderId="0" applyNumberFormat="0" applyBorder="0" applyAlignment="0" applyProtection="0"/>
    <xf numFmtId="0" fontId="8" fillId="63" borderId="0" applyNumberFormat="0" applyBorder="0" applyAlignment="0" applyProtection="0"/>
    <xf numFmtId="0" fontId="69" fillId="11" borderId="0" applyNumberFormat="0" applyBorder="0" applyAlignment="0" applyProtection="0"/>
    <xf numFmtId="0" fontId="69" fillId="11" borderId="0" applyNumberFormat="0" applyBorder="0" applyAlignment="0" applyProtection="0"/>
    <xf numFmtId="0" fontId="8" fillId="63" borderId="0" applyNumberFormat="0" applyBorder="0" applyAlignment="0" applyProtection="0"/>
    <xf numFmtId="0" fontId="8" fillId="63" borderId="0" applyNumberFormat="0" applyBorder="0" applyAlignment="0" applyProtection="0"/>
    <xf numFmtId="0" fontId="8" fillId="63" borderId="0" applyNumberFormat="0" applyBorder="0" applyAlignment="0" applyProtection="0"/>
    <xf numFmtId="0" fontId="8" fillId="63" borderId="0" applyNumberFormat="0" applyBorder="0" applyAlignment="0" applyProtection="0"/>
    <xf numFmtId="0" fontId="8" fillId="63" borderId="0" applyNumberFormat="0" applyBorder="0" applyAlignment="0" applyProtection="0"/>
    <xf numFmtId="0" fontId="8" fillId="63" borderId="0" applyNumberFormat="0" applyBorder="0" applyAlignment="0" applyProtection="0"/>
    <xf numFmtId="0" fontId="8" fillId="63" borderId="0" applyNumberFormat="0" applyBorder="0" applyAlignment="0" applyProtection="0"/>
    <xf numFmtId="0" fontId="8" fillId="63" borderId="0" applyNumberFormat="0" applyBorder="0" applyAlignment="0" applyProtection="0"/>
    <xf numFmtId="0" fontId="8" fillId="63" borderId="0" applyNumberFormat="0" applyBorder="0" applyAlignment="0" applyProtection="0"/>
    <xf numFmtId="0" fontId="8" fillId="63" borderId="0" applyNumberFormat="0" applyBorder="0" applyAlignment="0" applyProtection="0"/>
    <xf numFmtId="0" fontId="8" fillId="63" borderId="0" applyNumberFormat="0" applyBorder="0" applyAlignment="0" applyProtection="0"/>
    <xf numFmtId="0" fontId="69" fillId="11" borderId="0" applyNumberFormat="0" applyBorder="0" applyAlignment="0" applyProtection="0"/>
    <xf numFmtId="0" fontId="69" fillId="11" borderId="0" applyNumberFormat="0" applyBorder="0" applyAlignment="0" applyProtection="0"/>
    <xf numFmtId="0" fontId="8" fillId="63" borderId="0" applyNumberFormat="0" applyBorder="0" applyAlignment="0" applyProtection="0"/>
    <xf numFmtId="0" fontId="8" fillId="63" borderId="0" applyNumberFormat="0" applyBorder="0" applyAlignment="0" applyProtection="0"/>
    <xf numFmtId="0" fontId="8" fillId="63" borderId="0" applyNumberFormat="0" applyBorder="0" applyAlignment="0" applyProtection="0"/>
    <xf numFmtId="0" fontId="8" fillId="63" borderId="0" applyNumberFormat="0" applyBorder="0" applyAlignment="0" applyProtection="0"/>
    <xf numFmtId="0" fontId="8" fillId="63" borderId="0" applyNumberFormat="0" applyBorder="0" applyAlignment="0" applyProtection="0"/>
    <xf numFmtId="0" fontId="8" fillId="63" borderId="0" applyNumberFormat="0" applyBorder="0" applyAlignment="0" applyProtection="0"/>
    <xf numFmtId="0" fontId="8" fillId="63" borderId="0" applyNumberFormat="0" applyBorder="0" applyAlignment="0" applyProtection="0"/>
    <xf numFmtId="0" fontId="8" fillId="63" borderId="0" applyNumberFormat="0" applyBorder="0" applyAlignment="0" applyProtection="0"/>
    <xf numFmtId="0" fontId="8" fillId="63" borderId="0" applyNumberFormat="0" applyBorder="0" applyAlignment="0" applyProtection="0"/>
    <xf numFmtId="0" fontId="8" fillId="63" borderId="0" applyNumberFormat="0" applyBorder="0" applyAlignment="0" applyProtection="0"/>
    <xf numFmtId="0" fontId="8" fillId="63" borderId="0" applyNumberFormat="0" applyBorder="0" applyAlignment="0" applyProtection="0"/>
    <xf numFmtId="0" fontId="8" fillId="63" borderId="0" applyNumberFormat="0" applyBorder="0" applyAlignment="0" applyProtection="0"/>
    <xf numFmtId="0" fontId="8" fillId="63" borderId="0" applyNumberFormat="0" applyBorder="0" applyAlignment="0" applyProtection="0"/>
    <xf numFmtId="0" fontId="8" fillId="63" borderId="0" applyNumberFormat="0" applyBorder="0" applyAlignment="0" applyProtection="0"/>
    <xf numFmtId="0" fontId="8" fillId="63" borderId="0" applyNumberFormat="0" applyBorder="0" applyAlignment="0" applyProtection="0"/>
    <xf numFmtId="0" fontId="8" fillId="63" borderId="0" applyNumberFormat="0" applyBorder="0" applyAlignment="0" applyProtection="0"/>
    <xf numFmtId="0" fontId="8" fillId="63" borderId="0" applyNumberFormat="0" applyBorder="0" applyAlignment="0" applyProtection="0"/>
    <xf numFmtId="0" fontId="8" fillId="63" borderId="0" applyNumberFormat="0" applyBorder="0" applyAlignment="0" applyProtection="0"/>
    <xf numFmtId="0" fontId="8" fillId="63" borderId="0" applyNumberFormat="0" applyBorder="0" applyAlignment="0" applyProtection="0"/>
    <xf numFmtId="0" fontId="8" fillId="63" borderId="0" applyNumberFormat="0" applyBorder="0" applyAlignment="0" applyProtection="0"/>
    <xf numFmtId="0" fontId="8" fillId="63" borderId="0" applyNumberFormat="0" applyBorder="0" applyAlignment="0" applyProtection="0"/>
    <xf numFmtId="0" fontId="8" fillId="63" borderId="0" applyNumberFormat="0" applyBorder="0" applyAlignment="0" applyProtection="0"/>
    <xf numFmtId="0" fontId="8" fillId="63" borderId="0" applyNumberFormat="0" applyBorder="0" applyAlignment="0" applyProtection="0"/>
    <xf numFmtId="0" fontId="8" fillId="63" borderId="0" applyNumberFormat="0" applyBorder="0" applyAlignment="0" applyProtection="0"/>
    <xf numFmtId="0" fontId="8" fillId="63" borderId="0" applyNumberFormat="0" applyBorder="0" applyAlignment="0" applyProtection="0"/>
    <xf numFmtId="0" fontId="8" fillId="63" borderId="0" applyNumberFormat="0" applyBorder="0" applyAlignment="0" applyProtection="0"/>
    <xf numFmtId="0" fontId="8" fillId="63" borderId="0" applyNumberFormat="0" applyBorder="0" applyAlignment="0" applyProtection="0"/>
    <xf numFmtId="0" fontId="8" fillId="63" borderId="0" applyNumberFormat="0" applyBorder="0" applyAlignment="0" applyProtection="0"/>
    <xf numFmtId="0" fontId="8" fillId="63" borderId="0" applyNumberFormat="0" applyBorder="0" applyAlignment="0" applyProtection="0"/>
    <xf numFmtId="0" fontId="8" fillId="63" borderId="0" applyNumberFormat="0" applyBorder="0" applyAlignment="0" applyProtection="0"/>
    <xf numFmtId="0" fontId="8" fillId="63" borderId="0" applyNumberFormat="0" applyBorder="0" applyAlignment="0" applyProtection="0"/>
    <xf numFmtId="0" fontId="8" fillId="63" borderId="0" applyNumberFormat="0" applyBorder="0" applyAlignment="0" applyProtection="0"/>
    <xf numFmtId="0" fontId="8" fillId="63" borderId="0" applyNumberFormat="0" applyBorder="0" applyAlignment="0" applyProtection="0"/>
    <xf numFmtId="0" fontId="8" fillId="63" borderId="0" applyNumberFormat="0" applyBorder="0" applyAlignment="0" applyProtection="0"/>
    <xf numFmtId="0" fontId="8" fillId="63" borderId="0" applyNumberFormat="0" applyBorder="0" applyAlignment="0" applyProtection="0"/>
    <xf numFmtId="0" fontId="8" fillId="63" borderId="0" applyNumberFormat="0" applyBorder="0" applyAlignment="0" applyProtection="0"/>
    <xf numFmtId="0" fontId="8" fillId="63" borderId="0" applyNumberFormat="0" applyBorder="0" applyAlignment="0" applyProtection="0"/>
    <xf numFmtId="0" fontId="8" fillId="63" borderId="0" applyNumberFormat="0" applyBorder="0" applyAlignment="0" applyProtection="0"/>
    <xf numFmtId="0" fontId="8" fillId="63" borderId="0" applyNumberFormat="0" applyBorder="0" applyAlignment="0" applyProtection="0"/>
    <xf numFmtId="0" fontId="8" fillId="63" borderId="0" applyNumberFormat="0" applyBorder="0" applyAlignment="0" applyProtection="0"/>
    <xf numFmtId="0" fontId="8" fillId="63" borderId="0" applyNumberFormat="0" applyBorder="0" applyAlignment="0" applyProtection="0"/>
    <xf numFmtId="0" fontId="8" fillId="63" borderId="0" applyNumberFormat="0" applyBorder="0" applyAlignment="0" applyProtection="0"/>
    <xf numFmtId="0" fontId="8" fillId="63" borderId="0" applyNumberFormat="0" applyBorder="0" applyAlignment="0" applyProtection="0"/>
    <xf numFmtId="0" fontId="8" fillId="63" borderId="0" applyNumberFormat="0" applyBorder="0" applyAlignment="0" applyProtection="0"/>
    <xf numFmtId="0" fontId="8" fillId="63" borderId="0" applyNumberFormat="0" applyBorder="0" applyAlignment="0" applyProtection="0"/>
    <xf numFmtId="0" fontId="8" fillId="63" borderId="0" applyNumberFormat="0" applyBorder="0" applyAlignment="0" applyProtection="0"/>
    <xf numFmtId="0" fontId="8" fillId="63" borderId="0" applyNumberFormat="0" applyBorder="0" applyAlignment="0" applyProtection="0"/>
    <xf numFmtId="0" fontId="8" fillId="63" borderId="0" applyNumberFormat="0" applyBorder="0" applyAlignment="0" applyProtection="0"/>
    <xf numFmtId="0" fontId="8" fillId="63" borderId="0" applyNumberFormat="0" applyBorder="0" applyAlignment="0" applyProtection="0"/>
    <xf numFmtId="0" fontId="8" fillId="63" borderId="0" applyNumberFormat="0" applyBorder="0" applyAlignment="0" applyProtection="0"/>
    <xf numFmtId="0" fontId="8" fillId="63" borderId="0" applyNumberFormat="0" applyBorder="0" applyAlignment="0" applyProtection="0"/>
    <xf numFmtId="0" fontId="8" fillId="63" borderId="0" applyNumberFormat="0" applyBorder="0" applyAlignment="0" applyProtection="0"/>
    <xf numFmtId="0" fontId="8" fillId="63" borderId="0" applyNumberFormat="0" applyBorder="0" applyAlignment="0" applyProtection="0"/>
    <xf numFmtId="0" fontId="8" fillId="63" borderId="0" applyNumberFormat="0" applyBorder="0" applyAlignment="0" applyProtection="0"/>
    <xf numFmtId="0" fontId="8" fillId="63" borderId="0" applyNumberFormat="0" applyBorder="0" applyAlignment="0" applyProtection="0"/>
    <xf numFmtId="0" fontId="8" fillId="63" borderId="0" applyNumberFormat="0" applyBorder="0" applyAlignment="0" applyProtection="0"/>
    <xf numFmtId="0" fontId="8" fillId="63" borderId="0" applyNumberFormat="0" applyBorder="0" applyAlignment="0" applyProtection="0"/>
    <xf numFmtId="0" fontId="8" fillId="63" borderId="0" applyNumberFormat="0" applyBorder="0" applyAlignment="0" applyProtection="0"/>
    <xf numFmtId="0" fontId="8" fillId="63" borderId="0" applyNumberFormat="0" applyBorder="0" applyAlignment="0" applyProtection="0"/>
    <xf numFmtId="0" fontId="8" fillId="63" borderId="0" applyNumberFormat="0" applyBorder="0" applyAlignment="0" applyProtection="0"/>
    <xf numFmtId="0" fontId="8" fillId="63" borderId="0" applyNumberFormat="0" applyBorder="0" applyAlignment="0" applyProtection="0"/>
    <xf numFmtId="0" fontId="8" fillId="63" borderId="0" applyNumberFormat="0" applyBorder="0" applyAlignment="0" applyProtection="0"/>
    <xf numFmtId="0" fontId="8" fillId="63" borderId="0" applyNumberFormat="0" applyBorder="0" applyAlignment="0" applyProtection="0"/>
    <xf numFmtId="0" fontId="8" fillId="63" borderId="0" applyNumberFormat="0" applyBorder="0" applyAlignment="0" applyProtection="0"/>
    <xf numFmtId="0" fontId="8" fillId="63" borderId="0" applyNumberFormat="0" applyBorder="0" applyAlignment="0" applyProtection="0"/>
    <xf numFmtId="0" fontId="8" fillId="63" borderId="0" applyNumberFormat="0" applyBorder="0" applyAlignment="0" applyProtection="0"/>
    <xf numFmtId="0" fontId="8" fillId="63" borderId="0" applyNumberFormat="0" applyBorder="0" applyAlignment="0" applyProtection="0"/>
    <xf numFmtId="0" fontId="8" fillId="63" borderId="0" applyNumberFormat="0" applyBorder="0" applyAlignment="0" applyProtection="0"/>
    <xf numFmtId="0" fontId="8" fillId="63" borderId="0" applyNumberFormat="0" applyBorder="0" applyAlignment="0" applyProtection="0"/>
    <xf numFmtId="0" fontId="8" fillId="63" borderId="0" applyNumberFormat="0" applyBorder="0" applyAlignment="0" applyProtection="0"/>
    <xf numFmtId="0" fontId="8" fillId="63" borderId="0" applyNumberFormat="0" applyBorder="0" applyAlignment="0" applyProtection="0"/>
    <xf numFmtId="0" fontId="8" fillId="63" borderId="0" applyNumberFormat="0" applyBorder="0" applyAlignment="0" applyProtection="0"/>
    <xf numFmtId="0" fontId="7" fillId="58" borderId="0" applyNumberFormat="0" applyBorder="0" applyAlignment="0" applyProtection="0"/>
    <xf numFmtId="0" fontId="7" fillId="32" borderId="0" applyNumberFormat="0" applyBorder="0" applyAlignment="0" applyProtection="0"/>
    <xf numFmtId="0" fontId="7" fillId="30" borderId="0" applyNumberFormat="0" applyBorder="0" applyAlignment="0" applyProtection="0"/>
    <xf numFmtId="0" fontId="7" fillId="33" borderId="0" applyNumberFormat="0" applyBorder="0" applyAlignment="0" applyProtection="0"/>
    <xf numFmtId="0" fontId="8" fillId="32" borderId="0" applyNumberFormat="0" applyBorder="0" applyAlignment="0" applyProtection="0"/>
    <xf numFmtId="0" fontId="8" fillId="64" borderId="0" applyNumberFormat="0" applyBorder="0" applyAlignment="0" applyProtection="0"/>
    <xf numFmtId="0" fontId="8" fillId="64" borderId="0" applyNumberFormat="0" applyBorder="0" applyAlignment="0" applyProtection="0"/>
    <xf numFmtId="0" fontId="8" fillId="64" borderId="0" applyNumberFormat="0" applyBorder="0" applyAlignment="0" applyProtection="0"/>
    <xf numFmtId="0" fontId="8" fillId="64" borderId="0" applyNumberFormat="0" applyBorder="0" applyAlignment="0" applyProtection="0"/>
    <xf numFmtId="0" fontId="8" fillId="64" borderId="0" applyNumberFormat="0" applyBorder="0" applyAlignment="0" applyProtection="0"/>
    <xf numFmtId="0" fontId="8" fillId="64" borderId="0" applyNumberFormat="0" applyBorder="0" applyAlignment="0" applyProtection="0"/>
    <xf numFmtId="0" fontId="8" fillId="64" borderId="0" applyNumberFormat="0" applyBorder="0" applyAlignment="0" applyProtection="0"/>
    <xf numFmtId="0" fontId="8" fillId="64" borderId="0" applyNumberFormat="0" applyBorder="0" applyAlignment="0" applyProtection="0"/>
    <xf numFmtId="0" fontId="8" fillId="64" borderId="0" applyNumberFormat="0" applyBorder="0" applyAlignment="0" applyProtection="0"/>
    <xf numFmtId="0" fontId="8" fillId="64" borderId="0" applyNumberFormat="0" applyBorder="0" applyAlignment="0" applyProtection="0"/>
    <xf numFmtId="0" fontId="8" fillId="64" borderId="0" applyNumberFormat="0" applyBorder="0" applyAlignment="0" applyProtection="0"/>
    <xf numFmtId="0" fontId="69" fillId="53" borderId="0" applyNumberFormat="0" applyBorder="0" applyAlignment="0" applyProtection="0"/>
    <xf numFmtId="0" fontId="69" fillId="53" borderId="0" applyNumberFormat="0" applyBorder="0" applyAlignment="0" applyProtection="0"/>
    <xf numFmtId="0" fontId="8" fillId="64" borderId="0" applyNumberFormat="0" applyBorder="0" applyAlignment="0" applyProtection="0"/>
    <xf numFmtId="0" fontId="8" fillId="64" borderId="0" applyNumberFormat="0" applyBorder="0" applyAlignment="0" applyProtection="0"/>
    <xf numFmtId="0" fontId="8" fillId="64" borderId="0" applyNumberFormat="0" applyBorder="0" applyAlignment="0" applyProtection="0"/>
    <xf numFmtId="0" fontId="8" fillId="64" borderId="0" applyNumberFormat="0" applyBorder="0" applyAlignment="0" applyProtection="0"/>
    <xf numFmtId="0" fontId="8" fillId="64" borderId="0" applyNumberFormat="0" applyBorder="0" applyAlignment="0" applyProtection="0"/>
    <xf numFmtId="0" fontId="8" fillId="64" borderId="0" applyNumberFormat="0" applyBorder="0" applyAlignment="0" applyProtection="0"/>
    <xf numFmtId="0" fontId="8" fillId="64" borderId="0" applyNumberFormat="0" applyBorder="0" applyAlignment="0" applyProtection="0"/>
    <xf numFmtId="0" fontId="8" fillId="64" borderId="0" applyNumberFormat="0" applyBorder="0" applyAlignment="0" applyProtection="0"/>
    <xf numFmtId="0" fontId="8" fillId="64" borderId="0" applyNumberFormat="0" applyBorder="0" applyAlignment="0" applyProtection="0"/>
    <xf numFmtId="0" fontId="8" fillId="64" borderId="0" applyNumberFormat="0" applyBorder="0" applyAlignment="0" applyProtection="0"/>
    <xf numFmtId="0" fontId="8" fillId="64" borderId="0" applyNumberFormat="0" applyBorder="0" applyAlignment="0" applyProtection="0"/>
    <xf numFmtId="0" fontId="69" fillId="53" borderId="0" applyNumberFormat="0" applyBorder="0" applyAlignment="0" applyProtection="0"/>
    <xf numFmtId="0" fontId="69" fillId="53" borderId="0" applyNumberFormat="0" applyBorder="0" applyAlignment="0" applyProtection="0"/>
    <xf numFmtId="0" fontId="8" fillId="64" borderId="0" applyNumberFormat="0" applyBorder="0" applyAlignment="0" applyProtection="0"/>
    <xf numFmtId="0" fontId="8" fillId="64" borderId="0" applyNumberFormat="0" applyBorder="0" applyAlignment="0" applyProtection="0"/>
    <xf numFmtId="0" fontId="8" fillId="64" borderId="0" applyNumberFormat="0" applyBorder="0" applyAlignment="0" applyProtection="0"/>
    <xf numFmtId="0" fontId="8" fillId="64" borderId="0" applyNumberFormat="0" applyBorder="0" applyAlignment="0" applyProtection="0"/>
    <xf numFmtId="0" fontId="8" fillId="64" borderId="0" applyNumberFormat="0" applyBorder="0" applyAlignment="0" applyProtection="0"/>
    <xf numFmtId="0" fontId="8" fillId="64" borderId="0" applyNumberFormat="0" applyBorder="0" applyAlignment="0" applyProtection="0"/>
    <xf numFmtId="0" fontId="8" fillId="64" borderId="0" applyNumberFormat="0" applyBorder="0" applyAlignment="0" applyProtection="0"/>
    <xf numFmtId="0" fontId="8" fillId="64" borderId="0" applyNumberFormat="0" applyBorder="0" applyAlignment="0" applyProtection="0"/>
    <xf numFmtId="0" fontId="8" fillId="64" borderId="0" applyNumberFormat="0" applyBorder="0" applyAlignment="0" applyProtection="0"/>
    <xf numFmtId="0" fontId="8" fillId="64" borderId="0" applyNumberFormat="0" applyBorder="0" applyAlignment="0" applyProtection="0"/>
    <xf numFmtId="0" fontId="8" fillId="64" borderId="0" applyNumberFormat="0" applyBorder="0" applyAlignment="0" applyProtection="0"/>
    <xf numFmtId="0" fontId="8" fillId="64" borderId="0" applyNumberFormat="0" applyBorder="0" applyAlignment="0" applyProtection="0"/>
    <xf numFmtId="0" fontId="8" fillId="64" borderId="0" applyNumberFormat="0" applyBorder="0" applyAlignment="0" applyProtection="0"/>
    <xf numFmtId="0" fontId="8" fillId="64" borderId="0" applyNumberFormat="0" applyBorder="0" applyAlignment="0" applyProtection="0"/>
    <xf numFmtId="0" fontId="8" fillId="64" borderId="0" applyNumberFormat="0" applyBorder="0" applyAlignment="0" applyProtection="0"/>
    <xf numFmtId="0" fontId="8" fillId="64" borderId="0" applyNumberFormat="0" applyBorder="0" applyAlignment="0" applyProtection="0"/>
    <xf numFmtId="0" fontId="8" fillId="64" borderId="0" applyNumberFormat="0" applyBorder="0" applyAlignment="0" applyProtection="0"/>
    <xf numFmtId="0" fontId="8" fillId="64" borderId="0" applyNumberFormat="0" applyBorder="0" applyAlignment="0" applyProtection="0"/>
    <xf numFmtId="0" fontId="8" fillId="64" borderId="0" applyNumberFormat="0" applyBorder="0" applyAlignment="0" applyProtection="0"/>
    <xf numFmtId="0" fontId="8" fillId="64" borderId="0" applyNumberFormat="0" applyBorder="0" applyAlignment="0" applyProtection="0"/>
    <xf numFmtId="0" fontId="8" fillId="64" borderId="0" applyNumberFormat="0" applyBorder="0" applyAlignment="0" applyProtection="0"/>
    <xf numFmtId="0" fontId="8" fillId="64" borderId="0" applyNumberFormat="0" applyBorder="0" applyAlignment="0" applyProtection="0"/>
    <xf numFmtId="0" fontId="8" fillId="64" borderId="0" applyNumberFormat="0" applyBorder="0" applyAlignment="0" applyProtection="0"/>
    <xf numFmtId="0" fontId="8" fillId="64" borderId="0" applyNumberFormat="0" applyBorder="0" applyAlignment="0" applyProtection="0"/>
    <xf numFmtId="0" fontId="8" fillId="64" borderId="0" applyNumberFormat="0" applyBorder="0" applyAlignment="0" applyProtection="0"/>
    <xf numFmtId="0" fontId="8" fillId="64" borderId="0" applyNumberFormat="0" applyBorder="0" applyAlignment="0" applyProtection="0"/>
    <xf numFmtId="0" fontId="8" fillId="64" borderId="0" applyNumberFormat="0" applyBorder="0" applyAlignment="0" applyProtection="0"/>
    <xf numFmtId="0" fontId="8" fillId="64" borderId="0" applyNumberFormat="0" applyBorder="0" applyAlignment="0" applyProtection="0"/>
    <xf numFmtId="0" fontId="8" fillId="64" borderId="0" applyNumberFormat="0" applyBorder="0" applyAlignment="0" applyProtection="0"/>
    <xf numFmtId="0" fontId="8" fillId="64" borderId="0" applyNumberFormat="0" applyBorder="0" applyAlignment="0" applyProtection="0"/>
    <xf numFmtId="0" fontId="8" fillId="64" borderId="0" applyNumberFormat="0" applyBorder="0" applyAlignment="0" applyProtection="0"/>
    <xf numFmtId="0" fontId="8" fillId="64" borderId="0" applyNumberFormat="0" applyBorder="0" applyAlignment="0" applyProtection="0"/>
    <xf numFmtId="0" fontId="8" fillId="64" borderId="0" applyNumberFormat="0" applyBorder="0" applyAlignment="0" applyProtection="0"/>
    <xf numFmtId="0" fontId="8" fillId="64" borderId="0" applyNumberFormat="0" applyBorder="0" applyAlignment="0" applyProtection="0"/>
    <xf numFmtId="0" fontId="8" fillId="64" borderId="0" applyNumberFormat="0" applyBorder="0" applyAlignment="0" applyProtection="0"/>
    <xf numFmtId="0" fontId="8" fillId="64" borderId="0" applyNumberFormat="0" applyBorder="0" applyAlignment="0" applyProtection="0"/>
    <xf numFmtId="0" fontId="8" fillId="64" borderId="0" applyNumberFormat="0" applyBorder="0" applyAlignment="0" applyProtection="0"/>
    <xf numFmtId="0" fontId="8" fillId="64" borderId="0" applyNumberFormat="0" applyBorder="0" applyAlignment="0" applyProtection="0"/>
    <xf numFmtId="0" fontId="8" fillId="64" borderId="0" applyNumberFormat="0" applyBorder="0" applyAlignment="0" applyProtection="0"/>
    <xf numFmtId="0" fontId="8" fillId="64" borderId="0" applyNumberFormat="0" applyBorder="0" applyAlignment="0" applyProtection="0"/>
    <xf numFmtId="0" fontId="8" fillId="64" borderId="0" applyNumberFormat="0" applyBorder="0" applyAlignment="0" applyProtection="0"/>
    <xf numFmtId="0" fontId="8" fillId="64" borderId="0" applyNumberFormat="0" applyBorder="0" applyAlignment="0" applyProtection="0"/>
    <xf numFmtId="0" fontId="8" fillId="64" borderId="0" applyNumberFormat="0" applyBorder="0" applyAlignment="0" applyProtection="0"/>
    <xf numFmtId="0" fontId="8" fillId="64" borderId="0" applyNumberFormat="0" applyBorder="0" applyAlignment="0" applyProtection="0"/>
    <xf numFmtId="0" fontId="8" fillId="64" borderId="0" applyNumberFormat="0" applyBorder="0" applyAlignment="0" applyProtection="0"/>
    <xf numFmtId="0" fontId="8" fillId="64" borderId="0" applyNumberFormat="0" applyBorder="0" applyAlignment="0" applyProtection="0"/>
    <xf numFmtId="0" fontId="8" fillId="64" borderId="0" applyNumberFormat="0" applyBorder="0" applyAlignment="0" applyProtection="0"/>
    <xf numFmtId="0" fontId="8" fillId="64" borderId="0" applyNumberFormat="0" applyBorder="0" applyAlignment="0" applyProtection="0"/>
    <xf numFmtId="0" fontId="8" fillId="64" borderId="0" applyNumberFormat="0" applyBorder="0" applyAlignment="0" applyProtection="0"/>
    <xf numFmtId="0" fontId="8" fillId="64" borderId="0" applyNumberFormat="0" applyBorder="0" applyAlignment="0" applyProtection="0"/>
    <xf numFmtId="0" fontId="8" fillId="64" borderId="0" applyNumberFormat="0" applyBorder="0" applyAlignment="0" applyProtection="0"/>
    <xf numFmtId="0" fontId="8" fillId="64" borderId="0" applyNumberFormat="0" applyBorder="0" applyAlignment="0" applyProtection="0"/>
    <xf numFmtId="0" fontId="8" fillId="64" borderId="0" applyNumberFormat="0" applyBorder="0" applyAlignment="0" applyProtection="0"/>
    <xf numFmtId="0" fontId="8" fillId="64" borderId="0" applyNumberFormat="0" applyBorder="0" applyAlignment="0" applyProtection="0"/>
    <xf numFmtId="0" fontId="8" fillId="64" borderId="0" applyNumberFormat="0" applyBorder="0" applyAlignment="0" applyProtection="0"/>
    <xf numFmtId="0" fontId="8" fillId="64" borderId="0" applyNumberFormat="0" applyBorder="0" applyAlignment="0" applyProtection="0"/>
    <xf numFmtId="0" fontId="8" fillId="64" borderId="0" applyNumberFormat="0" applyBorder="0" applyAlignment="0" applyProtection="0"/>
    <xf numFmtId="0" fontId="8" fillId="64" borderId="0" applyNumberFormat="0" applyBorder="0" applyAlignment="0" applyProtection="0"/>
    <xf numFmtId="0" fontId="8" fillId="64" borderId="0" applyNumberFormat="0" applyBorder="0" applyAlignment="0" applyProtection="0"/>
    <xf numFmtId="0" fontId="8" fillId="64" borderId="0" applyNumberFormat="0" applyBorder="0" applyAlignment="0" applyProtection="0"/>
    <xf numFmtId="0" fontId="8" fillId="64" borderId="0" applyNumberFormat="0" applyBorder="0" applyAlignment="0" applyProtection="0"/>
    <xf numFmtId="0" fontId="8" fillId="64" borderId="0" applyNumberFormat="0" applyBorder="0" applyAlignment="0" applyProtection="0"/>
    <xf numFmtId="0" fontId="8" fillId="64" borderId="0" applyNumberFormat="0" applyBorder="0" applyAlignment="0" applyProtection="0"/>
    <xf numFmtId="0" fontId="8" fillId="64" borderId="0" applyNumberFormat="0" applyBorder="0" applyAlignment="0" applyProtection="0"/>
    <xf numFmtId="0" fontId="8" fillId="64" borderId="0" applyNumberFormat="0" applyBorder="0" applyAlignment="0" applyProtection="0"/>
    <xf numFmtId="0" fontId="8" fillId="64" borderId="0" applyNumberFormat="0" applyBorder="0" applyAlignment="0" applyProtection="0"/>
    <xf numFmtId="0" fontId="8" fillId="64" borderId="0" applyNumberFormat="0" applyBorder="0" applyAlignment="0" applyProtection="0"/>
    <xf numFmtId="0" fontId="8" fillId="64" borderId="0" applyNumberFormat="0" applyBorder="0" applyAlignment="0" applyProtection="0"/>
    <xf numFmtId="0" fontId="8" fillId="64" borderId="0" applyNumberFormat="0" applyBorder="0" applyAlignment="0" applyProtection="0"/>
    <xf numFmtId="0" fontId="8" fillId="64" borderId="0" applyNumberFormat="0" applyBorder="0" applyAlignment="0" applyProtection="0"/>
    <xf numFmtId="0" fontId="8" fillId="64" borderId="0" applyNumberFormat="0" applyBorder="0" applyAlignment="0" applyProtection="0"/>
    <xf numFmtId="0" fontId="8" fillId="64" borderId="0" applyNumberFormat="0" applyBorder="0" applyAlignment="0" applyProtection="0"/>
    <xf numFmtId="0" fontId="7" fillId="31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69" fillId="8" borderId="0" applyNumberFormat="0" applyBorder="0" applyAlignment="0" applyProtection="0"/>
    <xf numFmtId="0" fontId="69" fillId="8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69" fillId="8" borderId="0" applyNumberFormat="0" applyBorder="0" applyAlignment="0" applyProtection="0"/>
    <xf numFmtId="0" fontId="69" fillId="8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7" fillId="34" borderId="0" applyNumberFormat="0" applyBorder="0" applyAlignment="0" applyProtection="0"/>
    <xf numFmtId="0" fontId="7" fillId="35" borderId="0" applyNumberFormat="0" applyBorder="0" applyAlignment="0" applyProtection="0"/>
    <xf numFmtId="0" fontId="7" fillId="29" borderId="0" applyNumberFormat="0" applyBorder="0" applyAlignment="0" applyProtection="0"/>
    <xf numFmtId="0" fontId="8" fillId="65" borderId="0" applyNumberFormat="0" applyBorder="0" applyAlignment="0" applyProtection="0"/>
    <xf numFmtId="0" fontId="8" fillId="66" borderId="0" applyNumberFormat="0" applyBorder="0" applyAlignment="0" applyProtection="0"/>
    <xf numFmtId="0" fontId="8" fillId="66" borderId="0" applyNumberFormat="0" applyBorder="0" applyAlignment="0" applyProtection="0"/>
    <xf numFmtId="0" fontId="8" fillId="66" borderId="0" applyNumberFormat="0" applyBorder="0" applyAlignment="0" applyProtection="0"/>
    <xf numFmtId="0" fontId="8" fillId="66" borderId="0" applyNumberFormat="0" applyBorder="0" applyAlignment="0" applyProtection="0"/>
    <xf numFmtId="0" fontId="8" fillId="66" borderId="0" applyNumberFormat="0" applyBorder="0" applyAlignment="0" applyProtection="0"/>
    <xf numFmtId="0" fontId="8" fillId="66" borderId="0" applyNumberFormat="0" applyBorder="0" applyAlignment="0" applyProtection="0"/>
    <xf numFmtId="0" fontId="8" fillId="66" borderId="0" applyNumberFormat="0" applyBorder="0" applyAlignment="0" applyProtection="0"/>
    <xf numFmtId="0" fontId="8" fillId="66" borderId="0" applyNumberFormat="0" applyBorder="0" applyAlignment="0" applyProtection="0"/>
    <xf numFmtId="0" fontId="8" fillId="66" borderId="0" applyNumberFormat="0" applyBorder="0" applyAlignment="0" applyProtection="0"/>
    <xf numFmtId="0" fontId="8" fillId="66" borderId="0" applyNumberFormat="0" applyBorder="0" applyAlignment="0" applyProtection="0"/>
    <xf numFmtId="0" fontId="8" fillId="66" borderId="0" applyNumberFormat="0" applyBorder="0" applyAlignment="0" applyProtection="0"/>
    <xf numFmtId="0" fontId="69" fillId="13" borderId="0" applyNumberFormat="0" applyBorder="0" applyAlignment="0" applyProtection="0"/>
    <xf numFmtId="0" fontId="69" fillId="13" borderId="0" applyNumberFormat="0" applyBorder="0" applyAlignment="0" applyProtection="0"/>
    <xf numFmtId="0" fontId="8" fillId="66" borderId="0" applyNumberFormat="0" applyBorder="0" applyAlignment="0" applyProtection="0"/>
    <xf numFmtId="0" fontId="8" fillId="66" borderId="0" applyNumberFormat="0" applyBorder="0" applyAlignment="0" applyProtection="0"/>
    <xf numFmtId="0" fontId="8" fillId="66" borderId="0" applyNumberFormat="0" applyBorder="0" applyAlignment="0" applyProtection="0"/>
    <xf numFmtId="0" fontId="8" fillId="66" borderId="0" applyNumberFormat="0" applyBorder="0" applyAlignment="0" applyProtection="0"/>
    <xf numFmtId="0" fontId="8" fillId="66" borderId="0" applyNumberFormat="0" applyBorder="0" applyAlignment="0" applyProtection="0"/>
    <xf numFmtId="0" fontId="8" fillId="66" borderId="0" applyNumberFormat="0" applyBorder="0" applyAlignment="0" applyProtection="0"/>
    <xf numFmtId="0" fontId="8" fillId="66" borderId="0" applyNumberFormat="0" applyBorder="0" applyAlignment="0" applyProtection="0"/>
    <xf numFmtId="0" fontId="8" fillId="66" borderId="0" applyNumberFormat="0" applyBorder="0" applyAlignment="0" applyProtection="0"/>
    <xf numFmtId="0" fontId="8" fillId="66" borderId="0" applyNumberFormat="0" applyBorder="0" applyAlignment="0" applyProtection="0"/>
    <xf numFmtId="0" fontId="8" fillId="66" borderId="0" applyNumberFormat="0" applyBorder="0" applyAlignment="0" applyProtection="0"/>
    <xf numFmtId="0" fontId="8" fillId="66" borderId="0" applyNumberFormat="0" applyBorder="0" applyAlignment="0" applyProtection="0"/>
    <xf numFmtId="0" fontId="69" fillId="13" borderId="0" applyNumberFormat="0" applyBorder="0" applyAlignment="0" applyProtection="0"/>
    <xf numFmtId="0" fontId="69" fillId="13" borderId="0" applyNumberFormat="0" applyBorder="0" applyAlignment="0" applyProtection="0"/>
    <xf numFmtId="0" fontId="8" fillId="66" borderId="0" applyNumberFormat="0" applyBorder="0" applyAlignment="0" applyProtection="0"/>
    <xf numFmtId="0" fontId="8" fillId="66" borderId="0" applyNumberFormat="0" applyBorder="0" applyAlignment="0" applyProtection="0"/>
    <xf numFmtId="0" fontId="8" fillId="66" borderId="0" applyNumberFormat="0" applyBorder="0" applyAlignment="0" applyProtection="0"/>
    <xf numFmtId="0" fontId="8" fillId="66" borderId="0" applyNumberFormat="0" applyBorder="0" applyAlignment="0" applyProtection="0"/>
    <xf numFmtId="0" fontId="8" fillId="66" borderId="0" applyNumberFormat="0" applyBorder="0" applyAlignment="0" applyProtection="0"/>
    <xf numFmtId="0" fontId="8" fillId="66" borderId="0" applyNumberFormat="0" applyBorder="0" applyAlignment="0" applyProtection="0"/>
    <xf numFmtId="0" fontId="8" fillId="66" borderId="0" applyNumberFormat="0" applyBorder="0" applyAlignment="0" applyProtection="0"/>
    <xf numFmtId="0" fontId="8" fillId="66" borderId="0" applyNumberFormat="0" applyBorder="0" applyAlignment="0" applyProtection="0"/>
    <xf numFmtId="0" fontId="8" fillId="66" borderId="0" applyNumberFormat="0" applyBorder="0" applyAlignment="0" applyProtection="0"/>
    <xf numFmtId="0" fontId="8" fillId="66" borderId="0" applyNumberFormat="0" applyBorder="0" applyAlignment="0" applyProtection="0"/>
    <xf numFmtId="0" fontId="8" fillId="66" borderId="0" applyNumberFormat="0" applyBorder="0" applyAlignment="0" applyProtection="0"/>
    <xf numFmtId="0" fontId="8" fillId="66" borderId="0" applyNumberFormat="0" applyBorder="0" applyAlignment="0" applyProtection="0"/>
    <xf numFmtId="0" fontId="8" fillId="66" borderId="0" applyNumberFormat="0" applyBorder="0" applyAlignment="0" applyProtection="0"/>
    <xf numFmtId="0" fontId="8" fillId="66" borderId="0" applyNumberFormat="0" applyBorder="0" applyAlignment="0" applyProtection="0"/>
    <xf numFmtId="0" fontId="8" fillId="66" borderId="0" applyNumberFormat="0" applyBorder="0" applyAlignment="0" applyProtection="0"/>
    <xf numFmtId="0" fontId="8" fillId="66" borderId="0" applyNumberFormat="0" applyBorder="0" applyAlignment="0" applyProtection="0"/>
    <xf numFmtId="0" fontId="8" fillId="66" borderId="0" applyNumberFormat="0" applyBorder="0" applyAlignment="0" applyProtection="0"/>
    <xf numFmtId="0" fontId="8" fillId="66" borderId="0" applyNumberFormat="0" applyBorder="0" applyAlignment="0" applyProtection="0"/>
    <xf numFmtId="0" fontId="8" fillId="66" borderId="0" applyNumberFormat="0" applyBorder="0" applyAlignment="0" applyProtection="0"/>
    <xf numFmtId="0" fontId="8" fillId="66" borderId="0" applyNumberFormat="0" applyBorder="0" applyAlignment="0" applyProtection="0"/>
    <xf numFmtId="0" fontId="8" fillId="66" borderId="0" applyNumberFormat="0" applyBorder="0" applyAlignment="0" applyProtection="0"/>
    <xf numFmtId="0" fontId="8" fillId="66" borderId="0" applyNumberFormat="0" applyBorder="0" applyAlignment="0" applyProtection="0"/>
    <xf numFmtId="0" fontId="8" fillId="66" borderId="0" applyNumberFormat="0" applyBorder="0" applyAlignment="0" applyProtection="0"/>
    <xf numFmtId="0" fontId="8" fillId="66" borderId="0" applyNumberFormat="0" applyBorder="0" applyAlignment="0" applyProtection="0"/>
    <xf numFmtId="0" fontId="8" fillId="66" borderId="0" applyNumberFormat="0" applyBorder="0" applyAlignment="0" applyProtection="0"/>
    <xf numFmtId="0" fontId="8" fillId="66" borderId="0" applyNumberFormat="0" applyBorder="0" applyAlignment="0" applyProtection="0"/>
    <xf numFmtId="0" fontId="8" fillId="66" borderId="0" applyNumberFormat="0" applyBorder="0" applyAlignment="0" applyProtection="0"/>
    <xf numFmtId="0" fontId="8" fillId="66" borderId="0" applyNumberFormat="0" applyBorder="0" applyAlignment="0" applyProtection="0"/>
    <xf numFmtId="0" fontId="8" fillId="66" borderId="0" applyNumberFormat="0" applyBorder="0" applyAlignment="0" applyProtection="0"/>
    <xf numFmtId="0" fontId="8" fillId="66" borderId="0" applyNumberFormat="0" applyBorder="0" applyAlignment="0" applyProtection="0"/>
    <xf numFmtId="0" fontId="8" fillId="66" borderId="0" applyNumberFormat="0" applyBorder="0" applyAlignment="0" applyProtection="0"/>
    <xf numFmtId="0" fontId="8" fillId="66" borderId="0" applyNumberFormat="0" applyBorder="0" applyAlignment="0" applyProtection="0"/>
    <xf numFmtId="0" fontId="8" fillId="66" borderId="0" applyNumberFormat="0" applyBorder="0" applyAlignment="0" applyProtection="0"/>
    <xf numFmtId="0" fontId="8" fillId="66" borderId="0" applyNumberFormat="0" applyBorder="0" applyAlignment="0" applyProtection="0"/>
    <xf numFmtId="0" fontId="8" fillId="66" borderId="0" applyNumberFormat="0" applyBorder="0" applyAlignment="0" applyProtection="0"/>
    <xf numFmtId="0" fontId="8" fillId="66" borderId="0" applyNumberFormat="0" applyBorder="0" applyAlignment="0" applyProtection="0"/>
    <xf numFmtId="0" fontId="8" fillId="66" borderId="0" applyNumberFormat="0" applyBorder="0" applyAlignment="0" applyProtection="0"/>
    <xf numFmtId="0" fontId="8" fillId="66" borderId="0" applyNumberFormat="0" applyBorder="0" applyAlignment="0" applyProtection="0"/>
    <xf numFmtId="0" fontId="8" fillId="66" borderId="0" applyNumberFormat="0" applyBorder="0" applyAlignment="0" applyProtection="0"/>
    <xf numFmtId="0" fontId="8" fillId="66" borderId="0" applyNumberFormat="0" applyBorder="0" applyAlignment="0" applyProtection="0"/>
    <xf numFmtId="0" fontId="8" fillId="66" borderId="0" applyNumberFormat="0" applyBorder="0" applyAlignment="0" applyProtection="0"/>
    <xf numFmtId="0" fontId="8" fillId="66" borderId="0" applyNumberFormat="0" applyBorder="0" applyAlignment="0" applyProtection="0"/>
    <xf numFmtId="0" fontId="8" fillId="66" borderId="0" applyNumberFormat="0" applyBorder="0" applyAlignment="0" applyProtection="0"/>
    <xf numFmtId="0" fontId="8" fillId="66" borderId="0" applyNumberFormat="0" applyBorder="0" applyAlignment="0" applyProtection="0"/>
    <xf numFmtId="0" fontId="8" fillId="66" borderId="0" applyNumberFormat="0" applyBorder="0" applyAlignment="0" applyProtection="0"/>
    <xf numFmtId="0" fontId="8" fillId="66" borderId="0" applyNumberFormat="0" applyBorder="0" applyAlignment="0" applyProtection="0"/>
    <xf numFmtId="0" fontId="8" fillId="66" borderId="0" applyNumberFormat="0" applyBorder="0" applyAlignment="0" applyProtection="0"/>
    <xf numFmtId="0" fontId="8" fillId="66" borderId="0" applyNumberFormat="0" applyBorder="0" applyAlignment="0" applyProtection="0"/>
    <xf numFmtId="0" fontId="8" fillId="66" borderId="0" applyNumberFormat="0" applyBorder="0" applyAlignment="0" applyProtection="0"/>
    <xf numFmtId="0" fontId="8" fillId="66" borderId="0" applyNumberFormat="0" applyBorder="0" applyAlignment="0" applyProtection="0"/>
    <xf numFmtId="0" fontId="8" fillId="66" borderId="0" applyNumberFormat="0" applyBorder="0" applyAlignment="0" applyProtection="0"/>
    <xf numFmtId="0" fontId="8" fillId="66" borderId="0" applyNumberFormat="0" applyBorder="0" applyAlignment="0" applyProtection="0"/>
    <xf numFmtId="0" fontId="8" fillId="66" borderId="0" applyNumberFormat="0" applyBorder="0" applyAlignment="0" applyProtection="0"/>
    <xf numFmtId="0" fontId="8" fillId="66" borderId="0" applyNumberFormat="0" applyBorder="0" applyAlignment="0" applyProtection="0"/>
    <xf numFmtId="0" fontId="8" fillId="66" borderId="0" applyNumberFormat="0" applyBorder="0" applyAlignment="0" applyProtection="0"/>
    <xf numFmtId="0" fontId="8" fillId="66" borderId="0" applyNumberFormat="0" applyBorder="0" applyAlignment="0" applyProtection="0"/>
    <xf numFmtId="0" fontId="8" fillId="66" borderId="0" applyNumberFormat="0" applyBorder="0" applyAlignment="0" applyProtection="0"/>
    <xf numFmtId="0" fontId="8" fillId="66" borderId="0" applyNumberFormat="0" applyBorder="0" applyAlignment="0" applyProtection="0"/>
    <xf numFmtId="0" fontId="8" fillId="66" borderId="0" applyNumberFormat="0" applyBorder="0" applyAlignment="0" applyProtection="0"/>
    <xf numFmtId="0" fontId="8" fillId="66" borderId="0" applyNumberFormat="0" applyBorder="0" applyAlignment="0" applyProtection="0"/>
    <xf numFmtId="0" fontId="8" fillId="66" borderId="0" applyNumberFormat="0" applyBorder="0" applyAlignment="0" applyProtection="0"/>
    <xf numFmtId="0" fontId="8" fillId="66" borderId="0" applyNumberFormat="0" applyBorder="0" applyAlignment="0" applyProtection="0"/>
    <xf numFmtId="0" fontId="8" fillId="66" borderId="0" applyNumberFormat="0" applyBorder="0" applyAlignment="0" applyProtection="0"/>
    <xf numFmtId="0" fontId="8" fillId="66" borderId="0" applyNumberFormat="0" applyBorder="0" applyAlignment="0" applyProtection="0"/>
    <xf numFmtId="0" fontId="8" fillId="66" borderId="0" applyNumberFormat="0" applyBorder="0" applyAlignment="0" applyProtection="0"/>
    <xf numFmtId="0" fontId="8" fillId="66" borderId="0" applyNumberFormat="0" applyBorder="0" applyAlignment="0" applyProtection="0"/>
    <xf numFmtId="0" fontId="8" fillId="66" borderId="0" applyNumberFormat="0" applyBorder="0" applyAlignment="0" applyProtection="0"/>
    <xf numFmtId="0" fontId="8" fillId="66" borderId="0" applyNumberFormat="0" applyBorder="0" applyAlignment="0" applyProtection="0"/>
    <xf numFmtId="0" fontId="8" fillId="66" borderId="0" applyNumberFormat="0" applyBorder="0" applyAlignment="0" applyProtection="0"/>
    <xf numFmtId="0" fontId="8" fillId="66" borderId="0" applyNumberFormat="0" applyBorder="0" applyAlignment="0" applyProtection="0"/>
    <xf numFmtId="0" fontId="8" fillId="66" borderId="0" applyNumberFormat="0" applyBorder="0" applyAlignment="0" applyProtection="0"/>
    <xf numFmtId="0" fontId="8" fillId="66" borderId="0" applyNumberFormat="0" applyBorder="0" applyAlignment="0" applyProtection="0"/>
    <xf numFmtId="173" fontId="70" fillId="67" borderId="67">
      <alignment horizontal="center" vertical="center"/>
    </xf>
    <xf numFmtId="173" fontId="70" fillId="67" borderId="67">
      <alignment horizontal="center" vertical="center"/>
    </xf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1" fillId="14" borderId="0" applyNumberFormat="0" applyBorder="0" applyAlignment="0" applyProtection="0"/>
    <xf numFmtId="0" fontId="71" fillId="14" borderId="0" applyNumberFormat="0" applyBorder="0" applyAlignment="0" applyProtection="0"/>
    <xf numFmtId="0" fontId="72" fillId="34" borderId="0" applyNumberFormat="0" applyBorder="0" applyAlignment="0" applyProtection="0"/>
    <xf numFmtId="0" fontId="71" fillId="14" borderId="0" applyNumberFormat="0" applyBorder="0" applyAlignment="0" applyProtection="0"/>
    <xf numFmtId="0" fontId="72" fillId="34" borderId="0" applyNumberFormat="0" applyBorder="0" applyAlignment="0" applyProtection="0"/>
    <xf numFmtId="0" fontId="72" fillId="34" borderId="0" applyNumberFormat="0" applyBorder="0" applyAlignment="0" applyProtection="0"/>
    <xf numFmtId="0" fontId="71" fillId="14" borderId="0" applyNumberFormat="0" applyBorder="0" applyAlignment="0" applyProtection="0"/>
    <xf numFmtId="0" fontId="73" fillId="0" borderId="0" applyNumberFormat="0" applyFill="0" applyBorder="0" applyAlignment="0" applyProtection="0"/>
    <xf numFmtId="174" fontId="5" fillId="0" borderId="0" applyFill="0" applyBorder="0" applyAlignment="0"/>
    <xf numFmtId="174" fontId="5" fillId="0" borderId="0" applyFill="0" applyBorder="0" applyAlignment="0"/>
    <xf numFmtId="0" fontId="74" fillId="6" borderId="1" applyNumberFormat="0" applyAlignment="0" applyProtection="0"/>
    <xf numFmtId="0" fontId="74" fillId="6" borderId="1" applyNumberFormat="0" applyAlignment="0" applyProtection="0"/>
    <xf numFmtId="0" fontId="75" fillId="68" borderId="68" applyNumberFormat="0" applyAlignment="0" applyProtection="0"/>
    <xf numFmtId="0" fontId="75" fillId="68" borderId="68" applyNumberFormat="0" applyAlignment="0" applyProtection="0"/>
    <xf numFmtId="0" fontId="74" fillId="6" borderId="1" applyNumberFormat="0" applyAlignment="0" applyProtection="0"/>
    <xf numFmtId="0" fontId="74" fillId="6" borderId="1" applyNumberFormat="0" applyAlignment="0" applyProtection="0"/>
    <xf numFmtId="0" fontId="75" fillId="68" borderId="68" applyNumberFormat="0" applyAlignment="0" applyProtection="0"/>
    <xf numFmtId="0" fontId="74" fillId="6" borderId="1" applyNumberFormat="0" applyAlignment="0" applyProtection="0"/>
    <xf numFmtId="0" fontId="75" fillId="68" borderId="68" applyNumberFormat="0" applyAlignment="0" applyProtection="0"/>
    <xf numFmtId="0" fontId="75" fillId="68" borderId="68" applyNumberFormat="0" applyAlignment="0" applyProtection="0"/>
    <xf numFmtId="0" fontId="76" fillId="15" borderId="2" applyNumberFormat="0" applyAlignment="0" applyProtection="0"/>
    <xf numFmtId="0" fontId="76" fillId="15" borderId="2" applyNumberFormat="0" applyAlignment="0" applyProtection="0"/>
    <xf numFmtId="0" fontId="11" fillId="64" borderId="2" applyNumberFormat="0" applyAlignment="0" applyProtection="0"/>
    <xf numFmtId="0" fontId="76" fillId="15" borderId="2" applyNumberFormat="0" applyAlignment="0" applyProtection="0"/>
    <xf numFmtId="0" fontId="11" fillId="64" borderId="2" applyNumberFormat="0" applyAlignment="0" applyProtection="0"/>
    <xf numFmtId="0" fontId="11" fillId="64" borderId="2" applyNumberFormat="0" applyAlignment="0" applyProtection="0"/>
    <xf numFmtId="0" fontId="76" fillId="15" borderId="2" applyNumberFormat="0" applyAlignment="0" applyProtection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38" fontId="70" fillId="0" borderId="0" applyFont="0" applyFill="0" applyBorder="0" applyAlignment="0" applyProtection="0"/>
    <xf numFmtId="175" fontId="29" fillId="0" borderId="0" applyFont="0" applyFill="0" applyBorder="0" applyAlignment="0" applyProtection="0"/>
    <xf numFmtId="175" fontId="29" fillId="0" borderId="0" applyFont="0" applyFill="0" applyBorder="0" applyAlignment="0" applyProtection="0"/>
    <xf numFmtId="175" fontId="29" fillId="0" borderId="0" applyFont="0" applyFill="0" applyBorder="0" applyAlignment="0" applyProtection="0"/>
    <xf numFmtId="175" fontId="29" fillId="0" borderId="0" applyFont="0" applyFill="0" applyBorder="0" applyAlignment="0" applyProtection="0"/>
    <xf numFmtId="175" fontId="29" fillId="0" borderId="0" applyFont="0" applyFill="0" applyBorder="0" applyAlignment="0" applyProtection="0"/>
    <xf numFmtId="175" fontId="29" fillId="0" borderId="0" applyFont="0" applyFill="0" applyBorder="0" applyAlignment="0" applyProtection="0"/>
    <xf numFmtId="175" fontId="29" fillId="0" borderId="0" applyFont="0" applyFill="0" applyBorder="0" applyAlignment="0" applyProtection="0"/>
    <xf numFmtId="175" fontId="29" fillId="0" borderId="0" applyFont="0" applyFill="0" applyBorder="0" applyAlignment="0" applyProtection="0"/>
    <xf numFmtId="175" fontId="2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0" fontId="70" fillId="0" borderId="0" applyFont="0" applyFill="0" applyBorder="0" applyAlignment="0" applyProtection="0"/>
    <xf numFmtId="43" fontId="5" fillId="0" borderId="0" applyFont="0" applyFill="0" applyBorder="0" applyAlignment="0" applyProtection="0"/>
    <xf numFmtId="40" fontId="7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0" fontId="7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0" fontId="7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0" fontId="7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39" fontId="70" fillId="0" borderId="0" applyFont="0" applyFill="0" applyBorder="0" applyAlignment="0" applyProtection="0"/>
    <xf numFmtId="39" fontId="7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176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79" fillId="0" borderId="0" applyNumberFormat="0" applyAlignment="0">
      <alignment horizontal="left"/>
    </xf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80" fillId="0" borderId="0" applyFont="0" applyFill="0" applyBorder="0" applyAlignment="0" applyProtection="0"/>
    <xf numFmtId="0" fontId="80" fillId="0" borderId="0" applyFont="0" applyFill="0" applyBorder="0" applyAlignment="0" applyProtection="0"/>
    <xf numFmtId="0" fontId="80" fillId="0" borderId="0" applyFont="0" applyFill="0" applyBorder="0" applyAlignment="0" applyProtection="0"/>
    <xf numFmtId="0" fontId="80" fillId="0" borderId="0" applyFont="0" applyFill="0" applyBorder="0" applyAlignment="0" applyProtection="0"/>
    <xf numFmtId="0" fontId="80" fillId="0" borderId="0" applyFont="0" applyFill="0" applyBorder="0" applyAlignment="0" applyProtection="0"/>
    <xf numFmtId="0" fontId="80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8" fontId="70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8" fontId="70" fillId="0" borderId="0" applyFont="0" applyFill="0" applyBorder="0" applyAlignment="0" applyProtection="0"/>
    <xf numFmtId="44" fontId="68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78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69" borderId="0"/>
    <xf numFmtId="0" fontId="5" fillId="69" borderId="0"/>
    <xf numFmtId="0" fontId="5" fillId="69" borderId="0"/>
    <xf numFmtId="0" fontId="5" fillId="69" borderId="0"/>
    <xf numFmtId="0" fontId="5" fillId="69" borderId="0"/>
    <xf numFmtId="0" fontId="5" fillId="69" borderId="0"/>
    <xf numFmtId="0" fontId="5" fillId="69" borderId="0"/>
    <xf numFmtId="0" fontId="5" fillId="69" borderId="0"/>
    <xf numFmtId="0" fontId="5" fillId="69" borderId="0"/>
    <xf numFmtId="0" fontId="5" fillId="69" borderId="0"/>
    <xf numFmtId="0" fontId="5" fillId="69" borderId="0"/>
    <xf numFmtId="0" fontId="5" fillId="69" borderId="0"/>
    <xf numFmtId="0" fontId="5" fillId="69" borderId="0"/>
    <xf numFmtId="0" fontId="5" fillId="69" borderId="0"/>
    <xf numFmtId="0" fontId="5" fillId="69" borderId="0"/>
    <xf numFmtId="0" fontId="5" fillId="69" borderId="0"/>
    <xf numFmtId="0" fontId="5" fillId="69" borderId="0"/>
    <xf numFmtId="0" fontId="5" fillId="69" borderId="0"/>
    <xf numFmtId="0" fontId="5" fillId="69" borderId="0"/>
    <xf numFmtId="0" fontId="5" fillId="69" borderId="0"/>
    <xf numFmtId="0" fontId="5" fillId="69" borderId="0"/>
    <xf numFmtId="0" fontId="5" fillId="69" borderId="0"/>
    <xf numFmtId="0" fontId="5" fillId="69" borderId="0"/>
    <xf numFmtId="0" fontId="5" fillId="69" borderId="0"/>
    <xf numFmtId="0" fontId="5" fillId="69" borderId="0"/>
    <xf numFmtId="0" fontId="5" fillId="69" borderId="0"/>
    <xf numFmtId="0" fontId="5" fillId="69" borderId="0"/>
    <xf numFmtId="6" fontId="81" fillId="0" borderId="0">
      <protection locked="0"/>
    </xf>
    <xf numFmtId="0" fontId="82" fillId="0" borderId="0">
      <protection locked="0"/>
    </xf>
    <xf numFmtId="0" fontId="82" fillId="0" borderId="0">
      <protection locked="0"/>
    </xf>
    <xf numFmtId="0" fontId="82" fillId="0" borderId="0">
      <protection locked="0"/>
    </xf>
    <xf numFmtId="0" fontId="82" fillId="0" borderId="0">
      <protection locked="0"/>
    </xf>
    <xf numFmtId="0" fontId="82" fillId="0" borderId="0">
      <protection locked="0"/>
    </xf>
    <xf numFmtId="0" fontId="82" fillId="0" borderId="0">
      <protection locked="0"/>
    </xf>
    <xf numFmtId="178" fontId="5" fillId="0" borderId="0" applyFont="0" applyFill="0" applyBorder="0" applyAlignment="0" applyProtection="0">
      <alignment wrapText="1"/>
    </xf>
    <xf numFmtId="178" fontId="5" fillId="0" borderId="0" applyFont="0" applyFill="0" applyBorder="0" applyAlignment="0" applyProtection="0">
      <alignment wrapText="1"/>
    </xf>
    <xf numFmtId="178" fontId="5" fillId="0" borderId="0" applyFont="0" applyFill="0" applyBorder="0" applyAlignment="0" applyProtection="0">
      <alignment wrapText="1"/>
    </xf>
    <xf numFmtId="178" fontId="5" fillId="0" borderId="0" applyFont="0" applyFill="0" applyBorder="0" applyAlignment="0" applyProtection="0">
      <alignment wrapText="1"/>
    </xf>
    <xf numFmtId="178" fontId="5" fillId="0" borderId="0" applyFont="0" applyFill="0" applyBorder="0" applyAlignment="0" applyProtection="0">
      <alignment wrapText="1"/>
    </xf>
    <xf numFmtId="178" fontId="5" fillId="0" borderId="0" applyFont="0" applyFill="0" applyBorder="0" applyAlignment="0" applyProtection="0">
      <alignment wrapText="1"/>
    </xf>
    <xf numFmtId="178" fontId="5" fillId="0" borderId="0" applyFont="0" applyFill="0" applyBorder="0" applyAlignment="0" applyProtection="0">
      <alignment wrapText="1"/>
    </xf>
    <xf numFmtId="178" fontId="5" fillId="0" borderId="0" applyFont="0" applyFill="0" applyBorder="0" applyAlignment="0" applyProtection="0">
      <alignment wrapText="1"/>
    </xf>
    <xf numFmtId="178" fontId="5" fillId="0" borderId="0" applyFont="0" applyFill="0" applyBorder="0" applyAlignment="0" applyProtection="0">
      <alignment wrapText="1"/>
    </xf>
    <xf numFmtId="178" fontId="5" fillId="0" borderId="0" applyFont="0" applyFill="0" applyBorder="0" applyAlignment="0" applyProtection="0">
      <alignment wrapText="1"/>
    </xf>
    <xf numFmtId="178" fontId="5" fillId="0" borderId="0" applyFont="0" applyFill="0" applyBorder="0" applyAlignment="0" applyProtection="0">
      <alignment wrapText="1"/>
    </xf>
    <xf numFmtId="178" fontId="5" fillId="0" borderId="0" applyFont="0" applyFill="0" applyBorder="0" applyAlignment="0" applyProtection="0">
      <alignment wrapText="1"/>
    </xf>
    <xf numFmtId="178" fontId="5" fillId="0" borderId="0" applyFont="0" applyFill="0" applyBorder="0" applyAlignment="0" applyProtection="0">
      <alignment wrapText="1"/>
    </xf>
    <xf numFmtId="178" fontId="5" fillId="0" borderId="0" applyFont="0" applyFill="0" applyBorder="0" applyAlignment="0" applyProtection="0">
      <alignment wrapText="1"/>
    </xf>
    <xf numFmtId="178" fontId="5" fillId="0" borderId="0" applyFont="0" applyFill="0" applyBorder="0" applyAlignment="0" applyProtection="0">
      <alignment wrapText="1"/>
    </xf>
    <xf numFmtId="178" fontId="5" fillId="0" borderId="0" applyFont="0" applyFill="0" applyBorder="0" applyAlignment="0" applyProtection="0">
      <alignment wrapText="1"/>
    </xf>
    <xf numFmtId="178" fontId="5" fillId="0" borderId="0" applyFont="0" applyFill="0" applyBorder="0" applyAlignment="0" applyProtection="0">
      <alignment wrapText="1"/>
    </xf>
    <xf numFmtId="178" fontId="5" fillId="0" borderId="0" applyFont="0" applyFill="0" applyBorder="0" applyAlignment="0" applyProtection="0">
      <alignment wrapText="1"/>
    </xf>
    <xf numFmtId="178" fontId="5" fillId="0" borderId="0" applyFont="0" applyFill="0" applyBorder="0" applyAlignment="0" applyProtection="0">
      <alignment wrapText="1"/>
    </xf>
    <xf numFmtId="178" fontId="5" fillId="0" borderId="0" applyFont="0" applyFill="0" applyBorder="0" applyAlignment="0" applyProtection="0">
      <alignment wrapText="1"/>
    </xf>
    <xf numFmtId="178" fontId="5" fillId="0" borderId="0" applyFont="0" applyFill="0" applyBorder="0" applyAlignment="0" applyProtection="0">
      <alignment wrapText="1"/>
    </xf>
    <xf numFmtId="178" fontId="5" fillId="0" borderId="0" applyFont="0" applyFill="0" applyBorder="0" applyAlignment="0" applyProtection="0">
      <alignment wrapText="1"/>
    </xf>
    <xf numFmtId="178" fontId="5" fillId="0" borderId="0" applyFont="0" applyFill="0" applyBorder="0" applyAlignment="0" applyProtection="0">
      <alignment wrapText="1"/>
    </xf>
    <xf numFmtId="178" fontId="5" fillId="0" borderId="0" applyFont="0" applyFill="0" applyBorder="0" applyAlignment="0" applyProtection="0">
      <alignment wrapText="1"/>
    </xf>
    <xf numFmtId="178" fontId="5" fillId="0" borderId="0" applyFont="0" applyFill="0" applyBorder="0" applyAlignment="0" applyProtection="0">
      <alignment wrapText="1"/>
    </xf>
    <xf numFmtId="178" fontId="5" fillId="0" borderId="0" applyFont="0" applyFill="0" applyBorder="0" applyAlignment="0" applyProtection="0">
      <alignment wrapText="1"/>
    </xf>
    <xf numFmtId="178" fontId="5" fillId="0" borderId="0" applyFont="0" applyFill="0" applyBorder="0" applyAlignment="0" applyProtection="0">
      <alignment wrapText="1"/>
    </xf>
    <xf numFmtId="38" fontId="29" fillId="0" borderId="0" applyNumberFormat="0" applyFont="0" applyFill="0" applyAlignment="0"/>
    <xf numFmtId="38" fontId="29" fillId="0" borderId="0" applyNumberFormat="0" applyFont="0" applyFill="0" applyAlignment="0"/>
    <xf numFmtId="38" fontId="29" fillId="0" borderId="0" applyNumberFormat="0" applyFont="0" applyFill="0" applyAlignment="0"/>
    <xf numFmtId="38" fontId="29" fillId="0" borderId="0" applyNumberFormat="0" applyFont="0" applyFill="0" applyAlignment="0"/>
    <xf numFmtId="38" fontId="29" fillId="0" borderId="0" applyNumberFormat="0" applyFont="0" applyFill="0" applyAlignment="0"/>
    <xf numFmtId="38" fontId="29" fillId="0" borderId="0" applyNumberFormat="0" applyFont="0" applyFill="0" applyAlignment="0"/>
    <xf numFmtId="38" fontId="29" fillId="0" borderId="0" applyNumberFormat="0" applyFont="0" applyFill="0" applyAlignment="0"/>
    <xf numFmtId="38" fontId="29" fillId="0" borderId="0" applyNumberFormat="0" applyFont="0" applyFill="0" applyAlignment="0"/>
    <xf numFmtId="38" fontId="29" fillId="0" borderId="0" applyNumberFormat="0" applyFont="0" applyFill="0" applyAlignment="0"/>
    <xf numFmtId="0" fontId="27" fillId="70" borderId="0" applyNumberFormat="0" applyBorder="0" applyAlignment="0" applyProtection="0"/>
    <xf numFmtId="0" fontId="27" fillId="71" borderId="0" applyNumberFormat="0" applyBorder="0" applyAlignment="0" applyProtection="0"/>
    <xf numFmtId="0" fontId="83" fillId="0" borderId="0" applyNumberFormat="0" applyAlignment="0">
      <alignment horizontal="left"/>
    </xf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179" fontId="5" fillId="0" borderId="0">
      <protection locked="0"/>
    </xf>
    <xf numFmtId="180" fontId="82" fillId="0" borderId="0">
      <protection locked="0"/>
    </xf>
    <xf numFmtId="180" fontId="82" fillId="0" borderId="0">
      <protection locked="0"/>
    </xf>
    <xf numFmtId="180" fontId="82" fillId="0" borderId="0">
      <protection locked="0"/>
    </xf>
    <xf numFmtId="180" fontId="82" fillId="0" borderId="0">
      <protection locked="0"/>
    </xf>
    <xf numFmtId="180" fontId="82" fillId="0" borderId="0">
      <protection locked="0"/>
    </xf>
    <xf numFmtId="180" fontId="82" fillId="0" borderId="0">
      <protection locked="0"/>
    </xf>
    <xf numFmtId="179" fontId="5" fillId="0" borderId="0">
      <protection locked="0"/>
    </xf>
    <xf numFmtId="0" fontId="80" fillId="0" borderId="0" applyFont="0" applyFill="0" applyBorder="0" applyAlignment="0" applyProtection="0"/>
    <xf numFmtId="0" fontId="80" fillId="0" borderId="0" applyFont="0" applyFill="0" applyBorder="0" applyAlignment="0" applyProtection="0"/>
    <xf numFmtId="0" fontId="80" fillId="0" borderId="0" applyFont="0" applyFill="0" applyBorder="0" applyAlignment="0" applyProtection="0"/>
    <xf numFmtId="0" fontId="80" fillId="0" borderId="0" applyFont="0" applyFill="0" applyBorder="0" applyAlignment="0" applyProtection="0"/>
    <xf numFmtId="0" fontId="80" fillId="0" borderId="0" applyFont="0" applyFill="0" applyBorder="0" applyAlignment="0" applyProtection="0"/>
    <xf numFmtId="0" fontId="80" fillId="0" borderId="0" applyFont="0" applyFill="0" applyBorder="0" applyAlignment="0" applyProtection="0"/>
    <xf numFmtId="0" fontId="5" fillId="0" borderId="0" applyFont="0" applyFill="0" applyBorder="0" applyAlignment="0" applyProtection="0">
      <alignment horizontal="center"/>
    </xf>
    <xf numFmtId="0" fontId="5" fillId="0" borderId="0" applyFont="0" applyFill="0" applyBorder="0" applyAlignment="0" applyProtection="0">
      <alignment horizontal="center"/>
    </xf>
    <xf numFmtId="0" fontId="5" fillId="0" borderId="0" applyFont="0" applyFill="0" applyBorder="0" applyAlignment="0" applyProtection="0">
      <alignment horizontal="center"/>
    </xf>
    <xf numFmtId="0" fontId="5" fillId="0" borderId="0" applyFont="0" applyFill="0" applyBorder="0" applyAlignment="0" applyProtection="0">
      <alignment horizontal="center"/>
    </xf>
    <xf numFmtId="0" fontId="5" fillId="0" borderId="0" applyFont="0" applyFill="0" applyBorder="0" applyAlignment="0" applyProtection="0">
      <alignment horizontal="center"/>
    </xf>
    <xf numFmtId="0" fontId="5" fillId="0" borderId="0" applyFont="0" applyFill="0" applyBorder="0" applyAlignment="0" applyProtection="0">
      <alignment horizontal="center"/>
    </xf>
    <xf numFmtId="0" fontId="5" fillId="0" borderId="0" applyFont="0" applyFill="0" applyBorder="0" applyAlignment="0" applyProtection="0">
      <alignment horizontal="center"/>
    </xf>
    <xf numFmtId="0" fontId="5" fillId="0" borderId="0" applyFont="0" applyFill="0" applyBorder="0" applyAlignment="0" applyProtection="0">
      <alignment horizontal="center"/>
    </xf>
    <xf numFmtId="0" fontId="5" fillId="0" borderId="0" applyFont="0" applyFill="0" applyBorder="0" applyAlignment="0" applyProtection="0">
      <alignment horizontal="center"/>
    </xf>
    <xf numFmtId="0" fontId="5" fillId="0" borderId="0" applyFont="0" applyFill="0" applyBorder="0" applyAlignment="0" applyProtection="0">
      <alignment horizontal="center"/>
    </xf>
    <xf numFmtId="0" fontId="5" fillId="0" borderId="0" applyFont="0" applyFill="0" applyBorder="0" applyAlignment="0" applyProtection="0">
      <alignment horizontal="center"/>
    </xf>
    <xf numFmtId="0" fontId="5" fillId="0" borderId="0" applyFont="0" applyFill="0" applyBorder="0" applyAlignment="0" applyProtection="0">
      <alignment horizontal="center"/>
    </xf>
    <xf numFmtId="0" fontId="5" fillId="0" borderId="0" applyFont="0" applyFill="0" applyBorder="0" applyAlignment="0" applyProtection="0">
      <alignment horizontal="center"/>
    </xf>
    <xf numFmtId="0" fontId="5" fillId="0" borderId="0" applyFont="0" applyFill="0" applyBorder="0" applyAlignment="0" applyProtection="0">
      <alignment horizontal="center"/>
    </xf>
    <xf numFmtId="0" fontId="5" fillId="0" borderId="0" applyFont="0" applyFill="0" applyBorder="0" applyAlignment="0" applyProtection="0">
      <alignment horizontal="center"/>
    </xf>
    <xf numFmtId="0" fontId="5" fillId="0" borderId="0" applyFont="0" applyFill="0" applyBorder="0" applyAlignment="0" applyProtection="0">
      <alignment horizontal="center"/>
    </xf>
    <xf numFmtId="0" fontId="5" fillId="0" borderId="0" applyFont="0" applyFill="0" applyBorder="0" applyAlignment="0" applyProtection="0">
      <alignment horizontal="center"/>
    </xf>
    <xf numFmtId="0" fontId="5" fillId="0" borderId="0" applyFont="0" applyFill="0" applyBorder="0" applyAlignment="0" applyProtection="0">
      <alignment horizontal="center"/>
    </xf>
    <xf numFmtId="0" fontId="5" fillId="0" borderId="0" applyFont="0" applyFill="0" applyBorder="0" applyAlignment="0" applyProtection="0">
      <alignment horizontal="center"/>
    </xf>
    <xf numFmtId="0" fontId="5" fillId="0" borderId="0" applyFont="0" applyFill="0" applyBorder="0" applyAlignment="0" applyProtection="0">
      <alignment horizontal="center"/>
    </xf>
    <xf numFmtId="0" fontId="5" fillId="0" borderId="0" applyFont="0" applyFill="0" applyBorder="0" applyAlignment="0" applyProtection="0">
      <alignment horizontal="center"/>
    </xf>
    <xf numFmtId="0" fontId="5" fillId="0" borderId="0" applyFont="0" applyFill="0" applyBorder="0" applyAlignment="0" applyProtection="0">
      <alignment horizontal="center"/>
    </xf>
    <xf numFmtId="0" fontId="5" fillId="0" borderId="0" applyFont="0" applyFill="0" applyBorder="0" applyAlignment="0" applyProtection="0">
      <alignment horizontal="center"/>
    </xf>
    <xf numFmtId="0" fontId="5" fillId="0" borderId="0" applyFont="0" applyFill="0" applyBorder="0" applyAlignment="0" applyProtection="0">
      <alignment horizontal="center"/>
    </xf>
    <xf numFmtId="0" fontId="5" fillId="0" borderId="0" applyFont="0" applyFill="0" applyBorder="0" applyAlignment="0" applyProtection="0">
      <alignment horizontal="center"/>
    </xf>
    <xf numFmtId="0" fontId="5" fillId="0" borderId="0" applyFont="0" applyFill="0" applyBorder="0" applyAlignment="0" applyProtection="0">
      <alignment horizontal="center"/>
    </xf>
    <xf numFmtId="0" fontId="5" fillId="0" borderId="0" applyFont="0" applyFill="0" applyBorder="0" applyAlignment="0" applyProtection="0">
      <alignment horizontal="center"/>
    </xf>
    <xf numFmtId="0" fontId="85" fillId="16" borderId="0" applyNumberFormat="0" applyBorder="0" applyAlignment="0" applyProtection="0"/>
    <xf numFmtId="0" fontId="85" fillId="16" borderId="0" applyNumberFormat="0" applyBorder="0" applyAlignment="0" applyProtection="0"/>
    <xf numFmtId="0" fontId="7" fillId="61" borderId="0" applyNumberFormat="0" applyBorder="0" applyAlignment="0" applyProtection="0"/>
    <xf numFmtId="0" fontId="85" fillId="16" borderId="0" applyNumberFormat="0" applyBorder="0" applyAlignment="0" applyProtection="0"/>
    <xf numFmtId="0" fontId="7" fillId="61" borderId="0" applyNumberFormat="0" applyBorder="0" applyAlignment="0" applyProtection="0"/>
    <xf numFmtId="0" fontId="7" fillId="61" borderId="0" applyNumberFormat="0" applyBorder="0" applyAlignment="0" applyProtection="0"/>
    <xf numFmtId="0" fontId="85" fillId="16" borderId="0" applyNumberFormat="0" applyBorder="0" applyAlignment="0" applyProtection="0"/>
    <xf numFmtId="38" fontId="29" fillId="67" borderId="0" applyNumberFormat="0" applyBorder="0" applyAlignment="0" applyProtection="0"/>
    <xf numFmtId="38" fontId="29" fillId="67" borderId="0" applyNumberFormat="0" applyBorder="0" applyAlignment="0" applyProtection="0"/>
    <xf numFmtId="0" fontId="86" fillId="0" borderId="0" applyNumberFormat="0" applyFill="0" applyBorder="0" applyAlignment="0" applyProtection="0"/>
    <xf numFmtId="0" fontId="52" fillId="0" borderId="41" applyNumberFormat="0" applyAlignment="0" applyProtection="0">
      <alignment horizontal="left" vertical="center"/>
    </xf>
    <xf numFmtId="0" fontId="52" fillId="0" borderId="61">
      <alignment horizontal="left" vertical="center"/>
    </xf>
    <xf numFmtId="0" fontId="52" fillId="0" borderId="61">
      <alignment horizontal="left" vertical="center"/>
    </xf>
    <xf numFmtId="0" fontId="52" fillId="0" borderId="61">
      <alignment horizontal="left" vertical="center"/>
    </xf>
    <xf numFmtId="0" fontId="52" fillId="0" borderId="61">
      <alignment horizontal="left" vertical="center"/>
    </xf>
    <xf numFmtId="0" fontId="52" fillId="0" borderId="61">
      <alignment horizontal="left" vertical="center"/>
    </xf>
    <xf numFmtId="181" fontId="87" fillId="0" borderId="0"/>
    <xf numFmtId="0" fontId="88" fillId="0" borderId="69" applyNumberFormat="0" applyFill="0" applyAlignment="0" applyProtection="0"/>
    <xf numFmtId="0" fontId="88" fillId="0" borderId="69" applyNumberFormat="0" applyFill="0" applyAlignment="0" applyProtection="0"/>
    <xf numFmtId="0" fontId="89" fillId="0" borderId="0"/>
    <xf numFmtId="0" fontId="88" fillId="0" borderId="69" applyNumberFormat="0" applyFill="0" applyAlignment="0" applyProtection="0"/>
    <xf numFmtId="0" fontId="88" fillId="0" borderId="69" applyNumberFormat="0" applyFill="0" applyAlignment="0" applyProtection="0"/>
    <xf numFmtId="0" fontId="16" fillId="0" borderId="70" applyNumberFormat="0" applyFill="0" applyAlignment="0" applyProtection="0"/>
    <xf numFmtId="0" fontId="88" fillId="0" borderId="69" applyNumberFormat="0" applyFill="0" applyAlignment="0" applyProtection="0"/>
    <xf numFmtId="0" fontId="90" fillId="0" borderId="4" applyNumberFormat="0" applyFill="0" applyAlignment="0" applyProtection="0"/>
    <xf numFmtId="0" fontId="90" fillId="0" borderId="4" applyNumberFormat="0" applyFill="0" applyAlignment="0" applyProtection="0"/>
    <xf numFmtId="0" fontId="91" fillId="0" borderId="0"/>
    <xf numFmtId="0" fontId="90" fillId="0" borderId="4" applyNumberFormat="0" applyFill="0" applyAlignment="0" applyProtection="0"/>
    <xf numFmtId="0" fontId="90" fillId="0" borderId="4" applyNumberFormat="0" applyFill="0" applyAlignment="0" applyProtection="0"/>
    <xf numFmtId="0" fontId="17" fillId="0" borderId="71" applyNumberFormat="0" applyFill="0" applyAlignment="0" applyProtection="0"/>
    <xf numFmtId="0" fontId="17" fillId="0" borderId="71" applyNumberFormat="0" applyFill="0" applyAlignment="0" applyProtection="0"/>
    <xf numFmtId="0" fontId="90" fillId="0" borderId="4" applyNumberFormat="0" applyFill="0" applyAlignment="0" applyProtection="0"/>
    <xf numFmtId="0" fontId="92" fillId="0" borderId="72" applyNumberFormat="0" applyFill="0" applyAlignment="0" applyProtection="0"/>
    <xf numFmtId="0" fontId="92" fillId="0" borderId="72" applyNumberFormat="0" applyFill="0" applyAlignment="0" applyProtection="0"/>
    <xf numFmtId="0" fontId="18" fillId="0" borderId="73" applyNumberFormat="0" applyFill="0" applyAlignment="0" applyProtection="0"/>
    <xf numFmtId="0" fontId="92" fillId="0" borderId="72" applyNumberFormat="0" applyFill="0" applyAlignment="0" applyProtection="0"/>
    <xf numFmtId="0" fontId="18" fillId="0" borderId="73" applyNumberFormat="0" applyFill="0" applyAlignment="0" applyProtection="0"/>
    <xf numFmtId="0" fontId="18" fillId="0" borderId="73" applyNumberFormat="0" applyFill="0" applyAlignment="0" applyProtection="0"/>
    <xf numFmtId="0" fontId="92" fillId="0" borderId="72" applyNumberFormat="0" applyFill="0" applyAlignment="0" applyProtection="0"/>
    <xf numFmtId="0" fontId="18" fillId="0" borderId="73" applyNumberFormat="0" applyFill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181" fontId="87" fillId="0" borderId="0"/>
    <xf numFmtId="181" fontId="87" fillId="0" borderId="0"/>
    <xf numFmtId="181" fontId="87" fillId="0" borderId="0"/>
    <xf numFmtId="181" fontId="87" fillId="0" borderId="0"/>
    <xf numFmtId="181" fontId="87" fillId="0" borderId="0"/>
    <xf numFmtId="182" fontId="5" fillId="0" borderId="0">
      <protection locked="0"/>
    </xf>
    <xf numFmtId="0" fontId="93" fillId="0" borderId="0">
      <protection locked="0"/>
    </xf>
    <xf numFmtId="0" fontId="93" fillId="0" borderId="0">
      <protection locked="0"/>
    </xf>
    <xf numFmtId="0" fontId="93" fillId="0" borderId="0">
      <protection locked="0"/>
    </xf>
    <xf numFmtId="0" fontId="93" fillId="0" borderId="0">
      <protection locked="0"/>
    </xf>
    <xf numFmtId="0" fontId="93" fillId="0" borderId="0">
      <protection locked="0"/>
    </xf>
    <xf numFmtId="0" fontId="93" fillId="0" borderId="0">
      <protection locked="0"/>
    </xf>
    <xf numFmtId="182" fontId="5" fillId="0" borderId="0">
      <protection locked="0"/>
    </xf>
    <xf numFmtId="182" fontId="5" fillId="0" borderId="0">
      <protection locked="0"/>
    </xf>
    <xf numFmtId="0" fontId="93" fillId="0" borderId="0">
      <protection locked="0"/>
    </xf>
    <xf numFmtId="0" fontId="93" fillId="0" borderId="0">
      <protection locked="0"/>
    </xf>
    <xf numFmtId="0" fontId="93" fillId="0" borderId="0">
      <protection locked="0"/>
    </xf>
    <xf numFmtId="0" fontId="93" fillId="0" borderId="0">
      <protection locked="0"/>
    </xf>
    <xf numFmtId="0" fontId="93" fillId="0" borderId="0">
      <protection locked="0"/>
    </xf>
    <xf numFmtId="0" fontId="93" fillId="0" borderId="0">
      <protection locked="0"/>
    </xf>
    <xf numFmtId="182" fontId="5" fillId="0" borderId="0">
      <protection locked="0"/>
    </xf>
    <xf numFmtId="0" fontId="43" fillId="0" borderId="74" applyNumberFormat="0" applyFill="0" applyAlignment="0" applyProtection="0"/>
    <xf numFmtId="0" fontId="43" fillId="0" borderId="74" applyNumberFormat="0" applyFill="0" applyAlignment="0" applyProtection="0"/>
    <xf numFmtId="0" fontId="94" fillId="0" borderId="0" applyNumberFormat="0" applyFill="0" applyBorder="0" applyAlignment="0" applyProtection="0">
      <alignment vertical="top"/>
      <protection locked="0"/>
    </xf>
    <xf numFmtId="0" fontId="95" fillId="0" borderId="0" applyNumberFormat="0" applyFill="0" applyBorder="0" applyAlignment="0" applyProtection="0">
      <alignment vertical="top"/>
      <protection locked="0"/>
    </xf>
    <xf numFmtId="10" fontId="29" fillId="19" borderId="14" applyNumberFormat="0" applyBorder="0" applyAlignment="0" applyProtection="0"/>
    <xf numFmtId="10" fontId="29" fillId="19" borderId="14" applyNumberFormat="0" applyBorder="0" applyAlignment="0" applyProtection="0"/>
    <xf numFmtId="10" fontId="29" fillId="19" borderId="14" applyNumberFormat="0" applyBorder="0" applyAlignment="0" applyProtection="0"/>
    <xf numFmtId="0" fontId="96" fillId="35" borderId="68" applyNumberFormat="0" applyAlignment="0" applyProtection="0"/>
    <xf numFmtId="0" fontId="96" fillId="35" borderId="68" applyNumberFormat="0" applyAlignment="0" applyProtection="0"/>
    <xf numFmtId="0" fontId="96" fillId="35" borderId="68" applyNumberFormat="0" applyAlignment="0" applyProtection="0"/>
    <xf numFmtId="0" fontId="96" fillId="35" borderId="68" applyNumberFormat="0" applyAlignment="0" applyProtection="0"/>
    <xf numFmtId="0" fontId="96" fillId="35" borderId="68" applyNumberFormat="0" applyAlignment="0" applyProtection="0"/>
    <xf numFmtId="0" fontId="96" fillId="35" borderId="68" applyNumberFormat="0" applyAlignment="0" applyProtection="0"/>
    <xf numFmtId="0" fontId="96" fillId="35" borderId="68" applyNumberFormat="0" applyAlignment="0" applyProtection="0"/>
    <xf numFmtId="0" fontId="96" fillId="35" borderId="68" applyNumberFormat="0" applyAlignment="0" applyProtection="0"/>
    <xf numFmtId="0" fontId="96" fillId="35" borderId="68" applyNumberFormat="0" applyAlignment="0" applyProtection="0"/>
    <xf numFmtId="0" fontId="96" fillId="35" borderId="68" applyNumberFormat="0" applyAlignment="0" applyProtection="0"/>
    <xf numFmtId="0" fontId="97" fillId="3" borderId="1" applyNumberFormat="0" applyAlignment="0" applyProtection="0"/>
    <xf numFmtId="0" fontId="97" fillId="3" borderId="1" applyNumberFormat="0" applyAlignment="0" applyProtection="0"/>
    <xf numFmtId="0" fontId="96" fillId="35" borderId="68" applyNumberFormat="0" applyAlignment="0" applyProtection="0"/>
    <xf numFmtId="0" fontId="96" fillId="35" borderId="68" applyNumberFormat="0" applyAlignment="0" applyProtection="0"/>
    <xf numFmtId="0" fontId="96" fillId="35" borderId="68" applyNumberFormat="0" applyAlignment="0" applyProtection="0"/>
    <xf numFmtId="0" fontId="96" fillId="35" borderId="68" applyNumberFormat="0" applyAlignment="0" applyProtection="0"/>
    <xf numFmtId="0" fontId="96" fillId="35" borderId="68" applyNumberFormat="0" applyAlignment="0" applyProtection="0"/>
    <xf numFmtId="0" fontId="96" fillId="35" borderId="68" applyNumberFormat="0" applyAlignment="0" applyProtection="0"/>
    <xf numFmtId="0" fontId="96" fillId="35" borderId="68" applyNumberFormat="0" applyAlignment="0" applyProtection="0"/>
    <xf numFmtId="0" fontId="96" fillId="35" borderId="68" applyNumberFormat="0" applyAlignment="0" applyProtection="0"/>
    <xf numFmtId="0" fontId="96" fillId="35" borderId="68" applyNumberFormat="0" applyAlignment="0" applyProtection="0"/>
    <xf numFmtId="0" fontId="96" fillId="35" borderId="68" applyNumberFormat="0" applyAlignment="0" applyProtection="0"/>
    <xf numFmtId="0" fontId="96" fillId="35" borderId="68" applyNumberFormat="0" applyAlignment="0" applyProtection="0"/>
    <xf numFmtId="0" fontId="96" fillId="35" borderId="68" applyNumberFormat="0" applyAlignment="0" applyProtection="0"/>
    <xf numFmtId="0" fontId="97" fillId="3" borderId="1" applyNumberFormat="0" applyAlignment="0" applyProtection="0"/>
    <xf numFmtId="0" fontId="97" fillId="3" borderId="1" applyNumberFormat="0" applyAlignment="0" applyProtection="0"/>
    <xf numFmtId="0" fontId="96" fillId="35" borderId="68" applyNumberFormat="0" applyAlignment="0" applyProtection="0"/>
    <xf numFmtId="0" fontId="96" fillId="35" borderId="68" applyNumberFormat="0" applyAlignment="0" applyProtection="0"/>
    <xf numFmtId="0" fontId="96" fillId="35" borderId="68" applyNumberFormat="0" applyAlignment="0" applyProtection="0"/>
    <xf numFmtId="0" fontId="96" fillId="35" borderId="68" applyNumberFormat="0" applyAlignment="0" applyProtection="0"/>
    <xf numFmtId="0" fontId="96" fillId="35" borderId="68" applyNumberFormat="0" applyAlignment="0" applyProtection="0"/>
    <xf numFmtId="0" fontId="96" fillId="35" borderId="68" applyNumberFormat="0" applyAlignment="0" applyProtection="0"/>
    <xf numFmtId="0" fontId="96" fillId="35" borderId="68" applyNumberFormat="0" applyAlignment="0" applyProtection="0"/>
    <xf numFmtId="0" fontId="96" fillId="35" borderId="68" applyNumberFormat="0" applyAlignment="0" applyProtection="0"/>
    <xf numFmtId="0" fontId="96" fillId="35" borderId="68" applyNumberFormat="0" applyAlignment="0" applyProtection="0"/>
    <xf numFmtId="0" fontId="96" fillId="35" borderId="68" applyNumberFormat="0" applyAlignment="0" applyProtection="0"/>
    <xf numFmtId="0" fontId="96" fillId="35" borderId="68" applyNumberFormat="0" applyAlignment="0" applyProtection="0"/>
    <xf numFmtId="0" fontId="98" fillId="72" borderId="75" applyNumberFormat="0" applyAlignment="0" applyProtection="0"/>
    <xf numFmtId="0" fontId="96" fillId="35" borderId="68" applyNumberFormat="0" applyAlignment="0" applyProtection="0"/>
    <xf numFmtId="0" fontId="96" fillId="35" borderId="68" applyNumberFormat="0" applyAlignment="0" applyProtection="0"/>
    <xf numFmtId="0" fontId="96" fillId="35" borderId="68" applyNumberFormat="0" applyAlignment="0" applyProtection="0"/>
    <xf numFmtId="0" fontId="96" fillId="35" borderId="68" applyNumberFormat="0" applyAlignment="0" applyProtection="0"/>
    <xf numFmtId="0" fontId="96" fillId="35" borderId="68" applyNumberFormat="0" applyAlignment="0" applyProtection="0"/>
    <xf numFmtId="0" fontId="96" fillId="35" borderId="68" applyNumberFormat="0" applyAlignment="0" applyProtection="0"/>
    <xf numFmtId="0" fontId="96" fillId="35" borderId="68" applyNumberFormat="0" applyAlignment="0" applyProtection="0"/>
    <xf numFmtId="0" fontId="96" fillId="35" borderId="68" applyNumberFormat="0" applyAlignment="0" applyProtection="0"/>
    <xf numFmtId="0" fontId="96" fillId="35" borderId="68" applyNumberFormat="0" applyAlignment="0" applyProtection="0"/>
    <xf numFmtId="0" fontId="96" fillId="35" borderId="68" applyNumberFormat="0" applyAlignment="0" applyProtection="0"/>
    <xf numFmtId="0" fontId="96" fillId="35" borderId="68" applyNumberFormat="0" applyAlignment="0" applyProtection="0"/>
    <xf numFmtId="0" fontId="98" fillId="72" borderId="75" applyNumberFormat="0" applyAlignment="0" applyProtection="0"/>
    <xf numFmtId="0" fontId="96" fillId="35" borderId="68" applyNumberFormat="0" applyAlignment="0" applyProtection="0"/>
    <xf numFmtId="0" fontId="96" fillId="35" borderId="68" applyNumberFormat="0" applyAlignment="0" applyProtection="0"/>
    <xf numFmtId="0" fontId="96" fillId="35" borderId="68" applyNumberFormat="0" applyAlignment="0" applyProtection="0"/>
    <xf numFmtId="0" fontId="96" fillId="35" borderId="68" applyNumberFormat="0" applyAlignment="0" applyProtection="0"/>
    <xf numFmtId="0" fontId="96" fillId="35" borderId="68" applyNumberFormat="0" applyAlignment="0" applyProtection="0"/>
    <xf numFmtId="0" fontId="96" fillId="35" borderId="68" applyNumberFormat="0" applyAlignment="0" applyProtection="0"/>
    <xf numFmtId="0" fontId="96" fillId="35" borderId="68" applyNumberFormat="0" applyAlignment="0" applyProtection="0"/>
    <xf numFmtId="0" fontId="96" fillId="35" borderId="68" applyNumberFormat="0" applyAlignment="0" applyProtection="0"/>
    <xf numFmtId="0" fontId="96" fillId="35" borderId="68" applyNumberFormat="0" applyAlignment="0" applyProtection="0"/>
    <xf numFmtId="0" fontId="96" fillId="35" borderId="68" applyNumberFormat="0" applyAlignment="0" applyProtection="0"/>
    <xf numFmtId="0" fontId="96" fillId="35" borderId="68" applyNumberFormat="0" applyAlignment="0" applyProtection="0"/>
    <xf numFmtId="0" fontId="98" fillId="72" borderId="75" applyNumberFormat="0" applyAlignment="0" applyProtection="0"/>
    <xf numFmtId="0" fontId="96" fillId="35" borderId="68" applyNumberFormat="0" applyAlignment="0" applyProtection="0"/>
    <xf numFmtId="0" fontId="96" fillId="35" borderId="68" applyNumberFormat="0" applyAlignment="0" applyProtection="0"/>
    <xf numFmtId="0" fontId="96" fillId="35" borderId="68" applyNumberFormat="0" applyAlignment="0" applyProtection="0"/>
    <xf numFmtId="0" fontId="96" fillId="35" borderId="68" applyNumberFormat="0" applyAlignment="0" applyProtection="0"/>
    <xf numFmtId="0" fontId="96" fillId="35" borderId="68" applyNumberFormat="0" applyAlignment="0" applyProtection="0"/>
    <xf numFmtId="0" fontId="96" fillId="35" borderId="68" applyNumberFormat="0" applyAlignment="0" applyProtection="0"/>
    <xf numFmtId="0" fontId="96" fillId="35" borderId="68" applyNumberFormat="0" applyAlignment="0" applyProtection="0"/>
    <xf numFmtId="0" fontId="96" fillId="35" borderId="68" applyNumberFormat="0" applyAlignment="0" applyProtection="0"/>
    <xf numFmtId="0" fontId="96" fillId="35" borderId="68" applyNumberFormat="0" applyAlignment="0" applyProtection="0"/>
    <xf numFmtId="0" fontId="96" fillId="35" borderId="68" applyNumberFormat="0" applyAlignment="0" applyProtection="0"/>
    <xf numFmtId="0" fontId="96" fillId="35" borderId="68" applyNumberFormat="0" applyAlignment="0" applyProtection="0"/>
    <xf numFmtId="0" fontId="98" fillId="72" borderId="75" applyNumberFormat="0" applyAlignment="0" applyProtection="0"/>
    <xf numFmtId="0" fontId="96" fillId="35" borderId="68" applyNumberFormat="0" applyAlignment="0" applyProtection="0"/>
    <xf numFmtId="0" fontId="96" fillId="35" borderId="68" applyNumberFormat="0" applyAlignment="0" applyProtection="0"/>
    <xf numFmtId="0" fontId="96" fillId="35" borderId="68" applyNumberFormat="0" applyAlignment="0" applyProtection="0"/>
    <xf numFmtId="0" fontId="96" fillId="35" borderId="68" applyNumberFormat="0" applyAlignment="0" applyProtection="0"/>
    <xf numFmtId="0" fontId="96" fillId="35" borderId="68" applyNumberFormat="0" applyAlignment="0" applyProtection="0"/>
    <xf numFmtId="0" fontId="96" fillId="35" borderId="68" applyNumberFormat="0" applyAlignment="0" applyProtection="0"/>
    <xf numFmtId="0" fontId="96" fillId="35" borderId="68" applyNumberFormat="0" applyAlignment="0" applyProtection="0"/>
    <xf numFmtId="0" fontId="96" fillId="35" borderId="68" applyNumberFormat="0" applyAlignment="0" applyProtection="0"/>
    <xf numFmtId="0" fontId="96" fillId="35" borderId="68" applyNumberFormat="0" applyAlignment="0" applyProtection="0"/>
    <xf numFmtId="0" fontId="96" fillId="35" borderId="68" applyNumberFormat="0" applyAlignment="0" applyProtection="0"/>
    <xf numFmtId="0" fontId="96" fillId="35" borderId="68" applyNumberFormat="0" applyAlignment="0" applyProtection="0"/>
    <xf numFmtId="0" fontId="98" fillId="72" borderId="75" applyNumberFormat="0" applyAlignment="0" applyProtection="0"/>
    <xf numFmtId="0" fontId="96" fillId="35" borderId="68" applyNumberFormat="0" applyAlignment="0" applyProtection="0"/>
    <xf numFmtId="0" fontId="96" fillId="35" borderId="68" applyNumberFormat="0" applyAlignment="0" applyProtection="0"/>
    <xf numFmtId="0" fontId="96" fillId="35" borderId="68" applyNumberFormat="0" applyAlignment="0" applyProtection="0"/>
    <xf numFmtId="0" fontId="96" fillId="35" borderId="68" applyNumberFormat="0" applyAlignment="0" applyProtection="0"/>
    <xf numFmtId="0" fontId="96" fillId="35" borderId="68" applyNumberFormat="0" applyAlignment="0" applyProtection="0"/>
    <xf numFmtId="0" fontId="96" fillId="35" borderId="68" applyNumberFormat="0" applyAlignment="0" applyProtection="0"/>
    <xf numFmtId="0" fontId="96" fillId="35" borderId="68" applyNumberFormat="0" applyAlignment="0" applyProtection="0"/>
    <xf numFmtId="0" fontId="96" fillId="35" borderId="68" applyNumberFormat="0" applyAlignment="0" applyProtection="0"/>
    <xf numFmtId="0" fontId="96" fillId="35" borderId="68" applyNumberFormat="0" applyAlignment="0" applyProtection="0"/>
    <xf numFmtId="0" fontId="96" fillId="35" borderId="68" applyNumberFormat="0" applyAlignment="0" applyProtection="0"/>
    <xf numFmtId="0" fontId="96" fillId="35" borderId="68" applyNumberFormat="0" applyAlignment="0" applyProtection="0"/>
    <xf numFmtId="0" fontId="96" fillId="35" borderId="68" applyNumberFormat="0" applyAlignment="0" applyProtection="0"/>
    <xf numFmtId="0" fontId="96" fillId="35" borderId="68" applyNumberFormat="0" applyAlignment="0" applyProtection="0"/>
    <xf numFmtId="0" fontId="96" fillId="35" borderId="68" applyNumberFormat="0" applyAlignment="0" applyProtection="0"/>
    <xf numFmtId="0" fontId="96" fillId="35" borderId="68" applyNumberFormat="0" applyAlignment="0" applyProtection="0"/>
    <xf numFmtId="0" fontId="96" fillId="35" borderId="68" applyNumberFormat="0" applyAlignment="0" applyProtection="0"/>
    <xf numFmtId="183" fontId="54" fillId="0" borderId="0">
      <alignment horizontal="justify"/>
    </xf>
    <xf numFmtId="183" fontId="54" fillId="0" borderId="0">
      <alignment horizontal="justify"/>
    </xf>
    <xf numFmtId="183" fontId="54" fillId="0" borderId="0">
      <alignment horizontal="justify"/>
    </xf>
    <xf numFmtId="183" fontId="54" fillId="0" borderId="0">
      <alignment horizontal="justify"/>
    </xf>
    <xf numFmtId="183" fontId="54" fillId="0" borderId="0">
      <alignment horizontal="justify"/>
    </xf>
    <xf numFmtId="183" fontId="54" fillId="0" borderId="0">
      <alignment horizontal="justify"/>
    </xf>
    <xf numFmtId="183" fontId="54" fillId="0" borderId="0">
      <alignment horizontal="justify"/>
    </xf>
    <xf numFmtId="183" fontId="54" fillId="0" borderId="0">
      <alignment horizontal="justify"/>
    </xf>
    <xf numFmtId="37" fontId="52" fillId="0" borderId="53" applyNumberFormat="0">
      <alignment horizontal="centerContinuous" wrapText="1"/>
    </xf>
    <xf numFmtId="37" fontId="52" fillId="0" borderId="53" applyNumberFormat="0">
      <alignment horizontal="centerContinuous" wrapText="1"/>
    </xf>
    <xf numFmtId="37" fontId="52" fillId="0" borderId="53" applyNumberFormat="0">
      <alignment horizontal="centerContinuous" wrapText="1"/>
    </xf>
    <xf numFmtId="37" fontId="52" fillId="0" borderId="53" applyNumberFormat="0">
      <alignment horizontal="centerContinuous" wrapText="1"/>
    </xf>
    <xf numFmtId="37" fontId="52" fillId="0" borderId="53" applyNumberFormat="0">
      <alignment horizontal="centerContinuous" wrapText="1"/>
    </xf>
    <xf numFmtId="37" fontId="52" fillId="0" borderId="53" applyNumberFormat="0">
      <alignment horizontal="centerContinuous" wrapText="1"/>
    </xf>
    <xf numFmtId="37" fontId="52" fillId="0" borderId="53" applyNumberFormat="0">
      <alignment horizontal="centerContinuous" wrapText="1"/>
    </xf>
    <xf numFmtId="37" fontId="52" fillId="0" borderId="53" applyNumberFormat="0">
      <alignment horizontal="centerContinuous" wrapText="1"/>
    </xf>
    <xf numFmtId="37" fontId="52" fillId="0" borderId="53" applyNumberFormat="0">
      <alignment horizontal="centerContinuous" wrapText="1"/>
    </xf>
    <xf numFmtId="37" fontId="52" fillId="0" borderId="53" applyNumberFormat="0">
      <alignment horizontal="centerContinuous" wrapText="1"/>
    </xf>
    <xf numFmtId="37" fontId="52" fillId="0" borderId="53" applyNumberFormat="0">
      <alignment horizontal="centerContinuous" wrapText="1"/>
    </xf>
    <xf numFmtId="37" fontId="52" fillId="0" borderId="53" applyNumberFormat="0">
      <alignment horizontal="centerContinuous" wrapText="1"/>
    </xf>
    <xf numFmtId="37" fontId="52" fillId="0" borderId="53" applyNumberFormat="0">
      <alignment horizontal="centerContinuous" wrapText="1"/>
    </xf>
    <xf numFmtId="37" fontId="52" fillId="0" borderId="53" applyNumberFormat="0">
      <alignment horizontal="centerContinuous" wrapText="1"/>
    </xf>
    <xf numFmtId="37" fontId="52" fillId="0" borderId="53" applyNumberFormat="0">
      <alignment horizontal="centerContinuous" wrapText="1"/>
    </xf>
    <xf numFmtId="37" fontId="52" fillId="0" borderId="53" applyNumberFormat="0">
      <alignment horizontal="centerContinuous" wrapText="1"/>
    </xf>
    <xf numFmtId="37" fontId="52" fillId="0" borderId="53" applyNumberFormat="0">
      <alignment horizontal="centerContinuous" wrapText="1"/>
    </xf>
    <xf numFmtId="37" fontId="52" fillId="0" borderId="53" applyNumberFormat="0">
      <alignment horizontal="centerContinuous" wrapText="1"/>
    </xf>
    <xf numFmtId="37" fontId="52" fillId="0" borderId="53" applyNumberFormat="0">
      <alignment horizontal="centerContinuous" wrapText="1"/>
    </xf>
    <xf numFmtId="37" fontId="52" fillId="0" borderId="53" applyNumberFormat="0">
      <alignment horizontal="centerContinuous" wrapText="1"/>
    </xf>
    <xf numFmtId="37" fontId="52" fillId="0" borderId="53" applyNumberFormat="0">
      <alignment horizontal="centerContinuous" wrapText="1"/>
    </xf>
    <xf numFmtId="0" fontId="99" fillId="0" borderId="76" applyNumberFormat="0" applyFill="0" applyAlignment="0" applyProtection="0"/>
    <xf numFmtId="0" fontId="99" fillId="0" borderId="76" applyNumberFormat="0" applyFill="0" applyAlignment="0" applyProtection="0"/>
    <xf numFmtId="0" fontId="15" fillId="0" borderId="77" applyNumberFormat="0" applyFill="0" applyAlignment="0" applyProtection="0"/>
    <xf numFmtId="0" fontId="99" fillId="0" borderId="76" applyNumberFormat="0" applyFill="0" applyAlignment="0" applyProtection="0"/>
    <xf numFmtId="0" fontId="15" fillId="0" borderId="77" applyNumberFormat="0" applyFill="0" applyAlignment="0" applyProtection="0"/>
    <xf numFmtId="0" fontId="15" fillId="0" borderId="77" applyNumberFormat="0" applyFill="0" applyAlignment="0" applyProtection="0"/>
    <xf numFmtId="0" fontId="99" fillId="0" borderId="76" applyNumberFormat="0" applyFill="0" applyAlignment="0" applyProtection="0"/>
    <xf numFmtId="0" fontId="100" fillId="4" borderId="0" applyNumberFormat="0" applyBorder="0" applyAlignment="0" applyProtection="0"/>
    <xf numFmtId="0" fontId="100" fillId="4" borderId="0" applyNumberFormat="0" applyBorder="0" applyAlignment="0" applyProtection="0"/>
    <xf numFmtId="0" fontId="15" fillId="35" borderId="0" applyNumberFormat="0" applyBorder="0" applyAlignment="0" applyProtection="0"/>
    <xf numFmtId="0" fontId="100" fillId="4" borderId="0" applyNumberFormat="0" applyBorder="0" applyAlignment="0" applyProtection="0"/>
    <xf numFmtId="0" fontId="15" fillId="35" borderId="0" applyNumberFormat="0" applyBorder="0" applyAlignment="0" applyProtection="0"/>
    <xf numFmtId="0" fontId="15" fillId="35" borderId="0" applyNumberFormat="0" applyBorder="0" applyAlignment="0" applyProtection="0"/>
    <xf numFmtId="0" fontId="100" fillId="4" borderId="0" applyNumberFormat="0" applyBorder="0" applyAlignment="0" applyProtection="0"/>
    <xf numFmtId="37" fontId="101" fillId="0" borderId="0"/>
    <xf numFmtId="37" fontId="101" fillId="0" borderId="0"/>
    <xf numFmtId="37" fontId="101" fillId="0" borderId="0"/>
    <xf numFmtId="37" fontId="101" fillId="0" borderId="0"/>
    <xf numFmtId="37" fontId="101" fillId="0" borderId="0"/>
    <xf numFmtId="37" fontId="101" fillId="0" borderId="0"/>
    <xf numFmtId="184" fontId="5" fillId="0" borderId="0"/>
    <xf numFmtId="184" fontId="5" fillId="0" borderId="0"/>
    <xf numFmtId="0" fontId="22" fillId="0" borderId="0"/>
    <xf numFmtId="0" fontId="29" fillId="73" borderId="0"/>
    <xf numFmtId="0" fontId="29" fillId="73" borderId="0"/>
    <xf numFmtId="0" fontId="5" fillId="0" borderId="0"/>
    <xf numFmtId="0" fontId="102" fillId="0" borderId="0"/>
    <xf numFmtId="0" fontId="29" fillId="73" borderId="0"/>
    <xf numFmtId="0" fontId="29" fillId="73" borderId="0"/>
    <xf numFmtId="0" fontId="29" fillId="73" borderId="0"/>
    <xf numFmtId="0" fontId="29" fillId="73" borderId="0"/>
    <xf numFmtId="0" fontId="29" fillId="73" borderId="0"/>
    <xf numFmtId="0" fontId="29" fillId="73" borderId="0"/>
    <xf numFmtId="0" fontId="29" fillId="73" borderId="0"/>
    <xf numFmtId="0" fontId="29" fillId="73" borderId="0"/>
    <xf numFmtId="0" fontId="29" fillId="73" borderId="0"/>
    <xf numFmtId="0" fontId="3" fillId="0" borderId="0"/>
    <xf numFmtId="0" fontId="29" fillId="73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9" fillId="73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0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0" fillId="0" borderId="0"/>
    <xf numFmtId="0" fontId="10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9" fillId="73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29" fillId="73" borderId="0"/>
    <xf numFmtId="0" fontId="3" fillId="0" borderId="0"/>
    <xf numFmtId="0" fontId="29" fillId="73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29" fillId="73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29" fillId="73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9" fillId="73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29" fillId="73" borderId="0"/>
    <xf numFmtId="0" fontId="5" fillId="0" borderId="0"/>
    <xf numFmtId="0" fontId="5" fillId="0" borderId="0"/>
    <xf numFmtId="0" fontId="104" fillId="0" borderId="0"/>
    <xf numFmtId="0" fontId="5" fillId="0" borderId="0"/>
    <xf numFmtId="0" fontId="4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5" fillId="0" borderId="0"/>
    <xf numFmtId="0" fontId="5" fillId="0" borderId="0"/>
    <xf numFmtId="0" fontId="7" fillId="0" borderId="0"/>
    <xf numFmtId="0" fontId="5" fillId="0" borderId="0"/>
    <xf numFmtId="0" fontId="2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29" fillId="73" borderId="0"/>
    <xf numFmtId="0" fontId="5" fillId="0" borderId="0"/>
    <xf numFmtId="0" fontId="29" fillId="73" borderId="0"/>
    <xf numFmtId="0" fontId="5" fillId="0" borderId="0"/>
    <xf numFmtId="0" fontId="29" fillId="73" borderId="0"/>
    <xf numFmtId="0" fontId="5" fillId="0" borderId="0"/>
    <xf numFmtId="0" fontId="29" fillId="73" borderId="0"/>
    <xf numFmtId="0" fontId="29" fillId="73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8" fillId="0" borderId="0"/>
    <xf numFmtId="0" fontId="29" fillId="73" borderId="0"/>
    <xf numFmtId="0" fontId="3" fillId="0" borderId="0"/>
    <xf numFmtId="0" fontId="5" fillId="0" borderId="0"/>
    <xf numFmtId="0" fontId="29" fillId="73" borderId="0"/>
    <xf numFmtId="0" fontId="29" fillId="73" borderId="0"/>
    <xf numFmtId="0" fontId="29" fillId="73" borderId="0"/>
    <xf numFmtId="0" fontId="5" fillId="0" borderId="0"/>
    <xf numFmtId="0" fontId="5" fillId="0" borderId="0"/>
    <xf numFmtId="0" fontId="29" fillId="73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9" fillId="73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29" fillId="73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29" fillId="73" borderId="0"/>
    <xf numFmtId="0" fontId="3" fillId="0" borderId="0"/>
    <xf numFmtId="0" fontId="3" fillId="0" borderId="0"/>
    <xf numFmtId="0" fontId="5" fillId="0" borderId="0"/>
    <xf numFmtId="0" fontId="3" fillId="0" borderId="0"/>
    <xf numFmtId="0" fontId="29" fillId="73" borderId="0"/>
    <xf numFmtId="0" fontId="5" fillId="0" borderId="0"/>
    <xf numFmtId="0" fontId="29" fillId="73" borderId="0"/>
    <xf numFmtId="0" fontId="5" fillId="0" borderId="0"/>
    <xf numFmtId="0" fontId="29" fillId="73" borderId="0"/>
    <xf numFmtId="0" fontId="5" fillId="0" borderId="0"/>
    <xf numFmtId="0" fontId="41" fillId="0" borderId="0"/>
    <xf numFmtId="0" fontId="41" fillId="0" borderId="0"/>
    <xf numFmtId="0" fontId="41" fillId="0" borderId="0"/>
    <xf numFmtId="0" fontId="51" fillId="0" borderId="0"/>
    <xf numFmtId="0" fontId="29" fillId="73" borderId="0"/>
    <xf numFmtId="0" fontId="5" fillId="0" borderId="0"/>
    <xf numFmtId="0" fontId="29" fillId="73" borderId="0"/>
    <xf numFmtId="0" fontId="5" fillId="0" borderId="0"/>
    <xf numFmtId="0" fontId="29" fillId="73" borderId="0"/>
    <xf numFmtId="0" fontId="5" fillId="0" borderId="0"/>
    <xf numFmtId="0" fontId="29" fillId="73" borderId="0"/>
    <xf numFmtId="0" fontId="5" fillId="0" borderId="0"/>
    <xf numFmtId="0" fontId="29" fillId="73" borderId="0"/>
    <xf numFmtId="0" fontId="5" fillId="0" borderId="0"/>
    <xf numFmtId="0" fontId="29" fillId="73" borderId="0"/>
    <xf numFmtId="0" fontId="5" fillId="0" borderId="0"/>
    <xf numFmtId="0" fontId="29" fillId="73" borderId="0"/>
    <xf numFmtId="0" fontId="5" fillId="0" borderId="0"/>
    <xf numFmtId="0" fontId="29" fillId="73" borderId="0"/>
    <xf numFmtId="0" fontId="5" fillId="0" borderId="0"/>
    <xf numFmtId="0" fontId="29" fillId="73" borderId="0"/>
    <xf numFmtId="0" fontId="5" fillId="0" borderId="0"/>
    <xf numFmtId="0" fontId="29" fillId="73" borderId="0"/>
    <xf numFmtId="0" fontId="5" fillId="0" borderId="0"/>
    <xf numFmtId="0" fontId="7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9" fillId="73" borderId="0"/>
    <xf numFmtId="0" fontId="29" fillId="73" borderId="0"/>
    <xf numFmtId="0" fontId="5" fillId="0" borderId="0"/>
    <xf numFmtId="0" fontId="29" fillId="73" borderId="0"/>
    <xf numFmtId="0" fontId="5" fillId="0" borderId="0"/>
    <xf numFmtId="0" fontId="29" fillId="73" borderId="0"/>
    <xf numFmtId="0" fontId="29" fillId="73" borderId="0"/>
    <xf numFmtId="0" fontId="29" fillId="73" borderId="0"/>
    <xf numFmtId="0" fontId="29" fillId="73" borderId="0"/>
    <xf numFmtId="0" fontId="29" fillId="73" borderId="0"/>
    <xf numFmtId="0" fontId="3" fillId="0" borderId="0"/>
    <xf numFmtId="0" fontId="29" fillId="73" borderId="0"/>
    <xf numFmtId="0" fontId="4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7" fillId="0" borderId="0"/>
    <xf numFmtId="0" fontId="4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1" fillId="0" borderId="0"/>
    <xf numFmtId="0" fontId="5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29" fillId="73" borderId="0"/>
    <xf numFmtId="0" fontId="29" fillId="73" borderId="0"/>
    <xf numFmtId="0" fontId="29" fillId="73" borderId="0"/>
    <xf numFmtId="0" fontId="29" fillId="73" borderId="0"/>
    <xf numFmtId="0" fontId="29" fillId="73" borderId="0"/>
    <xf numFmtId="0" fontId="29" fillId="73" borderId="0"/>
    <xf numFmtId="0" fontId="29" fillId="73" borderId="0"/>
    <xf numFmtId="0" fontId="29" fillId="73" borderId="0"/>
    <xf numFmtId="0" fontId="29" fillId="73" borderId="0"/>
    <xf numFmtId="0" fontId="5" fillId="0" borderId="0"/>
    <xf numFmtId="0" fontId="29" fillId="73" borderId="0"/>
    <xf numFmtId="0" fontId="5" fillId="0" borderId="0"/>
    <xf numFmtId="0" fontId="70" fillId="0" borderId="0"/>
    <xf numFmtId="0" fontId="3" fillId="0" borderId="0"/>
    <xf numFmtId="0" fontId="5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0" fillId="0" borderId="0"/>
    <xf numFmtId="0" fontId="29" fillId="73" borderId="0"/>
    <xf numFmtId="0" fontId="29" fillId="73" borderId="0"/>
    <xf numFmtId="0" fontId="29" fillId="73" borderId="0"/>
    <xf numFmtId="0" fontId="29" fillId="73" borderId="0"/>
    <xf numFmtId="0" fontId="3" fillId="0" borderId="0"/>
    <xf numFmtId="0" fontId="29" fillId="73" borderId="0"/>
    <xf numFmtId="0" fontId="3" fillId="0" borderId="0"/>
    <xf numFmtId="0" fontId="29" fillId="73" borderId="0"/>
    <xf numFmtId="0" fontId="3" fillId="0" borderId="0"/>
    <xf numFmtId="0" fontId="29" fillId="73" borderId="0"/>
    <xf numFmtId="0" fontId="5" fillId="0" borderId="0"/>
    <xf numFmtId="0" fontId="29" fillId="73" borderId="0"/>
    <xf numFmtId="0" fontId="5" fillId="0" borderId="0"/>
    <xf numFmtId="0" fontId="29" fillId="73" borderId="0"/>
    <xf numFmtId="0" fontId="29" fillId="73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0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9" fillId="73" borderId="0"/>
    <xf numFmtId="0" fontId="5" fillId="0" borderId="0"/>
    <xf numFmtId="0" fontId="29" fillId="73" borderId="0"/>
    <xf numFmtId="0" fontId="5" fillId="0" borderId="0"/>
    <xf numFmtId="0" fontId="29" fillId="73" borderId="0"/>
    <xf numFmtId="0" fontId="5" fillId="0" borderId="0"/>
    <xf numFmtId="0" fontId="29" fillId="73" borderId="0"/>
    <xf numFmtId="0" fontId="5" fillId="0" borderId="0"/>
    <xf numFmtId="0" fontId="29" fillId="73" borderId="0"/>
    <xf numFmtId="0" fontId="5" fillId="0" borderId="0"/>
    <xf numFmtId="0" fontId="29" fillId="73" borderId="0"/>
    <xf numFmtId="0" fontId="5" fillId="0" borderId="0"/>
    <xf numFmtId="0" fontId="29" fillId="73" borderId="0"/>
    <xf numFmtId="0" fontId="3" fillId="0" borderId="0"/>
    <xf numFmtId="0" fontId="29" fillId="73" borderId="0"/>
    <xf numFmtId="0" fontId="5" fillId="0" borderId="0"/>
    <xf numFmtId="0" fontId="29" fillId="73" borderId="0"/>
    <xf numFmtId="0" fontId="5" fillId="0" borderId="0"/>
    <xf numFmtId="0" fontId="29" fillId="73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0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9" fillId="73" borderId="0"/>
    <xf numFmtId="0" fontId="3" fillId="0" borderId="0"/>
    <xf numFmtId="0" fontId="29" fillId="73" borderId="0"/>
    <xf numFmtId="0" fontId="3" fillId="0" borderId="0"/>
    <xf numFmtId="0" fontId="29" fillId="73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9" fillId="73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9" fillId="73" borderId="0"/>
    <xf numFmtId="0" fontId="29" fillId="73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9" fillId="73" borderId="0"/>
    <xf numFmtId="0" fontId="29" fillId="73" borderId="0"/>
    <xf numFmtId="0" fontId="29" fillId="73" borderId="0"/>
    <xf numFmtId="0" fontId="29" fillId="73" borderId="0"/>
    <xf numFmtId="0" fontId="70" fillId="47" borderId="7" applyNumberFormat="0" applyFont="0" applyAlignment="0" applyProtection="0"/>
    <xf numFmtId="0" fontId="70" fillId="47" borderId="7" applyNumberFormat="0" applyFont="0" applyAlignment="0" applyProtection="0"/>
    <xf numFmtId="0" fontId="5" fillId="47" borderId="7" applyNumberFormat="0" applyFont="0" applyAlignment="0" applyProtection="0"/>
    <xf numFmtId="0" fontId="5" fillId="47" borderId="7" applyNumberFormat="0" applyFont="0" applyAlignment="0" applyProtection="0"/>
    <xf numFmtId="0" fontId="68" fillId="47" borderId="7" applyNumberFormat="0" applyFont="0" applyAlignment="0" applyProtection="0"/>
    <xf numFmtId="0" fontId="68" fillId="47" borderId="7" applyNumberFormat="0" applyFont="0" applyAlignment="0" applyProtection="0"/>
    <xf numFmtId="0" fontId="29" fillId="34" borderId="68" applyNumberFormat="0" applyFont="0" applyAlignment="0" applyProtection="0"/>
    <xf numFmtId="0" fontId="68" fillId="47" borderId="7" applyNumberFormat="0" applyFont="0" applyAlignment="0" applyProtection="0"/>
    <xf numFmtId="0" fontId="29" fillId="34" borderId="68" applyNumberFormat="0" applyFont="0" applyAlignment="0" applyProtection="0"/>
    <xf numFmtId="0" fontId="29" fillId="34" borderId="68" applyNumberFormat="0" applyFont="0" applyAlignment="0" applyProtection="0"/>
    <xf numFmtId="185" fontId="5" fillId="0" borderId="0" applyFont="0" applyFill="0" applyBorder="0" applyAlignment="0" applyProtection="0"/>
    <xf numFmtId="185" fontId="5" fillId="0" borderId="0" applyFont="0" applyFill="0" applyBorder="0" applyAlignment="0" applyProtection="0"/>
    <xf numFmtId="185" fontId="5" fillId="0" borderId="0" applyFont="0" applyFill="0" applyBorder="0" applyAlignment="0" applyProtection="0"/>
    <xf numFmtId="185" fontId="5" fillId="0" borderId="0" applyFont="0" applyFill="0" applyBorder="0" applyAlignment="0" applyProtection="0"/>
    <xf numFmtId="185" fontId="5" fillId="0" borderId="0" applyFont="0" applyFill="0" applyBorder="0" applyAlignment="0" applyProtection="0"/>
    <xf numFmtId="185" fontId="5" fillId="0" borderId="0" applyFont="0" applyFill="0" applyBorder="0" applyAlignment="0" applyProtection="0"/>
    <xf numFmtId="185" fontId="5" fillId="0" borderId="0" applyFont="0" applyFill="0" applyBorder="0" applyAlignment="0" applyProtection="0"/>
    <xf numFmtId="185" fontId="5" fillId="0" borderId="0" applyFont="0" applyFill="0" applyBorder="0" applyAlignment="0" applyProtection="0"/>
    <xf numFmtId="185" fontId="5" fillId="0" borderId="0" applyFont="0" applyFill="0" applyBorder="0" applyAlignment="0" applyProtection="0"/>
    <xf numFmtId="185" fontId="5" fillId="0" borderId="0" applyFont="0" applyFill="0" applyBorder="0" applyAlignment="0" applyProtection="0"/>
    <xf numFmtId="185" fontId="5" fillId="0" borderId="0" applyFont="0" applyFill="0" applyBorder="0" applyAlignment="0" applyProtection="0"/>
    <xf numFmtId="185" fontId="5" fillId="0" borderId="0" applyFont="0" applyFill="0" applyBorder="0" applyAlignment="0" applyProtection="0"/>
    <xf numFmtId="185" fontId="5" fillId="0" borderId="0" applyFont="0" applyFill="0" applyBorder="0" applyAlignment="0" applyProtection="0"/>
    <xf numFmtId="185" fontId="5" fillId="0" borderId="0" applyFont="0" applyFill="0" applyBorder="0" applyAlignment="0" applyProtection="0"/>
    <xf numFmtId="185" fontId="5" fillId="0" borderId="0" applyFont="0" applyFill="0" applyBorder="0" applyAlignment="0" applyProtection="0"/>
    <xf numFmtId="185" fontId="5" fillId="0" borderId="0" applyFont="0" applyFill="0" applyBorder="0" applyAlignment="0" applyProtection="0"/>
    <xf numFmtId="185" fontId="5" fillId="0" borderId="0" applyFont="0" applyFill="0" applyBorder="0" applyAlignment="0" applyProtection="0"/>
    <xf numFmtId="185" fontId="5" fillId="0" borderId="0" applyFont="0" applyFill="0" applyBorder="0" applyAlignment="0" applyProtection="0"/>
    <xf numFmtId="185" fontId="5" fillId="0" borderId="0" applyFont="0" applyFill="0" applyBorder="0" applyAlignment="0" applyProtection="0"/>
    <xf numFmtId="185" fontId="5" fillId="0" borderId="0" applyFont="0" applyFill="0" applyBorder="0" applyAlignment="0" applyProtection="0"/>
    <xf numFmtId="185" fontId="5" fillId="0" borderId="0" applyFont="0" applyFill="0" applyBorder="0" applyAlignment="0" applyProtection="0"/>
    <xf numFmtId="185" fontId="5" fillId="0" borderId="0" applyFont="0" applyFill="0" applyBorder="0" applyAlignment="0" applyProtection="0"/>
    <xf numFmtId="185" fontId="5" fillId="0" borderId="0" applyFont="0" applyFill="0" applyBorder="0" applyAlignment="0" applyProtection="0"/>
    <xf numFmtId="185" fontId="5" fillId="0" borderId="0" applyFont="0" applyFill="0" applyBorder="0" applyAlignment="0" applyProtection="0"/>
    <xf numFmtId="185" fontId="5" fillId="0" borderId="0" applyFont="0" applyFill="0" applyBorder="0" applyAlignment="0" applyProtection="0"/>
    <xf numFmtId="185" fontId="5" fillId="0" borderId="0" applyFont="0" applyFill="0" applyBorder="0" applyAlignment="0" applyProtection="0"/>
    <xf numFmtId="185" fontId="5" fillId="0" borderId="0" applyFont="0" applyFill="0" applyBorder="0" applyAlignment="0" applyProtection="0"/>
    <xf numFmtId="0" fontId="106" fillId="6" borderId="8" applyNumberFormat="0" applyAlignment="0" applyProtection="0"/>
    <xf numFmtId="0" fontId="106" fillId="6" borderId="8" applyNumberFormat="0" applyAlignment="0" applyProtection="0"/>
    <xf numFmtId="0" fontId="24" fillId="68" borderId="8" applyNumberFormat="0" applyAlignment="0" applyProtection="0"/>
    <xf numFmtId="0" fontId="106" fillId="6" borderId="8" applyNumberFormat="0" applyAlignment="0" applyProtection="0"/>
    <xf numFmtId="0" fontId="106" fillId="6" borderId="8" applyNumberFormat="0" applyAlignment="0" applyProtection="0"/>
    <xf numFmtId="0" fontId="24" fillId="68" borderId="8" applyNumberFormat="0" applyAlignment="0" applyProtection="0"/>
    <xf numFmtId="0" fontId="106" fillId="6" borderId="8" applyNumberFormat="0" applyAlignment="0" applyProtection="0"/>
    <xf numFmtId="0" fontId="24" fillId="68" borderId="8" applyNumberFormat="0" applyAlignment="0" applyProtection="0"/>
    <xf numFmtId="0" fontId="24" fillId="68" borderId="8" applyNumberFormat="0" applyAlignment="0" applyProtection="0"/>
    <xf numFmtId="165" fontId="107" fillId="0" borderId="0"/>
    <xf numFmtId="165" fontId="107" fillId="0" borderId="0"/>
    <xf numFmtId="165" fontId="107" fillId="0" borderId="0"/>
    <xf numFmtId="165" fontId="107" fillId="0" borderId="0"/>
    <xf numFmtId="165" fontId="107" fillId="0" borderId="0"/>
    <xf numFmtId="165" fontId="107" fillId="0" borderId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08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5" fillId="0" borderId="0" applyFont="0" applyFill="0" applyBorder="0" applyAlignment="0" applyProtection="0"/>
    <xf numFmtId="181" fontId="109" fillId="0" borderId="0">
      <alignment horizontal="left"/>
    </xf>
    <xf numFmtId="0" fontId="70" fillId="0" borderId="0" applyNumberFormat="0" applyFont="0" applyFill="0" applyBorder="0" applyAlignment="0" applyProtection="0">
      <alignment horizontal="left"/>
    </xf>
    <xf numFmtId="0" fontId="70" fillId="0" borderId="0" applyNumberFormat="0" applyFont="0" applyFill="0" applyBorder="0" applyAlignment="0" applyProtection="0">
      <alignment horizontal="left"/>
    </xf>
    <xf numFmtId="0" fontId="70" fillId="0" borderId="0" applyNumberFormat="0" applyFont="0" applyFill="0" applyBorder="0" applyAlignment="0" applyProtection="0">
      <alignment horizontal="left"/>
    </xf>
    <xf numFmtId="0" fontId="70" fillId="0" borderId="0" applyNumberFormat="0" applyFont="0" applyFill="0" applyBorder="0" applyAlignment="0" applyProtection="0">
      <alignment horizontal="left"/>
    </xf>
    <xf numFmtId="0" fontId="70" fillId="0" borderId="0" applyNumberFormat="0" applyFont="0" applyFill="0" applyBorder="0" applyAlignment="0" applyProtection="0">
      <alignment horizontal="left"/>
    </xf>
    <xf numFmtId="0" fontId="70" fillId="0" borderId="0" applyNumberFormat="0" applyFont="0" applyFill="0" applyBorder="0" applyAlignment="0" applyProtection="0">
      <alignment horizontal="left"/>
    </xf>
    <xf numFmtId="0" fontId="70" fillId="0" borderId="0" applyNumberFormat="0" applyFont="0" applyFill="0" applyBorder="0" applyAlignment="0" applyProtection="0">
      <alignment horizontal="left"/>
    </xf>
    <xf numFmtId="0" fontId="70" fillId="0" borderId="0" applyNumberFormat="0" applyFont="0" applyFill="0" applyBorder="0" applyAlignment="0" applyProtection="0">
      <alignment horizontal="left"/>
    </xf>
    <xf numFmtId="0" fontId="70" fillId="0" borderId="0" applyNumberFormat="0" applyFont="0" applyFill="0" applyBorder="0" applyAlignment="0" applyProtection="0">
      <alignment horizontal="left"/>
    </xf>
    <xf numFmtId="15" fontId="70" fillId="0" borderId="0" applyFont="0" applyFill="0" applyBorder="0" applyAlignment="0" applyProtection="0"/>
    <xf numFmtId="15" fontId="70" fillId="0" borderId="0" applyFont="0" applyFill="0" applyBorder="0" applyAlignment="0" applyProtection="0"/>
    <xf numFmtId="15" fontId="70" fillId="0" borderId="0" applyFont="0" applyFill="0" applyBorder="0" applyAlignment="0" applyProtection="0"/>
    <xf numFmtId="15" fontId="70" fillId="0" borderId="0" applyFont="0" applyFill="0" applyBorder="0" applyAlignment="0" applyProtection="0"/>
    <xf numFmtId="15" fontId="70" fillId="0" borderId="0" applyFont="0" applyFill="0" applyBorder="0" applyAlignment="0" applyProtection="0"/>
    <xf numFmtId="15" fontId="70" fillId="0" borderId="0" applyFont="0" applyFill="0" applyBorder="0" applyAlignment="0" applyProtection="0"/>
    <xf numFmtId="15" fontId="70" fillId="0" borderId="0" applyFont="0" applyFill="0" applyBorder="0" applyAlignment="0" applyProtection="0"/>
    <xf numFmtId="15" fontId="70" fillId="0" borderId="0" applyFont="0" applyFill="0" applyBorder="0" applyAlignment="0" applyProtection="0"/>
    <xf numFmtId="15" fontId="70" fillId="0" borderId="0" applyFont="0" applyFill="0" applyBorder="0" applyAlignment="0" applyProtection="0"/>
    <xf numFmtId="4" fontId="70" fillId="0" borderId="0" applyFont="0" applyFill="0" applyBorder="0" applyAlignment="0" applyProtection="0"/>
    <xf numFmtId="4" fontId="70" fillId="0" borderId="0" applyFont="0" applyFill="0" applyBorder="0" applyAlignment="0" applyProtection="0"/>
    <xf numFmtId="4" fontId="70" fillId="0" borderId="0" applyFont="0" applyFill="0" applyBorder="0" applyAlignment="0" applyProtection="0"/>
    <xf numFmtId="4" fontId="70" fillId="0" borderId="0" applyFont="0" applyFill="0" applyBorder="0" applyAlignment="0" applyProtection="0"/>
    <xf numFmtId="4" fontId="70" fillId="0" borderId="0" applyFont="0" applyFill="0" applyBorder="0" applyAlignment="0" applyProtection="0"/>
    <xf numFmtId="4" fontId="70" fillId="0" borderId="0" applyFont="0" applyFill="0" applyBorder="0" applyAlignment="0" applyProtection="0"/>
    <xf numFmtId="4" fontId="70" fillId="0" borderId="0" applyFont="0" applyFill="0" applyBorder="0" applyAlignment="0" applyProtection="0"/>
    <xf numFmtId="4" fontId="70" fillId="0" borderId="0" applyFont="0" applyFill="0" applyBorder="0" applyAlignment="0" applyProtection="0"/>
    <xf numFmtId="4" fontId="70" fillId="0" borderId="0" applyFont="0" applyFill="0" applyBorder="0" applyAlignment="0" applyProtection="0"/>
    <xf numFmtId="0" fontId="110" fillId="0" borderId="32">
      <alignment horizontal="center"/>
    </xf>
    <xf numFmtId="0" fontId="110" fillId="0" borderId="32">
      <alignment horizontal="center"/>
    </xf>
    <xf numFmtId="0" fontId="110" fillId="0" borderId="32">
      <alignment horizontal="center"/>
    </xf>
    <xf numFmtId="0" fontId="110" fillId="0" borderId="32">
      <alignment horizontal="center"/>
    </xf>
    <xf numFmtId="0" fontId="110" fillId="0" borderId="32">
      <alignment horizontal="center"/>
    </xf>
    <xf numFmtId="0" fontId="110" fillId="0" borderId="32">
      <alignment horizontal="center"/>
    </xf>
    <xf numFmtId="3" fontId="70" fillId="0" borderId="0" applyFont="0" applyFill="0" applyBorder="0" applyAlignment="0" applyProtection="0"/>
    <xf numFmtId="3" fontId="70" fillId="0" borderId="0" applyFont="0" applyFill="0" applyBorder="0" applyAlignment="0" applyProtection="0"/>
    <xf numFmtId="3" fontId="70" fillId="0" borderId="0" applyFont="0" applyFill="0" applyBorder="0" applyAlignment="0" applyProtection="0"/>
    <xf numFmtId="3" fontId="70" fillId="0" borderId="0" applyFont="0" applyFill="0" applyBorder="0" applyAlignment="0" applyProtection="0"/>
    <xf numFmtId="3" fontId="70" fillId="0" borderId="0" applyFont="0" applyFill="0" applyBorder="0" applyAlignment="0" applyProtection="0"/>
    <xf numFmtId="3" fontId="70" fillId="0" borderId="0" applyFont="0" applyFill="0" applyBorder="0" applyAlignment="0" applyProtection="0"/>
    <xf numFmtId="3" fontId="70" fillId="0" borderId="0" applyFont="0" applyFill="0" applyBorder="0" applyAlignment="0" applyProtection="0"/>
    <xf numFmtId="3" fontId="70" fillId="0" borderId="0" applyFont="0" applyFill="0" applyBorder="0" applyAlignment="0" applyProtection="0"/>
    <xf numFmtId="3" fontId="70" fillId="0" borderId="0" applyFont="0" applyFill="0" applyBorder="0" applyAlignment="0" applyProtection="0"/>
    <xf numFmtId="0" fontId="70" fillId="74" borderId="0" applyNumberFormat="0" applyFont="0" applyBorder="0" applyAlignment="0" applyProtection="0"/>
    <xf numFmtId="0" fontId="70" fillId="74" borderId="0" applyNumberFormat="0" applyFont="0" applyBorder="0" applyAlignment="0" applyProtection="0"/>
    <xf numFmtId="0" fontId="70" fillId="74" borderId="0" applyNumberFormat="0" applyFont="0" applyBorder="0" applyAlignment="0" applyProtection="0"/>
    <xf numFmtId="0" fontId="70" fillId="74" borderId="0" applyNumberFormat="0" applyFont="0" applyBorder="0" applyAlignment="0" applyProtection="0"/>
    <xf numFmtId="0" fontId="70" fillId="74" borderId="0" applyNumberFormat="0" applyFont="0" applyBorder="0" applyAlignment="0" applyProtection="0"/>
    <xf numFmtId="0" fontId="70" fillId="74" borderId="0" applyNumberFormat="0" applyFont="0" applyBorder="0" applyAlignment="0" applyProtection="0"/>
    <xf numFmtId="0" fontId="70" fillId="74" borderId="0" applyNumberFormat="0" applyFont="0" applyBorder="0" applyAlignment="0" applyProtection="0"/>
    <xf numFmtId="0" fontId="70" fillId="74" borderId="0" applyNumberFormat="0" applyFont="0" applyBorder="0" applyAlignment="0" applyProtection="0"/>
    <xf numFmtId="0" fontId="70" fillId="74" borderId="0" applyNumberFormat="0" applyFont="0" applyBorder="0" applyAlignment="0" applyProtection="0"/>
    <xf numFmtId="14" fontId="105" fillId="0" borderId="0" applyNumberFormat="0" applyFill="0" applyBorder="0" applyAlignment="0" applyProtection="0">
      <alignment horizontal="left"/>
    </xf>
    <xf numFmtId="186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0" fontId="5" fillId="0" borderId="78" applyNumberFormat="0" applyFont="0" applyFill="0" applyAlignment="0" applyProtection="0"/>
    <xf numFmtId="0" fontId="5" fillId="0" borderId="78" applyNumberFormat="0" applyFont="0" applyFill="0" applyAlignment="0" applyProtection="0"/>
    <xf numFmtId="0" fontId="5" fillId="0" borderId="78" applyNumberFormat="0" applyFont="0" applyFill="0" applyAlignment="0" applyProtection="0"/>
    <xf numFmtId="0" fontId="5" fillId="0" borderId="78" applyNumberFormat="0" applyFont="0" applyFill="0" applyAlignment="0" applyProtection="0"/>
    <xf numFmtId="0" fontId="5" fillId="0" borderId="78" applyNumberFormat="0" applyFont="0" applyFill="0" applyAlignment="0" applyProtection="0"/>
    <xf numFmtId="0" fontId="5" fillId="0" borderId="78" applyNumberFormat="0" applyFont="0" applyFill="0" applyAlignment="0" applyProtection="0"/>
    <xf numFmtId="0" fontId="5" fillId="0" borderId="78" applyNumberFormat="0" applyFont="0" applyFill="0" applyAlignment="0" applyProtection="0"/>
    <xf numFmtId="0" fontId="5" fillId="0" borderId="78" applyNumberFormat="0" applyFont="0" applyFill="0" applyAlignment="0" applyProtection="0"/>
    <xf numFmtId="0" fontId="5" fillId="0" borderId="78" applyNumberFormat="0" applyFont="0" applyFill="0" applyAlignment="0" applyProtection="0"/>
    <xf numFmtId="0" fontId="5" fillId="0" borderId="78" applyNumberFormat="0" applyFont="0" applyFill="0" applyAlignment="0" applyProtection="0"/>
    <xf numFmtId="0" fontId="5" fillId="0" borderId="78" applyNumberFormat="0" applyFont="0" applyFill="0" applyAlignment="0" applyProtection="0"/>
    <xf numFmtId="0" fontId="5" fillId="0" borderId="78" applyNumberFormat="0" applyFont="0" applyFill="0" applyAlignment="0" applyProtection="0"/>
    <xf numFmtId="0" fontId="5" fillId="0" borderId="78" applyNumberFormat="0" applyFont="0" applyFill="0" applyAlignment="0" applyProtection="0"/>
    <xf numFmtId="0" fontId="5" fillId="0" borderId="78" applyNumberFormat="0" applyFont="0" applyFill="0" applyAlignment="0" applyProtection="0"/>
    <xf numFmtId="0" fontId="5" fillId="0" borderId="78" applyNumberFormat="0" applyFont="0" applyFill="0" applyAlignment="0" applyProtection="0"/>
    <xf numFmtId="0" fontId="5" fillId="0" borderId="78" applyNumberFormat="0" applyFont="0" applyFill="0" applyAlignment="0" applyProtection="0"/>
    <xf numFmtId="0" fontId="5" fillId="0" borderId="78" applyNumberFormat="0" applyFont="0" applyFill="0" applyAlignment="0" applyProtection="0"/>
    <xf numFmtId="0" fontId="5" fillId="0" borderId="78" applyNumberFormat="0" applyFont="0" applyFill="0" applyAlignment="0" applyProtection="0"/>
    <xf numFmtId="0" fontId="5" fillId="0" borderId="78" applyNumberFormat="0" applyFont="0" applyFill="0" applyAlignment="0" applyProtection="0"/>
    <xf numFmtId="0" fontId="5" fillId="0" borderId="78" applyNumberFormat="0" applyFont="0" applyFill="0" applyAlignment="0" applyProtection="0"/>
    <xf numFmtId="0" fontId="5" fillId="0" borderId="78" applyNumberFormat="0" applyFont="0" applyFill="0" applyAlignment="0" applyProtection="0"/>
    <xf numFmtId="0" fontId="5" fillId="0" borderId="78" applyNumberFormat="0" applyFont="0" applyFill="0" applyAlignment="0" applyProtection="0"/>
    <xf numFmtId="0" fontId="5" fillId="0" borderId="78" applyNumberFormat="0" applyFont="0" applyFill="0" applyAlignment="0" applyProtection="0"/>
    <xf numFmtId="0" fontId="5" fillId="0" borderId="78" applyNumberFormat="0" applyFont="0" applyFill="0" applyAlignment="0" applyProtection="0"/>
    <xf numFmtId="0" fontId="5" fillId="0" borderId="78" applyNumberFormat="0" applyFont="0" applyFill="0" applyAlignment="0" applyProtection="0"/>
    <xf numFmtId="0" fontId="5" fillId="0" borderId="78" applyNumberFormat="0" applyFont="0" applyFill="0" applyAlignment="0" applyProtection="0"/>
    <xf numFmtId="0" fontId="5" fillId="0" borderId="78" applyNumberFormat="0" applyFont="0" applyFill="0" applyAlignment="0" applyProtection="0"/>
    <xf numFmtId="0" fontId="5" fillId="0" borderId="79" applyNumberFormat="0" applyFont="0" applyFill="0" applyAlignment="0" applyProtection="0"/>
    <xf numFmtId="0" fontId="5" fillId="0" borderId="79" applyNumberFormat="0" applyFont="0" applyFill="0" applyAlignment="0" applyProtection="0"/>
    <xf numFmtId="0" fontId="5" fillId="0" borderId="79" applyNumberFormat="0" applyFont="0" applyFill="0" applyAlignment="0" applyProtection="0"/>
    <xf numFmtId="0" fontId="5" fillId="0" borderId="79" applyNumberFormat="0" applyFont="0" applyFill="0" applyAlignment="0" applyProtection="0"/>
    <xf numFmtId="0" fontId="5" fillId="0" borderId="79" applyNumberFormat="0" applyFont="0" applyFill="0" applyAlignment="0" applyProtection="0"/>
    <xf numFmtId="0" fontId="5" fillId="0" borderId="79" applyNumberFormat="0" applyFont="0" applyFill="0" applyAlignment="0" applyProtection="0"/>
    <xf numFmtId="0" fontId="5" fillId="0" borderId="79" applyNumberFormat="0" applyFont="0" applyFill="0" applyAlignment="0" applyProtection="0"/>
    <xf numFmtId="0" fontId="5" fillId="0" borderId="79" applyNumberFormat="0" applyFont="0" applyFill="0" applyAlignment="0" applyProtection="0"/>
    <xf numFmtId="0" fontId="5" fillId="0" borderId="79" applyNumberFormat="0" applyFont="0" applyFill="0" applyAlignment="0" applyProtection="0"/>
    <xf numFmtId="0" fontId="5" fillId="0" borderId="79" applyNumberFormat="0" applyFont="0" applyFill="0" applyAlignment="0" applyProtection="0"/>
    <xf numFmtId="0" fontId="5" fillId="0" borderId="79" applyNumberFormat="0" applyFont="0" applyFill="0" applyAlignment="0" applyProtection="0"/>
    <xf numFmtId="0" fontId="5" fillId="0" borderId="79" applyNumberFormat="0" applyFont="0" applyFill="0" applyAlignment="0" applyProtection="0"/>
    <xf numFmtId="0" fontId="5" fillId="0" borderId="79" applyNumberFormat="0" applyFont="0" applyFill="0" applyAlignment="0" applyProtection="0"/>
    <xf numFmtId="0" fontId="5" fillId="0" borderId="79" applyNumberFormat="0" applyFont="0" applyFill="0" applyAlignment="0" applyProtection="0"/>
    <xf numFmtId="0" fontId="5" fillId="0" borderId="79" applyNumberFormat="0" applyFont="0" applyFill="0" applyAlignment="0" applyProtection="0"/>
    <xf numFmtId="0" fontId="5" fillId="0" borderId="79" applyNumberFormat="0" applyFont="0" applyFill="0" applyAlignment="0" applyProtection="0"/>
    <xf numFmtId="0" fontId="5" fillId="0" borderId="79" applyNumberFormat="0" applyFont="0" applyFill="0" applyAlignment="0" applyProtection="0"/>
    <xf numFmtId="0" fontId="5" fillId="0" borderId="79" applyNumberFormat="0" applyFont="0" applyFill="0" applyAlignment="0" applyProtection="0"/>
    <xf numFmtId="0" fontId="5" fillId="0" borderId="79" applyNumberFormat="0" applyFont="0" applyFill="0" applyAlignment="0" applyProtection="0"/>
    <xf numFmtId="0" fontId="5" fillId="0" borderId="79" applyNumberFormat="0" applyFont="0" applyFill="0" applyAlignment="0" applyProtection="0"/>
    <xf numFmtId="0" fontId="5" fillId="0" borderId="79" applyNumberFormat="0" applyFont="0" applyFill="0" applyAlignment="0" applyProtection="0"/>
    <xf numFmtId="0" fontId="5" fillId="0" borderId="79" applyNumberFormat="0" applyFont="0" applyFill="0" applyAlignment="0" applyProtection="0"/>
    <xf numFmtId="0" fontId="5" fillId="0" borderId="79" applyNumberFormat="0" applyFont="0" applyFill="0" applyAlignment="0" applyProtection="0"/>
    <xf numFmtId="0" fontId="5" fillId="0" borderId="79" applyNumberFormat="0" applyFont="0" applyFill="0" applyAlignment="0" applyProtection="0"/>
    <xf numFmtId="0" fontId="5" fillId="0" borderId="79" applyNumberFormat="0" applyFont="0" applyFill="0" applyAlignment="0" applyProtection="0"/>
    <xf numFmtId="0" fontId="5" fillId="0" borderId="79" applyNumberFormat="0" applyFont="0" applyFill="0" applyAlignment="0" applyProtection="0"/>
    <xf numFmtId="0" fontId="5" fillId="0" borderId="79" applyNumberFormat="0" applyFont="0" applyFill="0" applyAlignment="0" applyProtection="0"/>
    <xf numFmtId="0" fontId="5" fillId="0" borderId="80" applyNumberFormat="0" applyFont="0" applyFill="0" applyAlignment="0" applyProtection="0"/>
    <xf numFmtId="0" fontId="5" fillId="0" borderId="80" applyNumberFormat="0" applyFont="0" applyFill="0" applyAlignment="0" applyProtection="0"/>
    <xf numFmtId="0" fontId="5" fillId="0" borderId="80" applyNumberFormat="0" applyFont="0" applyFill="0" applyAlignment="0" applyProtection="0"/>
    <xf numFmtId="0" fontId="5" fillId="0" borderId="80" applyNumberFormat="0" applyFont="0" applyFill="0" applyAlignment="0" applyProtection="0"/>
    <xf numFmtId="0" fontId="5" fillId="0" borderId="80" applyNumberFormat="0" applyFont="0" applyFill="0" applyAlignment="0" applyProtection="0"/>
    <xf numFmtId="0" fontId="5" fillId="0" borderId="80" applyNumberFormat="0" applyFont="0" applyFill="0" applyAlignment="0" applyProtection="0"/>
    <xf numFmtId="0" fontId="5" fillId="0" borderId="80" applyNumberFormat="0" applyFont="0" applyFill="0" applyAlignment="0" applyProtection="0"/>
    <xf numFmtId="0" fontId="5" fillId="0" borderId="80" applyNumberFormat="0" applyFont="0" applyFill="0" applyAlignment="0" applyProtection="0"/>
    <xf numFmtId="0" fontId="5" fillId="0" borderId="80" applyNumberFormat="0" applyFont="0" applyFill="0" applyAlignment="0" applyProtection="0"/>
    <xf numFmtId="0" fontId="5" fillId="0" borderId="80" applyNumberFormat="0" applyFont="0" applyFill="0" applyAlignment="0" applyProtection="0"/>
    <xf numFmtId="0" fontId="5" fillId="0" borderId="80" applyNumberFormat="0" applyFont="0" applyFill="0" applyAlignment="0" applyProtection="0"/>
    <xf numFmtId="0" fontId="5" fillId="0" borderId="80" applyNumberFormat="0" applyFont="0" applyFill="0" applyAlignment="0" applyProtection="0"/>
    <xf numFmtId="0" fontId="5" fillId="0" borderId="80" applyNumberFormat="0" applyFont="0" applyFill="0" applyAlignment="0" applyProtection="0"/>
    <xf numFmtId="0" fontId="5" fillId="0" borderId="80" applyNumberFormat="0" applyFont="0" applyFill="0" applyAlignment="0" applyProtection="0"/>
    <xf numFmtId="0" fontId="5" fillId="0" borderId="80" applyNumberFormat="0" applyFont="0" applyFill="0" applyAlignment="0" applyProtection="0"/>
    <xf numFmtId="0" fontId="5" fillId="0" borderId="80" applyNumberFormat="0" applyFont="0" applyFill="0" applyAlignment="0" applyProtection="0"/>
    <xf numFmtId="0" fontId="5" fillId="0" borderId="80" applyNumberFormat="0" applyFont="0" applyFill="0" applyAlignment="0" applyProtection="0"/>
    <xf numFmtId="0" fontId="5" fillId="0" borderId="80" applyNumberFormat="0" applyFont="0" applyFill="0" applyAlignment="0" applyProtection="0"/>
    <xf numFmtId="0" fontId="5" fillId="0" borderId="80" applyNumberFormat="0" applyFont="0" applyFill="0" applyAlignment="0" applyProtection="0"/>
    <xf numFmtId="0" fontId="5" fillId="0" borderId="80" applyNumberFormat="0" applyFont="0" applyFill="0" applyAlignment="0" applyProtection="0"/>
    <xf numFmtId="0" fontId="5" fillId="0" borderId="80" applyNumberFormat="0" applyFont="0" applyFill="0" applyAlignment="0" applyProtection="0"/>
    <xf numFmtId="0" fontId="5" fillId="0" borderId="80" applyNumberFormat="0" applyFont="0" applyFill="0" applyAlignment="0" applyProtection="0"/>
    <xf numFmtId="0" fontId="5" fillId="0" borderId="80" applyNumberFormat="0" applyFont="0" applyFill="0" applyAlignment="0" applyProtection="0"/>
    <xf numFmtId="0" fontId="5" fillId="0" borderId="80" applyNumberFormat="0" applyFont="0" applyFill="0" applyAlignment="0" applyProtection="0"/>
    <xf numFmtId="0" fontId="5" fillId="0" borderId="80" applyNumberFormat="0" applyFont="0" applyFill="0" applyAlignment="0" applyProtection="0"/>
    <xf numFmtId="0" fontId="5" fillId="0" borderId="80" applyNumberFormat="0" applyFont="0" applyFill="0" applyAlignment="0" applyProtection="0"/>
    <xf numFmtId="0" fontId="5" fillId="0" borderId="80" applyNumberFormat="0" applyFont="0" applyFill="0" applyAlignment="0" applyProtection="0"/>
    <xf numFmtId="0" fontId="5" fillId="0" borderId="81" applyNumberFormat="0" applyFont="0" applyFill="0" applyAlignment="0" applyProtection="0"/>
    <xf numFmtId="0" fontId="5" fillId="0" borderId="81" applyNumberFormat="0" applyFont="0" applyFill="0" applyAlignment="0" applyProtection="0"/>
    <xf numFmtId="0" fontId="5" fillId="0" borderId="81" applyNumberFormat="0" applyFont="0" applyFill="0" applyAlignment="0" applyProtection="0"/>
    <xf numFmtId="0" fontId="5" fillId="0" borderId="81" applyNumberFormat="0" applyFont="0" applyFill="0" applyAlignment="0" applyProtection="0"/>
    <xf numFmtId="0" fontId="5" fillId="0" borderId="81" applyNumberFormat="0" applyFont="0" applyFill="0" applyAlignment="0" applyProtection="0"/>
    <xf numFmtId="0" fontId="5" fillId="0" borderId="81" applyNumberFormat="0" applyFont="0" applyFill="0" applyAlignment="0" applyProtection="0"/>
    <xf numFmtId="0" fontId="5" fillId="0" borderId="81" applyNumberFormat="0" applyFont="0" applyFill="0" applyAlignment="0" applyProtection="0"/>
    <xf numFmtId="0" fontId="5" fillId="0" borderId="81" applyNumberFormat="0" applyFont="0" applyFill="0" applyAlignment="0" applyProtection="0"/>
    <xf numFmtId="0" fontId="5" fillId="0" borderId="81" applyNumberFormat="0" applyFont="0" applyFill="0" applyAlignment="0" applyProtection="0"/>
    <xf numFmtId="0" fontId="5" fillId="0" borderId="81" applyNumberFormat="0" applyFont="0" applyFill="0" applyAlignment="0" applyProtection="0"/>
    <xf numFmtId="0" fontId="5" fillId="0" borderId="81" applyNumberFormat="0" applyFont="0" applyFill="0" applyAlignment="0" applyProtection="0"/>
    <xf numFmtId="0" fontId="5" fillId="0" borderId="81" applyNumberFormat="0" applyFont="0" applyFill="0" applyAlignment="0" applyProtection="0"/>
    <xf numFmtId="0" fontId="5" fillId="0" borderId="81" applyNumberFormat="0" applyFont="0" applyFill="0" applyAlignment="0" applyProtection="0"/>
    <xf numFmtId="0" fontId="5" fillId="0" borderId="81" applyNumberFormat="0" applyFont="0" applyFill="0" applyAlignment="0" applyProtection="0"/>
    <xf numFmtId="0" fontId="5" fillId="0" borderId="81" applyNumberFormat="0" applyFont="0" applyFill="0" applyAlignment="0" applyProtection="0"/>
    <xf numFmtId="0" fontId="5" fillId="0" borderId="81" applyNumberFormat="0" applyFont="0" applyFill="0" applyAlignment="0" applyProtection="0"/>
    <xf numFmtId="0" fontId="5" fillId="0" borderId="81" applyNumberFormat="0" applyFont="0" applyFill="0" applyAlignment="0" applyProtection="0"/>
    <xf numFmtId="0" fontId="5" fillId="0" borderId="81" applyNumberFormat="0" applyFont="0" applyFill="0" applyAlignment="0" applyProtection="0"/>
    <xf numFmtId="0" fontId="5" fillId="0" borderId="81" applyNumberFormat="0" applyFont="0" applyFill="0" applyAlignment="0" applyProtection="0"/>
    <xf numFmtId="0" fontId="5" fillId="0" borderId="81" applyNumberFormat="0" applyFont="0" applyFill="0" applyAlignment="0" applyProtection="0"/>
    <xf numFmtId="0" fontId="5" fillId="0" borderId="81" applyNumberFormat="0" applyFont="0" applyFill="0" applyAlignment="0" applyProtection="0"/>
    <xf numFmtId="0" fontId="5" fillId="0" borderId="81" applyNumberFormat="0" applyFont="0" applyFill="0" applyAlignment="0" applyProtection="0"/>
    <xf numFmtId="0" fontId="5" fillId="0" borderId="81" applyNumberFormat="0" applyFont="0" applyFill="0" applyAlignment="0" applyProtection="0"/>
    <xf numFmtId="0" fontId="5" fillId="0" borderId="81" applyNumberFormat="0" applyFont="0" applyFill="0" applyAlignment="0" applyProtection="0"/>
    <xf numFmtId="0" fontId="5" fillId="0" borderId="81" applyNumberFormat="0" applyFont="0" applyFill="0" applyAlignment="0" applyProtection="0"/>
    <xf numFmtId="0" fontId="5" fillId="0" borderId="81" applyNumberFormat="0" applyFont="0" applyFill="0" applyAlignment="0" applyProtection="0"/>
    <xf numFmtId="0" fontId="5" fillId="0" borderId="81" applyNumberFormat="0" applyFont="0" applyFill="0" applyAlignment="0" applyProtection="0"/>
    <xf numFmtId="0" fontId="5" fillId="0" borderId="82" applyNumberFormat="0" applyFont="0" applyFill="0" applyAlignment="0" applyProtection="0"/>
    <xf numFmtId="0" fontId="5" fillId="0" borderId="82" applyNumberFormat="0" applyFont="0" applyFill="0" applyAlignment="0" applyProtection="0"/>
    <xf numFmtId="0" fontId="5" fillId="0" borderId="82" applyNumberFormat="0" applyFont="0" applyFill="0" applyAlignment="0" applyProtection="0"/>
    <xf numFmtId="0" fontId="5" fillId="0" borderId="82" applyNumberFormat="0" applyFont="0" applyFill="0" applyAlignment="0" applyProtection="0"/>
    <xf numFmtId="0" fontId="5" fillId="0" borderId="82" applyNumberFormat="0" applyFont="0" applyFill="0" applyAlignment="0" applyProtection="0"/>
    <xf numFmtId="0" fontId="5" fillId="0" borderId="82" applyNumberFormat="0" applyFont="0" applyFill="0" applyAlignment="0" applyProtection="0"/>
    <xf numFmtId="0" fontId="5" fillId="0" borderId="82" applyNumberFormat="0" applyFont="0" applyFill="0" applyAlignment="0" applyProtection="0"/>
    <xf numFmtId="0" fontId="5" fillId="0" borderId="82" applyNumberFormat="0" applyFont="0" applyFill="0" applyAlignment="0" applyProtection="0"/>
    <xf numFmtId="0" fontId="5" fillId="0" borderId="82" applyNumberFormat="0" applyFont="0" applyFill="0" applyAlignment="0" applyProtection="0"/>
    <xf numFmtId="0" fontId="5" fillId="0" borderId="82" applyNumberFormat="0" applyFont="0" applyFill="0" applyAlignment="0" applyProtection="0"/>
    <xf numFmtId="0" fontId="5" fillId="0" borderId="82" applyNumberFormat="0" applyFont="0" applyFill="0" applyAlignment="0" applyProtection="0"/>
    <xf numFmtId="0" fontId="5" fillId="0" borderId="82" applyNumberFormat="0" applyFont="0" applyFill="0" applyAlignment="0" applyProtection="0"/>
    <xf numFmtId="0" fontId="5" fillId="0" borderId="82" applyNumberFormat="0" applyFont="0" applyFill="0" applyAlignment="0" applyProtection="0"/>
    <xf numFmtId="0" fontId="5" fillId="0" borderId="82" applyNumberFormat="0" applyFont="0" applyFill="0" applyAlignment="0" applyProtection="0"/>
    <xf numFmtId="0" fontId="5" fillId="0" borderId="82" applyNumberFormat="0" applyFont="0" applyFill="0" applyAlignment="0" applyProtection="0"/>
    <xf numFmtId="0" fontId="5" fillId="0" borderId="82" applyNumberFormat="0" applyFont="0" applyFill="0" applyAlignment="0" applyProtection="0"/>
    <xf numFmtId="0" fontId="5" fillId="0" borderId="82" applyNumberFormat="0" applyFont="0" applyFill="0" applyAlignment="0" applyProtection="0"/>
    <xf numFmtId="0" fontId="5" fillId="0" borderId="82" applyNumberFormat="0" applyFont="0" applyFill="0" applyAlignment="0" applyProtection="0"/>
    <xf numFmtId="0" fontId="5" fillId="0" borderId="82" applyNumberFormat="0" applyFont="0" applyFill="0" applyAlignment="0" applyProtection="0"/>
    <xf numFmtId="0" fontId="5" fillId="0" borderId="82" applyNumberFormat="0" applyFont="0" applyFill="0" applyAlignment="0" applyProtection="0"/>
    <xf numFmtId="0" fontId="5" fillId="0" borderId="82" applyNumberFormat="0" applyFont="0" applyFill="0" applyAlignment="0" applyProtection="0"/>
    <xf numFmtId="0" fontId="5" fillId="0" borderId="82" applyNumberFormat="0" applyFont="0" applyFill="0" applyAlignment="0" applyProtection="0"/>
    <xf numFmtId="0" fontId="5" fillId="0" borderId="82" applyNumberFormat="0" applyFont="0" applyFill="0" applyAlignment="0" applyProtection="0"/>
    <xf numFmtId="0" fontId="5" fillId="0" borderId="82" applyNumberFormat="0" applyFont="0" applyFill="0" applyAlignment="0" applyProtection="0"/>
    <xf numFmtId="0" fontId="5" fillId="0" borderId="82" applyNumberFormat="0" applyFont="0" applyFill="0" applyAlignment="0" applyProtection="0"/>
    <xf numFmtId="0" fontId="5" fillId="0" borderId="82" applyNumberFormat="0" applyFont="0" applyFill="0" applyAlignment="0" applyProtection="0"/>
    <xf numFmtId="0" fontId="5" fillId="0" borderId="82" applyNumberFormat="0" applyFont="0" applyFill="0" applyAlignment="0" applyProtection="0"/>
    <xf numFmtId="0" fontId="5" fillId="2" borderId="0" applyNumberFormat="0" applyFont="0" applyBorder="0" applyAlignment="0" applyProtection="0"/>
    <xf numFmtId="0" fontId="5" fillId="2" borderId="0" applyNumberFormat="0" applyFont="0" applyBorder="0" applyAlignment="0" applyProtection="0"/>
    <xf numFmtId="0" fontId="5" fillId="2" borderId="0" applyNumberFormat="0" applyFont="0" applyBorder="0" applyAlignment="0" applyProtection="0"/>
    <xf numFmtId="0" fontId="5" fillId="2" borderId="0" applyNumberFormat="0" applyFont="0" applyBorder="0" applyAlignment="0" applyProtection="0"/>
    <xf numFmtId="0" fontId="5" fillId="2" borderId="0" applyNumberFormat="0" applyFont="0" applyBorder="0" applyAlignment="0" applyProtection="0"/>
    <xf numFmtId="0" fontId="5" fillId="2" borderId="0" applyNumberFormat="0" applyFont="0" applyBorder="0" applyAlignment="0" applyProtection="0"/>
    <xf numFmtId="0" fontId="5" fillId="2" borderId="0" applyNumberFormat="0" applyFont="0" applyBorder="0" applyAlignment="0" applyProtection="0"/>
    <xf numFmtId="0" fontId="5" fillId="2" borderId="0" applyNumberFormat="0" applyFont="0" applyBorder="0" applyAlignment="0" applyProtection="0"/>
    <xf numFmtId="0" fontId="5" fillId="2" borderId="0" applyNumberFormat="0" applyFont="0" applyBorder="0" applyAlignment="0" applyProtection="0"/>
    <xf numFmtId="0" fontId="5" fillId="2" borderId="0" applyNumberFormat="0" applyFont="0" applyBorder="0" applyAlignment="0" applyProtection="0"/>
    <xf numFmtId="0" fontId="5" fillId="2" borderId="0" applyNumberFormat="0" applyFont="0" applyBorder="0" applyAlignment="0" applyProtection="0"/>
    <xf numFmtId="0" fontId="5" fillId="2" borderId="0" applyNumberFormat="0" applyFont="0" applyBorder="0" applyAlignment="0" applyProtection="0"/>
    <xf numFmtId="0" fontId="5" fillId="2" borderId="0" applyNumberFormat="0" applyFont="0" applyBorder="0" applyAlignment="0" applyProtection="0"/>
    <xf numFmtId="0" fontId="5" fillId="2" borderId="0" applyNumberFormat="0" applyFont="0" applyBorder="0" applyAlignment="0" applyProtection="0"/>
    <xf numFmtId="0" fontId="5" fillId="2" borderId="0" applyNumberFormat="0" applyFont="0" applyBorder="0" applyAlignment="0" applyProtection="0"/>
    <xf numFmtId="0" fontId="5" fillId="2" borderId="0" applyNumberFormat="0" applyFont="0" applyBorder="0" applyAlignment="0" applyProtection="0"/>
    <xf numFmtId="0" fontId="5" fillId="2" borderId="0" applyNumberFormat="0" applyFont="0" applyBorder="0" applyAlignment="0" applyProtection="0"/>
    <xf numFmtId="0" fontId="5" fillId="2" borderId="0" applyNumberFormat="0" applyFont="0" applyBorder="0" applyAlignment="0" applyProtection="0"/>
    <xf numFmtId="0" fontId="5" fillId="2" borderId="0" applyNumberFormat="0" applyFont="0" applyBorder="0" applyAlignment="0" applyProtection="0"/>
    <xf numFmtId="0" fontId="5" fillId="2" borderId="0" applyNumberFormat="0" applyFont="0" applyBorder="0" applyAlignment="0" applyProtection="0"/>
    <xf numFmtId="0" fontId="5" fillId="2" borderId="0" applyNumberFormat="0" applyFont="0" applyBorder="0" applyAlignment="0" applyProtection="0"/>
    <xf numFmtId="0" fontId="5" fillId="2" borderId="0" applyNumberFormat="0" applyFont="0" applyBorder="0" applyAlignment="0" applyProtection="0"/>
    <xf numFmtId="0" fontId="5" fillId="2" borderId="0" applyNumberFormat="0" applyFont="0" applyBorder="0" applyAlignment="0" applyProtection="0"/>
    <xf numFmtId="0" fontId="5" fillId="2" borderId="0" applyNumberFormat="0" applyFont="0" applyBorder="0" applyAlignment="0" applyProtection="0"/>
    <xf numFmtId="0" fontId="5" fillId="2" borderId="0" applyNumberFormat="0" applyFont="0" applyBorder="0" applyAlignment="0" applyProtection="0"/>
    <xf numFmtId="0" fontId="5" fillId="2" borderId="0" applyNumberFormat="0" applyFont="0" applyBorder="0" applyAlignment="0" applyProtection="0"/>
    <xf numFmtId="0" fontId="5" fillId="2" borderId="0" applyNumberFormat="0" applyFont="0" applyBorder="0" applyAlignment="0" applyProtection="0"/>
    <xf numFmtId="0" fontId="5" fillId="0" borderId="83" applyNumberFormat="0" applyFont="0" applyFill="0" applyAlignment="0" applyProtection="0"/>
    <xf numFmtId="0" fontId="5" fillId="0" borderId="83" applyNumberFormat="0" applyFont="0" applyFill="0" applyAlignment="0" applyProtection="0"/>
    <xf numFmtId="0" fontId="5" fillId="0" borderId="83" applyNumberFormat="0" applyFont="0" applyFill="0" applyAlignment="0" applyProtection="0"/>
    <xf numFmtId="0" fontId="5" fillId="0" borderId="83" applyNumberFormat="0" applyFont="0" applyFill="0" applyAlignment="0" applyProtection="0"/>
    <xf numFmtId="0" fontId="5" fillId="0" borderId="83" applyNumberFormat="0" applyFont="0" applyFill="0" applyAlignment="0" applyProtection="0"/>
    <xf numFmtId="0" fontId="5" fillId="0" borderId="83" applyNumberFormat="0" applyFont="0" applyFill="0" applyAlignment="0" applyProtection="0"/>
    <xf numFmtId="0" fontId="5" fillId="0" borderId="83" applyNumberFormat="0" applyFont="0" applyFill="0" applyAlignment="0" applyProtection="0"/>
    <xf numFmtId="0" fontId="5" fillId="0" borderId="83" applyNumberFormat="0" applyFont="0" applyFill="0" applyAlignment="0" applyProtection="0"/>
    <xf numFmtId="0" fontId="5" fillId="0" borderId="83" applyNumberFormat="0" applyFont="0" applyFill="0" applyAlignment="0" applyProtection="0"/>
    <xf numFmtId="0" fontId="5" fillId="0" borderId="83" applyNumberFormat="0" applyFont="0" applyFill="0" applyAlignment="0" applyProtection="0"/>
    <xf numFmtId="0" fontId="5" fillId="0" borderId="83" applyNumberFormat="0" applyFont="0" applyFill="0" applyAlignment="0" applyProtection="0"/>
    <xf numFmtId="0" fontId="5" fillId="0" borderId="83" applyNumberFormat="0" applyFont="0" applyFill="0" applyAlignment="0" applyProtection="0"/>
    <xf numFmtId="0" fontId="5" fillId="0" borderId="83" applyNumberFormat="0" applyFont="0" applyFill="0" applyAlignment="0" applyProtection="0"/>
    <xf numFmtId="0" fontId="5" fillId="0" borderId="83" applyNumberFormat="0" applyFont="0" applyFill="0" applyAlignment="0" applyProtection="0"/>
    <xf numFmtId="0" fontId="5" fillId="0" borderId="83" applyNumberFormat="0" applyFont="0" applyFill="0" applyAlignment="0" applyProtection="0"/>
    <xf numFmtId="0" fontId="5" fillId="0" borderId="83" applyNumberFormat="0" applyFont="0" applyFill="0" applyAlignment="0" applyProtection="0"/>
    <xf numFmtId="0" fontId="5" fillId="0" borderId="83" applyNumberFormat="0" applyFont="0" applyFill="0" applyAlignment="0" applyProtection="0"/>
    <xf numFmtId="0" fontId="5" fillId="0" borderId="83" applyNumberFormat="0" applyFont="0" applyFill="0" applyAlignment="0" applyProtection="0"/>
    <xf numFmtId="0" fontId="5" fillId="0" borderId="83" applyNumberFormat="0" applyFont="0" applyFill="0" applyAlignment="0" applyProtection="0"/>
    <xf numFmtId="0" fontId="5" fillId="0" borderId="83" applyNumberFormat="0" applyFont="0" applyFill="0" applyAlignment="0" applyProtection="0"/>
    <xf numFmtId="0" fontId="5" fillId="0" borderId="83" applyNumberFormat="0" applyFont="0" applyFill="0" applyAlignment="0" applyProtection="0"/>
    <xf numFmtId="0" fontId="5" fillId="0" borderId="83" applyNumberFormat="0" applyFont="0" applyFill="0" applyAlignment="0" applyProtection="0"/>
    <xf numFmtId="0" fontId="5" fillId="0" borderId="83" applyNumberFormat="0" applyFont="0" applyFill="0" applyAlignment="0" applyProtection="0"/>
    <xf numFmtId="0" fontId="5" fillId="0" borderId="83" applyNumberFormat="0" applyFont="0" applyFill="0" applyAlignment="0" applyProtection="0"/>
    <xf numFmtId="0" fontId="5" fillId="0" borderId="83" applyNumberFormat="0" applyFont="0" applyFill="0" applyAlignment="0" applyProtection="0"/>
    <xf numFmtId="0" fontId="5" fillId="0" borderId="83" applyNumberFormat="0" applyFont="0" applyFill="0" applyAlignment="0" applyProtection="0"/>
    <xf numFmtId="0" fontId="5" fillId="0" borderId="83" applyNumberFormat="0" applyFont="0" applyFill="0" applyAlignment="0" applyProtection="0"/>
    <xf numFmtId="0" fontId="5" fillId="0" borderId="84" applyNumberFormat="0" applyFont="0" applyFill="0" applyAlignment="0" applyProtection="0"/>
    <xf numFmtId="0" fontId="5" fillId="0" borderId="84" applyNumberFormat="0" applyFont="0" applyFill="0" applyAlignment="0" applyProtection="0"/>
    <xf numFmtId="0" fontId="5" fillId="0" borderId="84" applyNumberFormat="0" applyFont="0" applyFill="0" applyAlignment="0" applyProtection="0"/>
    <xf numFmtId="0" fontId="5" fillId="0" borderId="84" applyNumberFormat="0" applyFont="0" applyFill="0" applyAlignment="0" applyProtection="0"/>
    <xf numFmtId="0" fontId="5" fillId="0" borderId="84" applyNumberFormat="0" applyFont="0" applyFill="0" applyAlignment="0" applyProtection="0"/>
    <xf numFmtId="0" fontId="5" fillId="0" borderId="84" applyNumberFormat="0" applyFont="0" applyFill="0" applyAlignment="0" applyProtection="0"/>
    <xf numFmtId="0" fontId="5" fillId="0" borderId="84" applyNumberFormat="0" applyFont="0" applyFill="0" applyAlignment="0" applyProtection="0"/>
    <xf numFmtId="0" fontId="5" fillId="0" borderId="84" applyNumberFormat="0" applyFont="0" applyFill="0" applyAlignment="0" applyProtection="0"/>
    <xf numFmtId="0" fontId="5" fillId="0" borderId="84" applyNumberFormat="0" applyFont="0" applyFill="0" applyAlignment="0" applyProtection="0"/>
    <xf numFmtId="0" fontId="5" fillId="0" borderId="84" applyNumberFormat="0" applyFont="0" applyFill="0" applyAlignment="0" applyProtection="0"/>
    <xf numFmtId="0" fontId="5" fillId="0" borderId="84" applyNumberFormat="0" applyFont="0" applyFill="0" applyAlignment="0" applyProtection="0"/>
    <xf numFmtId="0" fontId="5" fillId="0" borderId="84" applyNumberFormat="0" applyFont="0" applyFill="0" applyAlignment="0" applyProtection="0"/>
    <xf numFmtId="0" fontId="5" fillId="0" borderId="84" applyNumberFormat="0" applyFont="0" applyFill="0" applyAlignment="0" applyProtection="0"/>
    <xf numFmtId="0" fontId="5" fillId="0" borderId="84" applyNumberFormat="0" applyFont="0" applyFill="0" applyAlignment="0" applyProtection="0"/>
    <xf numFmtId="0" fontId="5" fillId="0" borderId="84" applyNumberFormat="0" applyFont="0" applyFill="0" applyAlignment="0" applyProtection="0"/>
    <xf numFmtId="0" fontId="5" fillId="0" borderId="84" applyNumberFormat="0" applyFont="0" applyFill="0" applyAlignment="0" applyProtection="0"/>
    <xf numFmtId="0" fontId="5" fillId="0" borderId="84" applyNumberFormat="0" applyFont="0" applyFill="0" applyAlignment="0" applyProtection="0"/>
    <xf numFmtId="0" fontId="5" fillId="0" borderId="84" applyNumberFormat="0" applyFont="0" applyFill="0" applyAlignment="0" applyProtection="0"/>
    <xf numFmtId="0" fontId="5" fillId="0" borderId="84" applyNumberFormat="0" applyFont="0" applyFill="0" applyAlignment="0" applyProtection="0"/>
    <xf numFmtId="0" fontId="5" fillId="0" borderId="84" applyNumberFormat="0" applyFont="0" applyFill="0" applyAlignment="0" applyProtection="0"/>
    <xf numFmtId="0" fontId="5" fillId="0" borderId="84" applyNumberFormat="0" applyFont="0" applyFill="0" applyAlignment="0" applyProtection="0"/>
    <xf numFmtId="0" fontId="5" fillId="0" borderId="84" applyNumberFormat="0" applyFont="0" applyFill="0" applyAlignment="0" applyProtection="0"/>
    <xf numFmtId="0" fontId="5" fillId="0" borderId="84" applyNumberFormat="0" applyFont="0" applyFill="0" applyAlignment="0" applyProtection="0"/>
    <xf numFmtId="0" fontId="5" fillId="0" borderId="84" applyNumberFormat="0" applyFont="0" applyFill="0" applyAlignment="0" applyProtection="0"/>
    <xf numFmtId="0" fontId="5" fillId="0" borderId="84" applyNumberFormat="0" applyFont="0" applyFill="0" applyAlignment="0" applyProtection="0"/>
    <xf numFmtId="0" fontId="5" fillId="0" borderId="84" applyNumberFormat="0" applyFont="0" applyFill="0" applyAlignment="0" applyProtection="0"/>
    <xf numFmtId="0" fontId="5" fillId="0" borderId="84" applyNumberFormat="0" applyFont="0" applyFill="0" applyAlignment="0" applyProtection="0"/>
    <xf numFmtId="46" fontId="5" fillId="0" borderId="0" applyFont="0" applyFill="0" applyBorder="0" applyAlignment="0" applyProtection="0"/>
    <xf numFmtId="46" fontId="5" fillId="0" borderId="0" applyFont="0" applyFill="0" applyBorder="0" applyAlignment="0" applyProtection="0"/>
    <xf numFmtId="46" fontId="5" fillId="0" borderId="0" applyFont="0" applyFill="0" applyBorder="0" applyAlignment="0" applyProtection="0"/>
    <xf numFmtId="46" fontId="5" fillId="0" borderId="0" applyFont="0" applyFill="0" applyBorder="0" applyAlignment="0" applyProtection="0"/>
    <xf numFmtId="46" fontId="5" fillId="0" borderId="0" applyFont="0" applyFill="0" applyBorder="0" applyAlignment="0" applyProtection="0"/>
    <xf numFmtId="46" fontId="5" fillId="0" borderId="0" applyFont="0" applyFill="0" applyBorder="0" applyAlignment="0" applyProtection="0"/>
    <xf numFmtId="46" fontId="5" fillId="0" borderId="0" applyFont="0" applyFill="0" applyBorder="0" applyAlignment="0" applyProtection="0"/>
    <xf numFmtId="46" fontId="5" fillId="0" borderId="0" applyFont="0" applyFill="0" applyBorder="0" applyAlignment="0" applyProtection="0"/>
    <xf numFmtId="46" fontId="5" fillId="0" borderId="0" applyFont="0" applyFill="0" applyBorder="0" applyAlignment="0" applyProtection="0"/>
    <xf numFmtId="46" fontId="5" fillId="0" borderId="0" applyFont="0" applyFill="0" applyBorder="0" applyAlignment="0" applyProtection="0"/>
    <xf numFmtId="46" fontId="5" fillId="0" borderId="0" applyFont="0" applyFill="0" applyBorder="0" applyAlignment="0" applyProtection="0"/>
    <xf numFmtId="46" fontId="5" fillId="0" borderId="0" applyFont="0" applyFill="0" applyBorder="0" applyAlignment="0" applyProtection="0"/>
    <xf numFmtId="46" fontId="5" fillId="0" borderId="0" applyFont="0" applyFill="0" applyBorder="0" applyAlignment="0" applyProtection="0"/>
    <xf numFmtId="46" fontId="5" fillId="0" borderId="0" applyFont="0" applyFill="0" applyBorder="0" applyAlignment="0" applyProtection="0"/>
    <xf numFmtId="46" fontId="5" fillId="0" borderId="0" applyFont="0" applyFill="0" applyBorder="0" applyAlignment="0" applyProtection="0"/>
    <xf numFmtId="46" fontId="5" fillId="0" borderId="0" applyFont="0" applyFill="0" applyBorder="0" applyAlignment="0" applyProtection="0"/>
    <xf numFmtId="46" fontId="5" fillId="0" borderId="0" applyFont="0" applyFill="0" applyBorder="0" applyAlignment="0" applyProtection="0"/>
    <xf numFmtId="46" fontId="5" fillId="0" borderId="0" applyFont="0" applyFill="0" applyBorder="0" applyAlignment="0" applyProtection="0"/>
    <xf numFmtId="46" fontId="5" fillId="0" borderId="0" applyFont="0" applyFill="0" applyBorder="0" applyAlignment="0" applyProtection="0"/>
    <xf numFmtId="46" fontId="5" fillId="0" borderId="0" applyFont="0" applyFill="0" applyBorder="0" applyAlignment="0" applyProtection="0"/>
    <xf numFmtId="46" fontId="5" fillId="0" borderId="0" applyFont="0" applyFill="0" applyBorder="0" applyAlignment="0" applyProtection="0"/>
    <xf numFmtId="46" fontId="5" fillId="0" borderId="0" applyFont="0" applyFill="0" applyBorder="0" applyAlignment="0" applyProtection="0"/>
    <xf numFmtId="46" fontId="5" fillId="0" borderId="0" applyFont="0" applyFill="0" applyBorder="0" applyAlignment="0" applyProtection="0"/>
    <xf numFmtId="46" fontId="5" fillId="0" borderId="0" applyFont="0" applyFill="0" applyBorder="0" applyAlignment="0" applyProtection="0"/>
    <xf numFmtId="46" fontId="5" fillId="0" borderId="0" applyFont="0" applyFill="0" applyBorder="0" applyAlignment="0" applyProtection="0"/>
    <xf numFmtId="46" fontId="5" fillId="0" borderId="0" applyFont="0" applyFill="0" applyBorder="0" applyAlignment="0" applyProtection="0"/>
    <xf numFmtId="46" fontId="5" fillId="0" borderId="0" applyFon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5" fillId="0" borderId="85" applyNumberFormat="0" applyFont="0" applyFill="0" applyAlignment="0" applyProtection="0"/>
    <xf numFmtId="0" fontId="5" fillId="0" borderId="85" applyNumberFormat="0" applyFont="0" applyFill="0" applyAlignment="0" applyProtection="0"/>
    <xf numFmtId="0" fontId="5" fillId="0" borderId="85" applyNumberFormat="0" applyFont="0" applyFill="0" applyAlignment="0" applyProtection="0"/>
    <xf numFmtId="0" fontId="5" fillId="0" borderId="85" applyNumberFormat="0" applyFont="0" applyFill="0" applyAlignment="0" applyProtection="0"/>
    <xf numFmtId="0" fontId="5" fillId="0" borderId="85" applyNumberFormat="0" applyFont="0" applyFill="0" applyAlignment="0" applyProtection="0"/>
    <xf numFmtId="0" fontId="5" fillId="0" borderId="85" applyNumberFormat="0" applyFont="0" applyFill="0" applyAlignment="0" applyProtection="0"/>
    <xf numFmtId="0" fontId="5" fillId="0" borderId="85" applyNumberFormat="0" applyFont="0" applyFill="0" applyAlignment="0" applyProtection="0"/>
    <xf numFmtId="0" fontId="5" fillId="0" borderId="85" applyNumberFormat="0" applyFont="0" applyFill="0" applyAlignment="0" applyProtection="0"/>
    <xf numFmtId="0" fontId="5" fillId="0" borderId="85" applyNumberFormat="0" applyFont="0" applyFill="0" applyAlignment="0" applyProtection="0"/>
    <xf numFmtId="0" fontId="5" fillId="0" borderId="85" applyNumberFormat="0" applyFont="0" applyFill="0" applyAlignment="0" applyProtection="0"/>
    <xf numFmtId="0" fontId="5" fillId="0" borderId="85" applyNumberFormat="0" applyFont="0" applyFill="0" applyAlignment="0" applyProtection="0"/>
    <xf numFmtId="0" fontId="5" fillId="0" borderId="85" applyNumberFormat="0" applyFont="0" applyFill="0" applyAlignment="0" applyProtection="0"/>
    <xf numFmtId="0" fontId="5" fillId="0" borderId="85" applyNumberFormat="0" applyFont="0" applyFill="0" applyAlignment="0" applyProtection="0"/>
    <xf numFmtId="0" fontId="5" fillId="0" borderId="85" applyNumberFormat="0" applyFont="0" applyFill="0" applyAlignment="0" applyProtection="0"/>
    <xf numFmtId="0" fontId="5" fillId="0" borderId="85" applyNumberFormat="0" applyFont="0" applyFill="0" applyAlignment="0" applyProtection="0"/>
    <xf numFmtId="0" fontId="5" fillId="0" borderId="85" applyNumberFormat="0" applyFont="0" applyFill="0" applyAlignment="0" applyProtection="0"/>
    <xf numFmtId="0" fontId="5" fillId="0" borderId="85" applyNumberFormat="0" applyFont="0" applyFill="0" applyAlignment="0" applyProtection="0"/>
    <xf numFmtId="0" fontId="5" fillId="0" borderId="85" applyNumberFormat="0" applyFont="0" applyFill="0" applyAlignment="0" applyProtection="0"/>
    <xf numFmtId="0" fontId="5" fillId="0" borderId="85" applyNumberFormat="0" applyFont="0" applyFill="0" applyAlignment="0" applyProtection="0"/>
    <xf numFmtId="0" fontId="5" fillId="0" borderId="85" applyNumberFormat="0" applyFont="0" applyFill="0" applyAlignment="0" applyProtection="0"/>
    <xf numFmtId="0" fontId="5" fillId="0" borderId="85" applyNumberFormat="0" applyFont="0" applyFill="0" applyAlignment="0" applyProtection="0"/>
    <xf numFmtId="0" fontId="5" fillId="0" borderId="85" applyNumberFormat="0" applyFont="0" applyFill="0" applyAlignment="0" applyProtection="0"/>
    <xf numFmtId="0" fontId="5" fillId="0" borderId="85" applyNumberFormat="0" applyFont="0" applyFill="0" applyAlignment="0" applyProtection="0"/>
    <xf numFmtId="0" fontId="5" fillId="0" borderId="85" applyNumberFormat="0" applyFont="0" applyFill="0" applyAlignment="0" applyProtection="0"/>
    <xf numFmtId="0" fontId="5" fillId="0" borderId="85" applyNumberFormat="0" applyFont="0" applyFill="0" applyAlignment="0" applyProtection="0"/>
    <xf numFmtId="0" fontId="5" fillId="0" borderId="85" applyNumberFormat="0" applyFont="0" applyFill="0" applyAlignment="0" applyProtection="0"/>
    <xf numFmtId="0" fontId="5" fillId="0" borderId="85" applyNumberFormat="0" applyFont="0" applyFill="0" applyAlignment="0" applyProtection="0"/>
    <xf numFmtId="0" fontId="5" fillId="0" borderId="86" applyNumberFormat="0" applyFont="0" applyFill="0" applyAlignment="0" applyProtection="0"/>
    <xf numFmtId="0" fontId="5" fillId="0" borderId="86" applyNumberFormat="0" applyFont="0" applyFill="0" applyAlignment="0" applyProtection="0"/>
    <xf numFmtId="0" fontId="5" fillId="0" borderId="86" applyNumberFormat="0" applyFont="0" applyFill="0" applyAlignment="0" applyProtection="0"/>
    <xf numFmtId="0" fontId="5" fillId="0" borderId="86" applyNumberFormat="0" applyFont="0" applyFill="0" applyAlignment="0" applyProtection="0"/>
    <xf numFmtId="0" fontId="5" fillId="0" borderId="86" applyNumberFormat="0" applyFont="0" applyFill="0" applyAlignment="0" applyProtection="0"/>
    <xf numFmtId="0" fontId="5" fillId="0" borderId="86" applyNumberFormat="0" applyFont="0" applyFill="0" applyAlignment="0" applyProtection="0"/>
    <xf numFmtId="0" fontId="5" fillId="0" borderId="86" applyNumberFormat="0" applyFont="0" applyFill="0" applyAlignment="0" applyProtection="0"/>
    <xf numFmtId="0" fontId="5" fillId="0" borderId="86" applyNumberFormat="0" applyFont="0" applyFill="0" applyAlignment="0" applyProtection="0"/>
    <xf numFmtId="0" fontId="5" fillId="0" borderId="86" applyNumberFormat="0" applyFont="0" applyFill="0" applyAlignment="0" applyProtection="0"/>
    <xf numFmtId="0" fontId="5" fillId="0" borderId="86" applyNumberFormat="0" applyFont="0" applyFill="0" applyAlignment="0" applyProtection="0"/>
    <xf numFmtId="0" fontId="5" fillId="0" borderId="86" applyNumberFormat="0" applyFont="0" applyFill="0" applyAlignment="0" applyProtection="0"/>
    <xf numFmtId="0" fontId="5" fillId="0" borderId="86" applyNumberFormat="0" applyFont="0" applyFill="0" applyAlignment="0" applyProtection="0"/>
    <xf numFmtId="0" fontId="5" fillId="0" borderId="86" applyNumberFormat="0" applyFont="0" applyFill="0" applyAlignment="0" applyProtection="0"/>
    <xf numFmtId="0" fontId="5" fillId="0" borderId="86" applyNumberFormat="0" applyFont="0" applyFill="0" applyAlignment="0" applyProtection="0"/>
    <xf numFmtId="0" fontId="5" fillId="0" borderId="86" applyNumberFormat="0" applyFont="0" applyFill="0" applyAlignment="0" applyProtection="0"/>
    <xf numFmtId="0" fontId="5" fillId="0" borderId="86" applyNumberFormat="0" applyFont="0" applyFill="0" applyAlignment="0" applyProtection="0"/>
    <xf numFmtId="0" fontId="5" fillId="0" borderId="86" applyNumberFormat="0" applyFont="0" applyFill="0" applyAlignment="0" applyProtection="0"/>
    <xf numFmtId="0" fontId="5" fillId="0" borderId="86" applyNumberFormat="0" applyFont="0" applyFill="0" applyAlignment="0" applyProtection="0"/>
    <xf numFmtId="0" fontId="5" fillId="0" borderId="86" applyNumberFormat="0" applyFont="0" applyFill="0" applyAlignment="0" applyProtection="0"/>
    <xf numFmtId="0" fontId="5" fillId="0" borderId="86" applyNumberFormat="0" applyFont="0" applyFill="0" applyAlignment="0" applyProtection="0"/>
    <xf numFmtId="0" fontId="5" fillId="0" borderId="86" applyNumberFormat="0" applyFont="0" applyFill="0" applyAlignment="0" applyProtection="0"/>
    <xf numFmtId="0" fontId="5" fillId="0" borderId="86" applyNumberFormat="0" applyFont="0" applyFill="0" applyAlignment="0" applyProtection="0"/>
    <xf numFmtId="0" fontId="5" fillId="0" borderId="86" applyNumberFormat="0" applyFont="0" applyFill="0" applyAlignment="0" applyProtection="0"/>
    <xf numFmtId="0" fontId="5" fillId="0" borderId="86" applyNumberFormat="0" applyFont="0" applyFill="0" applyAlignment="0" applyProtection="0"/>
    <xf numFmtId="0" fontId="5" fillId="0" borderId="86" applyNumberFormat="0" applyFont="0" applyFill="0" applyAlignment="0" applyProtection="0"/>
    <xf numFmtId="0" fontId="5" fillId="0" borderId="86" applyNumberFormat="0" applyFont="0" applyFill="0" applyAlignment="0" applyProtection="0"/>
    <xf numFmtId="0" fontId="5" fillId="0" borderId="86" applyNumberFormat="0" applyFont="0" applyFill="0" applyAlignment="0" applyProtection="0"/>
    <xf numFmtId="0" fontId="5" fillId="0" borderId="7" applyNumberFormat="0" applyFont="0" applyFill="0" applyAlignment="0" applyProtection="0"/>
    <xf numFmtId="0" fontId="5" fillId="0" borderId="7" applyNumberFormat="0" applyFont="0" applyFill="0" applyAlignment="0" applyProtection="0"/>
    <xf numFmtId="0" fontId="5" fillId="0" borderId="7" applyNumberFormat="0" applyFont="0" applyFill="0" applyAlignment="0" applyProtection="0"/>
    <xf numFmtId="0" fontId="5" fillId="0" borderId="7" applyNumberFormat="0" applyFont="0" applyFill="0" applyAlignment="0" applyProtection="0"/>
    <xf numFmtId="0" fontId="5" fillId="0" borderId="7" applyNumberFormat="0" applyFont="0" applyFill="0" applyAlignment="0" applyProtection="0"/>
    <xf numFmtId="0" fontId="5" fillId="0" borderId="7" applyNumberFormat="0" applyFont="0" applyFill="0" applyAlignment="0" applyProtection="0"/>
    <xf numFmtId="0" fontId="5" fillId="0" borderId="7" applyNumberFormat="0" applyFont="0" applyFill="0" applyAlignment="0" applyProtection="0"/>
    <xf numFmtId="0" fontId="5" fillId="0" borderId="7" applyNumberFormat="0" applyFont="0" applyFill="0" applyAlignment="0" applyProtection="0"/>
    <xf numFmtId="0" fontId="5" fillId="0" borderId="7" applyNumberFormat="0" applyFont="0" applyFill="0" applyAlignment="0" applyProtection="0"/>
    <xf numFmtId="0" fontId="5" fillId="0" borderId="7" applyNumberFormat="0" applyFont="0" applyFill="0" applyAlignment="0" applyProtection="0"/>
    <xf numFmtId="0" fontId="5" fillId="0" borderId="7" applyNumberFormat="0" applyFont="0" applyFill="0" applyAlignment="0" applyProtection="0"/>
    <xf numFmtId="0" fontId="5" fillId="0" borderId="7" applyNumberFormat="0" applyFont="0" applyFill="0" applyAlignment="0" applyProtection="0"/>
    <xf numFmtId="0" fontId="5" fillId="0" borderId="7" applyNumberFormat="0" applyFont="0" applyFill="0" applyAlignment="0" applyProtection="0"/>
    <xf numFmtId="0" fontId="5" fillId="0" borderId="7" applyNumberFormat="0" applyFont="0" applyFill="0" applyAlignment="0" applyProtection="0"/>
    <xf numFmtId="0" fontId="5" fillId="0" borderId="7" applyNumberFormat="0" applyFont="0" applyFill="0" applyAlignment="0" applyProtection="0"/>
    <xf numFmtId="0" fontId="5" fillId="0" borderId="7" applyNumberFormat="0" applyFont="0" applyFill="0" applyAlignment="0" applyProtection="0"/>
    <xf numFmtId="0" fontId="5" fillId="0" borderId="7" applyNumberFormat="0" applyFont="0" applyFill="0" applyAlignment="0" applyProtection="0"/>
    <xf numFmtId="0" fontId="5" fillId="0" borderId="7" applyNumberFormat="0" applyFont="0" applyFill="0" applyAlignment="0" applyProtection="0"/>
    <xf numFmtId="0" fontId="5" fillId="0" borderId="7" applyNumberFormat="0" applyFont="0" applyFill="0" applyAlignment="0" applyProtection="0"/>
    <xf numFmtId="0" fontId="5" fillId="0" borderId="7" applyNumberFormat="0" applyFont="0" applyFill="0" applyAlignment="0" applyProtection="0"/>
    <xf numFmtId="0" fontId="5" fillId="0" borderId="7" applyNumberFormat="0" applyFont="0" applyFill="0" applyAlignment="0" applyProtection="0"/>
    <xf numFmtId="0" fontId="5" fillId="0" borderId="7" applyNumberFormat="0" applyFont="0" applyFill="0" applyAlignment="0" applyProtection="0"/>
    <xf numFmtId="0" fontId="5" fillId="0" borderId="7" applyNumberFormat="0" applyFont="0" applyFill="0" applyAlignment="0" applyProtection="0"/>
    <xf numFmtId="0" fontId="5" fillId="0" borderId="7" applyNumberFormat="0" applyFont="0" applyFill="0" applyAlignment="0" applyProtection="0"/>
    <xf numFmtId="0" fontId="5" fillId="0" borderId="7" applyNumberFormat="0" applyFont="0" applyFill="0" applyAlignment="0" applyProtection="0"/>
    <xf numFmtId="0" fontId="5" fillId="0" borderId="7" applyNumberFormat="0" applyFont="0" applyFill="0" applyAlignment="0" applyProtection="0"/>
    <xf numFmtId="0" fontId="5" fillId="0" borderId="7" applyNumberFormat="0" applyFont="0" applyFill="0" applyAlignment="0" applyProtection="0"/>
    <xf numFmtId="0" fontId="5" fillId="0" borderId="87" applyNumberFormat="0" applyFont="0" applyFill="0" applyAlignment="0" applyProtection="0"/>
    <xf numFmtId="0" fontId="5" fillId="0" borderId="87" applyNumberFormat="0" applyFont="0" applyFill="0" applyAlignment="0" applyProtection="0"/>
    <xf numFmtId="0" fontId="5" fillId="0" borderId="87" applyNumberFormat="0" applyFont="0" applyFill="0" applyAlignment="0" applyProtection="0"/>
    <xf numFmtId="0" fontId="5" fillId="0" borderId="87" applyNumberFormat="0" applyFont="0" applyFill="0" applyAlignment="0" applyProtection="0"/>
    <xf numFmtId="0" fontId="5" fillId="0" borderId="87" applyNumberFormat="0" applyFont="0" applyFill="0" applyAlignment="0" applyProtection="0"/>
    <xf numFmtId="0" fontId="5" fillId="0" borderId="87" applyNumberFormat="0" applyFont="0" applyFill="0" applyAlignment="0" applyProtection="0"/>
    <xf numFmtId="0" fontId="5" fillId="0" borderId="87" applyNumberFormat="0" applyFont="0" applyFill="0" applyAlignment="0" applyProtection="0"/>
    <xf numFmtId="0" fontId="5" fillId="0" borderId="87" applyNumberFormat="0" applyFont="0" applyFill="0" applyAlignment="0" applyProtection="0"/>
    <xf numFmtId="0" fontId="5" fillId="0" borderId="87" applyNumberFormat="0" applyFont="0" applyFill="0" applyAlignment="0" applyProtection="0"/>
    <xf numFmtId="0" fontId="5" fillId="0" borderId="87" applyNumberFormat="0" applyFont="0" applyFill="0" applyAlignment="0" applyProtection="0"/>
    <xf numFmtId="0" fontId="5" fillId="0" borderId="87" applyNumberFormat="0" applyFont="0" applyFill="0" applyAlignment="0" applyProtection="0"/>
    <xf numFmtId="0" fontId="5" fillId="0" borderId="87" applyNumberFormat="0" applyFont="0" applyFill="0" applyAlignment="0" applyProtection="0"/>
    <xf numFmtId="0" fontId="5" fillId="0" borderId="87" applyNumberFormat="0" applyFont="0" applyFill="0" applyAlignment="0" applyProtection="0"/>
    <xf numFmtId="0" fontId="5" fillId="0" borderId="87" applyNumberFormat="0" applyFont="0" applyFill="0" applyAlignment="0" applyProtection="0"/>
    <xf numFmtId="0" fontId="5" fillId="0" borderId="87" applyNumberFormat="0" applyFont="0" applyFill="0" applyAlignment="0" applyProtection="0"/>
    <xf numFmtId="0" fontId="5" fillId="0" borderId="87" applyNumberFormat="0" applyFont="0" applyFill="0" applyAlignment="0" applyProtection="0"/>
    <xf numFmtId="0" fontId="5" fillId="0" borderId="87" applyNumberFormat="0" applyFont="0" applyFill="0" applyAlignment="0" applyProtection="0"/>
    <xf numFmtId="0" fontId="5" fillId="0" borderId="87" applyNumberFormat="0" applyFont="0" applyFill="0" applyAlignment="0" applyProtection="0"/>
    <xf numFmtId="0" fontId="5" fillId="0" borderId="87" applyNumberFormat="0" applyFont="0" applyFill="0" applyAlignment="0" applyProtection="0"/>
    <xf numFmtId="0" fontId="5" fillId="0" borderId="87" applyNumberFormat="0" applyFont="0" applyFill="0" applyAlignment="0" applyProtection="0"/>
    <xf numFmtId="0" fontId="5" fillId="0" borderId="87" applyNumberFormat="0" applyFont="0" applyFill="0" applyAlignment="0" applyProtection="0"/>
    <xf numFmtId="0" fontId="5" fillId="0" borderId="87" applyNumberFormat="0" applyFont="0" applyFill="0" applyAlignment="0" applyProtection="0"/>
    <xf numFmtId="0" fontId="5" fillId="0" borderId="87" applyNumberFormat="0" applyFont="0" applyFill="0" applyAlignment="0" applyProtection="0"/>
    <xf numFmtId="0" fontId="5" fillId="0" borderId="87" applyNumberFormat="0" applyFont="0" applyFill="0" applyAlignment="0" applyProtection="0"/>
    <xf numFmtId="0" fontId="5" fillId="0" borderId="87" applyNumberFormat="0" applyFont="0" applyFill="0" applyAlignment="0" applyProtection="0"/>
    <xf numFmtId="0" fontId="5" fillId="0" borderId="87" applyNumberFormat="0" applyFont="0" applyFill="0" applyAlignment="0" applyProtection="0"/>
    <xf numFmtId="0" fontId="5" fillId="0" borderId="87" applyNumberFormat="0" applyFont="0" applyFill="0" applyAlignment="0" applyProtection="0"/>
    <xf numFmtId="0" fontId="5" fillId="0" borderId="7" applyNumberFormat="0" applyFont="0" applyFill="0" applyAlignment="0" applyProtection="0"/>
    <xf numFmtId="0" fontId="5" fillId="0" borderId="7" applyNumberFormat="0" applyFont="0" applyFill="0" applyAlignment="0" applyProtection="0"/>
    <xf numFmtId="0" fontId="5" fillId="0" borderId="7" applyNumberFormat="0" applyFont="0" applyFill="0" applyAlignment="0" applyProtection="0"/>
    <xf numFmtId="0" fontId="5" fillId="0" borderId="7" applyNumberFormat="0" applyFont="0" applyFill="0" applyAlignment="0" applyProtection="0"/>
    <xf numFmtId="0" fontId="5" fillId="0" borderId="7" applyNumberFormat="0" applyFont="0" applyFill="0" applyAlignment="0" applyProtection="0"/>
    <xf numFmtId="0" fontId="5" fillId="0" borderId="7" applyNumberFormat="0" applyFont="0" applyFill="0" applyAlignment="0" applyProtection="0"/>
    <xf numFmtId="0" fontId="5" fillId="0" borderId="7" applyNumberFormat="0" applyFont="0" applyFill="0" applyAlignment="0" applyProtection="0"/>
    <xf numFmtId="0" fontId="5" fillId="0" borderId="7" applyNumberFormat="0" applyFont="0" applyFill="0" applyAlignment="0" applyProtection="0"/>
    <xf numFmtId="0" fontId="5" fillId="0" borderId="7" applyNumberFormat="0" applyFont="0" applyFill="0" applyAlignment="0" applyProtection="0"/>
    <xf numFmtId="0" fontId="5" fillId="0" borderId="7" applyNumberFormat="0" applyFont="0" applyFill="0" applyAlignment="0" applyProtection="0"/>
    <xf numFmtId="0" fontId="5" fillId="0" borderId="7" applyNumberFormat="0" applyFont="0" applyFill="0" applyAlignment="0" applyProtection="0"/>
    <xf numFmtId="0" fontId="5" fillId="0" borderId="7" applyNumberFormat="0" applyFont="0" applyFill="0" applyAlignment="0" applyProtection="0"/>
    <xf numFmtId="0" fontId="5" fillId="0" borderId="7" applyNumberFormat="0" applyFont="0" applyFill="0" applyAlignment="0" applyProtection="0"/>
    <xf numFmtId="0" fontId="5" fillId="0" borderId="7" applyNumberFormat="0" applyFont="0" applyFill="0" applyAlignment="0" applyProtection="0"/>
    <xf numFmtId="0" fontId="5" fillId="0" borderId="7" applyNumberFormat="0" applyFont="0" applyFill="0" applyAlignment="0" applyProtection="0"/>
    <xf numFmtId="0" fontId="5" fillId="0" borderId="7" applyNumberFormat="0" applyFont="0" applyFill="0" applyAlignment="0" applyProtection="0"/>
    <xf numFmtId="0" fontId="5" fillId="0" borderId="7" applyNumberFormat="0" applyFont="0" applyFill="0" applyAlignment="0" applyProtection="0"/>
    <xf numFmtId="0" fontId="5" fillId="0" borderId="7" applyNumberFormat="0" applyFont="0" applyFill="0" applyAlignment="0" applyProtection="0"/>
    <xf numFmtId="0" fontId="5" fillId="0" borderId="7" applyNumberFormat="0" applyFont="0" applyFill="0" applyAlignment="0" applyProtection="0"/>
    <xf numFmtId="0" fontId="5" fillId="0" borderId="7" applyNumberFormat="0" applyFont="0" applyFill="0" applyAlignment="0" applyProtection="0"/>
    <xf numFmtId="0" fontId="5" fillId="0" borderId="7" applyNumberFormat="0" applyFont="0" applyFill="0" applyAlignment="0" applyProtection="0"/>
    <xf numFmtId="0" fontId="5" fillId="0" borderId="7" applyNumberFormat="0" applyFont="0" applyFill="0" applyAlignment="0" applyProtection="0"/>
    <xf numFmtId="0" fontId="5" fillId="0" borderId="7" applyNumberFormat="0" applyFont="0" applyFill="0" applyAlignment="0" applyProtection="0"/>
    <xf numFmtId="0" fontId="5" fillId="0" borderId="7" applyNumberFormat="0" applyFont="0" applyFill="0" applyAlignment="0" applyProtection="0"/>
    <xf numFmtId="0" fontId="5" fillId="0" borderId="7" applyNumberFormat="0" applyFont="0" applyFill="0" applyAlignment="0" applyProtection="0"/>
    <xf numFmtId="0" fontId="5" fillId="0" borderId="7" applyNumberFormat="0" applyFont="0" applyFill="0" applyAlignment="0" applyProtection="0"/>
    <xf numFmtId="0" fontId="5" fillId="0" borderId="7" applyNumberFormat="0" applyFont="0" applyFill="0" applyAlignment="0" applyProtection="0"/>
    <xf numFmtId="0" fontId="5" fillId="0" borderId="0" applyNumberFormat="0" applyFont="0" applyFill="0" applyBorder="0" applyProtection="0">
      <alignment horizontal="center"/>
    </xf>
    <xf numFmtId="0" fontId="5" fillId="0" borderId="0" applyNumberFormat="0" applyFont="0" applyFill="0" applyBorder="0" applyProtection="0">
      <alignment horizontal="center"/>
    </xf>
    <xf numFmtId="0" fontId="5" fillId="0" borderId="0" applyNumberFormat="0" applyFont="0" applyFill="0" applyBorder="0" applyProtection="0">
      <alignment horizontal="center"/>
    </xf>
    <xf numFmtId="0" fontId="5" fillId="0" borderId="0" applyNumberFormat="0" applyFont="0" applyFill="0" applyBorder="0" applyProtection="0">
      <alignment horizontal="center"/>
    </xf>
    <xf numFmtId="0" fontId="5" fillId="0" borderId="0" applyNumberFormat="0" applyFont="0" applyFill="0" applyBorder="0" applyProtection="0">
      <alignment horizontal="center"/>
    </xf>
    <xf numFmtId="0" fontId="5" fillId="0" borderId="0" applyNumberFormat="0" applyFont="0" applyFill="0" applyBorder="0" applyProtection="0">
      <alignment horizontal="center"/>
    </xf>
    <xf numFmtId="0" fontId="5" fillId="0" borderId="0" applyNumberFormat="0" applyFont="0" applyFill="0" applyBorder="0" applyProtection="0">
      <alignment horizontal="center"/>
    </xf>
    <xf numFmtId="0" fontId="5" fillId="0" borderId="0" applyNumberFormat="0" applyFont="0" applyFill="0" applyBorder="0" applyProtection="0">
      <alignment horizontal="center"/>
    </xf>
    <xf numFmtId="0" fontId="5" fillId="0" borderId="0" applyNumberFormat="0" applyFont="0" applyFill="0" applyBorder="0" applyProtection="0">
      <alignment horizontal="center"/>
    </xf>
    <xf numFmtId="0" fontId="5" fillId="0" borderId="0" applyNumberFormat="0" applyFont="0" applyFill="0" applyBorder="0" applyProtection="0">
      <alignment horizontal="center"/>
    </xf>
    <xf numFmtId="0" fontId="5" fillId="0" borderId="0" applyNumberFormat="0" applyFont="0" applyFill="0" applyBorder="0" applyProtection="0">
      <alignment horizontal="center"/>
    </xf>
    <xf numFmtId="0" fontId="5" fillId="0" borderId="0" applyNumberFormat="0" applyFont="0" applyFill="0" applyBorder="0" applyProtection="0">
      <alignment horizontal="center"/>
    </xf>
    <xf numFmtId="0" fontId="5" fillId="0" borderId="0" applyNumberFormat="0" applyFont="0" applyFill="0" applyBorder="0" applyProtection="0">
      <alignment horizontal="center"/>
    </xf>
    <xf numFmtId="0" fontId="5" fillId="0" borderId="0" applyNumberFormat="0" applyFont="0" applyFill="0" applyBorder="0" applyProtection="0">
      <alignment horizontal="center"/>
    </xf>
    <xf numFmtId="0" fontId="5" fillId="0" borderId="0" applyNumberFormat="0" applyFont="0" applyFill="0" applyBorder="0" applyProtection="0">
      <alignment horizontal="center"/>
    </xf>
    <xf numFmtId="0" fontId="5" fillId="0" borderId="0" applyNumberFormat="0" applyFont="0" applyFill="0" applyBorder="0" applyProtection="0">
      <alignment horizontal="center"/>
    </xf>
    <xf numFmtId="0" fontId="5" fillId="0" borderId="0" applyNumberFormat="0" applyFont="0" applyFill="0" applyBorder="0" applyProtection="0">
      <alignment horizontal="center"/>
    </xf>
    <xf numFmtId="0" fontId="5" fillId="0" borderId="0" applyNumberFormat="0" applyFont="0" applyFill="0" applyBorder="0" applyProtection="0">
      <alignment horizontal="center"/>
    </xf>
    <xf numFmtId="0" fontId="5" fillId="0" borderId="0" applyNumberFormat="0" applyFont="0" applyFill="0" applyBorder="0" applyProtection="0">
      <alignment horizontal="center"/>
    </xf>
    <xf numFmtId="0" fontId="5" fillId="0" borderId="0" applyNumberFormat="0" applyFont="0" applyFill="0" applyBorder="0" applyProtection="0">
      <alignment horizontal="center"/>
    </xf>
    <xf numFmtId="0" fontId="5" fillId="0" borderId="0" applyNumberFormat="0" applyFont="0" applyFill="0" applyBorder="0" applyProtection="0">
      <alignment horizontal="center"/>
    </xf>
    <xf numFmtId="0" fontId="5" fillId="0" borderId="0" applyNumberFormat="0" applyFont="0" applyFill="0" applyBorder="0" applyProtection="0">
      <alignment horizontal="center"/>
    </xf>
    <xf numFmtId="0" fontId="5" fillId="0" borderId="0" applyNumberFormat="0" applyFont="0" applyFill="0" applyBorder="0" applyProtection="0">
      <alignment horizontal="center"/>
    </xf>
    <xf numFmtId="0" fontId="5" fillId="0" borderId="0" applyNumberFormat="0" applyFont="0" applyFill="0" applyBorder="0" applyProtection="0">
      <alignment horizontal="center"/>
    </xf>
    <xf numFmtId="0" fontId="5" fillId="0" borderId="0" applyNumberFormat="0" applyFont="0" applyFill="0" applyBorder="0" applyProtection="0">
      <alignment horizontal="center"/>
    </xf>
    <xf numFmtId="0" fontId="5" fillId="0" borderId="0" applyNumberFormat="0" applyFont="0" applyFill="0" applyBorder="0" applyProtection="0">
      <alignment horizontal="center"/>
    </xf>
    <xf numFmtId="0" fontId="5" fillId="0" borderId="0" applyNumberFormat="0" applyFont="0" applyFill="0" applyBorder="0" applyProtection="0">
      <alignment horizontal="center"/>
    </xf>
    <xf numFmtId="0" fontId="111" fillId="0" borderId="0" applyNumberFormat="0" applyFill="0" applyBorder="0" applyAlignment="0" applyProtection="0"/>
    <xf numFmtId="0" fontId="111" fillId="0" borderId="0" applyNumberFormat="0" applyFill="0" applyBorder="0" applyAlignment="0" applyProtection="0"/>
    <xf numFmtId="0" fontId="111" fillId="0" borderId="0" applyNumberFormat="0" applyFill="0" applyBorder="0" applyAlignment="0" applyProtection="0"/>
    <xf numFmtId="0" fontId="111" fillId="0" borderId="0" applyNumberFormat="0" applyFill="0" applyBorder="0" applyAlignment="0" applyProtection="0"/>
    <xf numFmtId="0" fontId="111" fillId="0" borderId="0" applyNumberFormat="0" applyFill="0" applyBorder="0" applyAlignment="0" applyProtection="0"/>
    <xf numFmtId="0" fontId="111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42" fillId="0" borderId="0" applyNumberFormat="0" applyFill="0" applyBorder="0" applyProtection="0">
      <alignment horizontal="left"/>
    </xf>
    <xf numFmtId="0" fontId="42" fillId="0" borderId="0" applyNumberFormat="0" applyFill="0" applyBorder="0" applyProtection="0">
      <alignment horizontal="left"/>
    </xf>
    <xf numFmtId="0" fontId="42" fillId="0" borderId="0" applyNumberFormat="0" applyFill="0" applyBorder="0" applyProtection="0">
      <alignment horizontal="left"/>
    </xf>
    <xf numFmtId="0" fontId="42" fillId="0" borderId="0" applyNumberFormat="0" applyFill="0" applyBorder="0" applyProtection="0">
      <alignment horizontal="left"/>
    </xf>
    <xf numFmtId="0" fontId="42" fillId="0" borderId="0" applyNumberFormat="0" applyFill="0" applyBorder="0" applyProtection="0">
      <alignment horizontal="left"/>
    </xf>
    <xf numFmtId="0" fontId="42" fillId="0" borderId="0" applyNumberFormat="0" applyFill="0" applyBorder="0" applyProtection="0">
      <alignment horizontal="left"/>
    </xf>
    <xf numFmtId="0" fontId="5" fillId="2" borderId="0" applyNumberFormat="0" applyFont="0" applyBorder="0" applyAlignment="0" applyProtection="0"/>
    <xf numFmtId="0" fontId="5" fillId="2" borderId="0" applyNumberFormat="0" applyFont="0" applyBorder="0" applyAlignment="0" applyProtection="0"/>
    <xf numFmtId="0" fontId="5" fillId="2" borderId="0" applyNumberFormat="0" applyFont="0" applyBorder="0" applyAlignment="0" applyProtection="0"/>
    <xf numFmtId="0" fontId="5" fillId="2" borderId="0" applyNumberFormat="0" applyFont="0" applyBorder="0" applyAlignment="0" applyProtection="0"/>
    <xf numFmtId="0" fontId="5" fillId="2" borderId="0" applyNumberFormat="0" applyFont="0" applyBorder="0" applyAlignment="0" applyProtection="0"/>
    <xf numFmtId="0" fontId="5" fillId="2" borderId="0" applyNumberFormat="0" applyFont="0" applyBorder="0" applyAlignment="0" applyProtection="0"/>
    <xf numFmtId="0" fontId="5" fillId="2" borderId="0" applyNumberFormat="0" applyFont="0" applyBorder="0" applyAlignment="0" applyProtection="0"/>
    <xf numFmtId="0" fontId="5" fillId="2" borderId="0" applyNumberFormat="0" applyFont="0" applyBorder="0" applyAlignment="0" applyProtection="0"/>
    <xf numFmtId="0" fontId="5" fillId="2" borderId="0" applyNumberFormat="0" applyFont="0" applyBorder="0" applyAlignment="0" applyProtection="0"/>
    <xf numFmtId="0" fontId="5" fillId="2" borderId="0" applyNumberFormat="0" applyFont="0" applyBorder="0" applyAlignment="0" applyProtection="0"/>
    <xf numFmtId="0" fontId="5" fillId="2" borderId="0" applyNumberFormat="0" applyFont="0" applyBorder="0" applyAlignment="0" applyProtection="0"/>
    <xf numFmtId="0" fontId="5" fillId="2" borderId="0" applyNumberFormat="0" applyFont="0" applyBorder="0" applyAlignment="0" applyProtection="0"/>
    <xf numFmtId="0" fontId="5" fillId="2" borderId="0" applyNumberFormat="0" applyFont="0" applyBorder="0" applyAlignment="0" applyProtection="0"/>
    <xf numFmtId="0" fontId="5" fillId="2" borderId="0" applyNumberFormat="0" applyFont="0" applyBorder="0" applyAlignment="0" applyProtection="0"/>
    <xf numFmtId="0" fontId="5" fillId="2" borderId="0" applyNumberFormat="0" applyFont="0" applyBorder="0" applyAlignment="0" applyProtection="0"/>
    <xf numFmtId="0" fontId="5" fillId="2" borderId="0" applyNumberFormat="0" applyFont="0" applyBorder="0" applyAlignment="0" applyProtection="0"/>
    <xf numFmtId="0" fontId="5" fillId="2" borderId="0" applyNumberFormat="0" applyFont="0" applyBorder="0" applyAlignment="0" applyProtection="0"/>
    <xf numFmtId="0" fontId="5" fillId="2" borderId="0" applyNumberFormat="0" applyFont="0" applyBorder="0" applyAlignment="0" applyProtection="0"/>
    <xf numFmtId="0" fontId="5" fillId="2" borderId="0" applyNumberFormat="0" applyFont="0" applyBorder="0" applyAlignment="0" applyProtection="0"/>
    <xf numFmtId="0" fontId="5" fillId="2" borderId="0" applyNumberFormat="0" applyFont="0" applyBorder="0" applyAlignment="0" applyProtection="0"/>
    <xf numFmtId="0" fontId="5" fillId="2" borderId="0" applyNumberFormat="0" applyFont="0" applyBorder="0" applyAlignment="0" applyProtection="0"/>
    <xf numFmtId="0" fontId="5" fillId="2" borderId="0" applyNumberFormat="0" applyFont="0" applyBorder="0" applyAlignment="0" applyProtection="0"/>
    <xf numFmtId="0" fontId="5" fillId="2" borderId="0" applyNumberFormat="0" applyFont="0" applyBorder="0" applyAlignment="0" applyProtection="0"/>
    <xf numFmtId="0" fontId="5" fillId="2" borderId="0" applyNumberFormat="0" applyFont="0" applyBorder="0" applyAlignment="0" applyProtection="0"/>
    <xf numFmtId="0" fontId="5" fillId="2" borderId="0" applyNumberFormat="0" applyFont="0" applyBorder="0" applyAlignment="0" applyProtection="0"/>
    <xf numFmtId="0" fontId="5" fillId="2" borderId="0" applyNumberFormat="0" applyFont="0" applyBorder="0" applyAlignment="0" applyProtection="0"/>
    <xf numFmtId="0" fontId="5" fillId="2" borderId="0" applyNumberFormat="0" applyFont="0" applyBorder="0" applyAlignment="0" applyProtection="0"/>
    <xf numFmtId="0" fontId="113" fillId="0" borderId="0" applyNumberFormat="0" applyFill="0" applyBorder="0" applyAlignment="0" applyProtection="0"/>
    <xf numFmtId="0" fontId="113" fillId="0" borderId="0" applyNumberFormat="0" applyFill="0" applyBorder="0" applyAlignment="0" applyProtection="0"/>
    <xf numFmtId="0" fontId="113" fillId="0" borderId="0" applyNumberFormat="0" applyFill="0" applyBorder="0" applyAlignment="0" applyProtection="0"/>
    <xf numFmtId="0" fontId="113" fillId="0" borderId="0" applyNumberFormat="0" applyFill="0" applyBorder="0" applyAlignment="0" applyProtection="0"/>
    <xf numFmtId="0" fontId="113" fillId="0" borderId="0" applyNumberFormat="0" applyFill="0" applyBorder="0" applyAlignment="0" applyProtection="0"/>
    <xf numFmtId="0" fontId="113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5" fillId="0" borderId="88" applyNumberFormat="0" applyFont="0" applyFill="0" applyAlignment="0" applyProtection="0"/>
    <xf numFmtId="0" fontId="5" fillId="0" borderId="88" applyNumberFormat="0" applyFont="0" applyFill="0" applyAlignment="0" applyProtection="0"/>
    <xf numFmtId="0" fontId="5" fillId="0" borderId="88" applyNumberFormat="0" applyFont="0" applyFill="0" applyAlignment="0" applyProtection="0"/>
    <xf numFmtId="0" fontId="5" fillId="0" borderId="88" applyNumberFormat="0" applyFont="0" applyFill="0" applyAlignment="0" applyProtection="0"/>
    <xf numFmtId="0" fontId="5" fillId="0" borderId="88" applyNumberFormat="0" applyFont="0" applyFill="0" applyAlignment="0" applyProtection="0"/>
    <xf numFmtId="0" fontId="5" fillId="0" borderId="88" applyNumberFormat="0" applyFont="0" applyFill="0" applyAlignment="0" applyProtection="0"/>
    <xf numFmtId="0" fontId="5" fillId="0" borderId="88" applyNumberFormat="0" applyFont="0" applyFill="0" applyAlignment="0" applyProtection="0"/>
    <xf numFmtId="0" fontId="5" fillId="0" borderId="88" applyNumberFormat="0" applyFont="0" applyFill="0" applyAlignment="0" applyProtection="0"/>
    <xf numFmtId="0" fontId="5" fillId="0" borderId="88" applyNumberFormat="0" applyFont="0" applyFill="0" applyAlignment="0" applyProtection="0"/>
    <xf numFmtId="0" fontId="5" fillId="0" borderId="88" applyNumberFormat="0" applyFont="0" applyFill="0" applyAlignment="0" applyProtection="0"/>
    <xf numFmtId="0" fontId="5" fillId="0" borderId="88" applyNumberFormat="0" applyFont="0" applyFill="0" applyAlignment="0" applyProtection="0"/>
    <xf numFmtId="0" fontId="5" fillId="0" borderId="88" applyNumberFormat="0" applyFont="0" applyFill="0" applyAlignment="0" applyProtection="0"/>
    <xf numFmtId="0" fontId="5" fillId="0" borderId="88" applyNumberFormat="0" applyFont="0" applyFill="0" applyAlignment="0" applyProtection="0"/>
    <xf numFmtId="0" fontId="5" fillId="0" borderId="88" applyNumberFormat="0" applyFont="0" applyFill="0" applyAlignment="0" applyProtection="0"/>
    <xf numFmtId="0" fontId="5" fillId="0" borderId="88" applyNumberFormat="0" applyFont="0" applyFill="0" applyAlignment="0" applyProtection="0"/>
    <xf numFmtId="0" fontId="5" fillId="0" borderId="88" applyNumberFormat="0" applyFont="0" applyFill="0" applyAlignment="0" applyProtection="0"/>
    <xf numFmtId="0" fontId="5" fillId="0" borderId="88" applyNumberFormat="0" applyFont="0" applyFill="0" applyAlignment="0" applyProtection="0"/>
    <xf numFmtId="0" fontId="5" fillId="0" borderId="88" applyNumberFormat="0" applyFont="0" applyFill="0" applyAlignment="0" applyProtection="0"/>
    <xf numFmtId="0" fontId="5" fillId="0" borderId="88" applyNumberFormat="0" applyFont="0" applyFill="0" applyAlignment="0" applyProtection="0"/>
    <xf numFmtId="0" fontId="5" fillId="0" borderId="88" applyNumberFormat="0" applyFont="0" applyFill="0" applyAlignment="0" applyProtection="0"/>
    <xf numFmtId="0" fontId="5" fillId="0" borderId="88" applyNumberFormat="0" applyFont="0" applyFill="0" applyAlignment="0" applyProtection="0"/>
    <xf numFmtId="0" fontId="5" fillId="0" borderId="88" applyNumberFormat="0" applyFont="0" applyFill="0" applyAlignment="0" applyProtection="0"/>
    <xf numFmtId="0" fontId="5" fillId="0" borderId="88" applyNumberFormat="0" applyFont="0" applyFill="0" applyAlignment="0" applyProtection="0"/>
    <xf numFmtId="0" fontId="5" fillId="0" borderId="88" applyNumberFormat="0" applyFont="0" applyFill="0" applyAlignment="0" applyProtection="0"/>
    <xf numFmtId="0" fontId="5" fillId="0" borderId="88" applyNumberFormat="0" applyFont="0" applyFill="0" applyAlignment="0" applyProtection="0"/>
    <xf numFmtId="0" fontId="5" fillId="0" borderId="88" applyNumberFormat="0" applyFont="0" applyFill="0" applyAlignment="0" applyProtection="0"/>
    <xf numFmtId="0" fontId="5" fillId="0" borderId="88" applyNumberFormat="0" applyFont="0" applyFill="0" applyAlignment="0" applyProtection="0"/>
    <xf numFmtId="0" fontId="5" fillId="0" borderId="89" applyNumberFormat="0" applyFont="0" applyFill="0" applyAlignment="0" applyProtection="0"/>
    <xf numFmtId="0" fontId="5" fillId="0" borderId="89" applyNumberFormat="0" applyFont="0" applyFill="0" applyAlignment="0" applyProtection="0"/>
    <xf numFmtId="0" fontId="5" fillId="0" borderId="89" applyNumberFormat="0" applyFont="0" applyFill="0" applyAlignment="0" applyProtection="0"/>
    <xf numFmtId="0" fontId="5" fillId="0" borderId="89" applyNumberFormat="0" applyFont="0" applyFill="0" applyAlignment="0" applyProtection="0"/>
    <xf numFmtId="0" fontId="5" fillId="0" borderId="89" applyNumberFormat="0" applyFont="0" applyFill="0" applyAlignment="0" applyProtection="0"/>
    <xf numFmtId="0" fontId="5" fillId="0" borderId="89" applyNumberFormat="0" applyFont="0" applyFill="0" applyAlignment="0" applyProtection="0"/>
    <xf numFmtId="0" fontId="5" fillId="0" borderId="89" applyNumberFormat="0" applyFont="0" applyFill="0" applyAlignment="0" applyProtection="0"/>
    <xf numFmtId="0" fontId="5" fillId="0" borderId="89" applyNumberFormat="0" applyFont="0" applyFill="0" applyAlignment="0" applyProtection="0"/>
    <xf numFmtId="0" fontId="5" fillId="0" borderId="89" applyNumberFormat="0" applyFont="0" applyFill="0" applyAlignment="0" applyProtection="0"/>
    <xf numFmtId="0" fontId="5" fillId="0" borderId="89" applyNumberFormat="0" applyFont="0" applyFill="0" applyAlignment="0" applyProtection="0"/>
    <xf numFmtId="0" fontId="5" fillId="0" borderId="89" applyNumberFormat="0" applyFont="0" applyFill="0" applyAlignment="0" applyProtection="0"/>
    <xf numFmtId="0" fontId="5" fillId="0" borderId="89" applyNumberFormat="0" applyFont="0" applyFill="0" applyAlignment="0" applyProtection="0"/>
    <xf numFmtId="0" fontId="5" fillId="0" borderId="89" applyNumberFormat="0" applyFont="0" applyFill="0" applyAlignment="0" applyProtection="0"/>
    <xf numFmtId="0" fontId="5" fillId="0" borderId="89" applyNumberFormat="0" applyFont="0" applyFill="0" applyAlignment="0" applyProtection="0"/>
    <xf numFmtId="0" fontId="5" fillId="0" borderId="89" applyNumberFormat="0" applyFont="0" applyFill="0" applyAlignment="0" applyProtection="0"/>
    <xf numFmtId="0" fontId="5" fillId="0" borderId="89" applyNumberFormat="0" applyFont="0" applyFill="0" applyAlignment="0" applyProtection="0"/>
    <xf numFmtId="0" fontId="5" fillId="0" borderId="89" applyNumberFormat="0" applyFont="0" applyFill="0" applyAlignment="0" applyProtection="0"/>
    <xf numFmtId="0" fontId="5" fillId="0" borderId="89" applyNumberFormat="0" applyFont="0" applyFill="0" applyAlignment="0" applyProtection="0"/>
    <xf numFmtId="0" fontId="5" fillId="0" borderId="89" applyNumberFormat="0" applyFont="0" applyFill="0" applyAlignment="0" applyProtection="0"/>
    <xf numFmtId="0" fontId="5" fillId="0" borderId="89" applyNumberFormat="0" applyFont="0" applyFill="0" applyAlignment="0" applyProtection="0"/>
    <xf numFmtId="0" fontId="5" fillId="0" borderId="89" applyNumberFormat="0" applyFont="0" applyFill="0" applyAlignment="0" applyProtection="0"/>
    <xf numFmtId="0" fontId="5" fillId="0" borderId="89" applyNumberFormat="0" applyFont="0" applyFill="0" applyAlignment="0" applyProtection="0"/>
    <xf numFmtId="0" fontId="5" fillId="0" borderId="89" applyNumberFormat="0" applyFont="0" applyFill="0" applyAlignment="0" applyProtection="0"/>
    <xf numFmtId="0" fontId="5" fillId="0" borderId="89" applyNumberFormat="0" applyFont="0" applyFill="0" applyAlignment="0" applyProtection="0"/>
    <xf numFmtId="0" fontId="5" fillId="0" borderId="89" applyNumberFormat="0" applyFont="0" applyFill="0" applyAlignment="0" applyProtection="0"/>
    <xf numFmtId="0" fontId="5" fillId="0" borderId="89" applyNumberFormat="0" applyFont="0" applyFill="0" applyAlignment="0" applyProtection="0"/>
    <xf numFmtId="0" fontId="5" fillId="0" borderId="89" applyNumberFormat="0" applyFont="0" applyFill="0" applyAlignment="0" applyProtection="0"/>
    <xf numFmtId="187" fontId="5" fillId="0" borderId="0" applyFont="0" applyFill="0" applyBorder="0" applyAlignment="0" applyProtection="0"/>
    <xf numFmtId="187" fontId="5" fillId="0" borderId="0" applyFont="0" applyFill="0" applyBorder="0" applyAlignment="0" applyProtection="0"/>
    <xf numFmtId="187" fontId="5" fillId="0" borderId="0" applyFont="0" applyFill="0" applyBorder="0" applyAlignment="0" applyProtection="0"/>
    <xf numFmtId="187" fontId="5" fillId="0" borderId="0" applyFont="0" applyFill="0" applyBorder="0" applyAlignment="0" applyProtection="0"/>
    <xf numFmtId="187" fontId="5" fillId="0" borderId="0" applyFont="0" applyFill="0" applyBorder="0" applyAlignment="0" applyProtection="0"/>
    <xf numFmtId="187" fontId="5" fillId="0" borderId="0" applyFont="0" applyFill="0" applyBorder="0" applyAlignment="0" applyProtection="0"/>
    <xf numFmtId="187" fontId="5" fillId="0" borderId="0" applyFont="0" applyFill="0" applyBorder="0" applyAlignment="0" applyProtection="0"/>
    <xf numFmtId="187" fontId="5" fillId="0" borderId="0" applyFont="0" applyFill="0" applyBorder="0" applyAlignment="0" applyProtection="0"/>
    <xf numFmtId="187" fontId="5" fillId="0" borderId="0" applyFont="0" applyFill="0" applyBorder="0" applyAlignment="0" applyProtection="0"/>
    <xf numFmtId="187" fontId="5" fillId="0" borderId="0" applyFont="0" applyFill="0" applyBorder="0" applyAlignment="0" applyProtection="0"/>
    <xf numFmtId="187" fontId="5" fillId="0" borderId="0" applyFont="0" applyFill="0" applyBorder="0" applyAlignment="0" applyProtection="0"/>
    <xf numFmtId="187" fontId="5" fillId="0" borderId="0" applyFont="0" applyFill="0" applyBorder="0" applyAlignment="0" applyProtection="0"/>
    <xf numFmtId="187" fontId="5" fillId="0" borderId="0" applyFont="0" applyFill="0" applyBorder="0" applyAlignment="0" applyProtection="0"/>
    <xf numFmtId="187" fontId="5" fillId="0" borderId="0" applyFont="0" applyFill="0" applyBorder="0" applyAlignment="0" applyProtection="0"/>
    <xf numFmtId="187" fontId="5" fillId="0" borderId="0" applyFont="0" applyFill="0" applyBorder="0" applyAlignment="0" applyProtection="0"/>
    <xf numFmtId="187" fontId="5" fillId="0" borderId="0" applyFont="0" applyFill="0" applyBorder="0" applyAlignment="0" applyProtection="0"/>
    <xf numFmtId="187" fontId="5" fillId="0" borderId="0" applyFont="0" applyFill="0" applyBorder="0" applyAlignment="0" applyProtection="0"/>
    <xf numFmtId="187" fontId="5" fillId="0" borderId="0" applyFont="0" applyFill="0" applyBorder="0" applyAlignment="0" applyProtection="0"/>
    <xf numFmtId="187" fontId="5" fillId="0" borderId="0" applyFont="0" applyFill="0" applyBorder="0" applyAlignment="0" applyProtection="0"/>
    <xf numFmtId="187" fontId="5" fillId="0" borderId="0" applyFont="0" applyFill="0" applyBorder="0" applyAlignment="0" applyProtection="0"/>
    <xf numFmtId="187" fontId="5" fillId="0" borderId="0" applyFont="0" applyFill="0" applyBorder="0" applyAlignment="0" applyProtection="0"/>
    <xf numFmtId="187" fontId="5" fillId="0" borderId="0" applyFont="0" applyFill="0" applyBorder="0" applyAlignment="0" applyProtection="0"/>
    <xf numFmtId="187" fontId="5" fillId="0" borderId="0" applyFont="0" applyFill="0" applyBorder="0" applyAlignment="0" applyProtection="0"/>
    <xf numFmtId="187" fontId="5" fillId="0" borderId="0" applyFont="0" applyFill="0" applyBorder="0" applyAlignment="0" applyProtection="0"/>
    <xf numFmtId="187" fontId="5" fillId="0" borderId="0" applyFont="0" applyFill="0" applyBorder="0" applyAlignment="0" applyProtection="0"/>
    <xf numFmtId="187" fontId="5" fillId="0" borderId="0" applyFont="0" applyFill="0" applyBorder="0" applyAlignment="0" applyProtection="0"/>
    <xf numFmtId="187" fontId="5" fillId="0" borderId="0" applyFont="0" applyFill="0" applyBorder="0" applyAlignment="0" applyProtection="0"/>
    <xf numFmtId="0" fontId="5" fillId="0" borderId="90" applyNumberFormat="0" applyFont="0" applyFill="0" applyAlignment="0" applyProtection="0"/>
    <xf numFmtId="0" fontId="5" fillId="0" borderId="90" applyNumberFormat="0" applyFont="0" applyFill="0" applyAlignment="0" applyProtection="0"/>
    <xf numFmtId="0" fontId="5" fillId="0" borderId="90" applyNumberFormat="0" applyFont="0" applyFill="0" applyAlignment="0" applyProtection="0"/>
    <xf numFmtId="0" fontId="5" fillId="0" borderId="90" applyNumberFormat="0" applyFont="0" applyFill="0" applyAlignment="0" applyProtection="0"/>
    <xf numFmtId="0" fontId="5" fillId="0" borderId="90" applyNumberFormat="0" applyFont="0" applyFill="0" applyAlignment="0" applyProtection="0"/>
    <xf numFmtId="0" fontId="5" fillId="0" borderId="90" applyNumberFormat="0" applyFont="0" applyFill="0" applyAlignment="0" applyProtection="0"/>
    <xf numFmtId="0" fontId="5" fillId="0" borderId="90" applyNumberFormat="0" applyFont="0" applyFill="0" applyAlignment="0" applyProtection="0"/>
    <xf numFmtId="0" fontId="5" fillId="0" borderId="90" applyNumberFormat="0" applyFont="0" applyFill="0" applyAlignment="0" applyProtection="0"/>
    <xf numFmtId="0" fontId="5" fillId="0" borderId="90" applyNumberFormat="0" applyFont="0" applyFill="0" applyAlignment="0" applyProtection="0"/>
    <xf numFmtId="0" fontId="5" fillId="0" borderId="90" applyNumberFormat="0" applyFont="0" applyFill="0" applyAlignment="0" applyProtection="0"/>
    <xf numFmtId="0" fontId="5" fillId="0" borderId="90" applyNumberFormat="0" applyFont="0" applyFill="0" applyAlignment="0" applyProtection="0"/>
    <xf numFmtId="0" fontId="5" fillId="0" borderId="90" applyNumberFormat="0" applyFont="0" applyFill="0" applyAlignment="0" applyProtection="0"/>
    <xf numFmtId="0" fontId="5" fillId="0" borderId="90" applyNumberFormat="0" applyFont="0" applyFill="0" applyAlignment="0" applyProtection="0"/>
    <xf numFmtId="0" fontId="5" fillId="0" borderId="90" applyNumberFormat="0" applyFont="0" applyFill="0" applyAlignment="0" applyProtection="0"/>
    <xf numFmtId="0" fontId="5" fillId="0" borderId="90" applyNumberFormat="0" applyFont="0" applyFill="0" applyAlignment="0" applyProtection="0"/>
    <xf numFmtId="0" fontId="5" fillId="0" borderId="90" applyNumberFormat="0" applyFont="0" applyFill="0" applyAlignment="0" applyProtection="0"/>
    <xf numFmtId="0" fontId="5" fillId="0" borderId="90" applyNumberFormat="0" applyFont="0" applyFill="0" applyAlignment="0" applyProtection="0"/>
    <xf numFmtId="0" fontId="5" fillId="0" borderId="90" applyNumberFormat="0" applyFont="0" applyFill="0" applyAlignment="0" applyProtection="0"/>
    <xf numFmtId="0" fontId="5" fillId="0" borderId="90" applyNumberFormat="0" applyFont="0" applyFill="0" applyAlignment="0" applyProtection="0"/>
    <xf numFmtId="0" fontId="5" fillId="0" borderId="90" applyNumberFormat="0" applyFont="0" applyFill="0" applyAlignment="0" applyProtection="0"/>
    <xf numFmtId="0" fontId="5" fillId="0" borderId="90" applyNumberFormat="0" applyFont="0" applyFill="0" applyAlignment="0" applyProtection="0"/>
    <xf numFmtId="0" fontId="5" fillId="0" borderId="90" applyNumberFormat="0" applyFont="0" applyFill="0" applyAlignment="0" applyProtection="0"/>
    <xf numFmtId="0" fontId="5" fillId="0" borderId="90" applyNumberFormat="0" applyFont="0" applyFill="0" applyAlignment="0" applyProtection="0"/>
    <xf numFmtId="0" fontId="5" fillId="0" borderId="90" applyNumberFormat="0" applyFont="0" applyFill="0" applyAlignment="0" applyProtection="0"/>
    <xf numFmtId="0" fontId="5" fillId="0" borderId="90" applyNumberFormat="0" applyFont="0" applyFill="0" applyAlignment="0" applyProtection="0"/>
    <xf numFmtId="0" fontId="5" fillId="0" borderId="90" applyNumberFormat="0" applyFont="0" applyFill="0" applyAlignment="0" applyProtection="0"/>
    <xf numFmtId="0" fontId="5" fillId="0" borderId="90" applyNumberFormat="0" applyFont="0" applyFill="0" applyAlignment="0" applyProtection="0"/>
    <xf numFmtId="0" fontId="5" fillId="0" borderId="91" applyNumberFormat="0" applyFont="0" applyFill="0" applyAlignment="0" applyProtection="0"/>
    <xf numFmtId="0" fontId="5" fillId="0" borderId="91" applyNumberFormat="0" applyFont="0" applyFill="0" applyAlignment="0" applyProtection="0"/>
    <xf numFmtId="0" fontId="5" fillId="0" borderId="91" applyNumberFormat="0" applyFont="0" applyFill="0" applyAlignment="0" applyProtection="0"/>
    <xf numFmtId="0" fontId="5" fillId="0" borderId="91" applyNumberFormat="0" applyFont="0" applyFill="0" applyAlignment="0" applyProtection="0"/>
    <xf numFmtId="0" fontId="5" fillId="0" borderId="91" applyNumberFormat="0" applyFont="0" applyFill="0" applyAlignment="0" applyProtection="0"/>
    <xf numFmtId="0" fontId="5" fillId="0" borderId="91" applyNumberFormat="0" applyFont="0" applyFill="0" applyAlignment="0" applyProtection="0"/>
    <xf numFmtId="0" fontId="5" fillId="0" borderId="91" applyNumberFormat="0" applyFont="0" applyFill="0" applyAlignment="0" applyProtection="0"/>
    <xf numFmtId="0" fontId="5" fillId="0" borderId="91" applyNumberFormat="0" applyFont="0" applyFill="0" applyAlignment="0" applyProtection="0"/>
    <xf numFmtId="0" fontId="5" fillId="0" borderId="91" applyNumberFormat="0" applyFont="0" applyFill="0" applyAlignment="0" applyProtection="0"/>
    <xf numFmtId="0" fontId="5" fillId="0" borderId="91" applyNumberFormat="0" applyFont="0" applyFill="0" applyAlignment="0" applyProtection="0"/>
    <xf numFmtId="0" fontId="5" fillId="0" borderId="91" applyNumberFormat="0" applyFont="0" applyFill="0" applyAlignment="0" applyProtection="0"/>
    <xf numFmtId="0" fontId="5" fillId="0" borderId="91" applyNumberFormat="0" applyFont="0" applyFill="0" applyAlignment="0" applyProtection="0"/>
    <xf numFmtId="0" fontId="5" fillId="0" borderId="91" applyNumberFormat="0" applyFont="0" applyFill="0" applyAlignment="0" applyProtection="0"/>
    <xf numFmtId="0" fontId="5" fillId="0" borderId="91" applyNumberFormat="0" applyFont="0" applyFill="0" applyAlignment="0" applyProtection="0"/>
    <xf numFmtId="0" fontId="5" fillId="0" borderId="91" applyNumberFormat="0" applyFont="0" applyFill="0" applyAlignment="0" applyProtection="0"/>
    <xf numFmtId="0" fontId="5" fillId="0" borderId="91" applyNumberFormat="0" applyFont="0" applyFill="0" applyAlignment="0" applyProtection="0"/>
    <xf numFmtId="0" fontId="5" fillId="0" borderId="91" applyNumberFormat="0" applyFont="0" applyFill="0" applyAlignment="0" applyProtection="0"/>
    <xf numFmtId="0" fontId="5" fillId="0" borderId="91" applyNumberFormat="0" applyFont="0" applyFill="0" applyAlignment="0" applyProtection="0"/>
    <xf numFmtId="0" fontId="5" fillId="0" borderId="91" applyNumberFormat="0" applyFont="0" applyFill="0" applyAlignment="0" applyProtection="0"/>
    <xf numFmtId="0" fontId="5" fillId="0" borderId="91" applyNumberFormat="0" applyFont="0" applyFill="0" applyAlignment="0" applyProtection="0"/>
    <xf numFmtId="0" fontId="5" fillId="0" borderId="91" applyNumberFormat="0" applyFont="0" applyFill="0" applyAlignment="0" applyProtection="0"/>
    <xf numFmtId="0" fontId="5" fillId="0" borderId="91" applyNumberFormat="0" applyFont="0" applyFill="0" applyAlignment="0" applyProtection="0"/>
    <xf numFmtId="0" fontId="5" fillId="0" borderId="91" applyNumberFormat="0" applyFont="0" applyFill="0" applyAlignment="0" applyProtection="0"/>
    <xf numFmtId="0" fontId="5" fillId="0" borderId="91" applyNumberFormat="0" applyFont="0" applyFill="0" applyAlignment="0" applyProtection="0"/>
    <xf numFmtId="0" fontId="5" fillId="0" borderId="91" applyNumberFormat="0" applyFont="0" applyFill="0" applyAlignment="0" applyProtection="0"/>
    <xf numFmtId="0" fontId="5" fillId="0" borderId="91" applyNumberFormat="0" applyFont="0" applyFill="0" applyAlignment="0" applyProtection="0"/>
    <xf numFmtId="0" fontId="5" fillId="0" borderId="91" applyNumberFormat="0" applyFont="0" applyFill="0" applyAlignment="0" applyProtection="0"/>
    <xf numFmtId="0" fontId="5" fillId="0" borderId="92" applyNumberFormat="0" applyFont="0" applyFill="0" applyAlignment="0" applyProtection="0"/>
    <xf numFmtId="0" fontId="5" fillId="0" borderId="92" applyNumberFormat="0" applyFont="0" applyFill="0" applyAlignment="0" applyProtection="0"/>
    <xf numFmtId="0" fontId="5" fillId="0" borderId="92" applyNumberFormat="0" applyFont="0" applyFill="0" applyAlignment="0" applyProtection="0"/>
    <xf numFmtId="0" fontId="5" fillId="0" borderId="92" applyNumberFormat="0" applyFont="0" applyFill="0" applyAlignment="0" applyProtection="0"/>
    <xf numFmtId="0" fontId="5" fillId="0" borderId="92" applyNumberFormat="0" applyFont="0" applyFill="0" applyAlignment="0" applyProtection="0"/>
    <xf numFmtId="0" fontId="5" fillId="0" borderId="92" applyNumberFormat="0" applyFont="0" applyFill="0" applyAlignment="0" applyProtection="0"/>
    <xf numFmtId="0" fontId="5" fillId="0" borderId="92" applyNumberFormat="0" applyFont="0" applyFill="0" applyAlignment="0" applyProtection="0"/>
    <xf numFmtId="0" fontId="5" fillId="0" borderId="92" applyNumberFormat="0" applyFont="0" applyFill="0" applyAlignment="0" applyProtection="0"/>
    <xf numFmtId="0" fontId="5" fillId="0" borderId="92" applyNumberFormat="0" applyFont="0" applyFill="0" applyAlignment="0" applyProtection="0"/>
    <xf numFmtId="0" fontId="5" fillId="0" borderId="92" applyNumberFormat="0" applyFont="0" applyFill="0" applyAlignment="0" applyProtection="0"/>
    <xf numFmtId="0" fontId="5" fillId="0" borderId="92" applyNumberFormat="0" applyFont="0" applyFill="0" applyAlignment="0" applyProtection="0"/>
    <xf numFmtId="0" fontId="5" fillId="0" borderId="92" applyNumberFormat="0" applyFont="0" applyFill="0" applyAlignment="0" applyProtection="0"/>
    <xf numFmtId="0" fontId="5" fillId="0" borderId="92" applyNumberFormat="0" applyFont="0" applyFill="0" applyAlignment="0" applyProtection="0"/>
    <xf numFmtId="0" fontId="5" fillId="0" borderId="92" applyNumberFormat="0" applyFont="0" applyFill="0" applyAlignment="0" applyProtection="0"/>
    <xf numFmtId="0" fontId="5" fillId="0" borderId="92" applyNumberFormat="0" applyFont="0" applyFill="0" applyAlignment="0" applyProtection="0"/>
    <xf numFmtId="0" fontId="5" fillId="0" borderId="92" applyNumberFormat="0" applyFont="0" applyFill="0" applyAlignment="0" applyProtection="0"/>
    <xf numFmtId="0" fontId="5" fillId="0" borderId="92" applyNumberFormat="0" applyFont="0" applyFill="0" applyAlignment="0" applyProtection="0"/>
    <xf numFmtId="0" fontId="5" fillId="0" borderId="92" applyNumberFormat="0" applyFont="0" applyFill="0" applyAlignment="0" applyProtection="0"/>
    <xf numFmtId="0" fontId="5" fillId="0" borderId="92" applyNumberFormat="0" applyFont="0" applyFill="0" applyAlignment="0" applyProtection="0"/>
    <xf numFmtId="0" fontId="5" fillId="0" borderId="92" applyNumberFormat="0" applyFont="0" applyFill="0" applyAlignment="0" applyProtection="0"/>
    <xf numFmtId="0" fontId="5" fillId="0" borderId="92" applyNumberFormat="0" applyFont="0" applyFill="0" applyAlignment="0" applyProtection="0"/>
    <xf numFmtId="0" fontId="5" fillId="0" borderId="92" applyNumberFormat="0" applyFont="0" applyFill="0" applyAlignment="0" applyProtection="0"/>
    <xf numFmtId="0" fontId="5" fillId="0" borderId="92" applyNumberFormat="0" applyFont="0" applyFill="0" applyAlignment="0" applyProtection="0"/>
    <xf numFmtId="0" fontId="5" fillId="0" borderId="92" applyNumberFormat="0" applyFont="0" applyFill="0" applyAlignment="0" applyProtection="0"/>
    <xf numFmtId="0" fontId="5" fillId="0" borderId="92" applyNumberFormat="0" applyFont="0" applyFill="0" applyAlignment="0" applyProtection="0"/>
    <xf numFmtId="0" fontId="5" fillId="0" borderId="92" applyNumberFormat="0" applyFont="0" applyFill="0" applyAlignment="0" applyProtection="0"/>
    <xf numFmtId="0" fontId="5" fillId="0" borderId="92" applyNumberFormat="0" applyFont="0" applyFill="0" applyAlignment="0" applyProtection="0"/>
    <xf numFmtId="0" fontId="5" fillId="0" borderId="93" applyNumberFormat="0" applyFont="0" applyFill="0" applyAlignment="0" applyProtection="0"/>
    <xf numFmtId="0" fontId="5" fillId="0" borderId="93" applyNumberFormat="0" applyFont="0" applyFill="0" applyAlignment="0" applyProtection="0"/>
    <xf numFmtId="0" fontId="5" fillId="0" borderId="93" applyNumberFormat="0" applyFont="0" applyFill="0" applyAlignment="0" applyProtection="0"/>
    <xf numFmtId="0" fontId="5" fillId="0" borderId="93" applyNumberFormat="0" applyFont="0" applyFill="0" applyAlignment="0" applyProtection="0"/>
    <xf numFmtId="0" fontId="5" fillId="0" borderId="93" applyNumberFormat="0" applyFont="0" applyFill="0" applyAlignment="0" applyProtection="0"/>
    <xf numFmtId="0" fontId="5" fillId="0" borderId="93" applyNumberFormat="0" applyFont="0" applyFill="0" applyAlignment="0" applyProtection="0"/>
    <xf numFmtId="0" fontId="5" fillId="0" borderId="93" applyNumberFormat="0" applyFont="0" applyFill="0" applyAlignment="0" applyProtection="0"/>
    <xf numFmtId="0" fontId="5" fillId="0" borderId="93" applyNumberFormat="0" applyFont="0" applyFill="0" applyAlignment="0" applyProtection="0"/>
    <xf numFmtId="0" fontId="5" fillId="0" borderId="93" applyNumberFormat="0" applyFont="0" applyFill="0" applyAlignment="0" applyProtection="0"/>
    <xf numFmtId="0" fontId="5" fillId="0" borderId="93" applyNumberFormat="0" applyFont="0" applyFill="0" applyAlignment="0" applyProtection="0"/>
    <xf numFmtId="0" fontId="5" fillId="0" borderId="93" applyNumberFormat="0" applyFont="0" applyFill="0" applyAlignment="0" applyProtection="0"/>
    <xf numFmtId="0" fontId="5" fillId="0" borderId="93" applyNumberFormat="0" applyFont="0" applyFill="0" applyAlignment="0" applyProtection="0"/>
    <xf numFmtId="0" fontId="5" fillId="0" borderId="93" applyNumberFormat="0" applyFont="0" applyFill="0" applyAlignment="0" applyProtection="0"/>
    <xf numFmtId="0" fontId="5" fillId="0" borderId="93" applyNumberFormat="0" applyFont="0" applyFill="0" applyAlignment="0" applyProtection="0"/>
    <xf numFmtId="0" fontId="5" fillId="0" borderId="93" applyNumberFormat="0" applyFont="0" applyFill="0" applyAlignment="0" applyProtection="0"/>
    <xf numFmtId="0" fontId="5" fillId="0" borderId="93" applyNumberFormat="0" applyFont="0" applyFill="0" applyAlignment="0" applyProtection="0"/>
    <xf numFmtId="0" fontId="5" fillId="0" borderId="93" applyNumberFormat="0" applyFont="0" applyFill="0" applyAlignment="0" applyProtection="0"/>
    <xf numFmtId="0" fontId="5" fillId="0" borderId="93" applyNumberFormat="0" applyFont="0" applyFill="0" applyAlignment="0" applyProtection="0"/>
    <xf numFmtId="0" fontId="5" fillId="0" borderId="93" applyNumberFormat="0" applyFont="0" applyFill="0" applyAlignment="0" applyProtection="0"/>
    <xf numFmtId="0" fontId="5" fillId="0" borderId="93" applyNumberFormat="0" applyFont="0" applyFill="0" applyAlignment="0" applyProtection="0"/>
    <xf numFmtId="0" fontId="5" fillId="0" borderId="93" applyNumberFormat="0" applyFont="0" applyFill="0" applyAlignment="0" applyProtection="0"/>
    <xf numFmtId="0" fontId="5" fillId="0" borderId="93" applyNumberFormat="0" applyFont="0" applyFill="0" applyAlignment="0" applyProtection="0"/>
    <xf numFmtId="0" fontId="5" fillId="0" borderId="93" applyNumberFormat="0" applyFont="0" applyFill="0" applyAlignment="0" applyProtection="0"/>
    <xf numFmtId="0" fontId="5" fillId="0" borderId="93" applyNumberFormat="0" applyFont="0" applyFill="0" applyAlignment="0" applyProtection="0"/>
    <xf numFmtId="0" fontId="5" fillId="0" borderId="93" applyNumberFormat="0" applyFont="0" applyFill="0" applyAlignment="0" applyProtection="0"/>
    <xf numFmtId="0" fontId="5" fillId="0" borderId="93" applyNumberFormat="0" applyFont="0" applyFill="0" applyAlignment="0" applyProtection="0"/>
    <xf numFmtId="0" fontId="5" fillId="0" borderId="93" applyNumberFormat="0" applyFont="0" applyFill="0" applyAlignment="0" applyProtection="0"/>
    <xf numFmtId="0" fontId="5" fillId="0" borderId="94" applyNumberFormat="0" applyFont="0" applyFill="0" applyAlignment="0" applyProtection="0"/>
    <xf numFmtId="0" fontId="5" fillId="0" borderId="94" applyNumberFormat="0" applyFont="0" applyFill="0" applyAlignment="0" applyProtection="0"/>
    <xf numFmtId="0" fontId="5" fillId="0" borderId="94" applyNumberFormat="0" applyFont="0" applyFill="0" applyAlignment="0" applyProtection="0"/>
    <xf numFmtId="0" fontId="5" fillId="0" borderId="94" applyNumberFormat="0" applyFont="0" applyFill="0" applyAlignment="0" applyProtection="0"/>
    <xf numFmtId="0" fontId="5" fillId="0" borderId="94" applyNumberFormat="0" applyFont="0" applyFill="0" applyAlignment="0" applyProtection="0"/>
    <xf numFmtId="0" fontId="5" fillId="0" borderId="94" applyNumberFormat="0" applyFont="0" applyFill="0" applyAlignment="0" applyProtection="0"/>
    <xf numFmtId="0" fontId="5" fillId="0" borderId="94" applyNumberFormat="0" applyFont="0" applyFill="0" applyAlignment="0" applyProtection="0"/>
    <xf numFmtId="0" fontId="5" fillId="0" borderId="94" applyNumberFormat="0" applyFont="0" applyFill="0" applyAlignment="0" applyProtection="0"/>
    <xf numFmtId="0" fontId="5" fillId="0" borderId="94" applyNumberFormat="0" applyFont="0" applyFill="0" applyAlignment="0" applyProtection="0"/>
    <xf numFmtId="0" fontId="5" fillId="0" borderId="94" applyNumberFormat="0" applyFont="0" applyFill="0" applyAlignment="0" applyProtection="0"/>
    <xf numFmtId="0" fontId="5" fillId="0" borderId="94" applyNumberFormat="0" applyFont="0" applyFill="0" applyAlignment="0" applyProtection="0"/>
    <xf numFmtId="0" fontId="5" fillId="0" borderId="94" applyNumberFormat="0" applyFont="0" applyFill="0" applyAlignment="0" applyProtection="0"/>
    <xf numFmtId="0" fontId="5" fillId="0" borderId="94" applyNumberFormat="0" applyFont="0" applyFill="0" applyAlignment="0" applyProtection="0"/>
    <xf numFmtId="0" fontId="5" fillId="0" borderId="94" applyNumberFormat="0" applyFont="0" applyFill="0" applyAlignment="0" applyProtection="0"/>
    <xf numFmtId="0" fontId="5" fillId="0" borderId="94" applyNumberFormat="0" applyFont="0" applyFill="0" applyAlignment="0" applyProtection="0"/>
    <xf numFmtId="0" fontId="5" fillId="0" borderId="94" applyNumberFormat="0" applyFont="0" applyFill="0" applyAlignment="0" applyProtection="0"/>
    <xf numFmtId="0" fontId="5" fillId="0" borderId="94" applyNumberFormat="0" applyFont="0" applyFill="0" applyAlignment="0" applyProtection="0"/>
    <xf numFmtId="0" fontId="5" fillId="0" borderId="94" applyNumberFormat="0" applyFont="0" applyFill="0" applyAlignment="0" applyProtection="0"/>
    <xf numFmtId="0" fontId="5" fillId="0" borderId="94" applyNumberFormat="0" applyFont="0" applyFill="0" applyAlignment="0" applyProtection="0"/>
    <xf numFmtId="0" fontId="5" fillId="0" borderId="94" applyNumberFormat="0" applyFont="0" applyFill="0" applyAlignment="0" applyProtection="0"/>
    <xf numFmtId="0" fontId="5" fillId="0" borderId="94" applyNumberFormat="0" applyFont="0" applyFill="0" applyAlignment="0" applyProtection="0"/>
    <xf numFmtId="0" fontId="5" fillId="0" borderId="94" applyNumberFormat="0" applyFont="0" applyFill="0" applyAlignment="0" applyProtection="0"/>
    <xf numFmtId="0" fontId="5" fillId="0" borderId="94" applyNumberFormat="0" applyFont="0" applyFill="0" applyAlignment="0" applyProtection="0"/>
    <xf numFmtId="0" fontId="5" fillId="0" borderId="94" applyNumberFormat="0" applyFont="0" applyFill="0" applyAlignment="0" applyProtection="0"/>
    <xf numFmtId="0" fontId="5" fillId="0" borderId="94" applyNumberFormat="0" applyFont="0" applyFill="0" applyAlignment="0" applyProtection="0"/>
    <xf numFmtId="0" fontId="5" fillId="0" borderId="94" applyNumberFormat="0" applyFont="0" applyFill="0" applyAlignment="0" applyProtection="0"/>
    <xf numFmtId="0" fontId="5" fillId="0" borderId="94" applyNumberFormat="0" applyFont="0" applyFill="0" applyAlignment="0" applyProtection="0"/>
    <xf numFmtId="0" fontId="112" fillId="67" borderId="0">
      <alignment horizontal="center"/>
    </xf>
    <xf numFmtId="0" fontId="112" fillId="67" borderId="0">
      <alignment horizontal="center"/>
    </xf>
    <xf numFmtId="0" fontId="112" fillId="67" borderId="0">
      <alignment horizontal="center"/>
    </xf>
    <xf numFmtId="0" fontId="112" fillId="67" borderId="0">
      <alignment horizontal="center"/>
    </xf>
    <xf numFmtId="0" fontId="112" fillId="67" borderId="0">
      <alignment horizontal="center"/>
    </xf>
    <xf numFmtId="0" fontId="112" fillId="67" borderId="0">
      <alignment horizontal="center"/>
    </xf>
    <xf numFmtId="4" fontId="29" fillId="4" borderId="68" applyNumberFormat="0" applyProtection="0">
      <alignment vertical="center"/>
    </xf>
    <xf numFmtId="4" fontId="29" fillId="4" borderId="68" applyNumberFormat="0" applyProtection="0">
      <alignment vertical="center"/>
    </xf>
    <xf numFmtId="4" fontId="29" fillId="4" borderId="68" applyNumberFormat="0" applyProtection="0">
      <alignment vertical="center"/>
    </xf>
    <xf numFmtId="4" fontId="40" fillId="4" borderId="58" applyNumberFormat="0" applyProtection="0">
      <alignment vertical="center"/>
    </xf>
    <xf numFmtId="4" fontId="29" fillId="4" borderId="68" applyNumberFormat="0" applyProtection="0">
      <alignment vertical="center"/>
    </xf>
    <xf numFmtId="4" fontId="40" fillId="4" borderId="58" applyNumberFormat="0" applyProtection="0">
      <alignment vertical="center"/>
    </xf>
    <xf numFmtId="4" fontId="29" fillId="4" borderId="68" applyNumberFormat="0" applyProtection="0">
      <alignment vertical="center"/>
    </xf>
    <xf numFmtId="4" fontId="29" fillId="4" borderId="68" applyNumberFormat="0" applyProtection="0">
      <alignment vertical="center"/>
    </xf>
    <xf numFmtId="4" fontId="40" fillId="4" borderId="58" applyNumberFormat="0" applyProtection="0">
      <alignment vertical="center"/>
    </xf>
    <xf numFmtId="4" fontId="114" fillId="18" borderId="68" applyNumberFormat="0" applyProtection="0">
      <alignment vertical="center"/>
    </xf>
    <xf numFmtId="4" fontId="56" fillId="18" borderId="58" applyNumberFormat="0" applyProtection="0">
      <alignment vertical="center"/>
    </xf>
    <xf numFmtId="4" fontId="114" fillId="18" borderId="68" applyNumberFormat="0" applyProtection="0">
      <alignment vertical="center"/>
    </xf>
    <xf numFmtId="4" fontId="56" fillId="18" borderId="58" applyNumberFormat="0" applyProtection="0">
      <alignment vertical="center"/>
    </xf>
    <xf numFmtId="4" fontId="56" fillId="18" borderId="58" applyNumberFormat="0" applyProtection="0">
      <alignment vertical="center"/>
    </xf>
    <xf numFmtId="4" fontId="114" fillId="18" borderId="68" applyNumberFormat="0" applyProtection="0">
      <alignment vertical="center"/>
    </xf>
    <xf numFmtId="4" fontId="29" fillId="18" borderId="68" applyNumberFormat="0" applyProtection="0">
      <alignment horizontal="left" vertical="center" indent="1"/>
    </xf>
    <xf numFmtId="4" fontId="29" fillId="18" borderId="68" applyNumberFormat="0" applyProtection="0">
      <alignment horizontal="left" vertical="center" indent="1"/>
    </xf>
    <xf numFmtId="4" fontId="29" fillId="18" borderId="68" applyNumberFormat="0" applyProtection="0">
      <alignment horizontal="left" vertical="center" indent="1"/>
    </xf>
    <xf numFmtId="4" fontId="40" fillId="18" borderId="58" applyNumberFormat="0" applyProtection="0">
      <alignment horizontal="left" vertical="center" indent="1"/>
    </xf>
    <xf numFmtId="4" fontId="29" fillId="18" borderId="68" applyNumberFormat="0" applyProtection="0">
      <alignment horizontal="left" vertical="center" indent="1"/>
    </xf>
    <xf numFmtId="4" fontId="40" fillId="18" borderId="58" applyNumberFormat="0" applyProtection="0">
      <alignment horizontal="left" vertical="center" indent="1"/>
    </xf>
    <xf numFmtId="4" fontId="29" fillId="18" borderId="68" applyNumberFormat="0" applyProtection="0">
      <alignment horizontal="left" vertical="center" indent="1"/>
    </xf>
    <xf numFmtId="4" fontId="29" fillId="18" borderId="68" applyNumberFormat="0" applyProtection="0">
      <alignment horizontal="left" vertical="center" indent="1"/>
    </xf>
    <xf numFmtId="4" fontId="40" fillId="4" borderId="58" applyNumberFormat="0" applyProtection="0">
      <alignment horizontal="left" vertical="center" indent="1"/>
    </xf>
    <xf numFmtId="0" fontId="115" fillId="4" borderId="58" applyNumberFormat="0" applyProtection="0">
      <alignment horizontal="left" vertical="top" indent="1"/>
    </xf>
    <xf numFmtId="0" fontId="40" fillId="18" borderId="58" applyNumberFormat="0" applyProtection="0">
      <alignment horizontal="left" vertical="top" indent="1"/>
    </xf>
    <xf numFmtId="0" fontId="115" fillId="4" borderId="58" applyNumberFormat="0" applyProtection="0">
      <alignment horizontal="left" vertical="top" indent="1"/>
    </xf>
    <xf numFmtId="0" fontId="40" fillId="18" borderId="58" applyNumberFormat="0" applyProtection="0">
      <alignment horizontal="left" vertical="top" indent="1"/>
    </xf>
    <xf numFmtId="0" fontId="40" fillId="18" borderId="58" applyNumberFormat="0" applyProtection="0">
      <alignment horizontal="left" vertical="top" indent="1"/>
    </xf>
    <xf numFmtId="0" fontId="115" fillId="4" borderId="58" applyNumberFormat="0" applyProtection="0">
      <alignment horizontal="left" vertical="top" indent="1"/>
    </xf>
    <xf numFmtId="4" fontId="29" fillId="8" borderId="68" applyNumberFormat="0" applyProtection="0">
      <alignment horizontal="left" vertical="center" indent="1"/>
    </xf>
    <xf numFmtId="4" fontId="116" fillId="0" borderId="0" applyNumberFormat="0" applyProtection="0">
      <alignment horizontal="left"/>
    </xf>
    <xf numFmtId="4" fontId="116" fillId="0" borderId="0" applyNumberFormat="0" applyProtection="0">
      <alignment horizontal="left"/>
    </xf>
    <xf numFmtId="4" fontId="40" fillId="45" borderId="0" applyNumberFormat="0" applyProtection="0">
      <alignment horizontal="left" vertical="center" indent="1"/>
    </xf>
    <xf numFmtId="4" fontId="29" fillId="8" borderId="68" applyNumberFormat="0" applyProtection="0">
      <alignment horizontal="left" vertical="center" indent="1"/>
    </xf>
    <xf numFmtId="4" fontId="29" fillId="8" borderId="68" applyNumberFormat="0" applyProtection="0">
      <alignment horizontal="left" vertical="center" indent="1"/>
    </xf>
    <xf numFmtId="4" fontId="29" fillId="8" borderId="68" applyNumberFormat="0" applyProtection="0">
      <alignment horizontal="left" vertical="center" indent="1"/>
    </xf>
    <xf numFmtId="4" fontId="116" fillId="0" borderId="0" applyNumberFormat="0" applyProtection="0">
      <alignment horizontal="left"/>
    </xf>
    <xf numFmtId="4" fontId="29" fillId="8" borderId="68" applyNumberFormat="0" applyProtection="0">
      <alignment horizontal="left" vertical="center" indent="1"/>
    </xf>
    <xf numFmtId="4" fontId="29" fillId="8" borderId="68" applyNumberFormat="0" applyProtection="0">
      <alignment horizontal="left" vertical="center" indent="1"/>
    </xf>
    <xf numFmtId="4" fontId="29" fillId="8" borderId="68" applyNumberFormat="0" applyProtection="0">
      <alignment horizontal="left" vertical="center" indent="1"/>
    </xf>
    <xf numFmtId="4" fontId="29" fillId="8" borderId="68" applyNumberFormat="0" applyProtection="0">
      <alignment horizontal="left" vertical="center" indent="1"/>
    </xf>
    <xf numFmtId="4" fontId="40" fillId="45" borderId="0" applyNumberFormat="0" applyProtection="0">
      <alignment horizontal="left" vertical="center" indent="1"/>
    </xf>
    <xf numFmtId="4" fontId="29" fillId="14" borderId="68" applyNumberFormat="0" applyProtection="0">
      <alignment horizontal="right" vertical="center"/>
    </xf>
    <xf numFmtId="4" fontId="41" fillId="14" borderId="58" applyNumberFormat="0" applyProtection="0">
      <alignment horizontal="right" vertical="center"/>
    </xf>
    <xf numFmtId="4" fontId="41" fillId="14" borderId="58" applyNumberFormat="0" applyProtection="0">
      <alignment horizontal="right" vertical="center"/>
    </xf>
    <xf numFmtId="4" fontId="29" fillId="14" borderId="68" applyNumberFormat="0" applyProtection="0">
      <alignment horizontal="right" vertical="center"/>
    </xf>
    <xf numFmtId="4" fontId="41" fillId="14" borderId="58" applyNumberFormat="0" applyProtection="0">
      <alignment horizontal="right" vertical="center"/>
    </xf>
    <xf numFmtId="4" fontId="29" fillId="14" borderId="68" applyNumberFormat="0" applyProtection="0">
      <alignment horizontal="right" vertical="center"/>
    </xf>
    <xf numFmtId="4" fontId="29" fillId="14" borderId="68" applyNumberFormat="0" applyProtection="0">
      <alignment horizontal="right" vertical="center"/>
    </xf>
    <xf numFmtId="4" fontId="29" fillId="75" borderId="68" applyNumberFormat="0" applyProtection="0">
      <alignment horizontal="right" vertical="center"/>
    </xf>
    <xf numFmtId="4" fontId="41" fillId="39" borderId="58" applyNumberFormat="0" applyProtection="0">
      <alignment horizontal="right" vertical="center"/>
    </xf>
    <xf numFmtId="4" fontId="41" fillId="39" borderId="58" applyNumberFormat="0" applyProtection="0">
      <alignment horizontal="right" vertical="center"/>
    </xf>
    <xf numFmtId="4" fontId="29" fillId="75" borderId="68" applyNumberFormat="0" applyProtection="0">
      <alignment horizontal="right" vertical="center"/>
    </xf>
    <xf numFmtId="4" fontId="41" fillId="39" borderId="58" applyNumberFormat="0" applyProtection="0">
      <alignment horizontal="right" vertical="center"/>
    </xf>
    <xf numFmtId="4" fontId="29" fillId="75" borderId="68" applyNumberFormat="0" applyProtection="0">
      <alignment horizontal="right" vertical="center"/>
    </xf>
    <xf numFmtId="4" fontId="29" fillId="75" borderId="68" applyNumberFormat="0" applyProtection="0">
      <alignment horizontal="right" vertical="center"/>
    </xf>
    <xf numFmtId="4" fontId="29" fillId="10" borderId="82" applyNumberFormat="0" applyProtection="0">
      <alignment horizontal="right" vertical="center"/>
    </xf>
    <xf numFmtId="4" fontId="41" fillId="10" borderId="58" applyNumberFormat="0" applyProtection="0">
      <alignment horizontal="right" vertical="center"/>
    </xf>
    <xf numFmtId="4" fontId="41" fillId="10" borderId="58" applyNumberFormat="0" applyProtection="0">
      <alignment horizontal="right" vertical="center"/>
    </xf>
    <xf numFmtId="4" fontId="29" fillId="10" borderId="82" applyNumberFormat="0" applyProtection="0">
      <alignment horizontal="right" vertical="center"/>
    </xf>
    <xf numFmtId="4" fontId="41" fillId="10" borderId="58" applyNumberFormat="0" applyProtection="0">
      <alignment horizontal="right" vertical="center"/>
    </xf>
    <xf numFmtId="4" fontId="29" fillId="10" borderId="82" applyNumberFormat="0" applyProtection="0">
      <alignment horizontal="right" vertical="center"/>
    </xf>
    <xf numFmtId="4" fontId="29" fillId="10" borderId="82" applyNumberFormat="0" applyProtection="0">
      <alignment horizontal="right" vertical="center"/>
    </xf>
    <xf numFmtId="4" fontId="29" fillId="40" borderId="68" applyNumberFormat="0" applyProtection="0">
      <alignment horizontal="right" vertical="center"/>
    </xf>
    <xf numFmtId="4" fontId="41" fillId="40" borderId="58" applyNumberFormat="0" applyProtection="0">
      <alignment horizontal="right" vertical="center"/>
    </xf>
    <xf numFmtId="4" fontId="41" fillId="40" borderId="58" applyNumberFormat="0" applyProtection="0">
      <alignment horizontal="right" vertical="center"/>
    </xf>
    <xf numFmtId="4" fontId="29" fillId="40" borderId="68" applyNumberFormat="0" applyProtection="0">
      <alignment horizontal="right" vertical="center"/>
    </xf>
    <xf numFmtId="4" fontId="41" fillId="40" borderId="58" applyNumberFormat="0" applyProtection="0">
      <alignment horizontal="right" vertical="center"/>
    </xf>
    <xf numFmtId="4" fontId="29" fillId="40" borderId="68" applyNumberFormat="0" applyProtection="0">
      <alignment horizontal="right" vertical="center"/>
    </xf>
    <xf numFmtId="4" fontId="29" fillId="40" borderId="68" applyNumberFormat="0" applyProtection="0">
      <alignment horizontal="right" vertical="center"/>
    </xf>
    <xf numFmtId="4" fontId="29" fillId="41" borderId="68" applyNumberFormat="0" applyProtection="0">
      <alignment horizontal="right" vertical="center"/>
    </xf>
    <xf numFmtId="4" fontId="41" fillId="41" borderId="58" applyNumberFormat="0" applyProtection="0">
      <alignment horizontal="right" vertical="center"/>
    </xf>
    <xf numFmtId="4" fontId="41" fillId="41" borderId="58" applyNumberFormat="0" applyProtection="0">
      <alignment horizontal="right" vertical="center"/>
    </xf>
    <xf numFmtId="4" fontId="29" fillId="41" borderId="68" applyNumberFormat="0" applyProtection="0">
      <alignment horizontal="right" vertical="center"/>
    </xf>
    <xf numFmtId="4" fontId="41" fillId="41" borderId="58" applyNumberFormat="0" applyProtection="0">
      <alignment horizontal="right" vertical="center"/>
    </xf>
    <xf numFmtId="4" fontId="29" fillId="41" borderId="68" applyNumberFormat="0" applyProtection="0">
      <alignment horizontal="right" vertical="center"/>
    </xf>
    <xf numFmtId="4" fontId="29" fillId="41" borderId="68" applyNumberFormat="0" applyProtection="0">
      <alignment horizontal="right" vertical="center"/>
    </xf>
    <xf numFmtId="4" fontId="29" fillId="13" borderId="68" applyNumberFormat="0" applyProtection="0">
      <alignment horizontal="right" vertical="center"/>
    </xf>
    <xf numFmtId="4" fontId="41" fillId="13" borderId="58" applyNumberFormat="0" applyProtection="0">
      <alignment horizontal="right" vertical="center"/>
    </xf>
    <xf numFmtId="4" fontId="41" fillId="13" borderId="58" applyNumberFormat="0" applyProtection="0">
      <alignment horizontal="right" vertical="center"/>
    </xf>
    <xf numFmtId="4" fontId="29" fillId="13" borderId="68" applyNumberFormat="0" applyProtection="0">
      <alignment horizontal="right" vertical="center"/>
    </xf>
    <xf numFmtId="4" fontId="41" fillId="13" borderId="58" applyNumberFormat="0" applyProtection="0">
      <alignment horizontal="right" vertical="center"/>
    </xf>
    <xf numFmtId="4" fontId="29" fillId="13" borderId="68" applyNumberFormat="0" applyProtection="0">
      <alignment horizontal="right" vertical="center"/>
    </xf>
    <xf numFmtId="4" fontId="29" fillId="13" borderId="68" applyNumberFormat="0" applyProtection="0">
      <alignment horizontal="right" vertical="center"/>
    </xf>
    <xf numFmtId="4" fontId="29" fillId="11" borderId="68" applyNumberFormat="0" applyProtection="0">
      <alignment horizontal="right" vertical="center"/>
    </xf>
    <xf numFmtId="4" fontId="41" fillId="11" borderId="58" applyNumberFormat="0" applyProtection="0">
      <alignment horizontal="right" vertical="center"/>
    </xf>
    <xf numFmtId="4" fontId="41" fillId="11" borderId="58" applyNumberFormat="0" applyProtection="0">
      <alignment horizontal="right" vertical="center"/>
    </xf>
    <xf numFmtId="4" fontId="29" fillId="11" borderId="68" applyNumberFormat="0" applyProtection="0">
      <alignment horizontal="right" vertical="center"/>
    </xf>
    <xf numFmtId="4" fontId="41" fillId="11" borderId="58" applyNumberFormat="0" applyProtection="0">
      <alignment horizontal="right" vertical="center"/>
    </xf>
    <xf numFmtId="4" fontId="29" fillId="11" borderId="68" applyNumberFormat="0" applyProtection="0">
      <alignment horizontal="right" vertical="center"/>
    </xf>
    <xf numFmtId="4" fontId="29" fillId="11" borderId="68" applyNumberFormat="0" applyProtection="0">
      <alignment horizontal="right" vertical="center"/>
    </xf>
    <xf numFmtId="4" fontId="29" fillId="42" borderId="68" applyNumberFormat="0" applyProtection="0">
      <alignment horizontal="right" vertical="center"/>
    </xf>
    <xf numFmtId="4" fontId="41" fillId="42" borderId="58" applyNumberFormat="0" applyProtection="0">
      <alignment horizontal="right" vertical="center"/>
    </xf>
    <xf numFmtId="4" fontId="41" fillId="42" borderId="58" applyNumberFormat="0" applyProtection="0">
      <alignment horizontal="right" vertical="center"/>
    </xf>
    <xf numFmtId="4" fontId="29" fillId="42" borderId="68" applyNumberFormat="0" applyProtection="0">
      <alignment horizontal="right" vertical="center"/>
    </xf>
    <xf numFmtId="4" fontId="41" fillId="42" borderId="58" applyNumberFormat="0" applyProtection="0">
      <alignment horizontal="right" vertical="center"/>
    </xf>
    <xf numFmtId="4" fontId="29" fillId="42" borderId="68" applyNumberFormat="0" applyProtection="0">
      <alignment horizontal="right" vertical="center"/>
    </xf>
    <xf numFmtId="4" fontId="29" fillId="42" borderId="68" applyNumberFormat="0" applyProtection="0">
      <alignment horizontal="right" vertical="center"/>
    </xf>
    <xf numFmtId="4" fontId="29" fillId="43" borderId="68" applyNumberFormat="0" applyProtection="0">
      <alignment horizontal="right" vertical="center"/>
    </xf>
    <xf numFmtId="4" fontId="41" fillId="43" borderId="58" applyNumberFormat="0" applyProtection="0">
      <alignment horizontal="right" vertical="center"/>
    </xf>
    <xf numFmtId="4" fontId="41" fillId="43" borderId="58" applyNumberFormat="0" applyProtection="0">
      <alignment horizontal="right" vertical="center"/>
    </xf>
    <xf numFmtId="4" fontId="29" fillId="43" borderId="68" applyNumberFormat="0" applyProtection="0">
      <alignment horizontal="right" vertical="center"/>
    </xf>
    <xf numFmtId="4" fontId="41" fillId="43" borderId="58" applyNumberFormat="0" applyProtection="0">
      <alignment horizontal="right" vertical="center"/>
    </xf>
    <xf numFmtId="4" fontId="29" fillId="43" borderId="68" applyNumberFormat="0" applyProtection="0">
      <alignment horizontal="right" vertical="center"/>
    </xf>
    <xf numFmtId="4" fontId="29" fillId="43" borderId="68" applyNumberFormat="0" applyProtection="0">
      <alignment horizontal="right" vertical="center"/>
    </xf>
    <xf numFmtId="4" fontId="29" fillId="76" borderId="82" applyNumberFormat="0" applyProtection="0">
      <alignment horizontal="left" vertical="center" indent="1"/>
    </xf>
    <xf numFmtId="4" fontId="40" fillId="77" borderId="95" applyNumberFormat="0" applyProtection="0">
      <alignment horizontal="left" vertical="center" indent="1"/>
    </xf>
    <xf numFmtId="4" fontId="29" fillId="76" borderId="82" applyNumberFormat="0" applyProtection="0">
      <alignment horizontal="left" vertical="center" indent="1"/>
    </xf>
    <xf numFmtId="4" fontId="29" fillId="76" borderId="82" applyNumberFormat="0" applyProtection="0">
      <alignment horizontal="left" vertical="center" indent="1"/>
    </xf>
    <xf numFmtId="4" fontId="29" fillId="76" borderId="82" applyNumberFormat="0" applyProtection="0">
      <alignment horizontal="left" vertical="center" indent="1"/>
    </xf>
    <xf numFmtId="4" fontId="29" fillId="76" borderId="82" applyNumberFormat="0" applyProtection="0">
      <alignment horizontal="left" vertical="center" indent="1"/>
    </xf>
    <xf numFmtId="4" fontId="5" fillId="12" borderId="82" applyNumberFormat="0" applyProtection="0">
      <alignment horizontal="left" vertical="center" indent="1"/>
    </xf>
    <xf numFmtId="4" fontId="41" fillId="0" borderId="0" applyNumberFormat="0" applyProtection="0">
      <alignment horizontal="left" vertical="center" indent="1"/>
    </xf>
    <xf numFmtId="4" fontId="41" fillId="0" borderId="0" applyNumberFormat="0" applyProtection="0">
      <alignment horizontal="left" vertical="center" indent="1"/>
    </xf>
    <xf numFmtId="4" fontId="5" fillId="12" borderId="82" applyNumberFormat="0" applyProtection="0">
      <alignment horizontal="left" vertical="center" indent="1"/>
    </xf>
    <xf numFmtId="4" fontId="5" fillId="12" borderId="82" applyNumberFormat="0" applyProtection="0">
      <alignment horizontal="left" vertical="center" indent="1"/>
    </xf>
    <xf numFmtId="4" fontId="5" fillId="12" borderId="82" applyNumberFormat="0" applyProtection="0">
      <alignment horizontal="left" vertical="center" indent="1"/>
    </xf>
    <xf numFmtId="4" fontId="5" fillId="12" borderId="82" applyNumberFormat="0" applyProtection="0">
      <alignment horizontal="left" vertical="center" indent="1"/>
    </xf>
    <xf numFmtId="4" fontId="5" fillId="12" borderId="82" applyNumberFormat="0" applyProtection="0">
      <alignment horizontal="left" vertical="center" indent="1"/>
    </xf>
    <xf numFmtId="4" fontId="53" fillId="78" borderId="0" applyNumberFormat="0" applyProtection="0">
      <alignment horizontal="left" vertical="center" indent="1"/>
    </xf>
    <xf numFmtId="4" fontId="5" fillId="12" borderId="82" applyNumberFormat="0" applyProtection="0">
      <alignment horizontal="left" vertical="center" indent="1"/>
    </xf>
    <xf numFmtId="4" fontId="53" fillId="78" borderId="0" applyNumberFormat="0" applyProtection="0">
      <alignment horizontal="left" vertical="center" indent="1"/>
    </xf>
    <xf numFmtId="4" fontId="53" fillId="78" borderId="0" applyNumberFormat="0" applyProtection="0">
      <alignment horizontal="left" vertical="center" indent="1"/>
    </xf>
    <xf numFmtId="4" fontId="5" fillId="12" borderId="82" applyNumberFormat="0" applyProtection="0">
      <alignment horizontal="left" vertical="center" indent="1"/>
    </xf>
    <xf numFmtId="4" fontId="29" fillId="45" borderId="68" applyNumberFormat="0" applyProtection="0">
      <alignment horizontal="right" vertical="center"/>
    </xf>
    <xf numFmtId="4" fontId="41" fillId="45" borderId="58" applyNumberFormat="0" applyProtection="0">
      <alignment horizontal="right" vertical="center"/>
    </xf>
    <xf numFmtId="4" fontId="41" fillId="45" borderId="58" applyNumberFormat="0" applyProtection="0">
      <alignment horizontal="right" vertical="center"/>
    </xf>
    <xf numFmtId="4" fontId="29" fillId="45" borderId="68" applyNumberFormat="0" applyProtection="0">
      <alignment horizontal="right" vertical="center"/>
    </xf>
    <xf numFmtId="4" fontId="41" fillId="45" borderId="58" applyNumberFormat="0" applyProtection="0">
      <alignment horizontal="right" vertical="center"/>
    </xf>
    <xf numFmtId="0" fontId="5" fillId="79" borderId="8" applyNumberFormat="0" applyProtection="0">
      <alignment horizontal="left" vertical="center" indent="1"/>
    </xf>
    <xf numFmtId="4" fontId="29" fillId="45" borderId="68" applyNumberFormat="0" applyProtection="0">
      <alignment horizontal="right" vertical="center"/>
    </xf>
    <xf numFmtId="4" fontId="41" fillId="80" borderId="8" applyNumberFormat="0" applyProtection="0">
      <alignment horizontal="left" vertical="center" indent="1"/>
    </xf>
    <xf numFmtId="4" fontId="41" fillId="0" borderId="0" applyNumberFormat="0" applyProtection="0">
      <alignment horizontal="left" vertical="center" indent="1"/>
    </xf>
    <xf numFmtId="4" fontId="41" fillId="0" borderId="0" applyNumberFormat="0" applyProtection="0">
      <alignment horizontal="left" vertical="center" indent="1"/>
    </xf>
    <xf numFmtId="4" fontId="41" fillId="0" borderId="0" applyNumberFormat="0" applyProtection="0">
      <alignment horizontal="left" vertical="center" indent="1"/>
    </xf>
    <xf numFmtId="4" fontId="41" fillId="0" borderId="0" applyNumberFormat="0" applyProtection="0">
      <alignment horizontal="left" vertical="center" indent="1"/>
    </xf>
    <xf numFmtId="4" fontId="41" fillId="0" borderId="0" applyNumberFormat="0" applyProtection="0">
      <alignment horizontal="left" vertical="center" indent="1"/>
    </xf>
    <xf numFmtId="4" fontId="29" fillId="5" borderId="82" applyNumberFormat="0" applyProtection="0">
      <alignment horizontal="left" vertical="center" indent="1"/>
    </xf>
    <xf numFmtId="4" fontId="41" fillId="0" borderId="0" applyNumberFormat="0" applyProtection="0">
      <alignment horizontal="left" vertical="center" indent="1"/>
    </xf>
    <xf numFmtId="4" fontId="41" fillId="0" borderId="0" applyNumberFormat="0" applyProtection="0">
      <alignment horizontal="left" vertical="center" indent="1"/>
    </xf>
    <xf numFmtId="4" fontId="29" fillId="5" borderId="82" applyNumberFormat="0" applyProtection="0">
      <alignment horizontal="left" vertical="center" indent="1"/>
    </xf>
    <xf numFmtId="4" fontId="41" fillId="5" borderId="0" applyNumberFormat="0" applyProtection="0">
      <alignment horizontal="left" vertical="center" indent="1"/>
    </xf>
    <xf numFmtId="4" fontId="41" fillId="5" borderId="0" applyNumberFormat="0" applyProtection="0">
      <alignment horizontal="left" vertical="center" indent="1"/>
    </xf>
    <xf numFmtId="4" fontId="41" fillId="0" borderId="0" applyNumberFormat="0" applyProtection="0">
      <alignment horizontal="left" vertical="center" indent="1"/>
    </xf>
    <xf numFmtId="4" fontId="41" fillId="81" borderId="8" applyNumberFormat="0" applyProtection="0">
      <alignment horizontal="left" vertical="center" indent="1"/>
    </xf>
    <xf numFmtId="4" fontId="41" fillId="82" borderId="0" applyNumberFormat="0" applyProtection="0">
      <alignment horizontal="left" vertical="center" indent="1"/>
    </xf>
    <xf numFmtId="4" fontId="41" fillId="82" borderId="0" applyNumberFormat="0" applyProtection="0">
      <alignment horizontal="left" vertical="center" indent="1"/>
    </xf>
    <xf numFmtId="4" fontId="41" fillId="82" borderId="0" applyNumberFormat="0" applyProtection="0">
      <alignment horizontal="left" vertical="center" indent="1"/>
    </xf>
    <xf numFmtId="4" fontId="41" fillId="82" borderId="0" applyNumberFormat="0" applyProtection="0">
      <alignment horizontal="left" vertical="center" indent="1"/>
    </xf>
    <xf numFmtId="4" fontId="41" fillId="82" borderId="0" applyNumberFormat="0" applyProtection="0">
      <alignment horizontal="left" vertical="center" indent="1"/>
    </xf>
    <xf numFmtId="4" fontId="29" fillId="45" borderId="82" applyNumberFormat="0" applyProtection="0">
      <alignment horizontal="left" vertical="center" indent="1"/>
    </xf>
    <xf numFmtId="4" fontId="41" fillId="82" borderId="0" applyNumberFormat="0" applyProtection="0">
      <alignment horizontal="left" vertical="center" indent="1"/>
    </xf>
    <xf numFmtId="4" fontId="41" fillId="82" borderId="0" applyNumberFormat="0" applyProtection="0">
      <alignment horizontal="left" vertical="center" indent="1"/>
    </xf>
    <xf numFmtId="4" fontId="29" fillId="45" borderId="82" applyNumberFormat="0" applyProtection="0">
      <alignment horizontal="left" vertical="center" indent="1"/>
    </xf>
    <xf numFmtId="4" fontId="41" fillId="82" borderId="0" applyNumberFormat="0" applyProtection="0">
      <alignment horizontal="left" vertical="center" indent="1"/>
    </xf>
    <xf numFmtId="4" fontId="41" fillId="82" borderId="0" applyNumberFormat="0" applyProtection="0">
      <alignment horizontal="left" vertical="center" indent="1"/>
    </xf>
    <xf numFmtId="4" fontId="41" fillId="82" borderId="0" applyNumberFormat="0" applyProtection="0">
      <alignment horizontal="left" vertical="center" indent="1"/>
    </xf>
    <xf numFmtId="0" fontId="5" fillId="78" borderId="58" applyNumberFormat="0" applyProtection="0">
      <alignment horizontal="left" vertical="center" indent="1"/>
    </xf>
    <xf numFmtId="0" fontId="5" fillId="78" borderId="58" applyNumberFormat="0" applyProtection="0">
      <alignment horizontal="left" vertical="center" indent="1"/>
    </xf>
    <xf numFmtId="0" fontId="5" fillId="81" borderId="8" applyNumberFormat="0" applyProtection="0">
      <alignment horizontal="left" vertical="center" indent="1"/>
    </xf>
    <xf numFmtId="0" fontId="29" fillId="6" borderId="68" applyNumberFormat="0" applyProtection="0">
      <alignment horizontal="left" vertical="center" indent="1"/>
    </xf>
    <xf numFmtId="0" fontId="38" fillId="78" borderId="58" applyNumberFormat="0" applyProtection="0">
      <alignment horizontal="left" vertical="center" indent="1"/>
    </xf>
    <xf numFmtId="0" fontId="5" fillId="78" borderId="58" applyNumberFormat="0" applyProtection="0">
      <alignment horizontal="left" vertical="center" indent="1"/>
    </xf>
    <xf numFmtId="0" fontId="5" fillId="78" borderId="58" applyNumberFormat="0" applyProtection="0">
      <alignment horizontal="left" vertical="center" indent="1"/>
    </xf>
    <xf numFmtId="0" fontId="5" fillId="78" borderId="58" applyNumberFormat="0" applyProtection="0">
      <alignment horizontal="left" vertical="center" indent="1"/>
    </xf>
    <xf numFmtId="0" fontId="5" fillId="78" borderId="58" applyNumberFormat="0" applyProtection="0">
      <alignment horizontal="left" vertical="center" indent="1"/>
    </xf>
    <xf numFmtId="0" fontId="29" fillId="6" borderId="68" applyNumberFormat="0" applyProtection="0">
      <alignment horizontal="left" vertical="center" indent="1"/>
    </xf>
    <xf numFmtId="0" fontId="29" fillId="6" borderId="68" applyNumberFormat="0" applyProtection="0">
      <alignment horizontal="left" vertical="center" indent="1"/>
    </xf>
    <xf numFmtId="0" fontId="5" fillId="78" borderId="58" applyNumberFormat="0" applyProtection="0">
      <alignment horizontal="left" vertical="center" indent="1"/>
    </xf>
    <xf numFmtId="0" fontId="29" fillId="6" borderId="68" applyNumberFormat="0" applyProtection="0">
      <alignment horizontal="left" vertical="center" indent="1"/>
    </xf>
    <xf numFmtId="0" fontId="5" fillId="78" borderId="58" applyNumberFormat="0" applyProtection="0">
      <alignment horizontal="left" vertical="center" indent="1"/>
    </xf>
    <xf numFmtId="0" fontId="5" fillId="78" borderId="58" applyNumberFormat="0" applyProtection="0">
      <alignment horizontal="left" vertical="center" indent="1"/>
    </xf>
    <xf numFmtId="0" fontId="38" fillId="78" borderId="58" applyNumberFormat="0" applyProtection="0">
      <alignment horizontal="left" vertical="center" indent="1"/>
    </xf>
    <xf numFmtId="0" fontId="5" fillId="78" borderId="58" applyNumberFormat="0" applyProtection="0">
      <alignment horizontal="left" vertical="center" indent="1"/>
    </xf>
    <xf numFmtId="0" fontId="5" fillId="78" borderId="58" applyNumberFormat="0" applyProtection="0">
      <alignment horizontal="left" vertical="center" indent="1"/>
    </xf>
    <xf numFmtId="0" fontId="29" fillId="6" borderId="68" applyNumberFormat="0" applyProtection="0">
      <alignment horizontal="left" vertical="center" indent="1"/>
    </xf>
    <xf numFmtId="0" fontId="5" fillId="78" borderId="58" applyNumberFormat="0" applyProtection="0">
      <alignment horizontal="left" vertical="center" indent="1"/>
    </xf>
    <xf numFmtId="0" fontId="5" fillId="78" borderId="58" applyNumberFormat="0" applyProtection="0">
      <alignment horizontal="left" vertical="center" indent="1"/>
    </xf>
    <xf numFmtId="0" fontId="5" fillId="78" borderId="58" applyNumberFormat="0" applyProtection="0">
      <alignment horizontal="left" vertical="center" indent="1"/>
    </xf>
    <xf numFmtId="0" fontId="5" fillId="78" borderId="58" applyNumberFormat="0" applyProtection="0">
      <alignment horizontal="left" vertical="center" indent="1"/>
    </xf>
    <xf numFmtId="0" fontId="5" fillId="78" borderId="58" applyNumberFormat="0" applyProtection="0">
      <alignment horizontal="left" vertical="center" indent="1"/>
    </xf>
    <xf numFmtId="0" fontId="5" fillId="78" borderId="58" applyNumberFormat="0" applyProtection="0">
      <alignment horizontal="left" vertical="center" indent="1"/>
    </xf>
    <xf numFmtId="0" fontId="5" fillId="78" borderId="58" applyNumberFormat="0" applyProtection="0">
      <alignment horizontal="left" vertical="center" indent="1"/>
    </xf>
    <xf numFmtId="0" fontId="5" fillId="78" borderId="58" applyNumberFormat="0" applyProtection="0">
      <alignment horizontal="left" vertical="center" indent="1"/>
    </xf>
    <xf numFmtId="0" fontId="5" fillId="78" borderId="58" applyNumberFormat="0" applyProtection="0">
      <alignment horizontal="left" vertical="center" indent="1"/>
    </xf>
    <xf numFmtId="0" fontId="5" fillId="12" borderId="58" applyNumberFormat="0" applyProtection="0">
      <alignment horizontal="left" vertical="center" indent="1"/>
    </xf>
    <xf numFmtId="0" fontId="5" fillId="78" borderId="58" applyNumberFormat="0" applyProtection="0">
      <alignment horizontal="left" vertical="top" indent="1"/>
    </xf>
    <xf numFmtId="0" fontId="5" fillId="78" borderId="58" applyNumberFormat="0" applyProtection="0">
      <alignment horizontal="left" vertical="top" indent="1"/>
    </xf>
    <xf numFmtId="0" fontId="5" fillId="81" borderId="8" applyNumberFormat="0" applyProtection="0">
      <alignment horizontal="left" vertical="center" indent="1"/>
    </xf>
    <xf numFmtId="0" fontId="5" fillId="78" borderId="58" applyNumberFormat="0" applyProtection="0">
      <alignment horizontal="left" vertical="top" indent="1"/>
    </xf>
    <xf numFmtId="0" fontId="5" fillId="83" borderId="96" applyNumberFormat="0" applyProtection="0">
      <alignment horizontal="left" vertical="top" indent="1"/>
    </xf>
    <xf numFmtId="0" fontId="5" fillId="78" borderId="58" applyNumberFormat="0" applyProtection="0">
      <alignment horizontal="left" vertical="top" indent="1"/>
    </xf>
    <xf numFmtId="0" fontId="5" fillId="78" borderId="58" applyNumberFormat="0" applyProtection="0">
      <alignment horizontal="left" vertical="top" indent="1"/>
    </xf>
    <xf numFmtId="0" fontId="5" fillId="78" borderId="58" applyNumberFormat="0" applyProtection="0">
      <alignment horizontal="left" vertical="top" indent="1"/>
    </xf>
    <xf numFmtId="0" fontId="5" fillId="12" borderId="58" applyNumberFormat="0" applyProtection="0">
      <alignment horizontal="left" vertical="top" indent="1"/>
    </xf>
    <xf numFmtId="0" fontId="5" fillId="12" borderId="58" applyNumberFormat="0" applyProtection="0">
      <alignment horizontal="left" vertical="top" indent="1"/>
    </xf>
    <xf numFmtId="0" fontId="5" fillId="78" borderId="58" applyNumberFormat="0" applyProtection="0">
      <alignment horizontal="left" vertical="top" indent="1"/>
    </xf>
    <xf numFmtId="0" fontId="5" fillId="78" borderId="58" applyNumberFormat="0" applyProtection="0">
      <alignment horizontal="left" vertical="top" indent="1"/>
    </xf>
    <xf numFmtId="0" fontId="5" fillId="78" borderId="58" applyNumberFormat="0" applyProtection="0">
      <alignment horizontal="left" vertical="top" indent="1"/>
    </xf>
    <xf numFmtId="0" fontId="29" fillId="12" borderId="58" applyNumberFormat="0" applyProtection="0">
      <alignment horizontal="left" vertical="top" indent="1"/>
    </xf>
    <xf numFmtId="0" fontId="5" fillId="78" borderId="58" applyNumberFormat="0" applyProtection="0">
      <alignment horizontal="left" vertical="top" indent="1"/>
    </xf>
    <xf numFmtId="0" fontId="5" fillId="78" borderId="58" applyNumberFormat="0" applyProtection="0">
      <alignment horizontal="left" vertical="top" indent="1"/>
    </xf>
    <xf numFmtId="0" fontId="5" fillId="78" borderId="58" applyNumberFormat="0" applyProtection="0">
      <alignment horizontal="left" vertical="top" indent="1"/>
    </xf>
    <xf numFmtId="0" fontId="5" fillId="78" borderId="58" applyNumberFormat="0" applyProtection="0">
      <alignment horizontal="left" vertical="top" indent="1"/>
    </xf>
    <xf numFmtId="0" fontId="5" fillId="78" borderId="58" applyNumberFormat="0" applyProtection="0">
      <alignment horizontal="left" vertical="top" indent="1"/>
    </xf>
    <xf numFmtId="0" fontId="29" fillId="12" borderId="58" applyNumberFormat="0" applyProtection="0">
      <alignment horizontal="left" vertical="top" indent="1"/>
    </xf>
    <xf numFmtId="0" fontId="5" fillId="78" borderId="58" applyNumberFormat="0" applyProtection="0">
      <alignment horizontal="left" vertical="top" indent="1"/>
    </xf>
    <xf numFmtId="0" fontId="5" fillId="78" borderId="58" applyNumberFormat="0" applyProtection="0">
      <alignment horizontal="left" vertical="top" indent="1"/>
    </xf>
    <xf numFmtId="0" fontId="5" fillId="78" borderId="58" applyNumberFormat="0" applyProtection="0">
      <alignment horizontal="left" vertical="top" indent="1"/>
    </xf>
    <xf numFmtId="0" fontId="5" fillId="78" borderId="58" applyNumberFormat="0" applyProtection="0">
      <alignment horizontal="left" vertical="top" indent="1"/>
    </xf>
    <xf numFmtId="0" fontId="5" fillId="78" borderId="58" applyNumberFormat="0" applyProtection="0">
      <alignment horizontal="left" vertical="top" indent="1"/>
    </xf>
    <xf numFmtId="0" fontId="5" fillId="78" borderId="58" applyNumberFormat="0" applyProtection="0">
      <alignment horizontal="left" vertical="top" indent="1"/>
    </xf>
    <xf numFmtId="0" fontId="5" fillId="78" borderId="58" applyNumberFormat="0" applyProtection="0">
      <alignment horizontal="left" vertical="top" indent="1"/>
    </xf>
    <xf numFmtId="0" fontId="5" fillId="78" borderId="58" applyNumberFormat="0" applyProtection="0">
      <alignment horizontal="left" vertical="top" indent="1"/>
    </xf>
    <xf numFmtId="0" fontId="5" fillId="78" borderId="58" applyNumberFormat="0" applyProtection="0">
      <alignment horizontal="left" vertical="top" indent="1"/>
    </xf>
    <xf numFmtId="0" fontId="5" fillId="12" borderId="58" applyNumberFormat="0" applyProtection="0">
      <alignment horizontal="left" vertical="top" indent="1"/>
    </xf>
    <xf numFmtId="0" fontId="5" fillId="82" borderId="58" applyNumberFormat="0" applyProtection="0">
      <alignment horizontal="left" vertical="center" indent="1"/>
    </xf>
    <xf numFmtId="0" fontId="5" fillId="82" borderId="58" applyNumberFormat="0" applyProtection="0">
      <alignment horizontal="left" vertical="center" indent="1"/>
    </xf>
    <xf numFmtId="0" fontId="5" fillId="84" borderId="8" applyNumberFormat="0" applyProtection="0">
      <alignment horizontal="left" vertical="center" indent="1"/>
    </xf>
    <xf numFmtId="0" fontId="5" fillId="45" borderId="58" applyNumberFormat="0" applyProtection="0">
      <alignment horizontal="left" vertical="center" indent="1"/>
    </xf>
    <xf numFmtId="0" fontId="5" fillId="82" borderId="58" applyNumberFormat="0" applyProtection="0">
      <alignment horizontal="left" vertical="center" indent="1"/>
    </xf>
    <xf numFmtId="0" fontId="5" fillId="82" borderId="58" applyNumberFormat="0" applyProtection="0">
      <alignment horizontal="left" vertical="center" indent="1"/>
    </xf>
    <xf numFmtId="0" fontId="5" fillId="82" borderId="58" applyNumberFormat="0" applyProtection="0">
      <alignment horizontal="left" vertical="center" indent="1"/>
    </xf>
    <xf numFmtId="0" fontId="5" fillId="82" borderId="58" applyNumberFormat="0" applyProtection="0">
      <alignment horizontal="left" vertical="center" indent="1"/>
    </xf>
    <xf numFmtId="0" fontId="5" fillId="82" borderId="58" applyNumberFormat="0" applyProtection="0">
      <alignment horizontal="left" vertical="center" indent="1"/>
    </xf>
    <xf numFmtId="0" fontId="29" fillId="85" borderId="68" applyNumberFormat="0" applyProtection="0">
      <alignment horizontal="left" vertical="center" indent="1"/>
    </xf>
    <xf numFmtId="0" fontId="5" fillId="82" borderId="58" applyNumberFormat="0" applyProtection="0">
      <alignment horizontal="left" vertical="center" indent="1"/>
    </xf>
    <xf numFmtId="0" fontId="5" fillId="82" borderId="58" applyNumberFormat="0" applyProtection="0">
      <alignment horizontal="left" vertical="center" indent="1"/>
    </xf>
    <xf numFmtId="0" fontId="5" fillId="82" borderId="58" applyNumberFormat="0" applyProtection="0">
      <alignment horizontal="left" vertical="center" indent="1"/>
    </xf>
    <xf numFmtId="0" fontId="29" fillId="85" borderId="68" applyNumberFormat="0" applyProtection="0">
      <alignment horizontal="left" vertical="center" indent="1"/>
    </xf>
    <xf numFmtId="0" fontId="5" fillId="82" borderId="58" applyNumberFormat="0" applyProtection="0">
      <alignment horizontal="left" vertical="center" indent="1"/>
    </xf>
    <xf numFmtId="0" fontId="29" fillId="85" borderId="68" applyNumberFormat="0" applyProtection="0">
      <alignment horizontal="left" vertical="center" indent="1"/>
    </xf>
    <xf numFmtId="0" fontId="5" fillId="82" borderId="58" applyNumberFormat="0" applyProtection="0">
      <alignment horizontal="left" vertical="center" indent="1"/>
    </xf>
    <xf numFmtId="0" fontId="5" fillId="82" borderId="58" applyNumberFormat="0" applyProtection="0">
      <alignment horizontal="left" vertical="center" indent="1"/>
    </xf>
    <xf numFmtId="0" fontId="5" fillId="82" borderId="58" applyNumberFormat="0" applyProtection="0">
      <alignment horizontal="left" vertical="center" indent="1"/>
    </xf>
    <xf numFmtId="0" fontId="5" fillId="82" borderId="58" applyNumberFormat="0" applyProtection="0">
      <alignment horizontal="left" vertical="center" indent="1"/>
    </xf>
    <xf numFmtId="0" fontId="5" fillId="82" borderId="58" applyNumberFormat="0" applyProtection="0">
      <alignment horizontal="left" vertical="center" indent="1"/>
    </xf>
    <xf numFmtId="0" fontId="29" fillId="85" borderId="68" applyNumberFormat="0" applyProtection="0">
      <alignment horizontal="left" vertical="center" indent="1"/>
    </xf>
    <xf numFmtId="0" fontId="5" fillId="82" borderId="58" applyNumberFormat="0" applyProtection="0">
      <alignment horizontal="left" vertical="center" indent="1"/>
    </xf>
    <xf numFmtId="0" fontId="5" fillId="82" borderId="58" applyNumberFormat="0" applyProtection="0">
      <alignment horizontal="left" vertical="center" indent="1"/>
    </xf>
    <xf numFmtId="0" fontId="5" fillId="82" borderId="58" applyNumberFormat="0" applyProtection="0">
      <alignment horizontal="left" vertical="center" indent="1"/>
    </xf>
    <xf numFmtId="0" fontId="5" fillId="82" borderId="58" applyNumberFormat="0" applyProtection="0">
      <alignment horizontal="left" vertical="center" indent="1"/>
    </xf>
    <xf numFmtId="0" fontId="5" fillId="82" borderId="58" applyNumberFormat="0" applyProtection="0">
      <alignment horizontal="left" vertical="center" indent="1"/>
    </xf>
    <xf numFmtId="0" fontId="5" fillId="82" borderId="58" applyNumberFormat="0" applyProtection="0">
      <alignment horizontal="left" vertical="center" indent="1"/>
    </xf>
    <xf numFmtId="0" fontId="5" fillId="45" borderId="58" applyNumberFormat="0" applyProtection="0">
      <alignment horizontal="left" vertical="center" indent="1"/>
    </xf>
    <xf numFmtId="0" fontId="5" fillId="82" borderId="58" applyNumberFormat="0" applyProtection="0">
      <alignment horizontal="left" vertical="top" indent="1"/>
    </xf>
    <xf numFmtId="0" fontId="5" fillId="82" borderId="58" applyNumberFormat="0" applyProtection="0">
      <alignment horizontal="left" vertical="top" indent="1"/>
    </xf>
    <xf numFmtId="0" fontId="5" fillId="84" borderId="8" applyNumberFormat="0" applyProtection="0">
      <alignment horizontal="left" vertical="center" indent="1"/>
    </xf>
    <xf numFmtId="0" fontId="5" fillId="82" borderId="58" applyNumberFormat="0" applyProtection="0">
      <alignment horizontal="left" vertical="top" indent="1"/>
    </xf>
    <xf numFmtId="0" fontId="5" fillId="82" borderId="58" applyNumberFormat="0" applyProtection="0">
      <alignment horizontal="left" vertical="top" indent="1"/>
    </xf>
    <xf numFmtId="0" fontId="5" fillId="82" borderId="58" applyNumberFormat="0" applyProtection="0">
      <alignment horizontal="left" vertical="top" indent="1"/>
    </xf>
    <xf numFmtId="0" fontId="5" fillId="82" borderId="58" applyNumberFormat="0" applyProtection="0">
      <alignment horizontal="left" vertical="top" indent="1"/>
    </xf>
    <xf numFmtId="0" fontId="5" fillId="82" borderId="58" applyNumberFormat="0" applyProtection="0">
      <alignment horizontal="left" vertical="top" indent="1"/>
    </xf>
    <xf numFmtId="0" fontId="5" fillId="82" borderId="58" applyNumberFormat="0" applyProtection="0">
      <alignment horizontal="left" vertical="top" indent="1"/>
    </xf>
    <xf numFmtId="0" fontId="5" fillId="82" borderId="58" applyNumberFormat="0" applyProtection="0">
      <alignment horizontal="left" vertical="top" indent="1"/>
    </xf>
    <xf numFmtId="0" fontId="5" fillId="82" borderId="58" applyNumberFormat="0" applyProtection="0">
      <alignment horizontal="left" vertical="top" indent="1"/>
    </xf>
    <xf numFmtId="0" fontId="5" fillId="82" borderId="58" applyNumberFormat="0" applyProtection="0">
      <alignment horizontal="left" vertical="top" indent="1"/>
    </xf>
    <xf numFmtId="0" fontId="29" fillId="45" borderId="58" applyNumberFormat="0" applyProtection="0">
      <alignment horizontal="left" vertical="top" indent="1"/>
    </xf>
    <xf numFmtId="0" fontId="5" fillId="82" borderId="58" applyNumberFormat="0" applyProtection="0">
      <alignment horizontal="left" vertical="top" indent="1"/>
    </xf>
    <xf numFmtId="0" fontId="5" fillId="82" borderId="58" applyNumberFormat="0" applyProtection="0">
      <alignment horizontal="left" vertical="top" indent="1"/>
    </xf>
    <xf numFmtId="0" fontId="5" fillId="82" borderId="58" applyNumberFormat="0" applyProtection="0">
      <alignment horizontal="left" vertical="top" indent="1"/>
    </xf>
    <xf numFmtId="0" fontId="5" fillId="82" borderId="58" applyNumberFormat="0" applyProtection="0">
      <alignment horizontal="left" vertical="top" indent="1"/>
    </xf>
    <xf numFmtId="0" fontId="5" fillId="82" borderId="58" applyNumberFormat="0" applyProtection="0">
      <alignment horizontal="left" vertical="top" indent="1"/>
    </xf>
    <xf numFmtId="0" fontId="29" fillId="45" borderId="58" applyNumberFormat="0" applyProtection="0">
      <alignment horizontal="left" vertical="top" indent="1"/>
    </xf>
    <xf numFmtId="0" fontId="5" fillId="82" borderId="58" applyNumberFormat="0" applyProtection="0">
      <alignment horizontal="left" vertical="top" indent="1"/>
    </xf>
    <xf numFmtId="0" fontId="5" fillId="82" borderId="58" applyNumberFormat="0" applyProtection="0">
      <alignment horizontal="left" vertical="top" indent="1"/>
    </xf>
    <xf numFmtId="0" fontId="5" fillId="82" borderId="58" applyNumberFormat="0" applyProtection="0">
      <alignment horizontal="left" vertical="top" indent="1"/>
    </xf>
    <xf numFmtId="0" fontId="5" fillId="82" borderId="58" applyNumberFormat="0" applyProtection="0">
      <alignment horizontal="left" vertical="top" indent="1"/>
    </xf>
    <xf numFmtId="0" fontId="5" fillId="82" borderId="58" applyNumberFormat="0" applyProtection="0">
      <alignment horizontal="left" vertical="top" indent="1"/>
    </xf>
    <xf numFmtId="0" fontId="5" fillId="82" borderId="58" applyNumberFormat="0" applyProtection="0">
      <alignment horizontal="left" vertical="top" indent="1"/>
    </xf>
    <xf numFmtId="0" fontId="5" fillId="82" borderId="58" applyNumberFormat="0" applyProtection="0">
      <alignment horizontal="left" vertical="top" indent="1"/>
    </xf>
    <xf numFmtId="0" fontId="5" fillId="82" borderId="58" applyNumberFormat="0" applyProtection="0">
      <alignment horizontal="left" vertical="top" indent="1"/>
    </xf>
    <xf numFmtId="0" fontId="5" fillId="82" borderId="58" applyNumberFormat="0" applyProtection="0">
      <alignment horizontal="left" vertical="top" indent="1"/>
    </xf>
    <xf numFmtId="0" fontId="5" fillId="45" borderId="58" applyNumberFormat="0" applyProtection="0">
      <alignment horizontal="left" vertical="top" indent="1"/>
    </xf>
    <xf numFmtId="0" fontId="5" fillId="86" borderId="58" applyNumberFormat="0" applyProtection="0">
      <alignment horizontal="left" vertical="center" indent="1"/>
    </xf>
    <xf numFmtId="0" fontId="5" fillId="86" borderId="58" applyNumberFormat="0" applyProtection="0">
      <alignment horizontal="left" vertical="center" indent="1"/>
    </xf>
    <xf numFmtId="0" fontId="5" fillId="67" borderId="8" applyNumberFormat="0" applyProtection="0">
      <alignment horizontal="left" vertical="center" indent="1"/>
    </xf>
    <xf numFmtId="0" fontId="5" fillId="46" borderId="58" applyNumberFormat="0" applyProtection="0">
      <alignment horizontal="left" vertical="center" indent="1"/>
    </xf>
    <xf numFmtId="0" fontId="5" fillId="86" borderId="58" applyNumberFormat="0" applyProtection="0">
      <alignment horizontal="left" vertical="center" indent="1"/>
    </xf>
    <xf numFmtId="0" fontId="5" fillId="86" borderId="58" applyNumberFormat="0" applyProtection="0">
      <alignment horizontal="left" vertical="center" indent="1"/>
    </xf>
    <xf numFmtId="0" fontId="5" fillId="86" borderId="58" applyNumberFormat="0" applyProtection="0">
      <alignment horizontal="left" vertical="center" indent="1"/>
    </xf>
    <xf numFmtId="0" fontId="5" fillId="86" borderId="58" applyNumberFormat="0" applyProtection="0">
      <alignment horizontal="left" vertical="center" indent="1"/>
    </xf>
    <xf numFmtId="0" fontId="5" fillId="86" borderId="58" applyNumberFormat="0" applyProtection="0">
      <alignment horizontal="left" vertical="center" indent="1"/>
    </xf>
    <xf numFmtId="0" fontId="29" fillId="46" borderId="68" applyNumberFormat="0" applyProtection="0">
      <alignment horizontal="left" vertical="center" indent="1"/>
    </xf>
    <xf numFmtId="0" fontId="5" fillId="86" borderId="58" applyNumberFormat="0" applyProtection="0">
      <alignment horizontal="left" vertical="center" indent="1"/>
    </xf>
    <xf numFmtId="0" fontId="5" fillId="86" borderId="58" applyNumberFormat="0" applyProtection="0">
      <alignment horizontal="left" vertical="center" indent="1"/>
    </xf>
    <xf numFmtId="0" fontId="29" fillId="46" borderId="68" applyNumberFormat="0" applyProtection="0">
      <alignment horizontal="left" vertical="center" indent="1"/>
    </xf>
    <xf numFmtId="0" fontId="5" fillId="86" borderId="58" applyNumberFormat="0" applyProtection="0">
      <alignment horizontal="left" vertical="center" indent="1"/>
    </xf>
    <xf numFmtId="0" fontId="5" fillId="86" borderId="58" applyNumberFormat="0" applyProtection="0">
      <alignment horizontal="left" vertical="center" indent="1"/>
    </xf>
    <xf numFmtId="0" fontId="5" fillId="86" borderId="58" applyNumberFormat="0" applyProtection="0">
      <alignment horizontal="left" vertical="center" indent="1"/>
    </xf>
    <xf numFmtId="0" fontId="5" fillId="86" borderId="58" applyNumberFormat="0" applyProtection="0">
      <alignment horizontal="left" vertical="center" indent="1"/>
    </xf>
    <xf numFmtId="0" fontId="5" fillId="86" borderId="58" applyNumberFormat="0" applyProtection="0">
      <alignment horizontal="left" vertical="center" indent="1"/>
    </xf>
    <xf numFmtId="0" fontId="29" fillId="46" borderId="68" applyNumberFormat="0" applyProtection="0">
      <alignment horizontal="left" vertical="center" indent="1"/>
    </xf>
    <xf numFmtId="0" fontId="5" fillId="86" borderId="58" applyNumberFormat="0" applyProtection="0">
      <alignment horizontal="left" vertical="center" indent="1"/>
    </xf>
    <xf numFmtId="0" fontId="5" fillId="86" borderId="58" applyNumberFormat="0" applyProtection="0">
      <alignment horizontal="left" vertical="center" indent="1"/>
    </xf>
    <xf numFmtId="0" fontId="5" fillId="86" borderId="58" applyNumberFormat="0" applyProtection="0">
      <alignment horizontal="left" vertical="center" indent="1"/>
    </xf>
    <xf numFmtId="0" fontId="5" fillId="86" borderId="58" applyNumberFormat="0" applyProtection="0">
      <alignment horizontal="left" vertical="center" indent="1"/>
    </xf>
    <xf numFmtId="0" fontId="5" fillId="86" borderId="58" applyNumberFormat="0" applyProtection="0">
      <alignment horizontal="left" vertical="center" indent="1"/>
    </xf>
    <xf numFmtId="0" fontId="5" fillId="86" borderId="58" applyNumberFormat="0" applyProtection="0">
      <alignment horizontal="left" vertical="center" indent="1"/>
    </xf>
    <xf numFmtId="0" fontId="5" fillId="86" borderId="58" applyNumberFormat="0" applyProtection="0">
      <alignment horizontal="left" vertical="center" indent="1"/>
    </xf>
    <xf numFmtId="0" fontId="5" fillId="86" borderId="58" applyNumberFormat="0" applyProtection="0">
      <alignment horizontal="left" vertical="center" indent="1"/>
    </xf>
    <xf numFmtId="0" fontId="5" fillId="86" borderId="58" applyNumberFormat="0" applyProtection="0">
      <alignment horizontal="left" vertical="center" indent="1"/>
    </xf>
    <xf numFmtId="0" fontId="5" fillId="46" borderId="58" applyNumberFormat="0" applyProtection="0">
      <alignment horizontal="left" vertical="center" indent="1"/>
    </xf>
    <xf numFmtId="0" fontId="5" fillId="86" borderId="58" applyNumberFormat="0" applyProtection="0">
      <alignment horizontal="left" vertical="top" indent="1"/>
    </xf>
    <xf numFmtId="0" fontId="5" fillId="86" borderId="58" applyNumberFormat="0" applyProtection="0">
      <alignment horizontal="left" vertical="top" indent="1"/>
    </xf>
    <xf numFmtId="0" fontId="5" fillId="67" borderId="8" applyNumberFormat="0" applyProtection="0">
      <alignment horizontal="left" vertical="center" indent="1"/>
    </xf>
    <xf numFmtId="0" fontId="5" fillId="86" borderId="58" applyNumberFormat="0" applyProtection="0">
      <alignment horizontal="left" vertical="top" indent="1"/>
    </xf>
    <xf numFmtId="0" fontId="5" fillId="87" borderId="96" applyNumberFormat="0" applyProtection="0">
      <alignment horizontal="left" vertical="top" indent="1"/>
    </xf>
    <xf numFmtId="0" fontId="5" fillId="86" borderId="58" applyNumberFormat="0" applyProtection="0">
      <alignment horizontal="left" vertical="top" indent="1"/>
    </xf>
    <xf numFmtId="0" fontId="5" fillId="86" borderId="58" applyNumberFormat="0" applyProtection="0">
      <alignment horizontal="left" vertical="top" indent="1"/>
    </xf>
    <xf numFmtId="0" fontId="5" fillId="86" borderId="58" applyNumberFormat="0" applyProtection="0">
      <alignment horizontal="left" vertical="top" indent="1"/>
    </xf>
    <xf numFmtId="0" fontId="5" fillId="46" borderId="58" applyNumberFormat="0" applyProtection="0">
      <alignment horizontal="left" vertical="top" indent="1"/>
    </xf>
    <xf numFmtId="0" fontId="5" fillId="46" borderId="58" applyNumberFormat="0" applyProtection="0">
      <alignment horizontal="left" vertical="top" indent="1"/>
    </xf>
    <xf numFmtId="0" fontId="5" fillId="86" borderId="58" applyNumberFormat="0" applyProtection="0">
      <alignment horizontal="left" vertical="top" indent="1"/>
    </xf>
    <xf numFmtId="0" fontId="5" fillId="86" borderId="58" applyNumberFormat="0" applyProtection="0">
      <alignment horizontal="left" vertical="top" indent="1"/>
    </xf>
    <xf numFmtId="0" fontId="5" fillId="86" borderId="58" applyNumberFormat="0" applyProtection="0">
      <alignment horizontal="left" vertical="top" indent="1"/>
    </xf>
    <xf numFmtId="0" fontId="29" fillId="46" borderId="58" applyNumberFormat="0" applyProtection="0">
      <alignment horizontal="left" vertical="top" indent="1"/>
    </xf>
    <xf numFmtId="0" fontId="5" fillId="86" borderId="58" applyNumberFormat="0" applyProtection="0">
      <alignment horizontal="left" vertical="top" indent="1"/>
    </xf>
    <xf numFmtId="0" fontId="5" fillId="86" borderId="58" applyNumberFormat="0" applyProtection="0">
      <alignment horizontal="left" vertical="top" indent="1"/>
    </xf>
    <xf numFmtId="0" fontId="5" fillId="86" borderId="58" applyNumberFormat="0" applyProtection="0">
      <alignment horizontal="left" vertical="top" indent="1"/>
    </xf>
    <xf numFmtId="0" fontId="5" fillId="86" borderId="58" applyNumberFormat="0" applyProtection="0">
      <alignment horizontal="left" vertical="top" indent="1"/>
    </xf>
    <xf numFmtId="0" fontId="5" fillId="86" borderId="58" applyNumberFormat="0" applyProtection="0">
      <alignment horizontal="left" vertical="top" indent="1"/>
    </xf>
    <xf numFmtId="0" fontId="29" fillId="46" borderId="58" applyNumberFormat="0" applyProtection="0">
      <alignment horizontal="left" vertical="top" indent="1"/>
    </xf>
    <xf numFmtId="0" fontId="5" fillId="86" borderId="58" applyNumberFormat="0" applyProtection="0">
      <alignment horizontal="left" vertical="top" indent="1"/>
    </xf>
    <xf numFmtId="0" fontId="5" fillId="86" borderId="58" applyNumberFormat="0" applyProtection="0">
      <alignment horizontal="left" vertical="top" indent="1"/>
    </xf>
    <xf numFmtId="0" fontId="5" fillId="86" borderId="58" applyNumberFormat="0" applyProtection="0">
      <alignment horizontal="left" vertical="top" indent="1"/>
    </xf>
    <xf numFmtId="0" fontId="5" fillId="86" borderId="58" applyNumberFormat="0" applyProtection="0">
      <alignment horizontal="left" vertical="top" indent="1"/>
    </xf>
    <xf numFmtId="0" fontId="5" fillId="86" borderId="58" applyNumberFormat="0" applyProtection="0">
      <alignment horizontal="left" vertical="top" indent="1"/>
    </xf>
    <xf numFmtId="0" fontId="5" fillId="86" borderId="58" applyNumberFormat="0" applyProtection="0">
      <alignment horizontal="left" vertical="top" indent="1"/>
    </xf>
    <xf numFmtId="0" fontId="5" fillId="86" borderId="58" applyNumberFormat="0" applyProtection="0">
      <alignment horizontal="left" vertical="top" indent="1"/>
    </xf>
    <xf numFmtId="0" fontId="5" fillId="86" borderId="58" applyNumberFormat="0" applyProtection="0">
      <alignment horizontal="left" vertical="top" indent="1"/>
    </xf>
    <xf numFmtId="0" fontId="5" fillId="86" borderId="58" applyNumberFormat="0" applyProtection="0">
      <alignment horizontal="left" vertical="top" indent="1"/>
    </xf>
    <xf numFmtId="0" fontId="5" fillId="46" borderId="58" applyNumberFormat="0" applyProtection="0">
      <alignment horizontal="left" vertical="top" indent="1"/>
    </xf>
    <xf numFmtId="0" fontId="5" fillId="88" borderId="58" applyNumberFormat="0" applyProtection="0">
      <alignment horizontal="left" vertical="center" indent="1"/>
    </xf>
    <xf numFmtId="0" fontId="5" fillId="88" borderId="58" applyNumberFormat="0" applyProtection="0">
      <alignment horizontal="left" vertical="center" indent="1"/>
    </xf>
    <xf numFmtId="0" fontId="5" fillId="79" borderId="8" applyNumberFormat="0" applyProtection="0">
      <alignment horizontal="left" vertical="center" indent="1"/>
    </xf>
    <xf numFmtId="0" fontId="29" fillId="5" borderId="68" applyNumberFormat="0" applyProtection="0">
      <alignment horizontal="left" vertical="center" indent="1"/>
    </xf>
    <xf numFmtId="0" fontId="5" fillId="88" borderId="58" applyNumberFormat="0" applyProtection="0">
      <alignment horizontal="left" vertical="center" indent="1"/>
    </xf>
    <xf numFmtId="0" fontId="5" fillId="88" borderId="58" applyNumberFormat="0" applyProtection="0">
      <alignment horizontal="left" vertical="center" indent="1"/>
    </xf>
    <xf numFmtId="0" fontId="5" fillId="88" borderId="58" applyNumberFormat="0" applyProtection="0">
      <alignment horizontal="left" vertical="center" indent="1"/>
    </xf>
    <xf numFmtId="0" fontId="5" fillId="88" borderId="58" applyNumberFormat="0" applyProtection="0">
      <alignment horizontal="left" vertical="center" indent="1"/>
    </xf>
    <xf numFmtId="0" fontId="5" fillId="5" borderId="58" applyNumberFormat="0" applyProtection="0">
      <alignment horizontal="left" vertical="center" indent="1"/>
    </xf>
    <xf numFmtId="0" fontId="5" fillId="5" borderId="58" applyNumberFormat="0" applyProtection="0">
      <alignment horizontal="left" vertical="center" indent="1"/>
    </xf>
    <xf numFmtId="0" fontId="5" fillId="88" borderId="58" applyNumberFormat="0" applyProtection="0">
      <alignment horizontal="left" vertical="center" indent="1"/>
    </xf>
    <xf numFmtId="0" fontId="5" fillId="88" borderId="58" applyNumberFormat="0" applyProtection="0">
      <alignment horizontal="left" vertical="center" indent="1"/>
    </xf>
    <xf numFmtId="0" fontId="5" fillId="88" borderId="58" applyNumberFormat="0" applyProtection="0">
      <alignment horizontal="left" vertical="center" indent="1"/>
    </xf>
    <xf numFmtId="0" fontId="5" fillId="88" borderId="58" applyNumberFormat="0" applyProtection="0">
      <alignment horizontal="left" vertical="center" indent="1"/>
    </xf>
    <xf numFmtId="0" fontId="5" fillId="88" borderId="58" applyNumberFormat="0" applyProtection="0">
      <alignment horizontal="left" vertical="center" indent="1"/>
    </xf>
    <xf numFmtId="0" fontId="5" fillId="88" borderId="58" applyNumberFormat="0" applyProtection="0">
      <alignment horizontal="left" vertical="center" indent="1"/>
    </xf>
    <xf numFmtId="0" fontId="29" fillId="5" borderId="68" applyNumberFormat="0" applyProtection="0">
      <alignment horizontal="left" vertical="center" indent="1"/>
    </xf>
    <xf numFmtId="0" fontId="5" fillId="88" borderId="58" applyNumberFormat="0" applyProtection="0">
      <alignment horizontal="left" vertical="center" indent="1"/>
    </xf>
    <xf numFmtId="0" fontId="5" fillId="88" borderId="58" applyNumberFormat="0" applyProtection="0">
      <alignment horizontal="left" vertical="center" indent="1"/>
    </xf>
    <xf numFmtId="0" fontId="5" fillId="88" borderId="58" applyNumberFormat="0" applyProtection="0">
      <alignment horizontal="left" vertical="center" indent="1"/>
    </xf>
    <xf numFmtId="0" fontId="5" fillId="88" borderId="58" applyNumberFormat="0" applyProtection="0">
      <alignment horizontal="left" vertical="center" indent="1"/>
    </xf>
    <xf numFmtId="0" fontId="5" fillId="88" borderId="58" applyNumberFormat="0" applyProtection="0">
      <alignment horizontal="left" vertical="center" indent="1"/>
    </xf>
    <xf numFmtId="0" fontId="29" fillId="5" borderId="68" applyNumberFormat="0" applyProtection="0">
      <alignment horizontal="left" vertical="center" indent="1"/>
    </xf>
    <xf numFmtId="0" fontId="5" fillId="88" borderId="58" applyNumberFormat="0" applyProtection="0">
      <alignment horizontal="left" vertical="center" indent="1"/>
    </xf>
    <xf numFmtId="0" fontId="5" fillId="88" borderId="58" applyNumberFormat="0" applyProtection="0">
      <alignment horizontal="left" vertical="center" indent="1"/>
    </xf>
    <xf numFmtId="0" fontId="5" fillId="88" borderId="58" applyNumberFormat="0" applyProtection="0">
      <alignment horizontal="left" vertical="center" indent="1"/>
    </xf>
    <xf numFmtId="0" fontId="5" fillId="88" borderId="58" applyNumberFormat="0" applyProtection="0">
      <alignment horizontal="left" vertical="center" indent="1"/>
    </xf>
    <xf numFmtId="0" fontId="5" fillId="88" borderId="58" applyNumberFormat="0" applyProtection="0">
      <alignment horizontal="left" vertical="center" indent="1"/>
    </xf>
    <xf numFmtId="0" fontId="5" fillId="88" borderId="58" applyNumberFormat="0" applyProtection="0">
      <alignment horizontal="left" vertical="center" indent="1"/>
    </xf>
    <xf numFmtId="0" fontId="5" fillId="5" borderId="58" applyNumberFormat="0" applyProtection="0">
      <alignment horizontal="left" vertical="center" indent="1"/>
    </xf>
    <xf numFmtId="0" fontId="5" fillId="88" borderId="58" applyNumberFormat="0" applyProtection="0">
      <alignment horizontal="left" vertical="top" indent="1"/>
    </xf>
    <xf numFmtId="0" fontId="5" fillId="88" borderId="58" applyNumberFormat="0" applyProtection="0">
      <alignment horizontal="left" vertical="top" indent="1"/>
    </xf>
    <xf numFmtId="0" fontId="5" fillId="79" borderId="8" applyNumberFormat="0" applyProtection="0">
      <alignment horizontal="left" vertical="center" indent="1"/>
    </xf>
    <xf numFmtId="0" fontId="5" fillId="88" borderId="58" applyNumberFormat="0" applyProtection="0">
      <alignment horizontal="left" vertical="top" indent="1"/>
    </xf>
    <xf numFmtId="0" fontId="5" fillId="88" borderId="58" applyNumberFormat="0" applyProtection="0">
      <alignment horizontal="left" vertical="top" indent="1"/>
    </xf>
    <xf numFmtId="0" fontId="5" fillId="88" borderId="58" applyNumberFormat="0" applyProtection="0">
      <alignment horizontal="left" vertical="top" indent="1"/>
    </xf>
    <xf numFmtId="0" fontId="5" fillId="88" borderId="58" applyNumberFormat="0" applyProtection="0">
      <alignment horizontal="left" vertical="top" indent="1"/>
    </xf>
    <xf numFmtId="0" fontId="5" fillId="88" borderId="58" applyNumberFormat="0" applyProtection="0">
      <alignment horizontal="left" vertical="top" indent="1"/>
    </xf>
    <xf numFmtId="0" fontId="5" fillId="88" borderId="58" applyNumberFormat="0" applyProtection="0">
      <alignment horizontal="left" vertical="top" indent="1"/>
    </xf>
    <xf numFmtId="0" fontId="5" fillId="88" borderId="58" applyNumberFormat="0" applyProtection="0">
      <alignment horizontal="left" vertical="top" indent="1"/>
    </xf>
    <xf numFmtId="0" fontId="5" fillId="88" borderId="58" applyNumberFormat="0" applyProtection="0">
      <alignment horizontal="left" vertical="top" indent="1"/>
    </xf>
    <xf numFmtId="0" fontId="5" fillId="88" borderId="58" applyNumberFormat="0" applyProtection="0">
      <alignment horizontal="left" vertical="top" indent="1"/>
    </xf>
    <xf numFmtId="0" fontId="29" fillId="5" borderId="58" applyNumberFormat="0" applyProtection="0">
      <alignment horizontal="left" vertical="top" indent="1"/>
    </xf>
    <xf numFmtId="0" fontId="5" fillId="88" borderId="58" applyNumberFormat="0" applyProtection="0">
      <alignment horizontal="left" vertical="top" indent="1"/>
    </xf>
    <xf numFmtId="0" fontId="5" fillId="88" borderId="58" applyNumberFormat="0" applyProtection="0">
      <alignment horizontal="left" vertical="top" indent="1"/>
    </xf>
    <xf numFmtId="0" fontId="5" fillId="88" borderId="58" applyNumberFormat="0" applyProtection="0">
      <alignment horizontal="left" vertical="top" indent="1"/>
    </xf>
    <xf numFmtId="0" fontId="5" fillId="88" borderId="58" applyNumberFormat="0" applyProtection="0">
      <alignment horizontal="left" vertical="top" indent="1"/>
    </xf>
    <xf numFmtId="0" fontId="5" fillId="88" borderId="58" applyNumberFormat="0" applyProtection="0">
      <alignment horizontal="left" vertical="top" indent="1"/>
    </xf>
    <xf numFmtId="0" fontId="29" fillId="5" borderId="58" applyNumberFormat="0" applyProtection="0">
      <alignment horizontal="left" vertical="top" indent="1"/>
    </xf>
    <xf numFmtId="0" fontId="5" fillId="88" borderId="58" applyNumberFormat="0" applyProtection="0">
      <alignment horizontal="left" vertical="top" indent="1"/>
    </xf>
    <xf numFmtId="0" fontId="5" fillId="88" borderId="58" applyNumberFormat="0" applyProtection="0">
      <alignment horizontal="left" vertical="top" indent="1"/>
    </xf>
    <xf numFmtId="0" fontId="5" fillId="88" borderId="58" applyNumberFormat="0" applyProtection="0">
      <alignment horizontal="left" vertical="top" indent="1"/>
    </xf>
    <xf numFmtId="0" fontId="5" fillId="88" borderId="58" applyNumberFormat="0" applyProtection="0">
      <alignment horizontal="left" vertical="top" indent="1"/>
    </xf>
    <xf numFmtId="0" fontId="5" fillId="88" borderId="58" applyNumberFormat="0" applyProtection="0">
      <alignment horizontal="left" vertical="top" indent="1"/>
    </xf>
    <xf numFmtId="0" fontId="5" fillId="88" borderId="58" applyNumberFormat="0" applyProtection="0">
      <alignment horizontal="left" vertical="top" indent="1"/>
    </xf>
    <xf numFmtId="0" fontId="5" fillId="88" borderId="58" applyNumberFormat="0" applyProtection="0">
      <alignment horizontal="left" vertical="top" indent="1"/>
    </xf>
    <xf numFmtId="0" fontId="5" fillId="88" borderId="58" applyNumberFormat="0" applyProtection="0">
      <alignment horizontal="left" vertical="top" indent="1"/>
    </xf>
    <xf numFmtId="0" fontId="5" fillId="88" borderId="58" applyNumberFormat="0" applyProtection="0">
      <alignment horizontal="left" vertical="top" indent="1"/>
    </xf>
    <xf numFmtId="0" fontId="5" fillId="5" borderId="58" applyNumberFormat="0" applyProtection="0">
      <alignment horizontal="left" vertical="top" indent="1"/>
    </xf>
    <xf numFmtId="0" fontId="29" fillId="2" borderId="97" applyNumberFormat="0">
      <protection locked="0"/>
    </xf>
    <xf numFmtId="0" fontId="29" fillId="2" borderId="97" applyNumberFormat="0">
      <protection locked="0"/>
    </xf>
    <xf numFmtId="0" fontId="5" fillId="0" borderId="0"/>
    <xf numFmtId="0" fontId="5" fillId="2" borderId="14" applyNumberFormat="0">
      <protection locked="0"/>
    </xf>
    <xf numFmtId="0" fontId="29" fillId="2" borderId="97" applyNumberFormat="0">
      <protection locked="0"/>
    </xf>
    <xf numFmtId="0" fontId="117" fillId="12" borderId="98" applyBorder="0"/>
    <xf numFmtId="0" fontId="117" fillId="12" borderId="98" applyBorder="0"/>
    <xf numFmtId="0" fontId="117" fillId="12" borderId="98" applyBorder="0"/>
    <xf numFmtId="0" fontId="117" fillId="12" borderId="98" applyBorder="0"/>
    <xf numFmtId="0" fontId="117" fillId="12" borderId="98" applyBorder="0"/>
    <xf numFmtId="0" fontId="117" fillId="12" borderId="98" applyBorder="0"/>
    <xf numFmtId="4" fontId="118" fillId="47" borderId="58" applyNumberFormat="0" applyProtection="0">
      <alignment vertical="center"/>
    </xf>
    <xf numFmtId="4" fontId="41" fillId="69" borderId="58" applyNumberFormat="0" applyProtection="0">
      <alignment vertical="center"/>
    </xf>
    <xf numFmtId="4" fontId="41" fillId="69" borderId="58" applyNumberFormat="0" applyProtection="0">
      <alignment vertical="center"/>
    </xf>
    <xf numFmtId="4" fontId="118" fillId="47" borderId="58" applyNumberFormat="0" applyProtection="0">
      <alignment vertical="center"/>
    </xf>
    <xf numFmtId="4" fontId="41" fillId="69" borderId="58" applyNumberFormat="0" applyProtection="0">
      <alignment vertical="center"/>
    </xf>
    <xf numFmtId="4" fontId="118" fillId="47" borderId="58" applyNumberFormat="0" applyProtection="0">
      <alignment vertical="center"/>
    </xf>
    <xf numFmtId="4" fontId="118" fillId="47" borderId="58" applyNumberFormat="0" applyProtection="0">
      <alignment vertical="center"/>
    </xf>
    <xf numFmtId="4" fontId="114" fillId="69" borderId="14" applyNumberFormat="0" applyProtection="0">
      <alignment vertical="center"/>
    </xf>
    <xf numFmtId="4" fontId="114" fillId="69" borderId="14" applyNumberFormat="0" applyProtection="0">
      <alignment vertical="center"/>
    </xf>
    <xf numFmtId="4" fontId="114" fillId="69" borderId="14" applyNumberFormat="0" applyProtection="0">
      <alignment vertical="center"/>
    </xf>
    <xf numFmtId="4" fontId="58" fillId="69" borderId="58" applyNumberFormat="0" applyProtection="0">
      <alignment vertical="center"/>
    </xf>
    <xf numFmtId="4" fontId="114" fillId="69" borderId="14" applyNumberFormat="0" applyProtection="0">
      <alignment vertical="center"/>
    </xf>
    <xf numFmtId="4" fontId="114" fillId="69" borderId="14" applyNumberFormat="0" applyProtection="0">
      <alignment vertical="center"/>
    </xf>
    <xf numFmtId="4" fontId="114" fillId="69" borderId="14" applyNumberFormat="0" applyProtection="0">
      <alignment vertical="center"/>
    </xf>
    <xf numFmtId="4" fontId="118" fillId="6" borderId="58" applyNumberFormat="0" applyProtection="0">
      <alignment horizontal="left" vertical="center" indent="1"/>
    </xf>
    <xf numFmtId="4" fontId="41" fillId="69" borderId="58" applyNumberFormat="0" applyProtection="0">
      <alignment horizontal="left" vertical="center" indent="1"/>
    </xf>
    <xf numFmtId="4" fontId="41" fillId="69" borderId="58" applyNumberFormat="0" applyProtection="0">
      <alignment horizontal="left" vertical="center" indent="1"/>
    </xf>
    <xf numFmtId="4" fontId="118" fillId="6" borderId="58" applyNumberFormat="0" applyProtection="0">
      <alignment horizontal="left" vertical="center" indent="1"/>
    </xf>
    <xf numFmtId="4" fontId="41" fillId="69" borderId="58" applyNumberFormat="0" applyProtection="0">
      <alignment horizontal="left" vertical="center" indent="1"/>
    </xf>
    <xf numFmtId="4" fontId="118" fillId="6" borderId="58" applyNumberFormat="0" applyProtection="0">
      <alignment horizontal="left" vertical="center" indent="1"/>
    </xf>
    <xf numFmtId="4" fontId="118" fillId="6" borderId="58" applyNumberFormat="0" applyProtection="0">
      <alignment horizontal="left" vertical="center" indent="1"/>
    </xf>
    <xf numFmtId="0" fontId="118" fillId="47" borderId="58" applyNumberFormat="0" applyProtection="0">
      <alignment horizontal="left" vertical="top" indent="1"/>
    </xf>
    <xf numFmtId="0" fontId="41" fillId="69" borderId="58" applyNumberFormat="0" applyProtection="0">
      <alignment horizontal="left" vertical="top" indent="1"/>
    </xf>
    <xf numFmtId="0" fontId="41" fillId="69" borderId="58" applyNumberFormat="0" applyProtection="0">
      <alignment horizontal="left" vertical="top" indent="1"/>
    </xf>
    <xf numFmtId="0" fontId="118" fillId="47" borderId="58" applyNumberFormat="0" applyProtection="0">
      <alignment horizontal="left" vertical="top" indent="1"/>
    </xf>
    <xf numFmtId="0" fontId="41" fillId="69" borderId="58" applyNumberFormat="0" applyProtection="0">
      <alignment horizontal="left" vertical="top" indent="1"/>
    </xf>
    <xf numFmtId="0" fontId="118" fillId="47" borderId="58" applyNumberFormat="0" applyProtection="0">
      <alignment horizontal="left" vertical="top" indent="1"/>
    </xf>
    <xf numFmtId="0" fontId="118" fillId="47" borderId="58" applyNumberFormat="0" applyProtection="0">
      <alignment horizontal="left" vertical="top" indent="1"/>
    </xf>
    <xf numFmtId="4" fontId="29" fillId="0" borderId="68" applyNumberFormat="0" applyProtection="0">
      <alignment horizontal="right" vertical="center"/>
    </xf>
    <xf numFmtId="4" fontId="41" fillId="0" borderId="0" applyNumberFormat="0" applyProtection="0">
      <alignment horizontal="right"/>
    </xf>
    <xf numFmtId="4" fontId="41" fillId="0" borderId="0" applyNumberFormat="0" applyProtection="0">
      <alignment horizontal="right"/>
    </xf>
    <xf numFmtId="4" fontId="29" fillId="0" borderId="68" applyNumberFormat="0" applyProtection="0">
      <alignment horizontal="right" vertical="center"/>
    </xf>
    <xf numFmtId="4" fontId="29" fillId="0" borderId="68" applyNumberFormat="0" applyProtection="0">
      <alignment horizontal="right" vertical="center"/>
    </xf>
    <xf numFmtId="4" fontId="29" fillId="0" borderId="68" applyNumberFormat="0" applyProtection="0">
      <alignment horizontal="right" vertical="center"/>
    </xf>
    <xf numFmtId="4" fontId="41" fillId="0" borderId="0" applyNumberFormat="0" applyProtection="0">
      <alignment horizontal="right"/>
    </xf>
    <xf numFmtId="4" fontId="29" fillId="0" borderId="68" applyNumberFormat="0" applyProtection="0">
      <alignment horizontal="right" vertical="center"/>
    </xf>
    <xf numFmtId="4" fontId="29" fillId="0" borderId="68" applyNumberFormat="0" applyProtection="0">
      <alignment horizontal="right" vertical="center"/>
    </xf>
    <xf numFmtId="4" fontId="29" fillId="0" borderId="68" applyNumberFormat="0" applyProtection="0">
      <alignment horizontal="right" vertical="center"/>
    </xf>
    <xf numFmtId="4" fontId="29" fillId="0" borderId="68" applyNumberFormat="0" applyProtection="0">
      <alignment horizontal="right" vertical="center"/>
    </xf>
    <xf numFmtId="4" fontId="29" fillId="0" borderId="68" applyNumberFormat="0" applyProtection="0">
      <alignment horizontal="right" vertical="center"/>
    </xf>
    <xf numFmtId="4" fontId="114" fillId="19" borderId="68" applyNumberFormat="0" applyProtection="0">
      <alignment horizontal="right" vertical="center"/>
    </xf>
    <xf numFmtId="4" fontId="40" fillId="0" borderId="99" applyNumberFormat="0" applyProtection="0">
      <alignment horizontal="right" vertical="center"/>
    </xf>
    <xf numFmtId="4" fontId="114" fillId="19" borderId="68" applyNumberFormat="0" applyProtection="0">
      <alignment horizontal="right" vertical="center"/>
    </xf>
    <xf numFmtId="4" fontId="58" fillId="5" borderId="58" applyNumberFormat="0" applyProtection="0">
      <alignment horizontal="right" vertical="center"/>
    </xf>
    <xf numFmtId="4" fontId="58" fillId="5" borderId="58" applyNumberFormat="0" applyProtection="0">
      <alignment horizontal="right" vertical="center"/>
    </xf>
    <xf numFmtId="4" fontId="114" fillId="19" borderId="68" applyNumberFormat="0" applyProtection="0">
      <alignment horizontal="right" vertical="center"/>
    </xf>
    <xf numFmtId="0" fontId="5" fillId="0" borderId="8" applyNumberFormat="0" applyProtection="0">
      <alignment horizontal="left" vertical="center" indent="1"/>
    </xf>
    <xf numFmtId="4" fontId="40" fillId="0" borderId="0" applyNumberFormat="0" applyProtection="0">
      <alignment horizontal="left" vertical="center" wrapText="1" indent="1"/>
    </xf>
    <xf numFmtId="0" fontId="5" fillId="0" borderId="8" applyNumberFormat="0" applyProtection="0">
      <alignment horizontal="left" vertical="center" indent="1"/>
    </xf>
    <xf numFmtId="4" fontId="29" fillId="8" borderId="68" applyNumberFormat="0" applyProtection="0">
      <alignment horizontal="left" vertical="center" indent="1"/>
    </xf>
    <xf numFmtId="4" fontId="29" fillId="8" borderId="68" applyNumberFormat="0" applyProtection="0">
      <alignment horizontal="left" vertical="center" indent="1"/>
    </xf>
    <xf numFmtId="4" fontId="29" fillId="8" borderId="68" applyNumberFormat="0" applyProtection="0">
      <alignment horizontal="left" vertical="center" indent="1"/>
    </xf>
    <xf numFmtId="4" fontId="40" fillId="0" borderId="0" applyNumberFormat="0" applyProtection="0">
      <alignment horizontal="left" vertical="center" wrapText="1" indent="1"/>
    </xf>
    <xf numFmtId="4" fontId="29" fillId="8" borderId="68" applyNumberFormat="0" applyProtection="0">
      <alignment horizontal="left" vertical="center" indent="1"/>
    </xf>
    <xf numFmtId="0" fontId="5" fillId="79" borderId="8" applyNumberFormat="0" applyProtection="0">
      <alignment horizontal="left" vertical="center" indent="1"/>
    </xf>
    <xf numFmtId="4" fontId="29" fillId="8" borderId="68" applyNumberFormat="0" applyProtection="0">
      <alignment horizontal="left" vertical="center" indent="1"/>
    </xf>
    <xf numFmtId="4" fontId="29" fillId="8" borderId="68" applyNumberFormat="0" applyProtection="0">
      <alignment horizontal="left" vertical="center" indent="1"/>
    </xf>
    <xf numFmtId="4" fontId="41" fillId="45" borderId="58" applyNumberFormat="0" applyProtection="0">
      <alignment horizontal="left" vertical="center" indent="1"/>
    </xf>
    <xf numFmtId="0" fontId="118" fillId="45" borderId="58" applyNumberFormat="0" applyProtection="0">
      <alignment horizontal="left" vertical="top" indent="1"/>
    </xf>
    <xf numFmtId="0" fontId="116" fillId="0" borderId="0" applyNumberFormat="0" applyProtection="0">
      <alignment horizontal="center" wrapText="1"/>
    </xf>
    <xf numFmtId="0" fontId="118" fillId="45" borderId="58" applyNumberFormat="0" applyProtection="0">
      <alignment horizontal="left" vertical="top" indent="1"/>
    </xf>
    <xf numFmtId="0" fontId="41" fillId="82" borderId="58" applyNumberFormat="0" applyProtection="0">
      <alignment horizontal="left" vertical="top" indent="1"/>
    </xf>
    <xf numFmtId="0" fontId="41" fillId="82" borderId="58" applyNumberFormat="0" applyProtection="0">
      <alignment horizontal="left" vertical="top" indent="1"/>
    </xf>
    <xf numFmtId="0" fontId="5" fillId="79" borderId="8" applyNumberFormat="0" applyProtection="0">
      <alignment horizontal="left" vertical="center" indent="1"/>
    </xf>
    <xf numFmtId="4" fontId="119" fillId="89" borderId="82" applyNumberFormat="0" applyProtection="0">
      <alignment horizontal="left" vertical="center" indent="1"/>
    </xf>
    <xf numFmtId="4" fontId="120" fillId="89" borderId="0" applyNumberFormat="0" applyProtection="0">
      <alignment horizontal="left" vertical="center" indent="1"/>
    </xf>
    <xf numFmtId="4" fontId="121" fillId="0" borderId="0" applyNumberFormat="0" applyProtection="0">
      <alignment horizontal="left"/>
    </xf>
    <xf numFmtId="4" fontId="119" fillId="89" borderId="82" applyNumberFormat="0" applyProtection="0">
      <alignment horizontal="left" vertical="center" indent="1"/>
    </xf>
    <xf numFmtId="4" fontId="120" fillId="89" borderId="0" applyNumberFormat="0" applyProtection="0">
      <alignment horizontal="left" vertical="center" indent="1"/>
    </xf>
    <xf numFmtId="4" fontId="120" fillId="89" borderId="0" applyNumberFormat="0" applyProtection="0">
      <alignment horizontal="left" vertical="center" indent="1"/>
    </xf>
    <xf numFmtId="4" fontId="119" fillId="89" borderId="82" applyNumberFormat="0" applyProtection="0">
      <alignment horizontal="left" vertical="center" indent="1"/>
    </xf>
    <xf numFmtId="0" fontId="29" fillId="90" borderId="14"/>
    <xf numFmtId="0" fontId="29" fillId="90" borderId="14"/>
    <xf numFmtId="0" fontId="29" fillId="90" borderId="14"/>
    <xf numFmtId="0" fontId="29" fillId="90" borderId="14"/>
    <xf numFmtId="0" fontId="29" fillId="90" borderId="14"/>
    <xf numFmtId="0" fontId="29" fillId="90" borderId="14"/>
    <xf numFmtId="4" fontId="60" fillId="0" borderId="0" applyNumberFormat="0" applyProtection="0">
      <alignment horizontal="right"/>
    </xf>
    <xf numFmtId="4" fontId="60" fillId="0" borderId="0" applyNumberFormat="0" applyProtection="0">
      <alignment horizontal="right"/>
    </xf>
    <xf numFmtId="4" fontId="122" fillId="2" borderId="68" applyNumberFormat="0" applyProtection="0">
      <alignment horizontal="right" vertical="center"/>
    </xf>
    <xf numFmtId="4" fontId="60" fillId="0" borderId="0" applyNumberFormat="0" applyProtection="0">
      <alignment horizontal="right"/>
    </xf>
    <xf numFmtId="4" fontId="122" fillId="2" borderId="68" applyNumberFormat="0" applyProtection="0">
      <alignment horizontal="right" vertical="center"/>
    </xf>
    <xf numFmtId="4" fontId="60" fillId="5" borderId="58" applyNumberFormat="0" applyProtection="0">
      <alignment horizontal="right" vertical="center"/>
    </xf>
    <xf numFmtId="4" fontId="122" fillId="2" borderId="68" applyNumberFormat="0" applyProtection="0">
      <alignment horizontal="right" vertical="center"/>
    </xf>
    <xf numFmtId="4" fontId="122" fillId="2" borderId="68" applyNumberFormat="0" applyProtection="0">
      <alignment horizontal="right" vertical="center"/>
    </xf>
    <xf numFmtId="4" fontId="60" fillId="5" borderId="58" applyNumberFormat="0" applyProtection="0">
      <alignment horizontal="right" vertical="center"/>
    </xf>
    <xf numFmtId="0" fontId="25" fillId="19" borderId="0"/>
    <xf numFmtId="49" fontId="123" fillId="17" borderId="0"/>
    <xf numFmtId="49" fontId="124" fillId="19" borderId="0"/>
    <xf numFmtId="49" fontId="125" fillId="17" borderId="100"/>
    <xf numFmtId="49" fontId="126" fillId="19" borderId="101">
      <alignment horizontal="center" wrapText="1"/>
    </xf>
    <xf numFmtId="49" fontId="125" fillId="17" borderId="0"/>
    <xf numFmtId="49" fontId="126" fillId="19" borderId="102"/>
    <xf numFmtId="0" fontId="25" fillId="19" borderId="100">
      <protection locked="0"/>
    </xf>
    <xf numFmtId="0" fontId="25" fillId="17" borderId="0"/>
    <xf numFmtId="0" fontId="25" fillId="19" borderId="0"/>
    <xf numFmtId="0" fontId="127" fillId="20" borderId="0"/>
    <xf numFmtId="0" fontId="127" fillId="88" borderId="0"/>
    <xf numFmtId="0" fontId="127" fillId="91" borderId="0"/>
    <xf numFmtId="0" fontId="127" fillId="92" borderId="0"/>
    <xf numFmtId="0" fontId="127" fillId="21" borderId="0"/>
    <xf numFmtId="0" fontId="127" fillId="93" borderId="0"/>
    <xf numFmtId="168" fontId="5" fillId="0" borderId="0">
      <alignment horizontal="left" wrapText="1"/>
    </xf>
    <xf numFmtId="168" fontId="5" fillId="0" borderId="0">
      <alignment horizontal="left" wrapText="1"/>
    </xf>
    <xf numFmtId="168" fontId="5" fillId="0" borderId="0">
      <alignment horizontal="left" wrapText="1"/>
    </xf>
    <xf numFmtId="0" fontId="5" fillId="23" borderId="0" applyFont="0" applyAlignment="0">
      <alignment horizontal="center"/>
    </xf>
    <xf numFmtId="168" fontId="5" fillId="0" borderId="0">
      <alignment horizontal="left" wrapText="1"/>
    </xf>
    <xf numFmtId="0" fontId="38" fillId="94" borderId="103" applyNumberFormat="0" applyProtection="0">
      <alignment horizontal="center" wrapText="1"/>
    </xf>
    <xf numFmtId="0" fontId="38" fillId="94" borderId="103" applyNumberFormat="0" applyProtection="0">
      <alignment horizontal="center" wrapText="1"/>
    </xf>
    <xf numFmtId="0" fontId="38" fillId="94" borderId="103" applyNumberFormat="0" applyProtection="0">
      <alignment horizontal="center" wrapText="1"/>
    </xf>
    <xf numFmtId="0" fontId="38" fillId="94" borderId="103" applyNumberFormat="0" applyProtection="0">
      <alignment horizontal="center" wrapText="1"/>
    </xf>
    <xf numFmtId="0" fontId="38" fillId="94" borderId="103" applyNumberFormat="0" applyProtection="0">
      <alignment horizontal="center" wrapText="1"/>
    </xf>
    <xf numFmtId="0" fontId="38" fillId="94" borderId="103" applyNumberFormat="0" applyProtection="0">
      <alignment horizontal="center" wrapText="1"/>
    </xf>
    <xf numFmtId="0" fontId="38" fillId="94" borderId="103" applyNumberFormat="0" applyProtection="0">
      <alignment horizontal="center" wrapText="1"/>
    </xf>
    <xf numFmtId="0" fontId="38" fillId="94" borderId="103" applyNumberFormat="0" applyProtection="0">
      <alignment horizontal="center" wrapText="1"/>
    </xf>
    <xf numFmtId="0" fontId="38" fillId="94" borderId="103" applyNumberFormat="0" applyProtection="0">
      <alignment horizontal="center" wrapText="1"/>
    </xf>
    <xf numFmtId="0" fontId="38" fillId="94" borderId="104" applyNumberFormat="0" applyAlignment="0" applyProtection="0">
      <alignment wrapText="1"/>
    </xf>
    <xf numFmtId="0" fontId="38" fillId="94" borderId="104" applyNumberFormat="0" applyAlignment="0" applyProtection="0">
      <alignment wrapText="1"/>
    </xf>
    <xf numFmtId="0" fontId="38" fillId="94" borderId="104" applyNumberFormat="0" applyAlignment="0" applyProtection="0">
      <alignment wrapText="1"/>
    </xf>
    <xf numFmtId="0" fontId="38" fillId="94" borderId="104" applyNumberFormat="0" applyAlignment="0" applyProtection="0">
      <alignment wrapText="1"/>
    </xf>
    <xf numFmtId="0" fontId="38" fillId="94" borderId="104" applyNumberFormat="0" applyAlignment="0" applyProtection="0">
      <alignment wrapText="1"/>
    </xf>
    <xf numFmtId="0" fontId="38" fillId="94" borderId="104" applyNumberFormat="0" applyAlignment="0" applyProtection="0">
      <alignment wrapText="1"/>
    </xf>
    <xf numFmtId="0" fontId="38" fillId="94" borderId="104" applyNumberFormat="0" applyAlignment="0" applyProtection="0">
      <alignment wrapText="1"/>
    </xf>
    <xf numFmtId="0" fontId="38" fillId="94" borderId="104" applyNumberFormat="0" applyAlignment="0" applyProtection="0">
      <alignment wrapText="1"/>
    </xf>
    <xf numFmtId="0" fontId="38" fillId="94" borderId="104" applyNumberFormat="0" applyAlignment="0" applyProtection="0">
      <alignment wrapText="1"/>
    </xf>
    <xf numFmtId="0" fontId="5" fillId="95" borderId="0" applyNumberFormat="0" applyBorder="0">
      <alignment horizontal="center" wrapText="1"/>
    </xf>
    <xf numFmtId="0" fontId="5" fillId="95" borderId="0" applyNumberFormat="0" applyBorder="0">
      <alignment horizontal="center" wrapText="1"/>
    </xf>
    <xf numFmtId="0" fontId="5" fillId="95" borderId="0" applyNumberFormat="0" applyBorder="0">
      <alignment horizontal="center" wrapText="1"/>
    </xf>
    <xf numFmtId="0" fontId="5" fillId="95" borderId="0" applyNumberFormat="0" applyBorder="0">
      <alignment horizontal="center" wrapText="1"/>
    </xf>
    <xf numFmtId="0" fontId="5" fillId="95" borderId="0" applyNumberFormat="0" applyBorder="0">
      <alignment horizontal="center" wrapText="1"/>
    </xf>
    <xf numFmtId="0" fontId="5" fillId="95" borderId="0" applyNumberFormat="0" applyBorder="0">
      <alignment horizontal="center" wrapText="1"/>
    </xf>
    <xf numFmtId="0" fontId="5" fillId="95" borderId="0" applyNumberFormat="0" applyBorder="0">
      <alignment horizontal="center" wrapText="1"/>
    </xf>
    <xf numFmtId="0" fontId="5" fillId="95" borderId="0" applyNumberFormat="0" applyBorder="0">
      <alignment horizontal="center" wrapText="1"/>
    </xf>
    <xf numFmtId="0" fontId="5" fillId="95" borderId="0" applyNumberFormat="0" applyBorder="0">
      <alignment horizontal="center" wrapText="1"/>
    </xf>
    <xf numFmtId="0" fontId="5" fillId="95" borderId="0" applyNumberFormat="0" applyBorder="0">
      <alignment horizontal="center" wrapText="1"/>
    </xf>
    <xf numFmtId="0" fontId="5" fillId="95" borderId="0" applyNumberFormat="0" applyBorder="0">
      <alignment horizontal="center" wrapText="1"/>
    </xf>
    <xf numFmtId="0" fontId="5" fillId="95" borderId="0" applyNumberFormat="0" applyBorder="0">
      <alignment horizontal="center" wrapText="1"/>
    </xf>
    <xf numFmtId="0" fontId="5" fillId="95" borderId="0" applyNumberFormat="0" applyBorder="0">
      <alignment horizontal="center" wrapText="1"/>
    </xf>
    <xf numFmtId="0" fontId="5" fillId="95" borderId="0" applyNumberFormat="0" applyBorder="0">
      <alignment horizontal="center" wrapText="1"/>
    </xf>
    <xf numFmtId="0" fontId="5" fillId="95" borderId="0" applyNumberFormat="0" applyBorder="0">
      <alignment horizontal="center" wrapText="1"/>
    </xf>
    <xf numFmtId="0" fontId="5" fillId="95" borderId="0" applyNumberFormat="0" applyBorder="0">
      <alignment horizontal="center" wrapText="1"/>
    </xf>
    <xf numFmtId="0" fontId="5" fillId="95" borderId="0" applyNumberFormat="0" applyBorder="0">
      <alignment horizontal="center" wrapText="1"/>
    </xf>
    <xf numFmtId="0" fontId="5" fillId="95" borderId="0" applyNumberFormat="0" applyBorder="0">
      <alignment horizontal="center" wrapText="1"/>
    </xf>
    <xf numFmtId="0" fontId="5" fillId="95" borderId="0" applyNumberFormat="0" applyBorder="0">
      <alignment horizontal="center" wrapText="1"/>
    </xf>
    <xf numFmtId="0" fontId="5" fillId="95" borderId="0" applyNumberFormat="0" applyBorder="0">
      <alignment horizontal="center" wrapText="1"/>
    </xf>
    <xf numFmtId="0" fontId="5" fillId="95" borderId="0" applyNumberFormat="0" applyBorder="0">
      <alignment horizontal="center" wrapText="1"/>
    </xf>
    <xf numFmtId="0" fontId="5" fillId="95" borderId="0" applyNumberFormat="0" applyBorder="0">
      <alignment horizontal="center" wrapText="1"/>
    </xf>
    <xf numFmtId="0" fontId="5" fillId="95" borderId="0" applyNumberFormat="0" applyBorder="0">
      <alignment horizontal="center" wrapText="1"/>
    </xf>
    <xf numFmtId="0" fontId="5" fillId="95" borderId="0" applyNumberFormat="0" applyBorder="0">
      <alignment horizontal="center" wrapText="1"/>
    </xf>
    <xf numFmtId="0" fontId="5" fillId="95" borderId="0" applyNumberFormat="0" applyBorder="0">
      <alignment horizontal="center" wrapText="1"/>
    </xf>
    <xf numFmtId="0" fontId="5" fillId="95" borderId="0" applyNumberFormat="0" applyBorder="0">
      <alignment horizontal="center" wrapText="1"/>
    </xf>
    <xf numFmtId="0" fontId="5" fillId="95" borderId="0" applyNumberFormat="0" applyBorder="0">
      <alignment horizontal="center" wrapText="1"/>
    </xf>
    <xf numFmtId="0" fontId="5" fillId="96" borderId="105" applyNumberFormat="0">
      <alignment wrapText="1"/>
    </xf>
    <xf numFmtId="0" fontId="5" fillId="96" borderId="105" applyNumberFormat="0">
      <alignment wrapText="1"/>
    </xf>
    <xf numFmtId="0" fontId="5" fillId="96" borderId="105" applyNumberFormat="0">
      <alignment wrapText="1"/>
    </xf>
    <xf numFmtId="0" fontId="5" fillId="96" borderId="105" applyNumberFormat="0">
      <alignment wrapText="1"/>
    </xf>
    <xf numFmtId="0" fontId="5" fillId="96" borderId="105" applyNumberFormat="0">
      <alignment wrapText="1"/>
    </xf>
    <xf numFmtId="0" fontId="5" fillId="96" borderId="105" applyNumberFormat="0">
      <alignment wrapText="1"/>
    </xf>
    <xf numFmtId="0" fontId="5" fillId="96" borderId="105" applyNumberFormat="0">
      <alignment wrapText="1"/>
    </xf>
    <xf numFmtId="0" fontId="5" fillId="96" borderId="105" applyNumberFormat="0">
      <alignment wrapText="1"/>
    </xf>
    <xf numFmtId="0" fontId="5" fillId="96" borderId="105" applyNumberFormat="0">
      <alignment wrapText="1"/>
    </xf>
    <xf numFmtId="0" fontId="5" fillId="96" borderId="105" applyNumberFormat="0">
      <alignment wrapText="1"/>
    </xf>
    <xf numFmtId="0" fontId="5" fillId="96" borderId="105" applyNumberFormat="0">
      <alignment wrapText="1"/>
    </xf>
    <xf numFmtId="0" fontId="5" fillId="96" borderId="105" applyNumberFormat="0">
      <alignment wrapText="1"/>
    </xf>
    <xf numFmtId="0" fontId="5" fillId="96" borderId="105" applyNumberFormat="0">
      <alignment wrapText="1"/>
    </xf>
    <xf numFmtId="0" fontId="5" fillId="96" borderId="105" applyNumberFormat="0">
      <alignment wrapText="1"/>
    </xf>
    <xf numFmtId="0" fontId="5" fillId="96" borderId="105" applyNumberFormat="0">
      <alignment wrapText="1"/>
    </xf>
    <xf numFmtId="0" fontId="5" fillId="96" borderId="105" applyNumberFormat="0">
      <alignment wrapText="1"/>
    </xf>
    <xf numFmtId="0" fontId="5" fillId="96" borderId="105" applyNumberFormat="0">
      <alignment wrapText="1"/>
    </xf>
    <xf numFmtId="0" fontId="5" fillId="96" borderId="105" applyNumberFormat="0">
      <alignment wrapText="1"/>
    </xf>
    <xf numFmtId="0" fontId="5" fillId="96" borderId="105" applyNumberFormat="0">
      <alignment wrapText="1"/>
    </xf>
    <xf numFmtId="0" fontId="5" fillId="96" borderId="105" applyNumberFormat="0">
      <alignment wrapText="1"/>
    </xf>
    <xf numFmtId="0" fontId="5" fillId="96" borderId="105" applyNumberFormat="0">
      <alignment wrapText="1"/>
    </xf>
    <xf numFmtId="0" fontId="5" fillId="96" borderId="105" applyNumberFormat="0">
      <alignment wrapText="1"/>
    </xf>
    <xf numFmtId="0" fontId="5" fillId="96" borderId="105" applyNumberFormat="0">
      <alignment wrapText="1"/>
    </xf>
    <xf numFmtId="0" fontId="5" fillId="96" borderId="105" applyNumberFormat="0">
      <alignment wrapText="1"/>
    </xf>
    <xf numFmtId="0" fontId="5" fillId="96" borderId="105" applyNumberFormat="0">
      <alignment wrapText="1"/>
    </xf>
    <xf numFmtId="0" fontId="5" fillId="96" borderId="105" applyNumberFormat="0">
      <alignment wrapText="1"/>
    </xf>
    <xf numFmtId="0" fontId="5" fillId="96" borderId="105" applyNumberFormat="0">
      <alignment wrapText="1"/>
    </xf>
    <xf numFmtId="0" fontId="5" fillId="96" borderId="0" applyNumberFormat="0" applyBorder="0">
      <alignment wrapText="1"/>
    </xf>
    <xf numFmtId="0" fontId="5" fillId="96" borderId="0" applyNumberFormat="0" applyBorder="0">
      <alignment wrapText="1"/>
    </xf>
    <xf numFmtId="0" fontId="5" fillId="96" borderId="0" applyNumberFormat="0" applyBorder="0">
      <alignment wrapText="1"/>
    </xf>
    <xf numFmtId="0" fontId="5" fillId="96" borderId="0" applyNumberFormat="0" applyBorder="0">
      <alignment wrapText="1"/>
    </xf>
    <xf numFmtId="0" fontId="5" fillId="96" borderId="0" applyNumberFormat="0" applyBorder="0">
      <alignment wrapText="1"/>
    </xf>
    <xf numFmtId="0" fontId="5" fillId="96" borderId="0" applyNumberFormat="0" applyBorder="0">
      <alignment wrapText="1"/>
    </xf>
    <xf numFmtId="0" fontId="5" fillId="96" borderId="0" applyNumberFormat="0" applyBorder="0">
      <alignment wrapText="1"/>
    </xf>
    <xf numFmtId="0" fontId="5" fillId="96" borderId="0" applyNumberFormat="0" applyBorder="0">
      <alignment wrapText="1"/>
    </xf>
    <xf numFmtId="0" fontId="5" fillId="96" borderId="0" applyNumberFormat="0" applyBorder="0">
      <alignment wrapText="1"/>
    </xf>
    <xf numFmtId="0" fontId="5" fillId="96" borderId="0" applyNumberFormat="0" applyBorder="0">
      <alignment wrapText="1"/>
    </xf>
    <xf numFmtId="0" fontId="5" fillId="96" borderId="0" applyNumberFormat="0" applyBorder="0">
      <alignment wrapText="1"/>
    </xf>
    <xf numFmtId="0" fontId="5" fillId="96" borderId="0" applyNumberFormat="0" applyBorder="0">
      <alignment wrapText="1"/>
    </xf>
    <xf numFmtId="0" fontId="5" fillId="96" borderId="0" applyNumberFormat="0" applyBorder="0">
      <alignment wrapText="1"/>
    </xf>
    <xf numFmtId="0" fontId="5" fillId="96" borderId="0" applyNumberFormat="0" applyBorder="0">
      <alignment wrapText="1"/>
    </xf>
    <xf numFmtId="0" fontId="5" fillId="96" borderId="0" applyNumberFormat="0" applyBorder="0">
      <alignment wrapText="1"/>
    </xf>
    <xf numFmtId="0" fontId="5" fillId="96" borderId="0" applyNumberFormat="0" applyBorder="0">
      <alignment wrapText="1"/>
    </xf>
    <xf numFmtId="0" fontId="5" fillId="96" borderId="0" applyNumberFormat="0" applyBorder="0">
      <alignment wrapText="1"/>
    </xf>
    <xf numFmtId="0" fontId="5" fillId="96" borderId="0" applyNumberFormat="0" applyBorder="0">
      <alignment wrapText="1"/>
    </xf>
    <xf numFmtId="0" fontId="5" fillId="96" borderId="0" applyNumberFormat="0" applyBorder="0">
      <alignment wrapText="1"/>
    </xf>
    <xf numFmtId="0" fontId="5" fillId="96" borderId="0" applyNumberFormat="0" applyBorder="0">
      <alignment wrapText="1"/>
    </xf>
    <xf numFmtId="0" fontId="5" fillId="96" borderId="0" applyNumberFormat="0" applyBorder="0">
      <alignment wrapText="1"/>
    </xf>
    <xf numFmtId="0" fontId="5" fillId="96" borderId="0" applyNumberFormat="0" applyBorder="0">
      <alignment wrapText="1"/>
    </xf>
    <xf numFmtId="0" fontId="5" fillId="96" borderId="0" applyNumberFormat="0" applyBorder="0">
      <alignment wrapText="1"/>
    </xf>
    <xf numFmtId="0" fontId="5" fillId="96" borderId="0" applyNumberFormat="0" applyBorder="0">
      <alignment wrapText="1"/>
    </xf>
    <xf numFmtId="0" fontId="5" fillId="96" borderId="0" applyNumberFormat="0" applyBorder="0">
      <alignment wrapText="1"/>
    </xf>
    <xf numFmtId="0" fontId="5" fillId="96" borderId="0" applyNumberFormat="0" applyBorder="0">
      <alignment wrapText="1"/>
    </xf>
    <xf numFmtId="0" fontId="5" fillId="96" borderId="0" applyNumberFormat="0" applyBorder="0">
      <alignment wrapText="1"/>
    </xf>
    <xf numFmtId="0" fontId="5" fillId="0" borderId="0" applyNumberFormat="0" applyFill="0" applyBorder="0" applyProtection="0">
      <alignment horizontal="right" wrapText="1"/>
    </xf>
    <xf numFmtId="0" fontId="5" fillId="0" borderId="0" applyNumberFormat="0" applyFill="0" applyBorder="0" applyProtection="0">
      <alignment horizontal="right" wrapText="1"/>
    </xf>
    <xf numFmtId="0" fontId="5" fillId="0" borderId="0" applyNumberFormat="0" applyFill="0" applyBorder="0" applyProtection="0">
      <alignment horizontal="right" wrapText="1"/>
    </xf>
    <xf numFmtId="0" fontId="5" fillId="0" borderId="0" applyNumberFormat="0" applyFill="0" applyBorder="0" applyProtection="0">
      <alignment horizontal="right" wrapText="1"/>
    </xf>
    <xf numFmtId="0" fontId="5" fillId="0" borderId="0" applyNumberFormat="0" applyFill="0" applyBorder="0" applyProtection="0">
      <alignment horizontal="right" wrapText="1"/>
    </xf>
    <xf numFmtId="0" fontId="5" fillId="0" borderId="0" applyNumberFormat="0" applyFill="0" applyBorder="0" applyProtection="0">
      <alignment horizontal="right" wrapText="1"/>
    </xf>
    <xf numFmtId="0" fontId="5" fillId="0" borderId="0" applyNumberFormat="0" applyFill="0" applyBorder="0" applyProtection="0">
      <alignment horizontal="right" wrapText="1"/>
    </xf>
    <xf numFmtId="0" fontId="5" fillId="0" borderId="0" applyNumberFormat="0" applyFill="0" applyBorder="0" applyProtection="0">
      <alignment horizontal="right" wrapText="1"/>
    </xf>
    <xf numFmtId="0" fontId="5" fillId="0" borderId="0" applyNumberFormat="0" applyFill="0" applyBorder="0" applyProtection="0">
      <alignment horizontal="right" wrapText="1"/>
    </xf>
    <xf numFmtId="0" fontId="5" fillId="0" borderId="0" applyNumberFormat="0" applyFill="0" applyBorder="0" applyProtection="0">
      <alignment horizontal="right" wrapText="1"/>
    </xf>
    <xf numFmtId="0" fontId="5" fillId="0" borderId="0" applyNumberFormat="0" applyFill="0" applyBorder="0" applyProtection="0">
      <alignment horizontal="right" wrapText="1"/>
    </xf>
    <xf numFmtId="0" fontId="5" fillId="0" borderId="0" applyNumberFormat="0" applyFill="0" applyBorder="0" applyProtection="0">
      <alignment horizontal="right" wrapText="1"/>
    </xf>
    <xf numFmtId="0" fontId="5" fillId="0" borderId="0" applyNumberFormat="0" applyFill="0" applyBorder="0" applyProtection="0">
      <alignment horizontal="right" wrapText="1"/>
    </xf>
    <xf numFmtId="0" fontId="5" fillId="0" borderId="0" applyNumberFormat="0" applyFill="0" applyBorder="0" applyProtection="0">
      <alignment horizontal="right" wrapText="1"/>
    </xf>
    <xf numFmtId="0" fontId="5" fillId="0" borderId="0" applyNumberFormat="0" applyFill="0" applyBorder="0" applyProtection="0">
      <alignment horizontal="right" wrapText="1"/>
    </xf>
    <xf numFmtId="0" fontId="5" fillId="0" borderId="0" applyNumberFormat="0" applyFill="0" applyBorder="0" applyProtection="0">
      <alignment horizontal="right" wrapText="1"/>
    </xf>
    <xf numFmtId="0" fontId="5" fillId="0" borderId="0" applyNumberFormat="0" applyFill="0" applyBorder="0" applyProtection="0">
      <alignment horizontal="right" wrapText="1"/>
    </xf>
    <xf numFmtId="0" fontId="5" fillId="0" borderId="0" applyNumberFormat="0" applyFill="0" applyBorder="0" applyProtection="0">
      <alignment horizontal="right" wrapText="1"/>
    </xf>
    <xf numFmtId="0" fontId="5" fillId="0" borderId="0" applyNumberFormat="0" applyFill="0" applyBorder="0" applyProtection="0">
      <alignment horizontal="right" wrapText="1"/>
    </xf>
    <xf numFmtId="0" fontId="5" fillId="0" borderId="0" applyNumberFormat="0" applyFill="0" applyBorder="0" applyProtection="0">
      <alignment horizontal="right" wrapText="1"/>
    </xf>
    <xf numFmtId="0" fontId="5" fillId="0" borderId="0" applyNumberFormat="0" applyFill="0" applyBorder="0" applyProtection="0">
      <alignment horizontal="right" wrapText="1"/>
    </xf>
    <xf numFmtId="0" fontId="5" fillId="0" borderId="0" applyNumberFormat="0" applyFill="0" applyBorder="0" applyProtection="0">
      <alignment horizontal="right" wrapText="1"/>
    </xf>
    <xf numFmtId="0" fontId="5" fillId="0" borderId="0" applyNumberFormat="0" applyFill="0" applyBorder="0" applyProtection="0">
      <alignment horizontal="right" wrapText="1"/>
    </xf>
    <xf numFmtId="0" fontId="5" fillId="0" borderId="0" applyNumberFormat="0" applyFill="0" applyBorder="0" applyProtection="0">
      <alignment horizontal="right" wrapText="1"/>
    </xf>
    <xf numFmtId="0" fontId="5" fillId="0" borderId="0" applyNumberFormat="0" applyFill="0" applyBorder="0" applyProtection="0">
      <alignment horizontal="right" wrapText="1"/>
    </xf>
    <xf numFmtId="0" fontId="5" fillId="0" borderId="0" applyNumberFormat="0" applyFill="0" applyBorder="0" applyProtection="0">
      <alignment horizontal="right" wrapText="1"/>
    </xf>
    <xf numFmtId="0" fontId="5" fillId="0" borderId="0" applyNumberFormat="0" applyFill="0" applyBorder="0" applyProtection="0">
      <alignment horizontal="right" wrapText="1"/>
    </xf>
    <xf numFmtId="188" fontId="5" fillId="0" borderId="0" applyFill="0" applyBorder="0" applyAlignment="0" applyProtection="0">
      <alignment wrapText="1"/>
    </xf>
    <xf numFmtId="188" fontId="5" fillId="0" borderId="0" applyFill="0" applyBorder="0" applyAlignment="0" applyProtection="0">
      <alignment wrapText="1"/>
    </xf>
    <xf numFmtId="188" fontId="5" fillId="0" borderId="0" applyFill="0" applyBorder="0" applyAlignment="0" applyProtection="0">
      <alignment wrapText="1"/>
    </xf>
    <xf numFmtId="188" fontId="5" fillId="0" borderId="0" applyFill="0" applyBorder="0" applyAlignment="0" applyProtection="0">
      <alignment wrapText="1"/>
    </xf>
    <xf numFmtId="188" fontId="5" fillId="0" borderId="0" applyFill="0" applyBorder="0" applyAlignment="0" applyProtection="0">
      <alignment wrapText="1"/>
    </xf>
    <xf numFmtId="188" fontId="5" fillId="0" borderId="0" applyFill="0" applyBorder="0" applyAlignment="0" applyProtection="0">
      <alignment wrapText="1"/>
    </xf>
    <xf numFmtId="188" fontId="5" fillId="0" borderId="0" applyFill="0" applyBorder="0" applyAlignment="0" applyProtection="0">
      <alignment wrapText="1"/>
    </xf>
    <xf numFmtId="188" fontId="5" fillId="0" borderId="0" applyFill="0" applyBorder="0" applyAlignment="0" applyProtection="0">
      <alignment wrapText="1"/>
    </xf>
    <xf numFmtId="188" fontId="5" fillId="0" borderId="0" applyFill="0" applyBorder="0" applyAlignment="0" applyProtection="0">
      <alignment wrapText="1"/>
    </xf>
    <xf numFmtId="188" fontId="5" fillId="0" borderId="0" applyFill="0" applyBorder="0" applyAlignment="0" applyProtection="0">
      <alignment wrapText="1"/>
    </xf>
    <xf numFmtId="188" fontId="5" fillId="0" borderId="0" applyFill="0" applyBorder="0" applyAlignment="0" applyProtection="0">
      <alignment wrapText="1"/>
    </xf>
    <xf numFmtId="188" fontId="5" fillId="0" borderId="0" applyFill="0" applyBorder="0" applyAlignment="0" applyProtection="0">
      <alignment wrapText="1"/>
    </xf>
    <xf numFmtId="188" fontId="5" fillId="0" borderId="0" applyFill="0" applyBorder="0" applyAlignment="0" applyProtection="0">
      <alignment wrapText="1"/>
    </xf>
    <xf numFmtId="188" fontId="5" fillId="0" borderId="0" applyFill="0" applyBorder="0" applyAlignment="0" applyProtection="0">
      <alignment wrapText="1"/>
    </xf>
    <xf numFmtId="188" fontId="5" fillId="0" borderId="0" applyFill="0" applyBorder="0" applyAlignment="0" applyProtection="0">
      <alignment wrapText="1"/>
    </xf>
    <xf numFmtId="188" fontId="5" fillId="0" borderId="0" applyFill="0" applyBorder="0" applyAlignment="0" applyProtection="0">
      <alignment wrapText="1"/>
    </xf>
    <xf numFmtId="188" fontId="5" fillId="0" borderId="0" applyFill="0" applyBorder="0" applyAlignment="0" applyProtection="0">
      <alignment wrapText="1"/>
    </xf>
    <xf numFmtId="188" fontId="5" fillId="0" borderId="0" applyFill="0" applyBorder="0" applyAlignment="0" applyProtection="0">
      <alignment wrapText="1"/>
    </xf>
    <xf numFmtId="188" fontId="5" fillId="0" borderId="0" applyFill="0" applyBorder="0" applyAlignment="0" applyProtection="0">
      <alignment wrapText="1"/>
    </xf>
    <xf numFmtId="188" fontId="5" fillId="0" borderId="0" applyFill="0" applyBorder="0" applyAlignment="0" applyProtection="0">
      <alignment wrapText="1"/>
    </xf>
    <xf numFmtId="188" fontId="5" fillId="0" borderId="0" applyFill="0" applyBorder="0" applyAlignment="0" applyProtection="0">
      <alignment wrapText="1"/>
    </xf>
    <xf numFmtId="188" fontId="5" fillId="0" borderId="0" applyFill="0" applyBorder="0" applyAlignment="0" applyProtection="0">
      <alignment wrapText="1"/>
    </xf>
    <xf numFmtId="188" fontId="5" fillId="0" borderId="0" applyFill="0" applyBorder="0" applyAlignment="0" applyProtection="0">
      <alignment wrapText="1"/>
    </xf>
    <xf numFmtId="188" fontId="5" fillId="0" borderId="0" applyFill="0" applyBorder="0" applyAlignment="0" applyProtection="0">
      <alignment wrapText="1"/>
    </xf>
    <xf numFmtId="188" fontId="5" fillId="0" borderId="0" applyFill="0" applyBorder="0" applyAlignment="0" applyProtection="0">
      <alignment wrapText="1"/>
    </xf>
    <xf numFmtId="188" fontId="5" fillId="0" borderId="0" applyFill="0" applyBorder="0" applyAlignment="0" applyProtection="0">
      <alignment wrapText="1"/>
    </xf>
    <xf numFmtId="188" fontId="5" fillId="0" borderId="0" applyFill="0" applyBorder="0" applyAlignment="0" applyProtection="0">
      <alignment wrapText="1"/>
    </xf>
    <xf numFmtId="189" fontId="5" fillId="0" borderId="0" applyFill="0" applyBorder="0" applyAlignment="0" applyProtection="0">
      <alignment wrapText="1"/>
    </xf>
    <xf numFmtId="189" fontId="5" fillId="0" borderId="0" applyFill="0" applyBorder="0" applyAlignment="0" applyProtection="0">
      <alignment wrapText="1"/>
    </xf>
    <xf numFmtId="189" fontId="5" fillId="0" borderId="0" applyFill="0" applyBorder="0" applyAlignment="0" applyProtection="0">
      <alignment wrapText="1"/>
    </xf>
    <xf numFmtId="189" fontId="5" fillId="0" borderId="0" applyFill="0" applyBorder="0" applyAlignment="0" applyProtection="0">
      <alignment wrapText="1"/>
    </xf>
    <xf numFmtId="189" fontId="5" fillId="0" borderId="0" applyFill="0" applyBorder="0" applyAlignment="0" applyProtection="0">
      <alignment wrapText="1"/>
    </xf>
    <xf numFmtId="189" fontId="5" fillId="0" borderId="0" applyFill="0" applyBorder="0" applyAlignment="0" applyProtection="0">
      <alignment wrapText="1"/>
    </xf>
    <xf numFmtId="189" fontId="5" fillId="0" borderId="0" applyFill="0" applyBorder="0" applyAlignment="0" applyProtection="0">
      <alignment wrapText="1"/>
    </xf>
    <xf numFmtId="189" fontId="5" fillId="0" borderId="0" applyFill="0" applyBorder="0" applyAlignment="0" applyProtection="0">
      <alignment wrapText="1"/>
    </xf>
    <xf numFmtId="189" fontId="5" fillId="0" borderId="0" applyFill="0" applyBorder="0" applyAlignment="0" applyProtection="0">
      <alignment wrapText="1"/>
    </xf>
    <xf numFmtId="189" fontId="5" fillId="0" borderId="0" applyFill="0" applyBorder="0" applyAlignment="0" applyProtection="0">
      <alignment wrapText="1"/>
    </xf>
    <xf numFmtId="189" fontId="5" fillId="0" borderId="0" applyFill="0" applyBorder="0" applyAlignment="0" applyProtection="0">
      <alignment wrapText="1"/>
    </xf>
    <xf numFmtId="189" fontId="5" fillId="0" borderId="0" applyFill="0" applyBorder="0" applyAlignment="0" applyProtection="0">
      <alignment wrapText="1"/>
    </xf>
    <xf numFmtId="189" fontId="5" fillId="0" borderId="0" applyFill="0" applyBorder="0" applyAlignment="0" applyProtection="0">
      <alignment wrapText="1"/>
    </xf>
    <xf numFmtId="189" fontId="5" fillId="0" borderId="0" applyFill="0" applyBorder="0" applyAlignment="0" applyProtection="0">
      <alignment wrapText="1"/>
    </xf>
    <xf numFmtId="189" fontId="5" fillId="0" borderId="0" applyFill="0" applyBorder="0" applyAlignment="0" applyProtection="0">
      <alignment wrapText="1"/>
    </xf>
    <xf numFmtId="189" fontId="5" fillId="0" borderId="0" applyFill="0" applyBorder="0" applyAlignment="0" applyProtection="0">
      <alignment wrapText="1"/>
    </xf>
    <xf numFmtId="189" fontId="5" fillId="0" borderId="0" applyFill="0" applyBorder="0" applyAlignment="0" applyProtection="0">
      <alignment wrapText="1"/>
    </xf>
    <xf numFmtId="189" fontId="5" fillId="0" borderId="0" applyFill="0" applyBorder="0" applyAlignment="0" applyProtection="0">
      <alignment wrapText="1"/>
    </xf>
    <xf numFmtId="189" fontId="5" fillId="0" borderId="0" applyFill="0" applyBorder="0" applyAlignment="0" applyProtection="0">
      <alignment wrapText="1"/>
    </xf>
    <xf numFmtId="189" fontId="5" fillId="0" borderId="0" applyFill="0" applyBorder="0" applyAlignment="0" applyProtection="0">
      <alignment wrapText="1"/>
    </xf>
    <xf numFmtId="189" fontId="5" fillId="0" borderId="0" applyFill="0" applyBorder="0" applyAlignment="0" applyProtection="0">
      <alignment wrapText="1"/>
    </xf>
    <xf numFmtId="189" fontId="5" fillId="0" borderId="0" applyFill="0" applyBorder="0" applyAlignment="0" applyProtection="0">
      <alignment wrapText="1"/>
    </xf>
    <xf numFmtId="189" fontId="5" fillId="0" borderId="0" applyFill="0" applyBorder="0" applyAlignment="0" applyProtection="0">
      <alignment wrapText="1"/>
    </xf>
    <xf numFmtId="189" fontId="5" fillId="0" borderId="0" applyFill="0" applyBorder="0" applyAlignment="0" applyProtection="0">
      <alignment wrapText="1"/>
    </xf>
    <xf numFmtId="189" fontId="5" fillId="0" borderId="0" applyFill="0" applyBorder="0" applyAlignment="0" applyProtection="0">
      <alignment wrapText="1"/>
    </xf>
    <xf numFmtId="189" fontId="5" fillId="0" borderId="0" applyFill="0" applyBorder="0" applyAlignment="0" applyProtection="0">
      <alignment wrapText="1"/>
    </xf>
    <xf numFmtId="189" fontId="5" fillId="0" borderId="0" applyFill="0" applyBorder="0" applyAlignment="0" applyProtection="0">
      <alignment wrapText="1"/>
    </xf>
    <xf numFmtId="190" fontId="5" fillId="0" borderId="0" applyFill="0" applyBorder="0" applyAlignment="0" applyProtection="0">
      <alignment wrapText="1"/>
    </xf>
    <xf numFmtId="190" fontId="5" fillId="0" borderId="0" applyFill="0" applyBorder="0" applyAlignment="0" applyProtection="0">
      <alignment wrapText="1"/>
    </xf>
    <xf numFmtId="190" fontId="5" fillId="0" borderId="0" applyFill="0" applyBorder="0" applyAlignment="0" applyProtection="0">
      <alignment wrapText="1"/>
    </xf>
    <xf numFmtId="190" fontId="5" fillId="0" borderId="0" applyFill="0" applyBorder="0" applyAlignment="0" applyProtection="0">
      <alignment wrapText="1"/>
    </xf>
    <xf numFmtId="190" fontId="5" fillId="0" borderId="0" applyFill="0" applyBorder="0" applyAlignment="0" applyProtection="0">
      <alignment wrapText="1"/>
    </xf>
    <xf numFmtId="190" fontId="5" fillId="0" borderId="0" applyFill="0" applyBorder="0" applyAlignment="0" applyProtection="0">
      <alignment wrapText="1"/>
    </xf>
    <xf numFmtId="190" fontId="5" fillId="0" borderId="0" applyFill="0" applyBorder="0" applyAlignment="0" applyProtection="0">
      <alignment wrapText="1"/>
    </xf>
    <xf numFmtId="190" fontId="5" fillId="0" borderId="0" applyFill="0" applyBorder="0" applyAlignment="0" applyProtection="0">
      <alignment wrapText="1"/>
    </xf>
    <xf numFmtId="190" fontId="5" fillId="0" borderId="0" applyFill="0" applyBorder="0" applyAlignment="0" applyProtection="0">
      <alignment wrapText="1"/>
    </xf>
    <xf numFmtId="190" fontId="5" fillId="0" borderId="0" applyFill="0" applyBorder="0" applyAlignment="0" applyProtection="0">
      <alignment wrapText="1"/>
    </xf>
    <xf numFmtId="190" fontId="5" fillId="0" borderId="0" applyFill="0" applyBorder="0" applyAlignment="0" applyProtection="0">
      <alignment wrapText="1"/>
    </xf>
    <xf numFmtId="190" fontId="5" fillId="0" borderId="0" applyFill="0" applyBorder="0" applyAlignment="0" applyProtection="0">
      <alignment wrapText="1"/>
    </xf>
    <xf numFmtId="190" fontId="5" fillId="0" borderId="0" applyFill="0" applyBorder="0" applyAlignment="0" applyProtection="0">
      <alignment wrapText="1"/>
    </xf>
    <xf numFmtId="190" fontId="5" fillId="0" borderId="0" applyFill="0" applyBorder="0" applyAlignment="0" applyProtection="0">
      <alignment wrapText="1"/>
    </xf>
    <xf numFmtId="190" fontId="5" fillId="0" borderId="0" applyFill="0" applyBorder="0" applyAlignment="0" applyProtection="0">
      <alignment wrapText="1"/>
    </xf>
    <xf numFmtId="190" fontId="5" fillId="0" borderId="0" applyFill="0" applyBorder="0" applyAlignment="0" applyProtection="0">
      <alignment wrapText="1"/>
    </xf>
    <xf numFmtId="190" fontId="5" fillId="0" borderId="0" applyFill="0" applyBorder="0" applyAlignment="0" applyProtection="0">
      <alignment wrapText="1"/>
    </xf>
    <xf numFmtId="190" fontId="5" fillId="0" borderId="0" applyFill="0" applyBorder="0" applyAlignment="0" applyProtection="0">
      <alignment wrapText="1"/>
    </xf>
    <xf numFmtId="190" fontId="5" fillId="0" borderId="0" applyFill="0" applyBorder="0" applyAlignment="0" applyProtection="0">
      <alignment wrapText="1"/>
    </xf>
    <xf numFmtId="190" fontId="5" fillId="0" borderId="0" applyFill="0" applyBorder="0" applyAlignment="0" applyProtection="0">
      <alignment wrapText="1"/>
    </xf>
    <xf numFmtId="190" fontId="5" fillId="0" borderId="0" applyFill="0" applyBorder="0" applyAlignment="0" applyProtection="0">
      <alignment wrapText="1"/>
    </xf>
    <xf numFmtId="190" fontId="5" fillId="0" borderId="0" applyFill="0" applyBorder="0" applyAlignment="0" applyProtection="0">
      <alignment wrapText="1"/>
    </xf>
    <xf numFmtId="190" fontId="5" fillId="0" borderId="0" applyFill="0" applyBorder="0" applyAlignment="0" applyProtection="0">
      <alignment wrapText="1"/>
    </xf>
    <xf numFmtId="190" fontId="5" fillId="0" borderId="0" applyFill="0" applyBorder="0" applyAlignment="0" applyProtection="0">
      <alignment wrapText="1"/>
    </xf>
    <xf numFmtId="190" fontId="5" fillId="0" borderId="0" applyFill="0" applyBorder="0" applyAlignment="0" applyProtection="0">
      <alignment wrapText="1"/>
    </xf>
    <xf numFmtId="190" fontId="5" fillId="0" borderId="0" applyFill="0" applyBorder="0" applyAlignment="0" applyProtection="0">
      <alignment wrapText="1"/>
    </xf>
    <xf numFmtId="190" fontId="5" fillId="0" borderId="0" applyFill="0" applyBorder="0" applyAlignment="0" applyProtection="0">
      <alignment wrapText="1"/>
    </xf>
    <xf numFmtId="0" fontId="5" fillId="0" borderId="0" applyNumberFormat="0" applyFill="0" applyBorder="0" applyProtection="0">
      <alignment horizontal="right" wrapText="1"/>
    </xf>
    <xf numFmtId="0" fontId="5" fillId="0" borderId="0" applyNumberFormat="0" applyFill="0" applyBorder="0" applyProtection="0">
      <alignment horizontal="right" wrapText="1"/>
    </xf>
    <xf numFmtId="0" fontId="5" fillId="0" borderId="0" applyNumberFormat="0" applyFill="0" applyBorder="0" applyProtection="0">
      <alignment horizontal="right" wrapText="1"/>
    </xf>
    <xf numFmtId="0" fontId="5" fillId="0" borderId="0" applyNumberFormat="0" applyFill="0" applyBorder="0" applyProtection="0">
      <alignment horizontal="right" wrapText="1"/>
    </xf>
    <xf numFmtId="0" fontId="5" fillId="0" borderId="0" applyNumberFormat="0" applyFill="0" applyBorder="0" applyProtection="0">
      <alignment horizontal="right" wrapText="1"/>
    </xf>
    <xf numFmtId="0" fontId="5" fillId="0" borderId="0" applyNumberFormat="0" applyFill="0" applyBorder="0" applyProtection="0">
      <alignment horizontal="right" wrapText="1"/>
    </xf>
    <xf numFmtId="0" fontId="5" fillId="0" borderId="0" applyNumberFormat="0" applyFill="0" applyBorder="0" applyProtection="0">
      <alignment horizontal="right" wrapText="1"/>
    </xf>
    <xf numFmtId="0" fontId="5" fillId="0" borderId="0" applyNumberFormat="0" applyFill="0" applyBorder="0" applyProtection="0">
      <alignment horizontal="right" wrapText="1"/>
    </xf>
    <xf numFmtId="0" fontId="5" fillId="0" borderId="0" applyNumberFormat="0" applyFill="0" applyBorder="0" applyProtection="0">
      <alignment horizontal="right" wrapText="1"/>
    </xf>
    <xf numFmtId="0" fontId="5" fillId="0" borderId="0" applyNumberFormat="0" applyFill="0" applyBorder="0" applyProtection="0">
      <alignment horizontal="right" wrapText="1"/>
    </xf>
    <xf numFmtId="0" fontId="5" fillId="0" borderId="0" applyNumberFormat="0" applyFill="0" applyBorder="0" applyProtection="0">
      <alignment horizontal="right" wrapText="1"/>
    </xf>
    <xf numFmtId="0" fontId="5" fillId="0" borderId="0" applyNumberFormat="0" applyFill="0" applyBorder="0" applyProtection="0">
      <alignment horizontal="right" wrapText="1"/>
    </xf>
    <xf numFmtId="0" fontId="5" fillId="0" borderId="0" applyNumberFormat="0" applyFill="0" applyBorder="0" applyProtection="0">
      <alignment horizontal="right" wrapText="1"/>
    </xf>
    <xf numFmtId="0" fontId="5" fillId="0" borderId="0" applyNumberFormat="0" applyFill="0" applyBorder="0" applyProtection="0">
      <alignment horizontal="right" wrapText="1"/>
    </xf>
    <xf numFmtId="0" fontId="5" fillId="0" borderId="0" applyNumberFormat="0" applyFill="0" applyBorder="0" applyProtection="0">
      <alignment horizontal="right" wrapText="1"/>
    </xf>
    <xf numFmtId="0" fontId="5" fillId="0" borderId="0" applyNumberFormat="0" applyFill="0" applyBorder="0" applyProtection="0">
      <alignment horizontal="right" wrapText="1"/>
    </xf>
    <xf numFmtId="0" fontId="5" fillId="0" borderId="0" applyNumberFormat="0" applyFill="0" applyBorder="0" applyProtection="0">
      <alignment horizontal="right" wrapText="1"/>
    </xf>
    <xf numFmtId="0" fontId="5" fillId="0" borderId="0" applyNumberFormat="0" applyFill="0" applyBorder="0" applyProtection="0">
      <alignment horizontal="right" wrapText="1"/>
    </xf>
    <xf numFmtId="0" fontId="5" fillId="0" borderId="0" applyNumberFormat="0" applyFill="0" applyBorder="0" applyProtection="0">
      <alignment horizontal="right" wrapText="1"/>
    </xf>
    <xf numFmtId="0" fontId="5" fillId="0" borderId="0" applyNumberFormat="0" applyFill="0" applyBorder="0" applyProtection="0">
      <alignment horizontal="right" wrapText="1"/>
    </xf>
    <xf numFmtId="0" fontId="5" fillId="0" borderId="0" applyNumberFormat="0" applyFill="0" applyBorder="0" applyProtection="0">
      <alignment horizontal="right" wrapText="1"/>
    </xf>
    <xf numFmtId="0" fontId="5" fillId="0" borderId="0" applyNumberFormat="0" applyFill="0" applyBorder="0" applyProtection="0">
      <alignment horizontal="right" wrapText="1"/>
    </xf>
    <xf numFmtId="0" fontId="5" fillId="0" borderId="0" applyNumberFormat="0" applyFill="0" applyBorder="0" applyProtection="0">
      <alignment horizontal="right" wrapText="1"/>
    </xf>
    <xf numFmtId="0" fontId="5" fillId="0" borderId="0" applyNumberFormat="0" applyFill="0" applyBorder="0" applyProtection="0">
      <alignment horizontal="right" wrapText="1"/>
    </xf>
    <xf numFmtId="0" fontId="5" fillId="0" borderId="0" applyNumberFormat="0" applyFill="0" applyBorder="0" applyProtection="0">
      <alignment horizontal="right" wrapText="1"/>
    </xf>
    <xf numFmtId="0" fontId="5" fillId="0" borderId="0" applyNumberFormat="0" applyFill="0" applyBorder="0" applyProtection="0">
      <alignment horizontal="right" wrapText="1"/>
    </xf>
    <xf numFmtId="0" fontId="5" fillId="0" borderId="0" applyNumberFormat="0" applyFill="0" applyBorder="0" applyProtection="0">
      <alignment horizontal="right" wrapText="1"/>
    </xf>
    <xf numFmtId="0" fontId="5" fillId="0" borderId="0" applyNumberFormat="0" applyFill="0" applyBorder="0">
      <alignment horizontal="right" wrapText="1"/>
    </xf>
    <xf numFmtId="0" fontId="5" fillId="0" borderId="0" applyNumberFormat="0" applyFill="0" applyBorder="0">
      <alignment horizontal="right" wrapText="1"/>
    </xf>
    <xf numFmtId="0" fontId="5" fillId="0" borderId="0" applyNumberFormat="0" applyFill="0" applyBorder="0">
      <alignment horizontal="right" wrapText="1"/>
    </xf>
    <xf numFmtId="0" fontId="5" fillId="0" borderId="0" applyNumberFormat="0" applyFill="0" applyBorder="0">
      <alignment horizontal="right" wrapText="1"/>
    </xf>
    <xf numFmtId="0" fontId="5" fillId="0" borderId="0" applyNumberFormat="0" applyFill="0" applyBorder="0">
      <alignment horizontal="right" wrapText="1"/>
    </xf>
    <xf numFmtId="0" fontId="5" fillId="0" borderId="0" applyNumberFormat="0" applyFill="0" applyBorder="0">
      <alignment horizontal="right" wrapText="1"/>
    </xf>
    <xf numFmtId="0" fontId="5" fillId="0" borderId="0" applyNumberFormat="0" applyFill="0" applyBorder="0">
      <alignment horizontal="right" wrapText="1"/>
    </xf>
    <xf numFmtId="0" fontId="5" fillId="0" borderId="0" applyNumberFormat="0" applyFill="0" applyBorder="0">
      <alignment horizontal="right" wrapText="1"/>
    </xf>
    <xf numFmtId="0" fontId="5" fillId="0" borderId="0" applyNumberFormat="0" applyFill="0" applyBorder="0">
      <alignment horizontal="right" wrapText="1"/>
    </xf>
    <xf numFmtId="0" fontId="5" fillId="0" borderId="0" applyNumberFormat="0" applyFill="0" applyBorder="0">
      <alignment horizontal="right" wrapText="1"/>
    </xf>
    <xf numFmtId="0" fontId="5" fillId="0" borderId="0" applyNumberFormat="0" applyFill="0" applyBorder="0">
      <alignment horizontal="right" wrapText="1"/>
    </xf>
    <xf numFmtId="0" fontId="5" fillId="0" borderId="0" applyNumberFormat="0" applyFill="0" applyBorder="0">
      <alignment horizontal="right" wrapText="1"/>
    </xf>
    <xf numFmtId="0" fontId="5" fillId="0" borderId="0" applyNumberFormat="0" applyFill="0" applyBorder="0">
      <alignment horizontal="right" wrapText="1"/>
    </xf>
    <xf numFmtId="0" fontId="5" fillId="0" borderId="0" applyNumberFormat="0" applyFill="0" applyBorder="0">
      <alignment horizontal="right" wrapText="1"/>
    </xf>
    <xf numFmtId="0" fontId="5" fillId="0" borderId="0" applyNumberFormat="0" applyFill="0" applyBorder="0">
      <alignment horizontal="right" wrapText="1"/>
    </xf>
    <xf numFmtId="0" fontId="5" fillId="0" borderId="0" applyNumberFormat="0" applyFill="0" applyBorder="0">
      <alignment horizontal="right" wrapText="1"/>
    </xf>
    <xf numFmtId="0" fontId="5" fillId="0" borderId="0" applyNumberFormat="0" applyFill="0" applyBorder="0">
      <alignment horizontal="right" wrapText="1"/>
    </xf>
    <xf numFmtId="0" fontId="5" fillId="0" borderId="0" applyNumberFormat="0" applyFill="0" applyBorder="0">
      <alignment horizontal="right" wrapText="1"/>
    </xf>
    <xf numFmtId="0" fontId="5" fillId="0" borderId="0" applyNumberFormat="0" applyFill="0" applyBorder="0">
      <alignment horizontal="right" wrapText="1"/>
    </xf>
    <xf numFmtId="0" fontId="5" fillId="0" borderId="0" applyNumberFormat="0" applyFill="0" applyBorder="0">
      <alignment horizontal="right" wrapText="1"/>
    </xf>
    <xf numFmtId="0" fontId="5" fillId="0" borderId="0" applyNumberFormat="0" applyFill="0" applyBorder="0">
      <alignment horizontal="right" wrapText="1"/>
    </xf>
    <xf numFmtId="0" fontId="5" fillId="0" borderId="0" applyNumberFormat="0" applyFill="0" applyBorder="0">
      <alignment horizontal="right" wrapText="1"/>
    </xf>
    <xf numFmtId="0" fontId="5" fillId="0" borderId="0" applyNumberFormat="0" applyFill="0" applyBorder="0">
      <alignment horizontal="right" wrapText="1"/>
    </xf>
    <xf numFmtId="0" fontId="5" fillId="0" borderId="0" applyNumberFormat="0" applyFill="0" applyBorder="0">
      <alignment horizontal="right" wrapText="1"/>
    </xf>
    <xf numFmtId="0" fontId="5" fillId="0" borderId="0" applyNumberFormat="0" applyFill="0" applyBorder="0">
      <alignment horizontal="right" wrapText="1"/>
    </xf>
    <xf numFmtId="0" fontId="5" fillId="0" borderId="0" applyNumberFormat="0" applyFill="0" applyBorder="0">
      <alignment horizontal="right" wrapText="1"/>
    </xf>
    <xf numFmtId="0" fontId="5" fillId="0" borderId="0" applyNumberFormat="0" applyFill="0" applyBorder="0">
      <alignment horizontal="right" wrapText="1"/>
    </xf>
    <xf numFmtId="17" fontId="5" fillId="0" borderId="0" applyFill="0" applyBorder="0">
      <alignment horizontal="right" wrapText="1"/>
    </xf>
    <xf numFmtId="17" fontId="5" fillId="0" borderId="0" applyFill="0" applyBorder="0">
      <alignment horizontal="right" wrapText="1"/>
    </xf>
    <xf numFmtId="17" fontId="5" fillId="0" borderId="0" applyFill="0" applyBorder="0">
      <alignment horizontal="right" wrapText="1"/>
    </xf>
    <xf numFmtId="17" fontId="5" fillId="0" borderId="0" applyFill="0" applyBorder="0">
      <alignment horizontal="right" wrapText="1"/>
    </xf>
    <xf numFmtId="17" fontId="5" fillId="0" borderId="0" applyFill="0" applyBorder="0">
      <alignment horizontal="right" wrapText="1"/>
    </xf>
    <xf numFmtId="17" fontId="5" fillId="0" borderId="0" applyFill="0" applyBorder="0">
      <alignment horizontal="right" wrapText="1"/>
    </xf>
    <xf numFmtId="17" fontId="5" fillId="0" borderId="0" applyFill="0" applyBorder="0">
      <alignment horizontal="right" wrapText="1"/>
    </xf>
    <xf numFmtId="17" fontId="5" fillId="0" borderId="0" applyFill="0" applyBorder="0">
      <alignment horizontal="right" wrapText="1"/>
    </xf>
    <xf numFmtId="17" fontId="5" fillId="0" borderId="0" applyFill="0" applyBorder="0">
      <alignment horizontal="right" wrapText="1"/>
    </xf>
    <xf numFmtId="17" fontId="5" fillId="0" borderId="0" applyFill="0" applyBorder="0">
      <alignment horizontal="right" wrapText="1"/>
    </xf>
    <xf numFmtId="17" fontId="5" fillId="0" borderId="0" applyFill="0" applyBorder="0">
      <alignment horizontal="right" wrapText="1"/>
    </xf>
    <xf numFmtId="17" fontId="5" fillId="0" borderId="0" applyFill="0" applyBorder="0">
      <alignment horizontal="right" wrapText="1"/>
    </xf>
    <xf numFmtId="17" fontId="5" fillId="0" borderId="0" applyFill="0" applyBorder="0">
      <alignment horizontal="right" wrapText="1"/>
    </xf>
    <xf numFmtId="17" fontId="5" fillId="0" borderId="0" applyFill="0" applyBorder="0">
      <alignment horizontal="right" wrapText="1"/>
    </xf>
    <xf numFmtId="17" fontId="5" fillId="0" borderId="0" applyFill="0" applyBorder="0">
      <alignment horizontal="right" wrapText="1"/>
    </xf>
    <xf numFmtId="17" fontId="5" fillId="0" borderId="0" applyFill="0" applyBorder="0">
      <alignment horizontal="right" wrapText="1"/>
    </xf>
    <xf numFmtId="17" fontId="5" fillId="0" borderId="0" applyFill="0" applyBorder="0">
      <alignment horizontal="right" wrapText="1"/>
    </xf>
    <xf numFmtId="17" fontId="5" fillId="0" borderId="0" applyFill="0" applyBorder="0">
      <alignment horizontal="right" wrapText="1"/>
    </xf>
    <xf numFmtId="17" fontId="5" fillId="0" borderId="0" applyFill="0" applyBorder="0">
      <alignment horizontal="right" wrapText="1"/>
    </xf>
    <xf numFmtId="17" fontId="5" fillId="0" borderId="0" applyFill="0" applyBorder="0">
      <alignment horizontal="right" wrapText="1"/>
    </xf>
    <xf numFmtId="17" fontId="5" fillId="0" borderId="0" applyFill="0" applyBorder="0">
      <alignment horizontal="right" wrapText="1"/>
    </xf>
    <xf numFmtId="17" fontId="5" fillId="0" borderId="0" applyFill="0" applyBorder="0">
      <alignment horizontal="right" wrapText="1"/>
    </xf>
    <xf numFmtId="17" fontId="5" fillId="0" borderId="0" applyFill="0" applyBorder="0">
      <alignment horizontal="right" wrapText="1"/>
    </xf>
    <xf numFmtId="17" fontId="5" fillId="0" borderId="0" applyFill="0" applyBorder="0">
      <alignment horizontal="right" wrapText="1"/>
    </xf>
    <xf numFmtId="17" fontId="5" fillId="0" borderId="0" applyFill="0" applyBorder="0">
      <alignment horizontal="right" wrapText="1"/>
    </xf>
    <xf numFmtId="17" fontId="5" fillId="0" borderId="0" applyFill="0" applyBorder="0">
      <alignment horizontal="right" wrapText="1"/>
    </xf>
    <xf numFmtId="17" fontId="5" fillId="0" borderId="0" applyFill="0" applyBorder="0">
      <alignment horizontal="right" wrapText="1"/>
    </xf>
    <xf numFmtId="8" fontId="5" fillId="0" borderId="0" applyFill="0" applyBorder="0" applyAlignment="0" applyProtection="0">
      <alignment wrapText="1"/>
    </xf>
    <xf numFmtId="8" fontId="5" fillId="0" borderId="0" applyFill="0" applyBorder="0" applyAlignment="0" applyProtection="0">
      <alignment wrapText="1"/>
    </xf>
    <xf numFmtId="8" fontId="5" fillId="0" borderId="0" applyFill="0" applyBorder="0" applyAlignment="0" applyProtection="0">
      <alignment wrapText="1"/>
    </xf>
    <xf numFmtId="8" fontId="5" fillId="0" borderId="0" applyFill="0" applyBorder="0" applyAlignment="0" applyProtection="0">
      <alignment wrapText="1"/>
    </xf>
    <xf numFmtId="8" fontId="5" fillId="0" borderId="0" applyFill="0" applyBorder="0" applyAlignment="0" applyProtection="0">
      <alignment wrapText="1"/>
    </xf>
    <xf numFmtId="8" fontId="5" fillId="0" borderId="0" applyFill="0" applyBorder="0" applyAlignment="0" applyProtection="0">
      <alignment wrapText="1"/>
    </xf>
    <xf numFmtId="8" fontId="5" fillId="0" borderId="0" applyFill="0" applyBorder="0" applyAlignment="0" applyProtection="0">
      <alignment wrapText="1"/>
    </xf>
    <xf numFmtId="8" fontId="5" fillId="0" borderId="0" applyFill="0" applyBorder="0" applyAlignment="0" applyProtection="0">
      <alignment wrapText="1"/>
    </xf>
    <xf numFmtId="8" fontId="5" fillId="0" borderId="0" applyFill="0" applyBorder="0" applyAlignment="0" applyProtection="0">
      <alignment wrapText="1"/>
    </xf>
    <xf numFmtId="8" fontId="5" fillId="0" borderId="0" applyFill="0" applyBorder="0" applyAlignment="0" applyProtection="0">
      <alignment wrapText="1"/>
    </xf>
    <xf numFmtId="8" fontId="5" fillId="0" borderId="0" applyFill="0" applyBorder="0" applyAlignment="0" applyProtection="0">
      <alignment wrapText="1"/>
    </xf>
    <xf numFmtId="8" fontId="5" fillId="0" borderId="0" applyFill="0" applyBorder="0" applyAlignment="0" applyProtection="0">
      <alignment wrapText="1"/>
    </xf>
    <xf numFmtId="8" fontId="5" fillId="0" borderId="0" applyFill="0" applyBorder="0" applyAlignment="0" applyProtection="0">
      <alignment wrapText="1"/>
    </xf>
    <xf numFmtId="8" fontId="5" fillId="0" borderId="0" applyFill="0" applyBorder="0" applyAlignment="0" applyProtection="0">
      <alignment wrapText="1"/>
    </xf>
    <xf numFmtId="8" fontId="5" fillId="0" borderId="0" applyFill="0" applyBorder="0" applyAlignment="0" applyProtection="0">
      <alignment wrapText="1"/>
    </xf>
    <xf numFmtId="8" fontId="5" fillId="0" borderId="0" applyFill="0" applyBorder="0" applyAlignment="0" applyProtection="0">
      <alignment wrapText="1"/>
    </xf>
    <xf numFmtId="8" fontId="5" fillId="0" borderId="0" applyFill="0" applyBorder="0" applyAlignment="0" applyProtection="0">
      <alignment wrapText="1"/>
    </xf>
    <xf numFmtId="8" fontId="5" fillId="0" borderId="0" applyFill="0" applyBorder="0" applyAlignment="0" applyProtection="0">
      <alignment wrapText="1"/>
    </xf>
    <xf numFmtId="8" fontId="5" fillId="0" borderId="0" applyFill="0" applyBorder="0" applyAlignment="0" applyProtection="0">
      <alignment wrapText="1"/>
    </xf>
    <xf numFmtId="8" fontId="5" fillId="0" borderId="0" applyFill="0" applyBorder="0" applyAlignment="0" applyProtection="0">
      <alignment wrapText="1"/>
    </xf>
    <xf numFmtId="8" fontId="5" fillId="0" borderId="0" applyFill="0" applyBorder="0" applyAlignment="0" applyProtection="0">
      <alignment wrapText="1"/>
    </xf>
    <xf numFmtId="8" fontId="5" fillId="0" borderId="0" applyFill="0" applyBorder="0" applyAlignment="0" applyProtection="0">
      <alignment wrapText="1"/>
    </xf>
    <xf numFmtId="8" fontId="5" fillId="0" borderId="0" applyFill="0" applyBorder="0" applyAlignment="0" applyProtection="0">
      <alignment wrapText="1"/>
    </xf>
    <xf numFmtId="8" fontId="5" fillId="0" borderId="0" applyFill="0" applyBorder="0" applyAlignment="0" applyProtection="0">
      <alignment wrapText="1"/>
    </xf>
    <xf numFmtId="8" fontId="5" fillId="0" borderId="0" applyFill="0" applyBorder="0" applyAlignment="0" applyProtection="0">
      <alignment wrapText="1"/>
    </xf>
    <xf numFmtId="8" fontId="5" fillId="0" borderId="0" applyFill="0" applyBorder="0" applyAlignment="0" applyProtection="0">
      <alignment wrapText="1"/>
    </xf>
    <xf numFmtId="8" fontId="5" fillId="0" borderId="0" applyFill="0" applyBorder="0" applyAlignment="0" applyProtection="0">
      <alignment wrapText="1"/>
    </xf>
    <xf numFmtId="0" fontId="52" fillId="0" borderId="0" applyNumberFormat="0" applyFill="0" applyBorder="0">
      <alignment horizontal="left" wrapText="1"/>
    </xf>
    <xf numFmtId="0" fontId="52" fillId="0" borderId="0" applyNumberFormat="0" applyFill="0" applyBorder="0">
      <alignment horizontal="left" wrapText="1"/>
    </xf>
    <xf numFmtId="0" fontId="52" fillId="0" borderId="0" applyNumberFormat="0" applyFill="0" applyBorder="0">
      <alignment horizontal="left" wrapText="1"/>
    </xf>
    <xf numFmtId="0" fontId="52" fillId="0" borderId="0" applyNumberFormat="0" applyFill="0" applyBorder="0">
      <alignment horizontal="left" wrapText="1"/>
    </xf>
    <xf numFmtId="0" fontId="52" fillId="0" borderId="0" applyNumberFormat="0" applyFill="0" applyBorder="0">
      <alignment horizontal="left" wrapText="1"/>
    </xf>
    <xf numFmtId="0" fontId="52" fillId="0" borderId="0" applyNumberFormat="0" applyFill="0" applyBorder="0">
      <alignment horizontal="left" wrapText="1"/>
    </xf>
    <xf numFmtId="0" fontId="52" fillId="0" borderId="0" applyNumberFormat="0" applyFill="0" applyBorder="0">
      <alignment horizontal="left" wrapText="1"/>
    </xf>
    <xf numFmtId="0" fontId="52" fillId="0" borderId="0" applyNumberFormat="0" applyFill="0" applyBorder="0">
      <alignment horizontal="left" wrapText="1"/>
    </xf>
    <xf numFmtId="0" fontId="52" fillId="0" borderId="0" applyNumberFormat="0" applyFill="0" applyBorder="0">
      <alignment horizontal="left" wrapText="1"/>
    </xf>
    <xf numFmtId="0" fontId="38" fillId="0" borderId="0" applyNumberFormat="0" applyFill="0" applyBorder="0">
      <alignment horizontal="center" wrapText="1"/>
    </xf>
    <xf numFmtId="0" fontId="38" fillId="0" borderId="0" applyNumberFormat="0" applyFill="0" applyBorder="0">
      <alignment horizontal="center" wrapText="1"/>
    </xf>
    <xf numFmtId="0" fontId="38" fillId="0" borderId="0" applyNumberFormat="0" applyFill="0" applyBorder="0">
      <alignment horizontal="center" wrapText="1"/>
    </xf>
    <xf numFmtId="0" fontId="38" fillId="0" borderId="0" applyNumberFormat="0" applyFill="0" applyBorder="0">
      <alignment horizontal="center" wrapText="1"/>
    </xf>
    <xf numFmtId="0" fontId="38" fillId="0" borderId="0" applyNumberFormat="0" applyFill="0" applyBorder="0">
      <alignment horizontal="center" wrapText="1"/>
    </xf>
    <xf numFmtId="0" fontId="38" fillId="0" borderId="0" applyNumberFormat="0" applyFill="0" applyBorder="0">
      <alignment horizontal="center" wrapText="1"/>
    </xf>
    <xf numFmtId="0" fontId="38" fillId="0" borderId="0" applyNumberFormat="0" applyFill="0" applyBorder="0">
      <alignment horizontal="center" wrapText="1"/>
    </xf>
    <xf numFmtId="0" fontId="38" fillId="0" borderId="0" applyNumberFormat="0" applyFill="0" applyBorder="0">
      <alignment horizontal="center" wrapText="1"/>
    </xf>
    <xf numFmtId="0" fontId="38" fillId="0" borderId="0" applyNumberFormat="0" applyFill="0" applyBorder="0">
      <alignment horizontal="center" wrapText="1"/>
    </xf>
    <xf numFmtId="0" fontId="38" fillId="0" borderId="0" applyNumberFormat="0" applyFill="0" applyBorder="0">
      <alignment horizontal="center" wrapText="1"/>
    </xf>
    <xf numFmtId="0" fontId="38" fillId="0" borderId="0" applyNumberFormat="0" applyFill="0" applyBorder="0">
      <alignment horizontal="center" wrapText="1"/>
    </xf>
    <xf numFmtId="0" fontId="38" fillId="0" borderId="0" applyNumberFormat="0" applyFill="0" applyBorder="0">
      <alignment horizontal="center" wrapText="1"/>
    </xf>
    <xf numFmtId="0" fontId="38" fillId="0" borderId="0" applyNumberFormat="0" applyFill="0" applyBorder="0">
      <alignment horizontal="center" wrapText="1"/>
    </xf>
    <xf numFmtId="0" fontId="38" fillId="0" borderId="0" applyNumberFormat="0" applyFill="0" applyBorder="0">
      <alignment horizontal="center" wrapText="1"/>
    </xf>
    <xf numFmtId="0" fontId="38" fillId="0" borderId="0" applyNumberFormat="0" applyFill="0" applyBorder="0">
      <alignment horizontal="center" wrapText="1"/>
    </xf>
    <xf numFmtId="0" fontId="38" fillId="0" borderId="0" applyNumberFormat="0" applyFill="0" applyBorder="0">
      <alignment horizontal="center" wrapText="1"/>
    </xf>
    <xf numFmtId="0" fontId="38" fillId="0" borderId="0" applyNumberFormat="0" applyFill="0" applyBorder="0">
      <alignment horizontal="center" wrapText="1"/>
    </xf>
    <xf numFmtId="0" fontId="38" fillId="0" borderId="0" applyNumberFormat="0" applyFill="0" applyBorder="0">
      <alignment horizontal="center" wrapText="1"/>
    </xf>
    <xf numFmtId="40" fontId="128" fillId="0" borderId="0" applyBorder="0">
      <alignment horizontal="right"/>
    </xf>
    <xf numFmtId="2" fontId="29" fillId="0" borderId="0"/>
    <xf numFmtId="2" fontId="29" fillId="0" borderId="0"/>
    <xf numFmtId="2" fontId="29" fillId="0" borderId="0"/>
    <xf numFmtId="2" fontId="29" fillId="0" borderId="0"/>
    <xf numFmtId="2" fontId="29" fillId="0" borderId="0"/>
    <xf numFmtId="2" fontId="29" fillId="0" borderId="0"/>
    <xf numFmtId="2" fontId="29" fillId="0" borderId="0"/>
    <xf numFmtId="2" fontId="29" fillId="0" borderId="0"/>
    <xf numFmtId="2" fontId="29" fillId="0" borderId="0"/>
    <xf numFmtId="40" fontId="39" fillId="0" borderId="0"/>
    <xf numFmtId="0" fontId="129" fillId="0" borderId="0" applyNumberFormat="0" applyFill="0" applyBorder="0" applyAlignment="0" applyProtection="0"/>
    <xf numFmtId="0" fontId="129" fillId="0" borderId="0" applyNumberFormat="0" applyFill="0" applyBorder="0" applyAlignment="0" applyProtection="0"/>
    <xf numFmtId="0" fontId="129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130" fillId="0" borderId="106" applyNumberFormat="0" applyFill="0" applyAlignment="0" applyProtection="0"/>
    <xf numFmtId="0" fontId="130" fillId="0" borderId="106" applyNumberFormat="0" applyFill="0" applyAlignment="0" applyProtection="0"/>
    <xf numFmtId="0" fontId="82" fillId="0" borderId="107">
      <protection locked="0"/>
    </xf>
    <xf numFmtId="0" fontId="27" fillId="0" borderId="106" applyNumberFormat="0" applyFill="0" applyAlignment="0" applyProtection="0"/>
    <xf numFmtId="0" fontId="130" fillId="0" borderId="106" applyNumberFormat="0" applyFill="0" applyAlignment="0" applyProtection="0"/>
    <xf numFmtId="0" fontId="130" fillId="0" borderId="106" applyNumberFormat="0" applyFill="0" applyAlignment="0" applyProtection="0"/>
    <xf numFmtId="0" fontId="27" fillId="0" borderId="108" applyNumberFormat="0" applyFill="0" applyAlignment="0" applyProtection="0"/>
    <xf numFmtId="0" fontId="130" fillId="0" borderId="106" applyNumberFormat="0" applyFill="0" applyAlignment="0" applyProtection="0"/>
    <xf numFmtId="0" fontId="27" fillId="0" borderId="108" applyNumberFormat="0" applyFill="0" applyAlignment="0" applyProtection="0"/>
    <xf numFmtId="0" fontId="27" fillId="0" borderId="108" applyNumberFormat="0" applyFill="0" applyAlignment="0" applyProtection="0"/>
    <xf numFmtId="0" fontId="27" fillId="0" borderId="108" applyNumberFormat="0" applyFill="0" applyAlignment="0" applyProtection="0"/>
    <xf numFmtId="37" fontId="29" fillId="67" borderId="0" applyNumberFormat="0" applyBorder="0" applyAlignment="0" applyProtection="0"/>
    <xf numFmtId="37" fontId="29" fillId="67" borderId="0" applyNumberFormat="0" applyBorder="0" applyAlignment="0" applyProtection="0"/>
    <xf numFmtId="37" fontId="29" fillId="0" borderId="0"/>
    <xf numFmtId="37" fontId="29" fillId="0" borderId="0"/>
    <xf numFmtId="37" fontId="29" fillId="67" borderId="0" applyNumberFormat="0" applyBorder="0" applyAlignment="0" applyProtection="0"/>
    <xf numFmtId="3" fontId="131" fillId="0" borderId="74" applyProtection="0"/>
    <xf numFmtId="3" fontId="131" fillId="0" borderId="74" applyProtection="0"/>
    <xf numFmtId="0" fontId="132" fillId="0" borderId="0" applyNumberFormat="0" applyFill="0" applyBorder="0" applyAlignment="0" applyProtection="0"/>
    <xf numFmtId="0" fontId="132" fillId="0" borderId="0" applyNumberFormat="0" applyFill="0" applyBorder="0" applyAlignment="0" applyProtection="0"/>
    <xf numFmtId="0" fontId="133" fillId="0" borderId="0" applyNumberFormat="0" applyFill="0" applyBorder="0" applyAlignment="0" applyProtection="0"/>
    <xf numFmtId="0" fontId="132" fillId="0" borderId="0" applyNumberFormat="0" applyFill="0" applyBorder="0" applyAlignment="0" applyProtection="0"/>
    <xf numFmtId="0" fontId="133" fillId="0" borderId="0" applyNumberFormat="0" applyFill="0" applyBorder="0" applyAlignment="0" applyProtection="0"/>
    <xf numFmtId="0" fontId="133" fillId="0" borderId="0" applyNumberFormat="0" applyFill="0" applyBorder="0" applyAlignment="0" applyProtection="0"/>
    <xf numFmtId="0" fontId="132" fillId="0" borderId="0" applyNumberFormat="0" applyFill="0" applyBorder="0" applyAlignment="0" applyProtection="0"/>
    <xf numFmtId="0" fontId="3" fillId="0" borderId="0"/>
    <xf numFmtId="0" fontId="3" fillId="0" borderId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137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4" fontId="145" fillId="0" borderId="0" applyFont="0" applyFill="0" applyBorder="0" applyAlignment="0" applyProtection="0"/>
  </cellStyleXfs>
  <cellXfs count="658">
    <xf numFmtId="0" fontId="0" fillId="0" borderId="0" xfId="0"/>
    <xf numFmtId="0" fontId="35" fillId="22" borderId="0" xfId="0" applyFont="1" applyFill="1"/>
    <xf numFmtId="0" fontId="33" fillId="22" borderId="50" xfId="0" applyFont="1" applyFill="1" applyBorder="1" applyAlignment="1">
      <alignment horizontal="left"/>
    </xf>
    <xf numFmtId="0" fontId="33" fillId="22" borderId="0" xfId="0" applyFont="1" applyFill="1" applyAlignment="1">
      <alignment horizontal="center"/>
    </xf>
    <xf numFmtId="0" fontId="33" fillId="22" borderId="19" xfId="0" quotePrefix="1" applyFont="1" applyFill="1" applyBorder="1" applyAlignment="1">
      <alignment horizontal="left"/>
    </xf>
    <xf numFmtId="0" fontId="35" fillId="22" borderId="19" xfId="0" applyFont="1" applyFill="1" applyBorder="1"/>
    <xf numFmtId="0" fontId="35" fillId="22" borderId="31" xfId="0" quotePrefix="1" applyFont="1" applyFill="1" applyBorder="1" applyAlignment="1">
      <alignment horizontal="left"/>
    </xf>
    <xf numFmtId="0" fontId="35" fillId="22" borderId="49" xfId="0" applyFont="1" applyFill="1" applyBorder="1"/>
    <xf numFmtId="0" fontId="33" fillId="22" borderId="48" xfId="0" quotePrefix="1" applyFont="1" applyFill="1" applyBorder="1" applyAlignment="1">
      <alignment horizontal="left"/>
    </xf>
    <xf numFmtId="0" fontId="33" fillId="22" borderId="40" xfId="0" applyFont="1" applyFill="1" applyBorder="1" applyAlignment="1">
      <alignment horizontal="left"/>
    </xf>
    <xf numFmtId="0" fontId="35" fillId="22" borderId="52" xfId="0" quotePrefix="1" applyFont="1" applyFill="1" applyBorder="1" applyAlignment="1">
      <alignment horizontal="left"/>
    </xf>
    <xf numFmtId="0" fontId="31" fillId="22" borderId="0" xfId="0" applyFont="1" applyFill="1"/>
    <xf numFmtId="0" fontId="34" fillId="22" borderId="0" xfId="0" applyFont="1" applyFill="1"/>
    <xf numFmtId="0" fontId="33" fillId="22" borderId="32" xfId="0" applyFont="1" applyFill="1" applyBorder="1"/>
    <xf numFmtId="0" fontId="30" fillId="22" borderId="0" xfId="0" applyFont="1" applyFill="1" applyAlignment="1">
      <alignment horizontal="center" vertical="top"/>
    </xf>
    <xf numFmtId="0" fontId="37" fillId="22" borderId="0" xfId="0" applyFont="1" applyFill="1" applyAlignment="1">
      <alignment vertical="top"/>
    </xf>
    <xf numFmtId="0" fontId="30" fillId="22" borderId="0" xfId="0" quotePrefix="1" applyFont="1" applyFill="1" applyAlignment="1">
      <alignment horizontal="center" vertical="top" wrapText="1"/>
    </xf>
    <xf numFmtId="0" fontId="31" fillId="22" borderId="0" xfId="0" applyFont="1" applyFill="1" applyAlignment="1">
      <alignment vertical="top" wrapText="1"/>
    </xf>
    <xf numFmtId="0" fontId="36" fillId="22" borderId="0" xfId="0" applyFont="1" applyFill="1" applyAlignment="1">
      <alignment horizontal="left" vertical="top" wrapText="1"/>
    </xf>
    <xf numFmtId="0" fontId="30" fillId="22" borderId="0" xfId="0" applyFont="1" applyFill="1" applyAlignment="1">
      <alignment horizontal="center" vertical="top" wrapText="1"/>
    </xf>
    <xf numFmtId="0" fontId="30" fillId="22" borderId="33" xfId="0" quotePrefix="1" applyFont="1" applyFill="1" applyBorder="1" applyAlignment="1">
      <alignment horizontal="left" vertical="top" wrapText="1"/>
    </xf>
    <xf numFmtId="0" fontId="0" fillId="22" borderId="0" xfId="0" applyFill="1"/>
    <xf numFmtId="0" fontId="36" fillId="22" borderId="0" xfId="0" applyFont="1" applyFill="1"/>
    <xf numFmtId="0" fontId="30" fillId="22" borderId="37" xfId="0" applyFont="1" applyFill="1" applyBorder="1" applyAlignment="1">
      <alignment horizontal="center" vertical="top" wrapText="1"/>
    </xf>
    <xf numFmtId="0" fontId="30" fillId="22" borderId="21" xfId="0" quotePrefix="1" applyFont="1" applyFill="1" applyBorder="1" applyAlignment="1">
      <alignment horizontal="center" vertical="top" wrapText="1"/>
    </xf>
    <xf numFmtId="0" fontId="61" fillId="22" borderId="33" xfId="0" quotePrefix="1" applyFont="1" applyFill="1" applyBorder="1" applyAlignment="1">
      <alignment horizontal="left" vertical="top" wrapText="1"/>
    </xf>
    <xf numFmtId="0" fontId="62" fillId="22" borderId="33" xfId="0" quotePrefix="1" applyFont="1" applyFill="1" applyBorder="1" applyAlignment="1">
      <alignment horizontal="left" vertical="top" wrapText="1"/>
    </xf>
    <xf numFmtId="0" fontId="62" fillId="22" borderId="43" xfId="0" applyFont="1" applyFill="1" applyBorder="1" applyAlignment="1">
      <alignment vertical="top" wrapText="1"/>
    </xf>
    <xf numFmtId="0" fontId="61" fillId="22" borderId="35" xfId="0" quotePrefix="1" applyFont="1" applyFill="1" applyBorder="1" applyAlignment="1">
      <alignment horizontal="center" vertical="top" wrapText="1"/>
    </xf>
    <xf numFmtId="0" fontId="62" fillId="22" borderId="44" xfId="0" applyFont="1" applyFill="1" applyBorder="1" applyAlignment="1">
      <alignment vertical="top" wrapText="1"/>
    </xf>
    <xf numFmtId="0" fontId="61" fillId="22" borderId="37" xfId="0" applyFont="1" applyFill="1" applyBorder="1" applyAlignment="1">
      <alignment horizontal="center" vertical="top" wrapText="1"/>
    </xf>
    <xf numFmtId="0" fontId="63" fillId="22" borderId="38" xfId="0" applyFont="1" applyFill="1" applyBorder="1" applyAlignment="1">
      <alignment vertical="top" wrapText="1"/>
    </xf>
    <xf numFmtId="0" fontId="64" fillId="22" borderId="39" xfId="0" applyFont="1" applyFill="1" applyBorder="1" applyAlignment="1">
      <alignment horizontal="center" vertical="top" wrapText="1"/>
    </xf>
    <xf numFmtId="0" fontId="61" fillId="22" borderId="35" xfId="0" applyFont="1" applyFill="1" applyBorder="1" applyAlignment="1">
      <alignment horizontal="center" vertical="top" wrapText="1"/>
    </xf>
    <xf numFmtId="0" fontId="61" fillId="22" borderId="39" xfId="0" applyFont="1" applyFill="1" applyBorder="1" applyAlignment="1">
      <alignment horizontal="center" vertical="top" wrapText="1"/>
    </xf>
    <xf numFmtId="0" fontId="61" fillId="22" borderId="55" xfId="0" applyFont="1" applyFill="1" applyBorder="1" applyAlignment="1">
      <alignment horizontal="center" vertical="top" wrapText="1"/>
    </xf>
    <xf numFmtId="0" fontId="61" fillId="22" borderId="56" xfId="0" applyFont="1" applyFill="1" applyBorder="1" applyAlignment="1">
      <alignment horizontal="center"/>
    </xf>
    <xf numFmtId="0" fontId="33" fillId="22" borderId="20" xfId="0" quotePrefix="1" applyFont="1" applyFill="1" applyBorder="1" applyAlignment="1">
      <alignment horizontal="center"/>
    </xf>
    <xf numFmtId="0" fontId="33" fillId="22" borderId="63" xfId="0" quotePrefix="1" applyFont="1" applyFill="1" applyBorder="1" applyAlignment="1">
      <alignment horizontal="left"/>
    </xf>
    <xf numFmtId="0" fontId="33" fillId="22" borderId="41" xfId="0" applyFont="1" applyFill="1" applyBorder="1" applyAlignment="1">
      <alignment horizontal="left"/>
    </xf>
    <xf numFmtId="0" fontId="48" fillId="22" borderId="31" xfId="0" quotePrefix="1" applyFont="1" applyFill="1" applyBorder="1" applyAlignment="1">
      <alignment horizontal="left"/>
    </xf>
    <xf numFmtId="0" fontId="48" fillId="22" borderId="54" xfId="0" quotePrefix="1" applyFont="1" applyFill="1" applyBorder="1" applyAlignment="1">
      <alignment horizontal="left"/>
    </xf>
    <xf numFmtId="0" fontId="49" fillId="22" borderId="40" xfId="0" applyFont="1" applyFill="1" applyBorder="1" applyAlignment="1">
      <alignment horizontal="left"/>
    </xf>
    <xf numFmtId="0" fontId="48" fillId="22" borderId="52" xfId="0" quotePrefix="1" applyFont="1" applyFill="1" applyBorder="1" applyAlignment="1">
      <alignment horizontal="left"/>
    </xf>
    <xf numFmtId="0" fontId="67" fillId="22" borderId="0" xfId="0" quotePrefix="1" applyFont="1" applyFill="1" applyAlignment="1">
      <alignment horizontal="left"/>
    </xf>
    <xf numFmtId="0" fontId="33" fillId="22" borderId="0" xfId="0" quotePrefix="1" applyFont="1" applyFill="1" applyAlignment="1">
      <alignment horizontal="center" wrapText="1"/>
    </xf>
    <xf numFmtId="0" fontId="33" fillId="22" borderId="22" xfId="0" quotePrefix="1" applyFont="1" applyFill="1" applyBorder="1" applyAlignment="1">
      <alignment horizontal="center" wrapText="1"/>
    </xf>
    <xf numFmtId="0" fontId="33" fillId="22" borderId="20" xfId="0" quotePrefix="1" applyFont="1" applyFill="1" applyBorder="1" applyAlignment="1">
      <alignment horizontal="center" wrapText="1"/>
    </xf>
    <xf numFmtId="0" fontId="33" fillId="22" borderId="23" xfId="0" quotePrefix="1" applyFont="1" applyFill="1" applyBorder="1" applyAlignment="1">
      <alignment horizontal="center" wrapText="1"/>
    </xf>
    <xf numFmtId="0" fontId="33" fillId="22" borderId="23" xfId="0" quotePrefix="1" applyFont="1" applyFill="1" applyBorder="1" applyAlignment="1">
      <alignment horizontal="center"/>
    </xf>
    <xf numFmtId="37" fontId="48" fillId="22" borderId="65" xfId="0" applyNumberFormat="1" applyFont="1" applyFill="1" applyBorder="1" applyAlignment="1">
      <alignment horizontal="center"/>
    </xf>
    <xf numFmtId="37" fontId="48" fillId="22" borderId="14" xfId="60" applyNumberFormat="1" applyFont="1" applyFill="1" applyBorder="1" applyAlignment="1">
      <alignment horizontal="right"/>
    </xf>
    <xf numFmtId="37" fontId="48" fillId="22" borderId="17" xfId="60" applyNumberFormat="1" applyFont="1" applyFill="1" applyBorder="1" applyAlignment="1">
      <alignment horizontal="right"/>
    </xf>
    <xf numFmtId="0" fontId="33" fillId="22" borderId="0" xfId="0" quotePrefix="1" applyFont="1" applyFill="1" applyAlignment="1">
      <alignment horizontal="left"/>
    </xf>
    <xf numFmtId="9" fontId="48" fillId="22" borderId="29" xfId="60" applyFont="1" applyFill="1" applyBorder="1" applyAlignment="1">
      <alignment horizontal="right"/>
    </xf>
    <xf numFmtId="9" fontId="48" fillId="22" borderId="51" xfId="60" applyFont="1" applyFill="1" applyBorder="1" applyAlignment="1">
      <alignment horizontal="right"/>
    </xf>
    <xf numFmtId="37" fontId="48" fillId="22" borderId="51" xfId="60" applyNumberFormat="1" applyFont="1" applyFill="1" applyBorder="1" applyAlignment="1">
      <alignment horizontal="right"/>
    </xf>
    <xf numFmtId="37" fontId="48" fillId="22" borderId="65" xfId="60" applyNumberFormat="1" applyFont="1" applyFill="1" applyBorder="1" applyAlignment="1">
      <alignment horizontal="right"/>
    </xf>
    <xf numFmtId="0" fontId="49" fillId="22" borderId="42" xfId="0" quotePrefix="1" applyFont="1" applyFill="1" applyBorder="1" applyAlignment="1">
      <alignment horizontal="left"/>
    </xf>
    <xf numFmtId="37" fontId="49" fillId="22" borderId="66" xfId="60" applyNumberFormat="1" applyFont="1" applyFill="1" applyBorder="1" applyAlignment="1">
      <alignment horizontal="right"/>
    </xf>
    <xf numFmtId="37" fontId="49" fillId="22" borderId="42" xfId="60" applyNumberFormat="1" applyFont="1" applyFill="1" applyBorder="1" applyAlignment="1">
      <alignment horizontal="right"/>
    </xf>
    <xf numFmtId="0" fontId="49" fillId="22" borderId="62" xfId="0" quotePrefix="1" applyFont="1" applyFill="1" applyBorder="1" applyAlignment="1">
      <alignment horizontal="left"/>
    </xf>
    <xf numFmtId="37" fontId="49" fillId="22" borderId="11" xfId="60" applyNumberFormat="1" applyFont="1" applyFill="1" applyBorder="1" applyAlignment="1">
      <alignment horizontal="right"/>
    </xf>
    <xf numFmtId="37" fontId="49" fillId="22" borderId="62" xfId="60" applyNumberFormat="1" applyFont="1" applyFill="1" applyBorder="1" applyAlignment="1">
      <alignment horizontal="right"/>
    </xf>
    <xf numFmtId="0" fontId="33" fillId="22" borderId="50" xfId="0" quotePrefix="1" applyFont="1" applyFill="1" applyBorder="1" applyAlignment="1">
      <alignment horizontal="left"/>
    </xf>
    <xf numFmtId="0" fontId="49" fillId="22" borderId="21" xfId="0" quotePrefix="1" applyFont="1" applyFill="1" applyBorder="1" applyAlignment="1">
      <alignment horizontal="left"/>
    </xf>
    <xf numFmtId="37" fontId="49" fillId="22" borderId="20" xfId="60" applyNumberFormat="1" applyFont="1" applyFill="1" applyBorder="1" applyAlignment="1">
      <alignment horizontal="right"/>
    </xf>
    <xf numFmtId="37" fontId="49" fillId="22" borderId="21" xfId="60" applyNumberFormat="1" applyFont="1" applyFill="1" applyBorder="1" applyAlignment="1">
      <alignment horizontal="right"/>
    </xf>
    <xf numFmtId="37" fontId="48" fillId="22" borderId="0" xfId="60" applyNumberFormat="1" applyFont="1" applyFill="1" applyBorder="1" applyAlignment="1">
      <alignment horizontal="right"/>
    </xf>
    <xf numFmtId="0" fontId="33" fillId="22" borderId="0" xfId="0" applyFont="1" applyFill="1" applyAlignment="1">
      <alignment horizontal="left"/>
    </xf>
    <xf numFmtId="37" fontId="48" fillId="22" borderId="0" xfId="0" applyNumberFormat="1" applyFont="1" applyFill="1" applyAlignment="1">
      <alignment horizontal="center"/>
    </xf>
    <xf numFmtId="0" fontId="30" fillId="22" borderId="50" xfId="0" quotePrefix="1" applyFont="1" applyFill="1" applyBorder="1" applyAlignment="1">
      <alignment horizontal="left" vertical="top" wrapText="1"/>
    </xf>
    <xf numFmtId="0" fontId="30" fillId="22" borderId="19" xfId="0" quotePrefix="1" applyFont="1" applyFill="1" applyBorder="1" applyAlignment="1">
      <alignment vertical="top" wrapText="1"/>
    </xf>
    <xf numFmtId="0" fontId="36" fillId="22" borderId="14" xfId="0" quotePrefix="1" applyFont="1" applyFill="1" applyBorder="1" applyAlignment="1">
      <alignment horizontal="left" vertical="top" wrapText="1"/>
    </xf>
    <xf numFmtId="0" fontId="62" fillId="22" borderId="14" xfId="0" applyFont="1" applyFill="1" applyBorder="1" applyAlignment="1">
      <alignment vertical="top" wrapText="1"/>
    </xf>
    <xf numFmtId="0" fontId="62" fillId="22" borderId="14" xfId="0" quotePrefix="1" applyFont="1" applyFill="1" applyBorder="1" applyAlignment="1">
      <alignment horizontal="left" vertical="top" wrapText="1"/>
    </xf>
    <xf numFmtId="0" fontId="62" fillId="22" borderId="14" xfId="0" applyFont="1" applyFill="1" applyBorder="1"/>
    <xf numFmtId="0" fontId="36" fillId="22" borderId="45" xfId="0" quotePrefix="1" applyFont="1" applyFill="1" applyBorder="1" applyAlignment="1">
      <alignment horizontal="left" vertical="top" wrapText="1"/>
    </xf>
    <xf numFmtId="0" fontId="36" fillId="22" borderId="47" xfId="0" quotePrefix="1" applyFont="1" applyFill="1" applyBorder="1" applyAlignment="1">
      <alignment horizontal="left" vertical="top" wrapText="1"/>
    </xf>
    <xf numFmtId="0" fontId="36" fillId="22" borderId="46" xfId="0" quotePrefix="1" applyFont="1" applyFill="1" applyBorder="1" applyAlignment="1">
      <alignment horizontal="left" vertical="top" wrapText="1"/>
    </xf>
    <xf numFmtId="0" fontId="46" fillId="24" borderId="50" xfId="0" applyFont="1" applyFill="1" applyBorder="1"/>
    <xf numFmtId="0" fontId="46" fillId="24" borderId="21" xfId="0" applyFont="1" applyFill="1" applyBorder="1"/>
    <xf numFmtId="39" fontId="50" fillId="22" borderId="0" xfId="0" applyNumberFormat="1" applyFont="1" applyFill="1"/>
    <xf numFmtId="0" fontId="50" fillId="22" borderId="0" xfId="0" applyFont="1" applyFill="1"/>
    <xf numFmtId="39" fontId="48" fillId="22" borderId="29" xfId="60" applyNumberFormat="1" applyFont="1" applyFill="1" applyBorder="1" applyAlignment="1">
      <alignment horizontal="right"/>
    </xf>
    <xf numFmtId="39" fontId="48" fillId="22" borderId="16" xfId="60" applyNumberFormat="1" applyFont="1" applyFill="1" applyBorder="1" applyAlignment="1">
      <alignment horizontal="right"/>
    </xf>
    <xf numFmtId="39" fontId="48" fillId="22" borderId="24" xfId="60" applyNumberFormat="1" applyFont="1" applyFill="1" applyBorder="1" applyAlignment="1">
      <alignment horizontal="right"/>
    </xf>
    <xf numFmtId="171" fontId="49" fillId="22" borderId="62" xfId="60" applyNumberFormat="1" applyFont="1" applyFill="1" applyBorder="1" applyAlignment="1">
      <alignment horizontal="right"/>
    </xf>
    <xf numFmtId="171" fontId="49" fillId="22" borderId="42" xfId="60" applyNumberFormat="1" applyFont="1" applyFill="1" applyBorder="1" applyAlignment="1">
      <alignment horizontal="right"/>
    </xf>
    <xf numFmtId="171" fontId="49" fillId="22" borderId="21" xfId="60" applyNumberFormat="1" applyFont="1" applyFill="1" applyBorder="1" applyAlignment="1">
      <alignment horizontal="right"/>
    </xf>
    <xf numFmtId="0" fontId="35" fillId="24" borderId="0" xfId="0" applyFont="1" applyFill="1"/>
    <xf numFmtId="9" fontId="35" fillId="22" borderId="0" xfId="60" applyFont="1" applyFill="1" applyAlignment="1"/>
    <xf numFmtId="0" fontId="30" fillId="22" borderId="38" xfId="0" quotePrefix="1" applyFont="1" applyFill="1" applyBorder="1" applyAlignment="1">
      <alignment horizontal="left" vertical="top" wrapText="1"/>
    </xf>
    <xf numFmtId="0" fontId="36" fillId="48" borderId="33" xfId="0" applyFont="1" applyFill="1" applyBorder="1" applyAlignment="1">
      <alignment vertical="top" wrapText="1"/>
    </xf>
    <xf numFmtId="37" fontId="35" fillId="22" borderId="0" xfId="0" applyNumberFormat="1" applyFont="1" applyFill="1"/>
    <xf numFmtId="9" fontId="31" fillId="22" borderId="0" xfId="60" applyFont="1" applyFill="1" applyAlignment="1"/>
    <xf numFmtId="2" fontId="35" fillId="22" borderId="0" xfId="0" applyNumberFormat="1" applyFont="1" applyFill="1"/>
    <xf numFmtId="37" fontId="48" fillId="22" borderId="18" xfId="60" applyNumberFormat="1" applyFont="1" applyFill="1" applyBorder="1" applyAlignment="1">
      <alignment horizontal="right"/>
    </xf>
    <xf numFmtId="39" fontId="48" fillId="22" borderId="0" xfId="60" applyNumberFormat="1" applyFont="1" applyFill="1" applyBorder="1" applyAlignment="1">
      <alignment horizontal="right"/>
    </xf>
    <xf numFmtId="0" fontId="36" fillId="22" borderId="0" xfId="0" applyFont="1" applyFill="1" applyAlignment="1">
      <alignment vertical="top"/>
    </xf>
    <xf numFmtId="0" fontId="36" fillId="22" borderId="0" xfId="0" quotePrefix="1" applyFont="1" applyFill="1" applyAlignment="1">
      <alignment horizontal="left" vertical="top"/>
    </xf>
    <xf numFmtId="0" fontId="36" fillId="22" borderId="0" xfId="0" applyFont="1" applyFill="1" applyAlignment="1">
      <alignment vertical="top" wrapText="1"/>
    </xf>
    <xf numFmtId="0" fontId="36" fillId="22" borderId="0" xfId="0" applyFont="1" applyFill="1" applyAlignment="1">
      <alignment horizontal="left" vertical="top"/>
    </xf>
    <xf numFmtId="0" fontId="62" fillId="22" borderId="0" xfId="0" applyFont="1" applyFill="1" applyAlignment="1">
      <alignment horizontal="left" vertical="top"/>
    </xf>
    <xf numFmtId="0" fontId="30" fillId="22" borderId="48" xfId="0" quotePrefix="1" applyFont="1" applyFill="1" applyBorder="1" applyAlignment="1">
      <alignment horizontal="left" vertical="top" wrapText="1"/>
    </xf>
    <xf numFmtId="0" fontId="36" fillId="22" borderId="64" xfId="0" quotePrefix="1" applyFont="1" applyFill="1" applyBorder="1" applyAlignment="1">
      <alignment horizontal="left" vertical="top" wrapText="1"/>
    </xf>
    <xf numFmtId="0" fontId="46" fillId="22" borderId="46" xfId="0" quotePrefix="1" applyFont="1" applyFill="1" applyBorder="1" applyAlignment="1">
      <alignment horizontal="left" vertical="top" wrapText="1"/>
    </xf>
    <xf numFmtId="0" fontId="46" fillId="22" borderId="46" xfId="0" applyFont="1" applyFill="1" applyBorder="1" applyAlignment="1">
      <alignment vertical="top" wrapText="1"/>
    </xf>
    <xf numFmtId="0" fontId="36" fillId="22" borderId="45" xfId="0" applyFont="1" applyFill="1" applyBorder="1" applyAlignment="1">
      <alignment horizontal="left" vertical="top" wrapText="1"/>
    </xf>
    <xf numFmtId="0" fontId="36" fillId="22" borderId="46" xfId="0" applyFont="1" applyFill="1" applyBorder="1" applyAlignment="1">
      <alignment horizontal="left" vertical="top" wrapText="1"/>
    </xf>
    <xf numFmtId="0" fontId="46" fillId="22" borderId="46" xfId="0" applyFont="1" applyFill="1" applyBorder="1" applyAlignment="1">
      <alignment horizontal="left" vertical="top" wrapText="1"/>
    </xf>
    <xf numFmtId="0" fontId="46" fillId="22" borderId="47" xfId="0" applyFont="1" applyFill="1" applyBorder="1" applyAlignment="1">
      <alignment horizontal="left" vertical="top" wrapText="1"/>
    </xf>
    <xf numFmtId="0" fontId="134" fillId="22" borderId="48" xfId="0" quotePrefix="1" applyFont="1" applyFill="1" applyBorder="1" applyAlignment="1">
      <alignment vertical="top" wrapText="1"/>
    </xf>
    <xf numFmtId="0" fontId="46" fillId="22" borderId="45" xfId="0" applyFont="1" applyFill="1" applyBorder="1" applyAlignment="1">
      <alignment horizontal="left" vertical="top" wrapText="1"/>
    </xf>
    <xf numFmtId="0" fontId="134" fillId="22" borderId="19" xfId="0" quotePrefix="1" applyFont="1" applyFill="1" applyBorder="1" applyAlignment="1">
      <alignment vertical="top" wrapText="1"/>
    </xf>
    <xf numFmtId="0" fontId="46" fillId="22" borderId="38" xfId="0" applyFont="1" applyFill="1" applyBorder="1" applyAlignment="1">
      <alignment horizontal="left" vertical="top" wrapText="1"/>
    </xf>
    <xf numFmtId="0" fontId="33" fillId="22" borderId="33" xfId="0" quotePrefix="1" applyFont="1" applyFill="1" applyBorder="1" applyAlignment="1">
      <alignment horizontal="center" vertical="top"/>
    </xf>
    <xf numFmtId="0" fontId="44" fillId="22" borderId="33" xfId="0" quotePrefix="1" applyFont="1" applyFill="1" applyBorder="1" applyAlignment="1">
      <alignment horizontal="center" vertical="top"/>
    </xf>
    <xf numFmtId="37" fontId="48" fillId="22" borderId="0" xfId="37" applyNumberFormat="1" applyFont="1" applyFill="1" applyBorder="1" applyAlignment="1">
      <alignment horizontal="right"/>
    </xf>
    <xf numFmtId="39" fontId="48" fillId="22" borderId="0" xfId="37" applyNumberFormat="1" applyFont="1" applyFill="1" applyBorder="1" applyAlignment="1">
      <alignment horizontal="right"/>
    </xf>
    <xf numFmtId="37" fontId="48" fillId="22" borderId="25" xfId="0" applyNumberFormat="1" applyFont="1" applyFill="1" applyBorder="1" applyAlignment="1">
      <alignment horizontal="center"/>
    </xf>
    <xf numFmtId="9" fontId="48" fillId="22" borderId="30" xfId="60" applyFont="1" applyFill="1" applyBorder="1" applyAlignment="1">
      <alignment horizontal="right"/>
    </xf>
    <xf numFmtId="37" fontId="48" fillId="22" borderId="30" xfId="60" applyNumberFormat="1" applyFont="1" applyFill="1" applyBorder="1" applyAlignment="1">
      <alignment horizontal="right"/>
    </xf>
    <xf numFmtId="37" fontId="48" fillId="22" borderId="15" xfId="60" applyNumberFormat="1" applyFont="1" applyFill="1" applyBorder="1" applyAlignment="1">
      <alignment horizontal="right"/>
    </xf>
    <xf numFmtId="37" fontId="48" fillId="22" borderId="25" xfId="60" applyNumberFormat="1" applyFont="1" applyFill="1" applyBorder="1" applyAlignment="1">
      <alignment horizontal="right"/>
    </xf>
    <xf numFmtId="37" fontId="49" fillId="22" borderId="12" xfId="60" applyNumberFormat="1" applyFont="1" applyFill="1" applyBorder="1" applyAlignment="1">
      <alignment horizontal="right"/>
    </xf>
    <xf numFmtId="37" fontId="49" fillId="22" borderId="26" xfId="60" applyNumberFormat="1" applyFont="1" applyFill="1" applyBorder="1" applyAlignment="1">
      <alignment horizontal="right"/>
    </xf>
    <xf numFmtId="37" fontId="49" fillId="22" borderId="23" xfId="60" applyNumberFormat="1" applyFont="1" applyFill="1" applyBorder="1" applyAlignment="1">
      <alignment horizontal="right"/>
    </xf>
    <xf numFmtId="9" fontId="48" fillId="22" borderId="0" xfId="60" applyFont="1" applyFill="1" applyBorder="1" applyAlignment="1">
      <alignment horizontal="left"/>
    </xf>
    <xf numFmtId="9" fontId="48" fillId="22" borderId="0" xfId="60" applyFont="1" applyFill="1" applyBorder="1" applyAlignment="1">
      <alignment horizontal="right"/>
    </xf>
    <xf numFmtId="37" fontId="48" fillId="22" borderId="24" xfId="0" applyNumberFormat="1" applyFont="1" applyFill="1" applyBorder="1" applyAlignment="1">
      <alignment horizontal="center"/>
    </xf>
    <xf numFmtId="0" fontId="33" fillId="0" borderId="50" xfId="0" applyFont="1" applyBorder="1" applyAlignment="1">
      <alignment horizontal="left"/>
    </xf>
    <xf numFmtId="0" fontId="33" fillId="0" borderId="41" xfId="0" applyFont="1" applyBorder="1" applyAlignment="1">
      <alignment horizontal="left"/>
    </xf>
    <xf numFmtId="0" fontId="33" fillId="0" borderId="20" xfId="0" quotePrefix="1" applyFont="1" applyBorder="1" applyAlignment="1">
      <alignment horizontal="center" wrapText="1"/>
    </xf>
    <xf numFmtId="0" fontId="33" fillId="0" borderId="23" xfId="0" quotePrefix="1" applyFont="1" applyBorder="1" applyAlignment="1">
      <alignment horizontal="center" wrapText="1"/>
    </xf>
    <xf numFmtId="0" fontId="33" fillId="0" borderId="48" xfId="0" quotePrefix="1" applyFont="1" applyBorder="1" applyAlignment="1">
      <alignment horizontal="left"/>
    </xf>
    <xf numFmtId="0" fontId="33" fillId="0" borderId="40" xfId="0" applyFont="1" applyBorder="1" applyAlignment="1">
      <alignment horizontal="left"/>
    </xf>
    <xf numFmtId="37" fontId="48" fillId="0" borderId="65" xfId="0" applyNumberFormat="1" applyFont="1" applyBorder="1" applyAlignment="1">
      <alignment horizontal="center"/>
    </xf>
    <xf numFmtId="37" fontId="48" fillId="0" borderId="25" xfId="0" applyNumberFormat="1" applyFont="1" applyBorder="1" applyAlignment="1">
      <alignment horizontal="center"/>
    </xf>
    <xf numFmtId="0" fontId="35" fillId="0" borderId="19" xfId="0" applyFont="1" applyBorder="1"/>
    <xf numFmtId="0" fontId="35" fillId="0" borderId="52" xfId="0" quotePrefix="1" applyFont="1" applyBorder="1" applyAlignment="1">
      <alignment horizontal="left"/>
    </xf>
    <xf numFmtId="39" fontId="48" fillId="0" borderId="51" xfId="60" applyNumberFormat="1" applyFont="1" applyFill="1" applyBorder="1" applyAlignment="1">
      <alignment horizontal="right"/>
    </xf>
    <xf numFmtId="39" fontId="48" fillId="0" borderId="30" xfId="60" applyNumberFormat="1" applyFont="1" applyFill="1" applyBorder="1" applyAlignment="1">
      <alignment horizontal="right"/>
    </xf>
    <xf numFmtId="0" fontId="48" fillId="0" borderId="31" xfId="0" quotePrefix="1" applyFont="1" applyBorder="1" applyAlignment="1">
      <alignment horizontal="left"/>
    </xf>
    <xf numFmtId="39" fontId="48" fillId="0" borderId="14" xfId="60" applyNumberFormat="1" applyFont="1" applyFill="1" applyBorder="1" applyAlignment="1">
      <alignment horizontal="right"/>
    </xf>
    <xf numFmtId="39" fontId="48" fillId="0" borderId="15" xfId="60" applyNumberFormat="1" applyFont="1" applyFill="1" applyBorder="1" applyAlignment="1">
      <alignment horizontal="right"/>
    </xf>
    <xf numFmtId="0" fontId="35" fillId="0" borderId="49" xfId="0" applyFont="1" applyBorder="1"/>
    <xf numFmtId="0" fontId="48" fillId="0" borderId="54" xfId="0" quotePrefix="1" applyFont="1" applyBorder="1" applyAlignment="1">
      <alignment horizontal="left"/>
    </xf>
    <xf numFmtId="39" fontId="48" fillId="0" borderId="17" xfId="60" applyNumberFormat="1" applyFont="1" applyFill="1" applyBorder="1" applyAlignment="1">
      <alignment horizontal="right"/>
    </xf>
    <xf numFmtId="39" fontId="48" fillId="0" borderId="18" xfId="60" applyNumberFormat="1" applyFont="1" applyFill="1" applyBorder="1" applyAlignment="1">
      <alignment horizontal="right"/>
    </xf>
    <xf numFmtId="0" fontId="49" fillId="0" borderId="40" xfId="0" applyFont="1" applyBorder="1" applyAlignment="1">
      <alignment horizontal="left"/>
    </xf>
    <xf numFmtId="39" fontId="48" fillId="0" borderId="65" xfId="60" applyNumberFormat="1" applyFont="1" applyFill="1" applyBorder="1" applyAlignment="1">
      <alignment horizontal="right"/>
    </xf>
    <xf numFmtId="39" fontId="48" fillId="0" borderId="25" xfId="60" applyNumberFormat="1" applyFont="1" applyFill="1" applyBorder="1" applyAlignment="1">
      <alignment horizontal="right"/>
    </xf>
    <xf numFmtId="0" fontId="48" fillId="0" borderId="52" xfId="0" quotePrefix="1" applyFont="1" applyBorder="1" applyAlignment="1">
      <alignment horizontal="left"/>
    </xf>
    <xf numFmtId="0" fontId="35" fillId="0" borderId="0" xfId="0" applyFont="1"/>
    <xf numFmtId="0" fontId="33" fillId="0" borderId="0" xfId="0" applyFont="1" applyAlignment="1">
      <alignment horizontal="left"/>
    </xf>
    <xf numFmtId="0" fontId="33" fillId="0" borderId="0" xfId="0" quotePrefix="1" applyFont="1" applyAlignment="1">
      <alignment horizontal="center" wrapText="1"/>
    </xf>
    <xf numFmtId="37" fontId="48" fillId="0" borderId="51" xfId="60" applyNumberFormat="1" applyFont="1" applyFill="1" applyBorder="1" applyAlignment="1">
      <alignment horizontal="right"/>
    </xf>
    <xf numFmtId="37" fontId="48" fillId="0" borderId="30" xfId="60" applyNumberFormat="1" applyFont="1" applyFill="1" applyBorder="1" applyAlignment="1">
      <alignment horizontal="right"/>
    </xf>
    <xf numFmtId="37" fontId="48" fillId="0" borderId="14" xfId="60" applyNumberFormat="1" applyFont="1" applyFill="1" applyBorder="1" applyAlignment="1">
      <alignment horizontal="right"/>
    </xf>
    <xf numFmtId="37" fontId="48" fillId="0" borderId="15" xfId="60" applyNumberFormat="1" applyFont="1" applyFill="1" applyBorder="1" applyAlignment="1">
      <alignment horizontal="right"/>
    </xf>
    <xf numFmtId="37" fontId="48" fillId="0" borderId="17" xfId="60" applyNumberFormat="1" applyFont="1" applyFill="1" applyBorder="1" applyAlignment="1">
      <alignment horizontal="right"/>
    </xf>
    <xf numFmtId="37" fontId="48" fillId="0" borderId="18" xfId="60" applyNumberFormat="1" applyFont="1" applyFill="1" applyBorder="1" applyAlignment="1">
      <alignment horizontal="right"/>
    </xf>
    <xf numFmtId="37" fontId="48" fillId="0" borderId="65" xfId="60" applyNumberFormat="1" applyFont="1" applyFill="1" applyBorder="1" applyAlignment="1">
      <alignment horizontal="right"/>
    </xf>
    <xf numFmtId="37" fontId="48" fillId="0" borderId="25" xfId="60" applyNumberFormat="1" applyFont="1" applyFill="1" applyBorder="1" applyAlignment="1">
      <alignment horizontal="right"/>
    </xf>
    <xf numFmtId="0" fontId="46" fillId="22" borderId="64" xfId="0" applyFont="1" applyFill="1" applyBorder="1" applyAlignment="1">
      <alignment vertical="top" wrapText="1"/>
    </xf>
    <xf numFmtId="37" fontId="48" fillId="0" borderId="0" xfId="0" applyNumberFormat="1" applyFont="1" applyAlignment="1">
      <alignment horizontal="center"/>
    </xf>
    <xf numFmtId="39" fontId="48" fillId="0" borderId="0" xfId="60" applyNumberFormat="1" applyFont="1" applyFill="1" applyBorder="1" applyAlignment="1">
      <alignment horizontal="right"/>
    </xf>
    <xf numFmtId="37" fontId="48" fillId="0" borderId="0" xfId="60" applyNumberFormat="1" applyFont="1" applyFill="1" applyBorder="1" applyAlignment="1">
      <alignment horizontal="right"/>
    </xf>
    <xf numFmtId="0" fontId="66" fillId="49" borderId="50" xfId="0" quotePrefix="1" applyFont="1" applyFill="1" applyBorder="1" applyAlignment="1">
      <alignment horizontal="center"/>
    </xf>
    <xf numFmtId="0" fontId="35" fillId="22" borderId="109" xfId="0" quotePrefix="1" applyFont="1" applyFill="1" applyBorder="1" applyAlignment="1">
      <alignment horizontal="left"/>
    </xf>
    <xf numFmtId="0" fontId="67" fillId="22" borderId="0" xfId="0" applyFont="1" applyFill="1" applyAlignment="1">
      <alignment horizontal="left"/>
    </xf>
    <xf numFmtId="9" fontId="48" fillId="22" borderId="0" xfId="60" applyFont="1" applyFill="1" applyAlignment="1">
      <alignment horizontal="right"/>
    </xf>
    <xf numFmtId="39" fontId="48" fillId="22" borderId="0" xfId="60" applyNumberFormat="1" applyFont="1" applyFill="1" applyAlignment="1">
      <alignment horizontal="right"/>
    </xf>
    <xf numFmtId="191" fontId="48" fillId="22" borderId="51" xfId="60" applyNumberFormat="1" applyFont="1" applyFill="1" applyBorder="1" applyAlignment="1">
      <alignment horizontal="right"/>
    </xf>
    <xf numFmtId="9" fontId="31" fillId="22" borderId="53" xfId="60" applyFont="1" applyFill="1" applyBorder="1" applyAlignment="1"/>
    <xf numFmtId="9" fontId="49" fillId="22" borderId="62" xfId="60" applyFont="1" applyFill="1" applyBorder="1" applyAlignment="1">
      <alignment horizontal="right"/>
    </xf>
    <xf numFmtId="9" fontId="49" fillId="22" borderId="42" xfId="60" applyFont="1" applyFill="1" applyBorder="1" applyAlignment="1">
      <alignment horizontal="right"/>
    </xf>
    <xf numFmtId="9" fontId="49" fillId="22" borderId="21" xfId="60" applyFont="1" applyFill="1" applyBorder="1" applyAlignment="1">
      <alignment horizontal="right"/>
    </xf>
    <xf numFmtId="37" fontId="49" fillId="22" borderId="36" xfId="60" applyNumberFormat="1" applyFont="1" applyFill="1" applyBorder="1" applyAlignment="1">
      <alignment horizontal="right"/>
    </xf>
    <xf numFmtId="171" fontId="35" fillId="22" borderId="0" xfId="0" applyNumberFormat="1" applyFont="1" applyFill="1"/>
    <xf numFmtId="172" fontId="35" fillId="22" borderId="0" xfId="0" applyNumberFormat="1" applyFont="1" applyFill="1"/>
    <xf numFmtId="167" fontId="31" fillId="22" borderId="0" xfId="60" applyNumberFormat="1" applyFont="1" applyFill="1" applyAlignment="1"/>
    <xf numFmtId="186" fontId="31" fillId="22" borderId="0" xfId="60" applyNumberFormat="1" applyFont="1" applyFill="1" applyAlignment="1"/>
    <xf numFmtId="191" fontId="48" fillId="0" borderId="17" xfId="60" applyNumberFormat="1" applyFont="1" applyFill="1" applyBorder="1" applyAlignment="1">
      <alignment horizontal="right"/>
    </xf>
    <xf numFmtId="191" fontId="48" fillId="0" borderId="18" xfId="60" applyNumberFormat="1" applyFont="1" applyFill="1" applyBorder="1" applyAlignment="1">
      <alignment horizontal="right"/>
    </xf>
    <xf numFmtId="0" fontId="46" fillId="22" borderId="64" xfId="0" quotePrefix="1" applyFont="1" applyFill="1" applyBorder="1" applyAlignment="1">
      <alignment horizontal="left" vertical="top" wrapText="1"/>
    </xf>
    <xf numFmtId="0" fontId="46" fillId="22" borderId="110" xfId="0" quotePrefix="1" applyFont="1" applyFill="1" applyBorder="1" applyAlignment="1">
      <alignment horizontal="left" vertical="top" wrapText="1"/>
    </xf>
    <xf numFmtId="0" fontId="30" fillId="22" borderId="48" xfId="0" quotePrefix="1" applyFont="1" applyFill="1" applyBorder="1" applyAlignment="1">
      <alignment vertical="top" wrapText="1"/>
    </xf>
    <xf numFmtId="0" fontId="30" fillId="22" borderId="49" xfId="0" quotePrefix="1" applyFont="1" applyFill="1" applyBorder="1" applyAlignment="1">
      <alignment vertical="top" wrapText="1"/>
    </xf>
    <xf numFmtId="0" fontId="36" fillId="22" borderId="110" xfId="0" quotePrefix="1" applyFont="1" applyFill="1" applyBorder="1" applyAlignment="1">
      <alignment horizontal="left" vertical="top" wrapText="1"/>
    </xf>
    <xf numFmtId="0" fontId="36" fillId="0" borderId="33" xfId="0" quotePrefix="1" applyFont="1" applyBorder="1" applyAlignment="1">
      <alignment horizontal="left" vertical="top" wrapText="1"/>
    </xf>
    <xf numFmtId="0" fontId="5" fillId="0" borderId="0" xfId="0" applyFont="1"/>
    <xf numFmtId="9" fontId="0" fillId="0" borderId="0" xfId="60" applyFont="1"/>
    <xf numFmtId="0" fontId="33" fillId="0" borderId="48" xfId="0" applyFont="1" applyBorder="1" applyAlignment="1">
      <alignment horizontal="left"/>
    </xf>
    <xf numFmtId="0" fontId="33" fillId="0" borderId="112" xfId="0" applyFont="1" applyBorder="1" applyAlignment="1">
      <alignment horizontal="left"/>
    </xf>
    <xf numFmtId="0" fontId="35" fillId="0" borderId="113" xfId="0" applyFont="1" applyBorder="1"/>
    <xf numFmtId="0" fontId="33" fillId="22" borderId="24" xfId="0" quotePrefix="1" applyFont="1" applyFill="1" applyBorder="1" applyAlignment="1">
      <alignment horizontal="center" wrapText="1"/>
    </xf>
    <xf numFmtId="0" fontId="35" fillId="0" borderId="114" xfId="0" applyFont="1" applyBorder="1"/>
    <xf numFmtId="0" fontId="35" fillId="0" borderId="31" xfId="0" quotePrefix="1" applyFont="1" applyBorder="1" applyAlignment="1">
      <alignment horizontal="right"/>
    </xf>
    <xf numFmtId="0" fontId="48" fillId="0" borderId="54" xfId="0" quotePrefix="1" applyFont="1" applyBorder="1" applyAlignment="1">
      <alignment horizontal="right"/>
    </xf>
    <xf numFmtId="0" fontId="49" fillId="0" borderId="62" xfId="0" applyFont="1" applyBorder="1" applyAlignment="1">
      <alignment horizontal="right"/>
    </xf>
    <xf numFmtId="0" fontId="35" fillId="0" borderId="54" xfId="0" quotePrefix="1" applyFont="1" applyBorder="1" applyAlignment="1">
      <alignment horizontal="right"/>
    </xf>
    <xf numFmtId="0" fontId="48" fillId="0" borderId="114" xfId="0" quotePrefix="1" applyFont="1" applyBorder="1" applyAlignment="1">
      <alignment horizontal="left"/>
    </xf>
    <xf numFmtId="0" fontId="35" fillId="0" borderId="113" xfId="0" quotePrefix="1" applyFont="1" applyBorder="1" applyAlignment="1">
      <alignment horizontal="left"/>
    </xf>
    <xf numFmtId="0" fontId="48" fillId="0" borderId="113" xfId="0" quotePrefix="1" applyFont="1" applyBorder="1" applyAlignment="1">
      <alignment horizontal="left"/>
    </xf>
    <xf numFmtId="0" fontId="35" fillId="22" borderId="114" xfId="0" quotePrefix="1" applyFont="1" applyFill="1" applyBorder="1" applyAlignment="1">
      <alignment horizontal="left"/>
    </xf>
    <xf numFmtId="0" fontId="35" fillId="22" borderId="113" xfId="0" quotePrefix="1" applyFont="1" applyFill="1" applyBorder="1" applyAlignment="1">
      <alignment horizontal="left"/>
    </xf>
    <xf numFmtId="0" fontId="35" fillId="0" borderId="52" xfId="0" quotePrefix="1" applyFont="1" applyBorder="1" applyAlignment="1">
      <alignment horizontal="right"/>
    </xf>
    <xf numFmtId="0" fontId="35" fillId="0" borderId="114" xfId="0" quotePrefix="1" applyFont="1" applyBorder="1" applyAlignment="1">
      <alignment horizontal="left"/>
    </xf>
    <xf numFmtId="43" fontId="0" fillId="0" borderId="0" xfId="60" applyNumberFormat="1" applyFont="1"/>
    <xf numFmtId="10" fontId="0" fillId="0" borderId="0" xfId="60" applyNumberFormat="1" applyFont="1"/>
    <xf numFmtId="9" fontId="48" fillId="0" borderId="0" xfId="60" applyFont="1" applyFill="1" applyBorder="1" applyAlignment="1">
      <alignment horizontal="right"/>
    </xf>
    <xf numFmtId="0" fontId="35" fillId="22" borderId="0" xfId="0" applyFont="1" applyFill="1" applyAlignment="1">
      <alignment horizontal="right"/>
    </xf>
    <xf numFmtId="171" fontId="49" fillId="22" borderId="45" xfId="60" applyNumberFormat="1" applyFont="1" applyFill="1" applyBorder="1" applyAlignment="1">
      <alignment horizontal="right"/>
    </xf>
    <xf numFmtId="171" fontId="49" fillId="22" borderId="36" xfId="60" applyNumberFormat="1" applyFont="1" applyFill="1" applyBorder="1" applyAlignment="1">
      <alignment horizontal="right"/>
    </xf>
    <xf numFmtId="171" fontId="49" fillId="22" borderId="33" xfId="60" applyNumberFormat="1" applyFont="1" applyFill="1" applyBorder="1" applyAlignment="1">
      <alignment horizontal="right"/>
    </xf>
    <xf numFmtId="37" fontId="49" fillId="22" borderId="45" xfId="60" applyNumberFormat="1" applyFont="1" applyFill="1" applyBorder="1" applyAlignment="1">
      <alignment horizontal="right"/>
    </xf>
    <xf numFmtId="37" fontId="49" fillId="22" borderId="33" xfId="60" applyNumberFormat="1" applyFont="1" applyFill="1" applyBorder="1" applyAlignment="1">
      <alignment horizontal="right"/>
    </xf>
    <xf numFmtId="0" fontId="33" fillId="22" borderId="33" xfId="0" quotePrefix="1" applyFont="1" applyFill="1" applyBorder="1" applyAlignment="1">
      <alignment horizontal="center" wrapText="1"/>
    </xf>
    <xf numFmtId="37" fontId="48" fillId="22" borderId="34" xfId="0" applyNumberFormat="1" applyFont="1" applyFill="1" applyBorder="1" applyAlignment="1">
      <alignment horizontal="center"/>
    </xf>
    <xf numFmtId="39" fontId="35" fillId="22" borderId="64" xfId="60" applyNumberFormat="1" applyFont="1" applyFill="1" applyBorder="1" applyAlignment="1">
      <alignment horizontal="right"/>
    </xf>
    <xf numFmtId="39" fontId="48" fillId="22" borderId="34" xfId="60" applyNumberFormat="1" applyFont="1" applyFill="1" applyBorder="1" applyAlignment="1">
      <alignment horizontal="right"/>
    </xf>
    <xf numFmtId="39" fontId="48" fillId="22" borderId="64" xfId="60" applyNumberFormat="1" applyFont="1" applyFill="1" applyBorder="1" applyAlignment="1">
      <alignment horizontal="right"/>
    </xf>
    <xf numFmtId="39" fontId="48" fillId="22" borderId="38" xfId="60" applyNumberFormat="1" applyFont="1" applyFill="1" applyBorder="1" applyAlignment="1">
      <alignment horizontal="right"/>
    </xf>
    <xf numFmtId="37" fontId="35" fillId="22" borderId="64" xfId="60" applyNumberFormat="1" applyFont="1" applyFill="1" applyBorder="1" applyAlignment="1">
      <alignment horizontal="right"/>
    </xf>
    <xf numFmtId="37" fontId="48" fillId="22" borderId="34" xfId="60" applyNumberFormat="1" applyFont="1" applyFill="1" applyBorder="1" applyAlignment="1">
      <alignment horizontal="right"/>
    </xf>
    <xf numFmtId="37" fontId="35" fillId="22" borderId="38" xfId="60" applyNumberFormat="1" applyFont="1" applyFill="1" applyBorder="1" applyAlignment="1">
      <alignment horizontal="right"/>
    </xf>
    <xf numFmtId="164" fontId="48" fillId="22" borderId="0" xfId="60" applyNumberFormat="1" applyFont="1" applyFill="1" applyBorder="1" applyAlignment="1">
      <alignment horizontal="right"/>
    </xf>
    <xf numFmtId="0" fontId="33" fillId="22" borderId="20" xfId="0" applyFont="1" applyFill="1" applyBorder="1" applyAlignment="1">
      <alignment horizontal="center"/>
    </xf>
    <xf numFmtId="0" fontId="33" fillId="22" borderId="23" xfId="0" applyFont="1" applyFill="1" applyBorder="1" applyAlignment="1">
      <alignment horizontal="center"/>
    </xf>
    <xf numFmtId="0" fontId="0" fillId="0" borderId="42" xfId="0" applyBorder="1"/>
    <xf numFmtId="0" fontId="0" fillId="0" borderId="14" xfId="0" applyBorder="1"/>
    <xf numFmtId="0" fontId="0" fillId="0" borderId="14" xfId="0" applyBorder="1" applyAlignment="1">
      <alignment wrapText="1"/>
    </xf>
    <xf numFmtId="43" fontId="0" fillId="0" borderId="14" xfId="13844" applyFont="1" applyBorder="1"/>
    <xf numFmtId="37" fontId="0" fillId="0" borderId="0" xfId="0" applyNumberFormat="1"/>
    <xf numFmtId="37" fontId="48" fillId="0" borderId="65" xfId="0" applyNumberFormat="1" applyFont="1" applyBorder="1" applyAlignment="1">
      <alignment horizontal="right"/>
    </xf>
    <xf numFmtId="37" fontId="48" fillId="0" borderId="25" xfId="0" applyNumberFormat="1" applyFont="1" applyBorder="1" applyAlignment="1">
      <alignment horizontal="right"/>
    </xf>
    <xf numFmtId="37" fontId="48" fillId="0" borderId="51" xfId="37" applyNumberFormat="1" applyFont="1" applyFill="1" applyBorder="1" applyAlignment="1">
      <alignment horizontal="right"/>
    </xf>
    <xf numFmtId="37" fontId="48" fillId="0" borderId="30" xfId="37" applyNumberFormat="1" applyFont="1" applyFill="1" applyBorder="1" applyAlignment="1">
      <alignment horizontal="right"/>
    </xf>
    <xf numFmtId="171" fontId="48" fillId="0" borderId="51" xfId="37" applyNumberFormat="1" applyFont="1" applyFill="1" applyBorder="1" applyAlignment="1">
      <alignment horizontal="right"/>
    </xf>
    <xf numFmtId="171" fontId="48" fillId="0" borderId="30" xfId="37" applyNumberFormat="1" applyFont="1" applyFill="1" applyBorder="1" applyAlignment="1">
      <alignment horizontal="right"/>
    </xf>
    <xf numFmtId="37" fontId="48" fillId="0" borderId="17" xfId="37" applyNumberFormat="1" applyFont="1" applyFill="1" applyBorder="1" applyAlignment="1">
      <alignment horizontal="right"/>
    </xf>
    <xf numFmtId="37" fontId="48" fillId="0" borderId="18" xfId="37" applyNumberFormat="1" applyFont="1" applyFill="1" applyBorder="1" applyAlignment="1">
      <alignment horizontal="right"/>
    </xf>
    <xf numFmtId="191" fontId="35" fillId="22" borderId="64" xfId="60" applyNumberFormat="1" applyFont="1" applyFill="1" applyBorder="1" applyAlignment="1">
      <alignment horizontal="right"/>
    </xf>
    <xf numFmtId="191" fontId="48" fillId="0" borderId="51" xfId="60" applyNumberFormat="1" applyFont="1" applyFill="1" applyBorder="1" applyAlignment="1">
      <alignment horizontal="right"/>
    </xf>
    <xf numFmtId="0" fontId="30" fillId="22" borderId="36" xfId="0" quotePrefix="1" applyFont="1" applyFill="1" applyBorder="1" applyAlignment="1">
      <alignment horizontal="left" vertical="top" wrapText="1"/>
    </xf>
    <xf numFmtId="0" fontId="2" fillId="0" borderId="0" xfId="13845"/>
    <xf numFmtId="0" fontId="33" fillId="22" borderId="50" xfId="13845" applyFont="1" applyFill="1" applyBorder="1" applyAlignment="1">
      <alignment horizontal="left"/>
    </xf>
    <xf numFmtId="0" fontId="33" fillId="22" borderId="41" xfId="13845" applyFont="1" applyFill="1" applyBorder="1" applyAlignment="1">
      <alignment horizontal="left"/>
    </xf>
    <xf numFmtId="0" fontId="33" fillId="22" borderId="20" xfId="13845" quotePrefix="1" applyFont="1" applyFill="1" applyBorder="1" applyAlignment="1">
      <alignment horizontal="center"/>
    </xf>
    <xf numFmtId="0" fontId="33" fillId="22" borderId="23" xfId="13845" quotePrefix="1" applyFont="1" applyFill="1" applyBorder="1" applyAlignment="1">
      <alignment horizontal="center"/>
    </xf>
    <xf numFmtId="0" fontId="33" fillId="22" borderId="48" xfId="13845" quotePrefix="1" applyFont="1" applyFill="1" applyBorder="1" applyAlignment="1">
      <alignment horizontal="left"/>
    </xf>
    <xf numFmtId="0" fontId="33" fillId="22" borderId="40" xfId="13845" applyFont="1" applyFill="1" applyBorder="1" applyAlignment="1">
      <alignment horizontal="left"/>
    </xf>
    <xf numFmtId="37" fontId="48" fillId="22" borderId="65" xfId="13845" applyNumberFormat="1" applyFont="1" applyFill="1" applyBorder="1" applyAlignment="1">
      <alignment horizontal="center"/>
    </xf>
    <xf numFmtId="37" fontId="48" fillId="22" borderId="25" xfId="13845" applyNumberFormat="1" applyFont="1" applyFill="1" applyBorder="1" applyAlignment="1">
      <alignment horizontal="center"/>
    </xf>
    <xf numFmtId="0" fontId="35" fillId="22" borderId="34" xfId="13845" quotePrefix="1" applyFont="1" applyFill="1" applyBorder="1" applyAlignment="1">
      <alignment horizontal="left"/>
    </xf>
    <xf numFmtId="192" fontId="0" fillId="0" borderId="57" xfId="13846" applyNumberFormat="1" applyFont="1" applyBorder="1"/>
    <xf numFmtId="192" fontId="0" fillId="0" borderId="14" xfId="13846" applyNumberFormat="1" applyFont="1" applyBorder="1"/>
    <xf numFmtId="0" fontId="33" fillId="22" borderId="50" xfId="13845" quotePrefix="1" applyFont="1" applyFill="1" applyBorder="1" applyAlignment="1">
      <alignment horizontal="left"/>
    </xf>
    <xf numFmtId="0" fontId="2" fillId="0" borderId="41" xfId="13845" applyBorder="1"/>
    <xf numFmtId="37" fontId="2" fillId="0" borderId="41" xfId="13845" applyNumberFormat="1" applyBorder="1"/>
    <xf numFmtId="37" fontId="2" fillId="0" borderId="21" xfId="13845" applyNumberFormat="1" applyBorder="1"/>
    <xf numFmtId="171" fontId="35" fillId="22" borderId="64" xfId="60" applyNumberFormat="1" applyFont="1" applyFill="1" applyBorder="1" applyAlignment="1">
      <alignment horizontal="right"/>
    </xf>
    <xf numFmtId="0" fontId="1" fillId="0" borderId="0" xfId="13847"/>
    <xf numFmtId="0" fontId="1" fillId="0" borderId="0" xfId="13847" applyAlignment="1">
      <alignment horizontal="center" wrapText="1"/>
    </xf>
    <xf numFmtId="193" fontId="1" fillId="0" borderId="14" xfId="13847" applyNumberFormat="1" applyBorder="1" applyAlignment="1">
      <alignment horizontal="center"/>
    </xf>
    <xf numFmtId="0" fontId="1" fillId="0" borderId="0" xfId="13847" applyAlignment="1">
      <alignment horizontal="center"/>
    </xf>
    <xf numFmtId="0" fontId="1" fillId="0" borderId="0" xfId="13847" applyAlignment="1">
      <alignment horizontal="right"/>
    </xf>
    <xf numFmtId="193" fontId="1" fillId="0" borderId="0" xfId="13847" applyNumberFormat="1" applyAlignment="1">
      <alignment horizontal="center"/>
    </xf>
    <xf numFmtId="9" fontId="0" fillId="0" borderId="0" xfId="13848" applyFont="1" applyAlignment="1">
      <alignment horizontal="center"/>
    </xf>
    <xf numFmtId="0" fontId="1" fillId="0" borderId="14" xfId="13847" applyBorder="1" applyAlignment="1">
      <alignment horizontal="center"/>
    </xf>
    <xf numFmtId="193" fontId="138" fillId="0" borderId="0" xfId="13847" applyNumberFormat="1" applyFont="1" applyAlignment="1">
      <alignment horizontal="center"/>
    </xf>
    <xf numFmtId="1" fontId="1" fillId="0" borderId="14" xfId="13847" applyNumberFormat="1" applyBorder="1" applyAlignment="1">
      <alignment horizontal="center"/>
    </xf>
    <xf numFmtId="0" fontId="139" fillId="0" borderId="0" xfId="13847" applyFont="1"/>
    <xf numFmtId="0" fontId="140" fillId="0" borderId="0" xfId="13847" applyFont="1"/>
    <xf numFmtId="0" fontId="140" fillId="0" borderId="0" xfId="13847" applyFont="1" applyAlignment="1">
      <alignment horizontal="right"/>
    </xf>
    <xf numFmtId="37" fontId="140" fillId="0" borderId="14" xfId="13847" applyNumberFormat="1" applyFont="1" applyBorder="1" applyAlignment="1">
      <alignment horizontal="center"/>
    </xf>
    <xf numFmtId="37" fontId="140" fillId="0" borderId="0" xfId="13847" applyNumberFormat="1" applyFont="1" applyAlignment="1">
      <alignment horizontal="center"/>
    </xf>
    <xf numFmtId="37" fontId="35" fillId="22" borderId="14" xfId="60" applyNumberFormat="1" applyFont="1" applyFill="1" applyBorder="1" applyAlignment="1">
      <alignment horizontal="right"/>
    </xf>
    <xf numFmtId="37" fontId="35" fillId="22" borderId="15" xfId="60" applyNumberFormat="1" applyFont="1" applyFill="1" applyBorder="1" applyAlignment="1">
      <alignment horizontal="right"/>
    </xf>
    <xf numFmtId="9" fontId="35" fillId="22" borderId="0" xfId="60" applyFont="1" applyFill="1" applyAlignment="1">
      <alignment horizontal="right"/>
    </xf>
    <xf numFmtId="9" fontId="35" fillId="22" borderId="0" xfId="60" applyFont="1" applyFill="1" applyBorder="1" applyAlignment="1">
      <alignment horizontal="right"/>
    </xf>
    <xf numFmtId="171" fontId="35" fillId="0" borderId="0" xfId="0" applyNumberFormat="1" applyFont="1"/>
    <xf numFmtId="9" fontId="31" fillId="0" borderId="0" xfId="60" applyFont="1" applyFill="1" applyAlignment="1"/>
    <xf numFmtId="2" fontId="35" fillId="0" borderId="0" xfId="0" applyNumberFormat="1" applyFont="1"/>
    <xf numFmtId="0" fontId="143" fillId="22" borderId="0" xfId="0" applyFont="1" applyFill="1" applyAlignment="1">
      <alignment horizontal="left"/>
    </xf>
    <xf numFmtId="9" fontId="35" fillId="22" borderId="29" xfId="60" applyFont="1" applyFill="1" applyBorder="1" applyAlignment="1">
      <alignment horizontal="right"/>
    </xf>
    <xf numFmtId="9" fontId="35" fillId="22" borderId="51" xfId="60" applyFont="1" applyFill="1" applyBorder="1" applyAlignment="1">
      <alignment horizontal="right"/>
    </xf>
    <xf numFmtId="9" fontId="35" fillId="22" borderId="30" xfId="60" applyFont="1" applyFill="1" applyBorder="1" applyAlignment="1">
      <alignment horizontal="right"/>
    </xf>
    <xf numFmtId="39" fontId="35" fillId="22" borderId="0" xfId="60" applyNumberFormat="1" applyFont="1" applyFill="1" applyAlignment="1">
      <alignment horizontal="right"/>
    </xf>
    <xf numFmtId="39" fontId="35" fillId="22" borderId="29" xfId="60" applyNumberFormat="1" applyFont="1" applyFill="1" applyBorder="1" applyAlignment="1">
      <alignment horizontal="right"/>
    </xf>
    <xf numFmtId="0" fontId="0" fillId="0" borderId="122" xfId="0" applyBorder="1"/>
    <xf numFmtId="0" fontId="0" fillId="0" borderId="123" xfId="0" applyBorder="1"/>
    <xf numFmtId="0" fontId="33" fillId="97" borderId="20" xfId="0" applyFont="1" applyFill="1" applyBorder="1" applyAlignment="1">
      <alignment horizontal="center"/>
    </xf>
    <xf numFmtId="0" fontId="33" fillId="97" borderId="23" xfId="0" applyFont="1" applyFill="1" applyBorder="1" applyAlignment="1">
      <alignment horizontal="center"/>
    </xf>
    <xf numFmtId="0" fontId="144" fillId="97" borderId="24" xfId="0" applyFont="1" applyFill="1" applyBorder="1" applyAlignment="1">
      <alignment horizontal="center"/>
    </xf>
    <xf numFmtId="0" fontId="144" fillId="97" borderId="65" xfId="0" applyFont="1" applyFill="1" applyBorder="1" applyAlignment="1">
      <alignment horizontal="center"/>
    </xf>
    <xf numFmtId="0" fontId="144" fillId="97" borderId="25" xfId="0" applyFont="1" applyFill="1" applyBorder="1" applyAlignment="1">
      <alignment horizontal="center"/>
    </xf>
    <xf numFmtId="0" fontId="35" fillId="97" borderId="19" xfId="0" applyFont="1" applyFill="1" applyBorder="1"/>
    <xf numFmtId="0" fontId="35" fillId="97" borderId="53" xfId="0" applyFont="1" applyFill="1" applyBorder="1" applyAlignment="1">
      <alignment horizontal="left"/>
    </xf>
    <xf numFmtId="3" fontId="144" fillId="0" borderId="13" xfId="0" applyNumberFormat="1" applyFont="1" applyBorder="1" applyAlignment="1">
      <alignment horizontal="center"/>
    </xf>
    <xf numFmtId="3" fontId="144" fillId="0" borderId="14" xfId="0" applyNumberFormat="1" applyFont="1" applyBorder="1" applyAlignment="1">
      <alignment horizontal="center"/>
    </xf>
    <xf numFmtId="3" fontId="144" fillId="0" borderId="15" xfId="0" applyNumberFormat="1" applyFont="1" applyBorder="1" applyAlignment="1">
      <alignment horizontal="center"/>
    </xf>
    <xf numFmtId="0" fontId="144" fillId="0" borderId="13" xfId="0" applyFont="1" applyBorder="1" applyAlignment="1">
      <alignment horizontal="center"/>
    </xf>
    <xf numFmtId="0" fontId="144" fillId="0" borderId="14" xfId="0" applyFont="1" applyBorder="1" applyAlignment="1">
      <alignment horizontal="center"/>
    </xf>
    <xf numFmtId="0" fontId="35" fillId="97" borderId="61" xfId="0" applyFont="1" applyFill="1" applyBorder="1" applyAlignment="1">
      <alignment horizontal="left"/>
    </xf>
    <xf numFmtId="3" fontId="35" fillId="0" borderId="13" xfId="0" applyNumberFormat="1" applyFont="1" applyBorder="1" applyAlignment="1">
      <alignment horizontal="center"/>
    </xf>
    <xf numFmtId="3" fontId="35" fillId="0" borderId="14" xfId="0" applyNumberFormat="1" applyFont="1" applyBorder="1" applyAlignment="1">
      <alignment horizontal="center"/>
    </xf>
    <xf numFmtId="3" fontId="35" fillId="0" borderId="15" xfId="0" applyNumberFormat="1" applyFont="1" applyBorder="1" applyAlignment="1">
      <alignment horizontal="center"/>
    </xf>
    <xf numFmtId="0" fontId="35" fillId="97" borderId="125" xfId="0" applyFont="1" applyFill="1" applyBorder="1" applyAlignment="1">
      <alignment horizontal="left"/>
    </xf>
    <xf numFmtId="0" fontId="144" fillId="0" borderId="15" xfId="0" applyFont="1" applyBorder="1" applyAlignment="1">
      <alignment horizontal="center"/>
    </xf>
    <xf numFmtId="0" fontId="144" fillId="97" borderId="115" xfId="0" applyFont="1" applyFill="1" applyBorder="1" applyAlignment="1">
      <alignment horizontal="left"/>
    </xf>
    <xf numFmtId="3" fontId="144" fillId="0" borderId="16" xfId="0" applyNumberFormat="1" applyFont="1" applyBorder="1" applyAlignment="1">
      <alignment horizontal="center"/>
    </xf>
    <xf numFmtId="3" fontId="144" fillId="0" borderId="17" xfId="0" applyNumberFormat="1" applyFont="1" applyBorder="1" applyAlignment="1">
      <alignment horizontal="center"/>
    </xf>
    <xf numFmtId="3" fontId="144" fillId="0" borderId="18" xfId="0" applyNumberFormat="1" applyFont="1" applyBorder="1" applyAlignment="1">
      <alignment horizontal="center"/>
    </xf>
    <xf numFmtId="0" fontId="144" fillId="0" borderId="65" xfId="0" applyFont="1" applyBorder="1" applyAlignment="1">
      <alignment horizontal="center"/>
    </xf>
    <xf numFmtId="0" fontId="144" fillId="0" borderId="25" xfId="0" applyFont="1" applyBorder="1" applyAlignment="1">
      <alignment horizontal="center"/>
    </xf>
    <xf numFmtId="0" fontId="144" fillId="97" borderId="52" xfId="0" applyFont="1" applyFill="1" applyBorder="1" applyAlignment="1">
      <alignment horizontal="left"/>
    </xf>
    <xf numFmtId="3" fontId="144" fillId="0" borderId="51" xfId="0" applyNumberFormat="1" applyFont="1" applyBorder="1" applyAlignment="1">
      <alignment horizontal="center"/>
    </xf>
    <xf numFmtId="3" fontId="144" fillId="0" borderId="30" xfId="0" applyNumberFormat="1" applyFont="1" applyBorder="1" applyAlignment="1">
      <alignment horizontal="center"/>
    </xf>
    <xf numFmtId="0" fontId="144" fillId="97" borderId="31" xfId="0" applyFont="1" applyFill="1" applyBorder="1" applyAlignment="1">
      <alignment horizontal="left"/>
    </xf>
    <xf numFmtId="0" fontId="144" fillId="97" borderId="109" xfId="0" applyFont="1" applyFill="1" applyBorder="1" applyAlignment="1">
      <alignment horizontal="left"/>
    </xf>
    <xf numFmtId="0" fontId="35" fillId="97" borderId="49" xfId="0" applyFont="1" applyFill="1" applyBorder="1"/>
    <xf numFmtId="0" fontId="144" fillId="97" borderId="54" xfId="0" applyFont="1" applyFill="1" applyBorder="1" applyAlignment="1">
      <alignment horizontal="left"/>
    </xf>
    <xf numFmtId="0" fontId="144" fillId="0" borderId="17" xfId="0" applyFont="1" applyBorder="1" applyAlignment="1">
      <alignment horizontal="center"/>
    </xf>
    <xf numFmtId="0" fontId="144" fillId="0" borderId="18" xfId="0" applyFont="1" applyBorder="1" applyAlignment="1">
      <alignment horizontal="center"/>
    </xf>
    <xf numFmtId="0" fontId="33" fillId="97" borderId="65" xfId="0" applyFont="1" applyFill="1" applyBorder="1" applyAlignment="1">
      <alignment horizontal="center"/>
    </xf>
    <xf numFmtId="0" fontId="33" fillId="97" borderId="25" xfId="0" applyFont="1" applyFill="1" applyBorder="1" applyAlignment="1">
      <alignment horizontal="center"/>
    </xf>
    <xf numFmtId="0" fontId="29" fillId="0" borderId="126" xfId="0" applyFont="1" applyBorder="1" applyAlignment="1">
      <alignment horizontal="center" vertical="center" wrapText="1"/>
    </xf>
    <xf numFmtId="0" fontId="35" fillId="97" borderId="52" xfId="0" applyFont="1" applyFill="1" applyBorder="1" applyAlignment="1">
      <alignment horizontal="left"/>
    </xf>
    <xf numFmtId="194" fontId="144" fillId="0" borderId="13" xfId="13849" applyNumberFormat="1" applyFont="1" applyFill="1" applyBorder="1" applyAlignment="1">
      <alignment horizontal="right"/>
    </xf>
    <xf numFmtId="0" fontId="29" fillId="0" borderId="0" xfId="0" applyFont="1" applyAlignment="1">
      <alignment horizontal="left"/>
    </xf>
    <xf numFmtId="194" fontId="144" fillId="0" borderId="14" xfId="13849" applyNumberFormat="1" applyFont="1" applyFill="1" applyBorder="1" applyAlignment="1">
      <alignment horizontal="right"/>
    </xf>
    <xf numFmtId="194" fontId="144" fillId="0" borderId="15" xfId="13849" applyNumberFormat="1" applyFont="1" applyFill="1" applyBorder="1" applyAlignment="1">
      <alignment horizontal="right"/>
    </xf>
    <xf numFmtId="0" fontId="35" fillId="97" borderId="31" xfId="0" applyFont="1" applyFill="1" applyBorder="1" applyAlignment="1">
      <alignment horizontal="left"/>
    </xf>
    <xf numFmtId="194" fontId="35" fillId="0" borderId="13" xfId="13849" applyNumberFormat="1" applyFont="1" applyFill="1" applyBorder="1" applyAlignment="1">
      <alignment horizontal="right"/>
    </xf>
    <xf numFmtId="0" fontId="35" fillId="97" borderId="109" xfId="0" applyFont="1" applyFill="1" applyBorder="1" applyAlignment="1">
      <alignment horizontal="left"/>
    </xf>
    <xf numFmtId="194" fontId="144" fillId="0" borderId="16" xfId="13849" applyNumberFormat="1" applyFont="1" applyFill="1" applyBorder="1" applyAlignment="1">
      <alignment horizontal="right"/>
    </xf>
    <xf numFmtId="194" fontId="144" fillId="0" borderId="10" xfId="13849" applyNumberFormat="1" applyFont="1" applyFill="1" applyBorder="1" applyAlignment="1">
      <alignment horizontal="right"/>
    </xf>
    <xf numFmtId="194" fontId="144" fillId="0" borderId="11" xfId="13849" applyNumberFormat="1" applyFont="1" applyFill="1" applyBorder="1" applyAlignment="1">
      <alignment horizontal="right"/>
    </xf>
    <xf numFmtId="194" fontId="144" fillId="0" borderId="12" xfId="13849" applyNumberFormat="1" applyFont="1" applyFill="1" applyBorder="1" applyAlignment="1">
      <alignment horizontal="right"/>
    </xf>
    <xf numFmtId="194" fontId="144" fillId="0" borderId="17" xfId="13849" applyNumberFormat="1" applyFont="1" applyFill="1" applyBorder="1" applyAlignment="1">
      <alignment horizontal="right"/>
    </xf>
    <xf numFmtId="194" fontId="144" fillId="0" borderId="18" xfId="13849" applyNumberFormat="1" applyFont="1" applyFill="1" applyBorder="1" applyAlignment="1">
      <alignment horizontal="right"/>
    </xf>
    <xf numFmtId="0" fontId="146" fillId="0" borderId="0" xfId="0" applyFont="1"/>
    <xf numFmtId="37" fontId="35" fillId="0" borderId="13" xfId="37" applyNumberFormat="1" applyFont="1" applyFill="1" applyBorder="1" applyAlignment="1">
      <alignment horizontal="right"/>
    </xf>
    <xf numFmtId="37" fontId="35" fillId="0" borderId="14" xfId="37" applyNumberFormat="1" applyFont="1" applyFill="1" applyBorder="1" applyAlignment="1">
      <alignment horizontal="right"/>
    </xf>
    <xf numFmtId="37" fontId="35" fillId="0" borderId="15" xfId="37" applyNumberFormat="1" applyFont="1" applyFill="1" applyBorder="1" applyAlignment="1">
      <alignment horizontal="right"/>
    </xf>
    <xf numFmtId="0" fontId="35" fillId="0" borderId="0" xfId="0" applyFont="1" applyFill="1"/>
    <xf numFmtId="0" fontId="33" fillId="0" borderId="50" xfId="0" applyFont="1" applyFill="1" applyBorder="1" applyAlignment="1">
      <alignment horizontal="left"/>
    </xf>
    <xf numFmtId="0" fontId="33" fillId="0" borderId="41" xfId="0" applyFont="1" applyFill="1" applyBorder="1" applyAlignment="1">
      <alignment horizontal="left"/>
    </xf>
    <xf numFmtId="0" fontId="33" fillId="0" borderId="24" xfId="0" quotePrefix="1" applyFont="1" applyFill="1" applyBorder="1" applyAlignment="1">
      <alignment horizontal="center"/>
    </xf>
    <xf numFmtId="0" fontId="33" fillId="0" borderId="65" xfId="0" quotePrefix="1" applyFont="1" applyFill="1" applyBorder="1" applyAlignment="1">
      <alignment horizontal="center"/>
    </xf>
    <xf numFmtId="0" fontId="33" fillId="0" borderId="25" xfId="0" quotePrefix="1" applyFont="1" applyFill="1" applyBorder="1" applyAlignment="1">
      <alignment horizontal="center"/>
    </xf>
    <xf numFmtId="0" fontId="33" fillId="0" borderId="0" xfId="0" quotePrefix="1" applyFont="1" applyFill="1" applyAlignment="1">
      <alignment horizontal="center" wrapText="1"/>
    </xf>
    <xf numFmtId="0" fontId="33" fillId="0" borderId="48" xfId="0" quotePrefix="1" applyFont="1" applyFill="1" applyBorder="1" applyAlignment="1">
      <alignment horizontal="left"/>
    </xf>
    <xf numFmtId="0" fontId="33" fillId="0" borderId="112" xfId="0" applyFont="1" applyFill="1" applyBorder="1" applyAlignment="1">
      <alignment horizontal="left"/>
    </xf>
    <xf numFmtId="0" fontId="35" fillId="0" borderId="19" xfId="0" applyFont="1" applyFill="1" applyBorder="1"/>
    <xf numFmtId="0" fontId="35" fillId="0" borderId="53" xfId="0" quotePrefix="1" applyFont="1" applyFill="1" applyBorder="1" applyAlignment="1">
      <alignment horizontal="left"/>
    </xf>
    <xf numFmtId="37" fontId="35" fillId="0" borderId="0" xfId="0" applyNumberFormat="1" applyFont="1" applyFill="1"/>
    <xf numFmtId="0" fontId="35" fillId="0" borderId="0" xfId="0" applyFont="1" applyFill="1" applyAlignment="1">
      <alignment horizontal="right"/>
    </xf>
    <xf numFmtId="0" fontId="35" fillId="0" borderId="61" xfId="0" quotePrefix="1" applyFont="1" applyFill="1" applyBorder="1" applyAlignment="1">
      <alignment horizontal="left"/>
    </xf>
    <xf numFmtId="9" fontId="35" fillId="0" borderId="0" xfId="60" applyFont="1" applyFill="1" applyBorder="1" applyAlignment="1">
      <alignment horizontal="right"/>
    </xf>
    <xf numFmtId="0" fontId="35" fillId="0" borderId="125" xfId="0" quotePrefix="1" applyFont="1" applyFill="1" applyBorder="1" applyAlignment="1">
      <alignment horizontal="left"/>
    </xf>
    <xf numFmtId="0" fontId="35" fillId="0" borderId="49" xfId="0" applyFont="1" applyFill="1" applyBorder="1"/>
    <xf numFmtId="0" fontId="35" fillId="0" borderId="14" xfId="0" applyFont="1" applyFill="1" applyBorder="1" applyAlignment="1">
      <alignment horizontal="right"/>
    </xf>
    <xf numFmtId="192" fontId="35" fillId="0" borderId="14" xfId="13844" applyNumberFormat="1" applyFont="1" applyFill="1" applyBorder="1"/>
    <xf numFmtId="0" fontId="33" fillId="0" borderId="20" xfId="0" quotePrefix="1" applyFont="1" applyFill="1" applyBorder="1" applyAlignment="1">
      <alignment horizontal="center" wrapText="1"/>
    </xf>
    <xf numFmtId="0" fontId="33" fillId="0" borderId="23" xfId="0" quotePrefix="1" applyFont="1" applyFill="1" applyBorder="1" applyAlignment="1">
      <alignment horizontal="center" wrapText="1"/>
    </xf>
    <xf numFmtId="0" fontId="33" fillId="0" borderId="40" xfId="0" applyFont="1" applyFill="1" applyBorder="1" applyAlignment="1">
      <alignment horizontal="left"/>
    </xf>
    <xf numFmtId="37" fontId="48" fillId="0" borderId="65" xfId="0" applyNumberFormat="1" applyFont="1" applyFill="1" applyBorder="1" applyAlignment="1">
      <alignment horizontal="center"/>
    </xf>
    <xf numFmtId="37" fontId="48" fillId="0" borderId="25" xfId="0" applyNumberFormat="1" applyFont="1" applyFill="1" applyBorder="1" applyAlignment="1">
      <alignment horizontal="center"/>
    </xf>
    <xf numFmtId="0" fontId="35" fillId="0" borderId="52" xfId="0" quotePrefix="1" applyFont="1" applyFill="1" applyBorder="1" applyAlignment="1">
      <alignment horizontal="left"/>
    </xf>
    <xf numFmtId="192" fontId="35" fillId="0" borderId="0" xfId="13844" applyNumberFormat="1" applyFont="1" applyFill="1" applyBorder="1"/>
    <xf numFmtId="0" fontId="48" fillId="0" borderId="31" xfId="0" quotePrefix="1" applyFont="1" applyFill="1" applyBorder="1" applyAlignment="1">
      <alignment horizontal="left"/>
    </xf>
    <xf numFmtId="2" fontId="35" fillId="0" borderId="0" xfId="0" applyNumberFormat="1" applyFont="1" applyFill="1"/>
    <xf numFmtId="0" fontId="35" fillId="0" borderId="109" xfId="0" quotePrefix="1" applyFont="1" applyFill="1" applyBorder="1" applyAlignment="1">
      <alignment horizontal="left"/>
    </xf>
    <xf numFmtId="9" fontId="31" fillId="0" borderId="53" xfId="60" applyFont="1" applyFill="1" applyBorder="1" applyAlignment="1"/>
    <xf numFmtId="0" fontId="33" fillId="0" borderId="63" xfId="0" quotePrefix="1" applyFont="1" applyFill="1" applyBorder="1" applyAlignment="1">
      <alignment horizontal="left"/>
    </xf>
    <xf numFmtId="0" fontId="33" fillId="0" borderId="19" xfId="0" quotePrefix="1" applyFont="1" applyFill="1" applyBorder="1" applyAlignment="1">
      <alignment horizontal="left"/>
    </xf>
    <xf numFmtId="0" fontId="33" fillId="0" borderId="50" xfId="0" quotePrefix="1" applyFont="1" applyFill="1" applyBorder="1" applyAlignment="1">
      <alignment horizontal="left"/>
    </xf>
    <xf numFmtId="9" fontId="35" fillId="0" borderId="0" xfId="60" applyFont="1" applyFill="1" applyAlignment="1"/>
    <xf numFmtId="0" fontId="33" fillId="0" borderId="0" xfId="0" applyFont="1" applyFill="1" applyAlignment="1">
      <alignment horizontal="left"/>
    </xf>
    <xf numFmtId="172" fontId="35" fillId="0" borderId="0" xfId="0" applyNumberFormat="1" applyFont="1" applyFill="1"/>
    <xf numFmtId="186" fontId="31" fillId="0" borderId="0" xfId="60" applyNumberFormat="1" applyFont="1" applyFill="1" applyAlignment="1"/>
    <xf numFmtId="171" fontId="35" fillId="0" borderId="0" xfId="0" applyNumberFormat="1" applyFont="1" applyFill="1"/>
    <xf numFmtId="167" fontId="31" fillId="0" borderId="0" xfId="60" applyNumberFormat="1" applyFont="1" applyFill="1" applyAlignment="1"/>
    <xf numFmtId="43" fontId="35" fillId="0" borderId="0" xfId="0" applyNumberFormat="1" applyFont="1" applyFill="1"/>
    <xf numFmtId="0" fontId="33" fillId="0" borderId="0" xfId="0" quotePrefix="1" applyFont="1" applyFill="1" applyAlignment="1">
      <alignment horizontal="left"/>
    </xf>
    <xf numFmtId="0" fontId="33" fillId="0" borderId="22" xfId="0" quotePrefix="1" applyFont="1" applyFill="1" applyBorder="1" applyAlignment="1">
      <alignment horizontal="center" wrapText="1"/>
    </xf>
    <xf numFmtId="37" fontId="48" fillId="0" borderId="24" xfId="0" applyNumberFormat="1" applyFont="1" applyFill="1" applyBorder="1" applyAlignment="1">
      <alignment horizontal="center"/>
    </xf>
    <xf numFmtId="39" fontId="48" fillId="0" borderId="29" xfId="60" applyNumberFormat="1" applyFont="1" applyFill="1" applyBorder="1" applyAlignment="1">
      <alignment horizontal="right"/>
    </xf>
    <xf numFmtId="39" fontId="48" fillId="0" borderId="13" xfId="60" applyNumberFormat="1" applyFont="1" applyFill="1" applyBorder="1" applyAlignment="1">
      <alignment horizontal="right"/>
    </xf>
    <xf numFmtId="39" fontId="35" fillId="0" borderId="13" xfId="60" applyNumberFormat="1" applyFont="1" applyFill="1" applyBorder="1" applyAlignment="1">
      <alignment horizontal="right"/>
    </xf>
    <xf numFmtId="39" fontId="48" fillId="0" borderId="16" xfId="60" applyNumberFormat="1" applyFont="1" applyFill="1" applyBorder="1" applyAlignment="1">
      <alignment horizontal="right"/>
    </xf>
    <xf numFmtId="39" fontId="48" fillId="0" borderId="24" xfId="60" applyNumberFormat="1" applyFont="1" applyFill="1" applyBorder="1" applyAlignment="1">
      <alignment horizontal="right"/>
    </xf>
    <xf numFmtId="191" fontId="48" fillId="0" borderId="16" xfId="60" applyNumberFormat="1" applyFont="1" applyFill="1" applyBorder="1" applyAlignment="1">
      <alignment horizontal="right"/>
    </xf>
    <xf numFmtId="37" fontId="48" fillId="0" borderId="13" xfId="60" applyNumberFormat="1" applyFont="1" applyFill="1" applyBorder="1" applyAlignment="1">
      <alignment horizontal="right"/>
    </xf>
    <xf numFmtId="37" fontId="35" fillId="0" borderId="13" xfId="60" applyNumberFormat="1" applyFont="1" applyFill="1" applyBorder="1" applyAlignment="1">
      <alignment horizontal="right"/>
    </xf>
    <xf numFmtId="0" fontId="35" fillId="0" borderId="48" xfId="0" applyFont="1" applyFill="1" applyBorder="1"/>
    <xf numFmtId="0" fontId="35" fillId="0" borderId="112" xfId="0" applyFont="1" applyFill="1" applyBorder="1"/>
    <xf numFmtId="0" fontId="35" fillId="0" borderId="40" xfId="0" applyFont="1" applyFill="1" applyBorder="1"/>
    <xf numFmtId="0" fontId="33" fillId="0" borderId="33" xfId="0" quotePrefix="1" applyFont="1" applyFill="1" applyBorder="1" applyAlignment="1">
      <alignment horizontal="center" wrapText="1"/>
    </xf>
    <xf numFmtId="0" fontId="35" fillId="0" borderId="15" xfId="0" applyFont="1" applyFill="1" applyBorder="1"/>
    <xf numFmtId="37" fontId="48" fillId="0" borderId="34" xfId="0" applyNumberFormat="1" applyFont="1" applyFill="1" applyBorder="1" applyAlignment="1">
      <alignment horizontal="center"/>
    </xf>
    <xf numFmtId="39" fontId="35" fillId="0" borderId="64" xfId="60" applyNumberFormat="1" applyFont="1" applyFill="1" applyBorder="1" applyAlignment="1">
      <alignment horizontal="right"/>
    </xf>
    <xf numFmtId="0" fontId="35" fillId="0" borderId="18" xfId="0" applyFont="1" applyFill="1" applyBorder="1"/>
    <xf numFmtId="39" fontId="48" fillId="0" borderId="34" xfId="60" applyNumberFormat="1" applyFont="1" applyFill="1" applyBorder="1" applyAlignment="1">
      <alignment horizontal="right"/>
    </xf>
    <xf numFmtId="39" fontId="48" fillId="0" borderId="64" xfId="60" applyNumberFormat="1" applyFont="1" applyFill="1" applyBorder="1" applyAlignment="1">
      <alignment horizontal="right"/>
    </xf>
    <xf numFmtId="39" fontId="48" fillId="0" borderId="38" xfId="60" applyNumberFormat="1" applyFont="1" applyFill="1" applyBorder="1" applyAlignment="1">
      <alignment horizontal="right"/>
    </xf>
    <xf numFmtId="191" fontId="35" fillId="0" borderId="64" xfId="60" applyNumberFormat="1" applyFont="1" applyFill="1" applyBorder="1" applyAlignment="1">
      <alignment horizontal="right"/>
    </xf>
    <xf numFmtId="37" fontId="35" fillId="0" borderId="64" xfId="60" applyNumberFormat="1" applyFont="1" applyFill="1" applyBorder="1" applyAlignment="1">
      <alignment horizontal="right"/>
    </xf>
    <xf numFmtId="171" fontId="35" fillId="0" borderId="64" xfId="60" applyNumberFormat="1" applyFont="1" applyFill="1" applyBorder="1" applyAlignment="1">
      <alignment horizontal="right"/>
    </xf>
    <xf numFmtId="37" fontId="35" fillId="0" borderId="38" xfId="60" applyNumberFormat="1" applyFont="1" applyFill="1" applyBorder="1" applyAlignment="1">
      <alignment horizontal="right"/>
    </xf>
    <xf numFmtId="0" fontId="147" fillId="0" borderId="0" xfId="0" quotePrefix="1" applyFont="1" applyFill="1" applyAlignment="1">
      <alignment horizontal="center"/>
    </xf>
    <xf numFmtId="37" fontId="35" fillId="0" borderId="10" xfId="0" applyNumberFormat="1" applyFont="1" applyFill="1" applyBorder="1" applyAlignment="1">
      <alignment horizontal="center"/>
    </xf>
    <xf numFmtId="37" fontId="35" fillId="0" borderId="11" xfId="0" applyNumberFormat="1" applyFont="1" applyFill="1" applyBorder="1" applyAlignment="1">
      <alignment horizontal="center"/>
    </xf>
    <xf numFmtId="37" fontId="35" fillId="0" borderId="12" xfId="0" applyNumberFormat="1" applyFont="1" applyFill="1" applyBorder="1" applyAlignment="1">
      <alignment horizontal="center"/>
    </xf>
    <xf numFmtId="37" fontId="35" fillId="0" borderId="0" xfId="0" applyNumberFormat="1" applyFont="1" applyFill="1" applyAlignment="1">
      <alignment horizontal="center"/>
    </xf>
    <xf numFmtId="164" fontId="35" fillId="0" borderId="0" xfId="60" applyNumberFormat="1" applyFont="1" applyFill="1" applyBorder="1" applyAlignment="1">
      <alignment horizontal="right"/>
    </xf>
    <xf numFmtId="9" fontId="35" fillId="0" borderId="0" xfId="60" applyFont="1" applyFill="1" applyAlignment="1">
      <alignment horizontal="right"/>
    </xf>
    <xf numFmtId="0" fontId="35" fillId="0" borderId="115" xfId="0" quotePrefix="1" applyFont="1" applyFill="1" applyBorder="1" applyAlignment="1">
      <alignment horizontal="left"/>
    </xf>
    <xf numFmtId="37" fontId="35" fillId="0" borderId="13" xfId="0" applyNumberFormat="1" applyFont="1" applyFill="1" applyBorder="1" applyAlignment="1">
      <alignment horizontal="right"/>
    </xf>
    <xf numFmtId="37" fontId="35" fillId="0" borderId="14" xfId="0" applyNumberFormat="1" applyFont="1" applyFill="1" applyBorder="1" applyAlignment="1">
      <alignment horizontal="right"/>
    </xf>
    <xf numFmtId="37" fontId="35" fillId="0" borderId="15" xfId="0" applyNumberFormat="1" applyFont="1" applyFill="1" applyBorder="1" applyAlignment="1">
      <alignment horizontal="right"/>
    </xf>
    <xf numFmtId="0" fontId="143" fillId="0" borderId="0" xfId="0" quotePrefix="1" applyFont="1" applyFill="1" applyAlignment="1">
      <alignment horizontal="left"/>
    </xf>
    <xf numFmtId="37" fontId="35" fillId="0" borderId="16" xfId="37" applyNumberFormat="1" applyFont="1" applyFill="1" applyBorder="1" applyAlignment="1">
      <alignment horizontal="right"/>
    </xf>
    <xf numFmtId="37" fontId="35" fillId="0" borderId="17" xfId="37" applyNumberFormat="1" applyFont="1" applyFill="1" applyBorder="1" applyAlignment="1">
      <alignment horizontal="right"/>
    </xf>
    <xf numFmtId="37" fontId="35" fillId="0" borderId="18" xfId="37" applyNumberFormat="1" applyFont="1" applyFill="1" applyBorder="1" applyAlignment="1">
      <alignment horizontal="right"/>
    </xf>
    <xf numFmtId="37" fontId="35" fillId="0" borderId="65" xfId="0" applyNumberFormat="1" applyFont="1" applyFill="1" applyBorder="1" applyAlignment="1">
      <alignment horizontal="center"/>
    </xf>
    <xf numFmtId="37" fontId="35" fillId="0" borderId="25" xfId="0" applyNumberFormat="1" applyFont="1" applyFill="1" applyBorder="1" applyAlignment="1">
      <alignment horizontal="center"/>
    </xf>
    <xf numFmtId="37" fontId="35" fillId="0" borderId="51" xfId="60" applyNumberFormat="1" applyFont="1" applyFill="1" applyBorder="1" applyAlignment="1">
      <alignment horizontal="right"/>
    </xf>
    <xf numFmtId="37" fontId="35" fillId="0" borderId="30" xfId="60" applyNumberFormat="1" applyFont="1" applyFill="1" applyBorder="1" applyAlignment="1">
      <alignment horizontal="right"/>
    </xf>
    <xf numFmtId="37" fontId="35" fillId="0" borderId="0" xfId="60" applyNumberFormat="1" applyFont="1" applyFill="1" applyBorder="1" applyAlignment="1">
      <alignment horizontal="right"/>
    </xf>
    <xf numFmtId="0" fontId="35" fillId="0" borderId="31" xfId="0" quotePrefix="1" applyFont="1" applyFill="1" applyBorder="1" applyAlignment="1">
      <alignment horizontal="left"/>
    </xf>
    <xf numFmtId="37" fontId="35" fillId="0" borderId="14" xfId="60" applyNumberFormat="1" applyFont="1" applyFill="1" applyBorder="1" applyAlignment="1">
      <alignment horizontal="right"/>
    </xf>
    <xf numFmtId="37" fontId="35" fillId="0" borderId="15" xfId="60" applyNumberFormat="1" applyFont="1" applyFill="1" applyBorder="1" applyAlignment="1">
      <alignment horizontal="right"/>
    </xf>
    <xf numFmtId="0" fontId="35" fillId="0" borderId="54" xfId="0" quotePrefix="1" applyFont="1" applyFill="1" applyBorder="1" applyAlignment="1">
      <alignment horizontal="left"/>
    </xf>
    <xf numFmtId="37" fontId="35" fillId="0" borderId="17" xfId="60" applyNumberFormat="1" applyFont="1" applyFill="1" applyBorder="1" applyAlignment="1">
      <alignment horizontal="right"/>
    </xf>
    <xf numFmtId="37" fontId="35" fillId="0" borderId="18" xfId="60" applyNumberFormat="1" applyFont="1" applyFill="1" applyBorder="1" applyAlignment="1">
      <alignment horizontal="right"/>
    </xf>
    <xf numFmtId="37" fontId="35" fillId="0" borderId="65" xfId="60" applyNumberFormat="1" applyFont="1" applyFill="1" applyBorder="1" applyAlignment="1">
      <alignment horizontal="right"/>
    </xf>
    <xf numFmtId="37" fontId="35" fillId="0" borderId="25" xfId="60" applyNumberFormat="1" applyFont="1" applyFill="1" applyBorder="1" applyAlignment="1">
      <alignment horizontal="right"/>
    </xf>
    <xf numFmtId="0" fontId="33" fillId="0" borderId="62" xfId="0" quotePrefix="1" applyFont="1" applyFill="1" applyBorder="1" applyAlignment="1">
      <alignment horizontal="left"/>
    </xf>
    <xf numFmtId="37" fontId="33" fillId="0" borderId="11" xfId="60" applyNumberFormat="1" applyFont="1" applyFill="1" applyBorder="1" applyAlignment="1">
      <alignment horizontal="right"/>
    </xf>
    <xf numFmtId="37" fontId="33" fillId="0" borderId="12" xfId="60" applyNumberFormat="1" applyFont="1" applyFill="1" applyBorder="1" applyAlignment="1">
      <alignment horizontal="right"/>
    </xf>
    <xf numFmtId="37" fontId="33" fillId="0" borderId="36" xfId="60" applyNumberFormat="1" applyFont="1" applyFill="1" applyBorder="1" applyAlignment="1">
      <alignment horizontal="right"/>
    </xf>
    <xf numFmtId="37" fontId="33" fillId="0" borderId="62" xfId="60" applyNumberFormat="1" applyFont="1" applyFill="1" applyBorder="1" applyAlignment="1">
      <alignment horizontal="right"/>
    </xf>
    <xf numFmtId="9" fontId="33" fillId="0" borderId="62" xfId="60" applyFont="1" applyFill="1" applyBorder="1" applyAlignment="1">
      <alignment horizontal="right"/>
    </xf>
    <xf numFmtId="0" fontId="33" fillId="0" borderId="42" xfId="0" quotePrefix="1" applyFont="1" applyFill="1" applyBorder="1" applyAlignment="1">
      <alignment horizontal="left"/>
    </xf>
    <xf numFmtId="37" fontId="33" fillId="0" borderId="66" xfId="60" applyNumberFormat="1" applyFont="1" applyFill="1" applyBorder="1" applyAlignment="1">
      <alignment horizontal="right"/>
    </xf>
    <xf numFmtId="37" fontId="33" fillId="0" borderId="26" xfId="60" applyNumberFormat="1" applyFont="1" applyFill="1" applyBorder="1" applyAlignment="1">
      <alignment horizontal="right"/>
    </xf>
    <xf numFmtId="37" fontId="33" fillId="0" borderId="42" xfId="60" applyNumberFormat="1" applyFont="1" applyFill="1" applyBorder="1" applyAlignment="1">
      <alignment horizontal="right"/>
    </xf>
    <xf numFmtId="9" fontId="33" fillId="0" borderId="42" xfId="60" applyFont="1" applyFill="1" applyBorder="1" applyAlignment="1">
      <alignment horizontal="right"/>
    </xf>
    <xf numFmtId="0" fontId="33" fillId="0" borderId="21" xfId="0" quotePrefix="1" applyFont="1" applyFill="1" applyBorder="1" applyAlignment="1">
      <alignment horizontal="left"/>
    </xf>
    <xf numFmtId="37" fontId="33" fillId="0" borderId="20" xfId="60" applyNumberFormat="1" applyFont="1" applyFill="1" applyBorder="1" applyAlignment="1">
      <alignment horizontal="right"/>
    </xf>
    <xf numFmtId="37" fontId="33" fillId="0" borderId="23" xfId="60" applyNumberFormat="1" applyFont="1" applyFill="1" applyBorder="1" applyAlignment="1">
      <alignment horizontal="right"/>
    </xf>
    <xf numFmtId="37" fontId="33" fillId="0" borderId="21" xfId="60" applyNumberFormat="1" applyFont="1" applyFill="1" applyBorder="1" applyAlignment="1">
      <alignment horizontal="right"/>
    </xf>
    <xf numFmtId="9" fontId="33" fillId="0" borderId="21" xfId="60" applyFont="1" applyFill="1" applyBorder="1" applyAlignment="1">
      <alignment horizontal="right"/>
    </xf>
    <xf numFmtId="171" fontId="33" fillId="0" borderId="62" xfId="60" applyNumberFormat="1" applyFont="1" applyFill="1" applyBorder="1" applyAlignment="1">
      <alignment horizontal="right"/>
    </xf>
    <xf numFmtId="171" fontId="33" fillId="0" borderId="42" xfId="60" applyNumberFormat="1" applyFont="1" applyFill="1" applyBorder="1" applyAlignment="1">
      <alignment horizontal="right"/>
    </xf>
    <xf numFmtId="171" fontId="33" fillId="0" borderId="21" xfId="60" applyNumberFormat="1" applyFont="1" applyFill="1" applyBorder="1" applyAlignment="1">
      <alignment horizontal="right"/>
    </xf>
    <xf numFmtId="0" fontId="143" fillId="0" borderId="0" xfId="0" applyFont="1" applyFill="1" applyAlignment="1">
      <alignment horizontal="left"/>
    </xf>
    <xf numFmtId="37" fontId="33" fillId="0" borderId="45" xfId="60" applyNumberFormat="1" applyFont="1" applyFill="1" applyBorder="1" applyAlignment="1">
      <alignment horizontal="right"/>
    </xf>
    <xf numFmtId="37" fontId="33" fillId="0" borderId="33" xfId="60" applyNumberFormat="1" applyFont="1" applyFill="1" applyBorder="1" applyAlignment="1">
      <alignment horizontal="right"/>
    </xf>
    <xf numFmtId="39" fontId="35" fillId="0" borderId="0" xfId="0" applyNumberFormat="1" applyFont="1" applyFill="1"/>
    <xf numFmtId="171" fontId="33" fillId="0" borderId="45" xfId="60" applyNumberFormat="1" applyFont="1" applyFill="1" applyBorder="1" applyAlignment="1">
      <alignment horizontal="right"/>
    </xf>
    <xf numFmtId="171" fontId="33" fillId="0" borderId="36" xfId="60" applyNumberFormat="1" applyFont="1" applyFill="1" applyBorder="1" applyAlignment="1">
      <alignment horizontal="right"/>
    </xf>
    <xf numFmtId="171" fontId="33" fillId="0" borderId="33" xfId="60" applyNumberFormat="1" applyFont="1" applyFill="1" applyBorder="1" applyAlignment="1">
      <alignment horizontal="right"/>
    </xf>
    <xf numFmtId="0" fontId="147" fillId="0" borderId="50" xfId="0" quotePrefix="1" applyFont="1" applyFill="1" applyBorder="1" applyAlignment="1">
      <alignment horizontal="center"/>
    </xf>
    <xf numFmtId="37" fontId="35" fillId="0" borderId="24" xfId="0" applyNumberFormat="1" applyFont="1" applyFill="1" applyBorder="1" applyAlignment="1">
      <alignment horizontal="center"/>
    </xf>
    <xf numFmtId="39" fontId="35" fillId="0" borderId="51" xfId="60" applyNumberFormat="1" applyFont="1" applyFill="1" applyBorder="1" applyAlignment="1">
      <alignment horizontal="right"/>
    </xf>
    <xf numFmtId="39" fontId="35" fillId="0" borderId="30" xfId="60" applyNumberFormat="1" applyFont="1" applyFill="1" applyBorder="1" applyAlignment="1">
      <alignment horizontal="right"/>
    </xf>
    <xf numFmtId="39" fontId="35" fillId="0" borderId="0" xfId="60" applyNumberFormat="1" applyFont="1" applyFill="1" applyBorder="1" applyAlignment="1">
      <alignment horizontal="right"/>
    </xf>
    <xf numFmtId="9" fontId="35" fillId="0" borderId="29" xfId="60" applyFont="1" applyFill="1" applyBorder="1" applyAlignment="1">
      <alignment horizontal="right"/>
    </xf>
    <xf numFmtId="9" fontId="35" fillId="0" borderId="51" xfId="60" applyFont="1" applyFill="1" applyBorder="1" applyAlignment="1">
      <alignment horizontal="right"/>
    </xf>
    <xf numFmtId="9" fontId="35" fillId="0" borderId="30" xfId="60" applyFont="1" applyFill="1" applyBorder="1" applyAlignment="1">
      <alignment horizontal="right"/>
    </xf>
    <xf numFmtId="39" fontId="35" fillId="0" borderId="29" xfId="60" applyNumberFormat="1" applyFont="1" applyFill="1" applyBorder="1" applyAlignment="1">
      <alignment horizontal="right"/>
    </xf>
    <xf numFmtId="39" fontId="35" fillId="0" borderId="14" xfId="60" applyNumberFormat="1" applyFont="1" applyFill="1" applyBorder="1" applyAlignment="1">
      <alignment horizontal="right"/>
    </xf>
    <xf numFmtId="39" fontId="35" fillId="0" borderId="15" xfId="60" applyNumberFormat="1" applyFont="1" applyFill="1" applyBorder="1" applyAlignment="1">
      <alignment horizontal="right"/>
    </xf>
    <xf numFmtId="39" fontId="35" fillId="0" borderId="17" xfId="60" applyNumberFormat="1" applyFont="1" applyFill="1" applyBorder="1" applyAlignment="1">
      <alignment horizontal="right"/>
    </xf>
    <xf numFmtId="39" fontId="35" fillId="0" borderId="18" xfId="60" applyNumberFormat="1" applyFont="1" applyFill="1" applyBorder="1" applyAlignment="1">
      <alignment horizontal="right"/>
    </xf>
    <xf numFmtId="39" fontId="35" fillId="0" borderId="16" xfId="60" applyNumberFormat="1" applyFont="1" applyFill="1" applyBorder="1" applyAlignment="1">
      <alignment horizontal="right"/>
    </xf>
    <xf numFmtId="39" fontId="35" fillId="0" borderId="65" xfId="60" applyNumberFormat="1" applyFont="1" applyFill="1" applyBorder="1" applyAlignment="1">
      <alignment horizontal="right"/>
    </xf>
    <xf numFmtId="39" fontId="35" fillId="0" borderId="25" xfId="60" applyNumberFormat="1" applyFont="1" applyFill="1" applyBorder="1" applyAlignment="1">
      <alignment horizontal="right"/>
    </xf>
    <xf numFmtId="9" fontId="35" fillId="0" borderId="24" xfId="60" applyFont="1" applyFill="1" applyBorder="1" applyAlignment="1">
      <alignment horizontal="right"/>
    </xf>
    <xf numFmtId="9" fontId="35" fillId="0" borderId="65" xfId="60" applyFont="1" applyFill="1" applyBorder="1" applyAlignment="1">
      <alignment horizontal="right"/>
    </xf>
    <xf numFmtId="9" fontId="35" fillId="0" borderId="25" xfId="60" applyFont="1" applyFill="1" applyBorder="1" applyAlignment="1">
      <alignment horizontal="right"/>
    </xf>
    <xf numFmtId="39" fontId="35" fillId="0" borderId="24" xfId="60" applyNumberFormat="1" applyFont="1" applyFill="1" applyBorder="1" applyAlignment="1">
      <alignment horizontal="right"/>
    </xf>
    <xf numFmtId="9" fontId="35" fillId="0" borderId="16" xfId="60" applyFont="1" applyFill="1" applyBorder="1" applyAlignment="1">
      <alignment horizontal="right"/>
    </xf>
    <xf numFmtId="9" fontId="35" fillId="0" borderId="17" xfId="60" applyFont="1" applyFill="1" applyBorder="1" applyAlignment="1">
      <alignment horizontal="right"/>
    </xf>
    <xf numFmtId="9" fontId="35" fillId="0" borderId="18" xfId="60" applyFont="1" applyFill="1" applyBorder="1" applyAlignment="1">
      <alignment horizontal="right"/>
    </xf>
    <xf numFmtId="191" fontId="35" fillId="0" borderId="17" xfId="60" applyNumberFormat="1" applyFont="1" applyFill="1" applyBorder="1" applyAlignment="1">
      <alignment horizontal="right"/>
    </xf>
    <xf numFmtId="191" fontId="35" fillId="0" borderId="18" xfId="60" applyNumberFormat="1" applyFont="1" applyFill="1" applyBorder="1" applyAlignment="1">
      <alignment horizontal="right"/>
    </xf>
    <xf numFmtId="191" fontId="35" fillId="0" borderId="16" xfId="60" applyNumberFormat="1" applyFont="1" applyFill="1" applyBorder="1" applyAlignment="1">
      <alignment horizontal="right"/>
    </xf>
    <xf numFmtId="191" fontId="35" fillId="0" borderId="51" xfId="60" applyNumberFormat="1" applyFont="1" applyFill="1" applyBorder="1" applyAlignment="1">
      <alignment horizontal="right"/>
    </xf>
    <xf numFmtId="191" fontId="35" fillId="0" borderId="29" xfId="60" applyNumberFormat="1" applyFont="1" applyFill="1" applyBorder="1" applyAlignment="1">
      <alignment horizontal="right"/>
    </xf>
    <xf numFmtId="171" fontId="35" fillId="0" borderId="29" xfId="60" applyNumberFormat="1" applyFont="1" applyFill="1" applyBorder="1" applyAlignment="1">
      <alignment horizontal="right"/>
    </xf>
    <xf numFmtId="37" fontId="35" fillId="0" borderId="16" xfId="60" applyNumberFormat="1" applyFont="1" applyFill="1" applyBorder="1" applyAlignment="1">
      <alignment horizontal="right"/>
    </xf>
    <xf numFmtId="37" fontId="35" fillId="0" borderId="24" xfId="60" applyNumberFormat="1" applyFont="1" applyFill="1" applyBorder="1" applyAlignment="1">
      <alignment horizontal="right"/>
    </xf>
    <xf numFmtId="37" fontId="35" fillId="0" borderId="29" xfId="60" applyNumberFormat="1" applyFont="1" applyFill="1" applyBorder="1" applyAlignment="1">
      <alignment horizontal="right"/>
    </xf>
    <xf numFmtId="0" fontId="147" fillId="0" borderId="33" xfId="0" quotePrefix="1" applyFont="1" applyFill="1" applyBorder="1"/>
    <xf numFmtId="37" fontId="35" fillId="0" borderId="34" xfId="0" applyNumberFormat="1" applyFont="1" applyFill="1" applyBorder="1" applyAlignment="1">
      <alignment horizontal="center"/>
    </xf>
    <xf numFmtId="39" fontId="35" fillId="0" borderId="0" xfId="37" applyNumberFormat="1" applyFont="1" applyFill="1" applyBorder="1" applyAlignment="1">
      <alignment horizontal="right"/>
    </xf>
    <xf numFmtId="39" fontId="35" fillId="0" borderId="0" xfId="60" applyNumberFormat="1" applyFont="1" applyFill="1" applyAlignment="1">
      <alignment horizontal="right"/>
    </xf>
    <xf numFmtId="39" fontId="35" fillId="0" borderId="34" xfId="60" applyNumberFormat="1" applyFont="1" applyFill="1" applyBorder="1" applyAlignment="1">
      <alignment horizontal="right"/>
    </xf>
    <xf numFmtId="39" fontId="35" fillId="0" borderId="38" xfId="60" applyNumberFormat="1" applyFont="1" applyFill="1" applyBorder="1" applyAlignment="1">
      <alignment horizontal="right"/>
    </xf>
    <xf numFmtId="9" fontId="35" fillId="0" borderId="0" xfId="60" applyFont="1" applyFill="1" applyBorder="1" applyAlignment="1">
      <alignment horizontal="left"/>
    </xf>
    <xf numFmtId="0" fontId="147" fillId="0" borderId="33" xfId="0" quotePrefix="1" applyFont="1" applyFill="1" applyBorder="1" applyAlignment="1">
      <alignment horizontal="center"/>
    </xf>
    <xf numFmtId="37" fontId="35" fillId="0" borderId="0" xfId="37" applyNumberFormat="1" applyFont="1" applyFill="1" applyBorder="1" applyAlignment="1">
      <alignment horizontal="right"/>
    </xf>
    <xf numFmtId="37" fontId="35" fillId="0" borderId="34" xfId="60" applyNumberFormat="1" applyFont="1" applyFill="1" applyBorder="1" applyAlignment="1">
      <alignment horizontal="right"/>
    </xf>
    <xf numFmtId="0" fontId="33" fillId="0" borderId="20" xfId="0" quotePrefix="1" applyFont="1" applyFill="1" applyBorder="1" applyAlignment="1">
      <alignment horizontal="center"/>
    </xf>
    <xf numFmtId="0" fontId="33" fillId="0" borderId="23" xfId="0" quotePrefix="1" applyFont="1" applyFill="1" applyBorder="1" applyAlignment="1">
      <alignment horizontal="center"/>
    </xf>
    <xf numFmtId="37" fontId="48" fillId="0" borderId="65" xfId="0" applyNumberFormat="1" applyFont="1" applyFill="1" applyBorder="1" applyAlignment="1">
      <alignment horizontal="right"/>
    </xf>
    <xf numFmtId="37" fontId="48" fillId="0" borderId="25" xfId="0" applyNumberFormat="1" applyFont="1" applyFill="1" applyBorder="1" applyAlignment="1">
      <alignment horizontal="right"/>
    </xf>
    <xf numFmtId="37" fontId="35" fillId="0" borderId="51" xfId="37" applyNumberFormat="1" applyFont="1" applyFill="1" applyBorder="1" applyAlignment="1">
      <alignment horizontal="right"/>
    </xf>
    <xf numFmtId="37" fontId="35" fillId="0" borderId="30" xfId="37" applyNumberFormat="1" applyFont="1" applyFill="1" applyBorder="1" applyAlignment="1">
      <alignment horizontal="right"/>
    </xf>
    <xf numFmtId="37" fontId="35" fillId="0" borderId="65" xfId="0" applyNumberFormat="1" applyFont="1" applyFill="1" applyBorder="1" applyAlignment="1">
      <alignment horizontal="right"/>
    </xf>
    <xf numFmtId="37" fontId="35" fillId="0" borderId="25" xfId="0" applyNumberFormat="1" applyFont="1" applyFill="1" applyBorder="1" applyAlignment="1">
      <alignment horizontal="right"/>
    </xf>
    <xf numFmtId="191" fontId="35" fillId="0" borderId="27" xfId="37" applyNumberFormat="1" applyFont="1" applyFill="1" applyBorder="1" applyAlignment="1">
      <alignment horizontal="right"/>
    </xf>
    <xf numFmtId="39" fontId="35" fillId="0" borderId="27" xfId="37" applyNumberFormat="1" applyFont="1" applyFill="1" applyBorder="1" applyAlignment="1">
      <alignment horizontal="right"/>
    </xf>
    <xf numFmtId="0" fontId="29" fillId="0" borderId="127" xfId="0" applyFont="1" applyFill="1" applyBorder="1" applyAlignment="1">
      <alignment horizontal="center" vertical="center" wrapText="1"/>
    </xf>
    <xf numFmtId="8" fontId="146" fillId="0" borderId="0" xfId="0" applyNumberFormat="1" applyFont="1" applyFill="1"/>
    <xf numFmtId="0" fontId="146" fillId="0" borderId="0" xfId="0" applyFont="1" applyFill="1"/>
    <xf numFmtId="37" fontId="48" fillId="0" borderId="118" xfId="37" applyNumberFormat="1" applyFont="1" applyFill="1" applyBorder="1" applyAlignment="1">
      <alignment horizontal="right"/>
    </xf>
    <xf numFmtId="0" fontId="32" fillId="0" borderId="0" xfId="0" applyFont="1" applyFill="1" applyAlignment="1">
      <alignment wrapText="1"/>
    </xf>
    <xf numFmtId="39" fontId="48" fillId="0" borderId="111" xfId="0" applyNumberFormat="1" applyFont="1" applyFill="1" applyBorder="1" applyAlignment="1">
      <alignment horizontal="center"/>
    </xf>
    <xf numFmtId="43" fontId="35" fillId="0" borderId="53" xfId="13844" applyFont="1" applyFill="1" applyBorder="1"/>
    <xf numFmtId="43" fontId="35" fillId="0" borderId="115" xfId="13844" applyFont="1" applyFill="1" applyBorder="1"/>
    <xf numFmtId="39" fontId="48" fillId="0" borderId="47" xfId="60" applyNumberFormat="1" applyFont="1" applyFill="1" applyBorder="1" applyAlignment="1">
      <alignment horizontal="right"/>
    </xf>
    <xf numFmtId="43" fontId="35" fillId="0" borderId="45" xfId="13844" applyFont="1" applyFill="1" applyBorder="1"/>
    <xf numFmtId="43" fontId="35" fillId="0" borderId="38" xfId="13844" applyFont="1" applyFill="1" applyBorder="1"/>
    <xf numFmtId="39" fontId="48" fillId="0" borderId="46" xfId="60" applyNumberFormat="1" applyFont="1" applyFill="1" applyBorder="1" applyAlignment="1">
      <alignment horizontal="right"/>
    </xf>
    <xf numFmtId="43" fontId="35" fillId="0" borderId="47" xfId="13844" applyFont="1" applyFill="1" applyBorder="1"/>
    <xf numFmtId="43" fontId="35" fillId="0" borderId="64" xfId="13844" applyFont="1" applyFill="1" applyBorder="1"/>
    <xf numFmtId="43" fontId="35" fillId="0" borderId="0" xfId="13844" applyFont="1" applyFill="1"/>
    <xf numFmtId="39" fontId="35" fillId="0" borderId="38" xfId="0" applyNumberFormat="1" applyFont="1" applyFill="1" applyBorder="1"/>
    <xf numFmtId="37" fontId="48" fillId="0" borderId="38" xfId="60" applyNumberFormat="1" applyFont="1" applyFill="1" applyBorder="1" applyAlignment="1">
      <alignment horizontal="right"/>
    </xf>
    <xf numFmtId="171" fontId="48" fillId="0" borderId="64" xfId="60" applyNumberFormat="1" applyFont="1" applyFill="1" applyBorder="1" applyAlignment="1">
      <alignment horizontal="right"/>
    </xf>
    <xf numFmtId="171" fontId="48" fillId="0" borderId="47" xfId="60" applyNumberFormat="1" applyFont="1" applyFill="1" applyBorder="1" applyAlignment="1">
      <alignment horizontal="right"/>
    </xf>
    <xf numFmtId="37" fontId="48" fillId="0" borderId="64" xfId="60" applyNumberFormat="1" applyFont="1" applyFill="1" applyBorder="1" applyAlignment="1">
      <alignment horizontal="right"/>
    </xf>
    <xf numFmtId="37" fontId="48" fillId="0" borderId="47" xfId="60" applyNumberFormat="1" applyFont="1" applyFill="1" applyBorder="1" applyAlignment="1">
      <alignment horizontal="right"/>
    </xf>
    <xf numFmtId="0" fontId="35" fillId="0" borderId="31" xfId="0" quotePrefix="1" applyFont="1" applyBorder="1" applyAlignment="1">
      <alignment horizontal="left"/>
    </xf>
    <xf numFmtId="0" fontId="35" fillId="0" borderId="54" xfId="0" quotePrefix="1" applyFont="1" applyBorder="1" applyAlignment="1">
      <alignment horizontal="left"/>
    </xf>
    <xf numFmtId="171" fontId="35" fillId="0" borderId="13" xfId="60" applyNumberFormat="1" applyFont="1" applyFill="1" applyBorder="1" applyAlignment="1">
      <alignment horizontal="right"/>
    </xf>
    <xf numFmtId="43" fontId="5" fillId="0" borderId="0" xfId="60" applyNumberFormat="1" applyFont="1" applyFill="1"/>
    <xf numFmtId="9" fontId="5" fillId="0" borderId="0" xfId="60" applyFont="1" applyFill="1"/>
    <xf numFmtId="0" fontId="35" fillId="22" borderId="54" xfId="0" quotePrefix="1" applyFont="1" applyFill="1" applyBorder="1" applyAlignment="1">
      <alignment horizontal="left"/>
    </xf>
    <xf numFmtId="165" fontId="35" fillId="0" borderId="29" xfId="13844" applyNumberFormat="1" applyFont="1" applyFill="1" applyBorder="1" applyAlignment="1">
      <alignment horizontal="right"/>
    </xf>
    <xf numFmtId="165" fontId="35" fillId="0" borderId="13" xfId="13844" applyNumberFormat="1" applyFont="1" applyFill="1" applyBorder="1" applyAlignment="1">
      <alignment horizontal="right"/>
    </xf>
    <xf numFmtId="165" fontId="35" fillId="0" borderId="16" xfId="13844" applyNumberFormat="1" applyFont="1" applyFill="1" applyBorder="1" applyAlignment="1">
      <alignment horizontal="right"/>
    </xf>
    <xf numFmtId="165" fontId="35" fillId="0" borderId="24" xfId="13844" applyNumberFormat="1" applyFont="1" applyFill="1" applyBorder="1" applyAlignment="1">
      <alignment horizontal="right"/>
    </xf>
    <xf numFmtId="0" fontId="1" fillId="0" borderId="0" xfId="13847" applyFill="1" applyAlignment="1">
      <alignment horizontal="center" wrapText="1"/>
    </xf>
    <xf numFmtId="193" fontId="1" fillId="0" borderId="14" xfId="13847" applyNumberFormat="1" applyFill="1" applyBorder="1" applyAlignment="1">
      <alignment horizontal="center"/>
    </xf>
    <xf numFmtId="0" fontId="1" fillId="0" borderId="14" xfId="13847" applyFill="1" applyBorder="1" applyAlignment="1">
      <alignment horizontal="center"/>
    </xf>
    <xf numFmtId="0" fontId="35" fillId="0" borderId="34" xfId="13845" quotePrefix="1" applyFont="1" applyFill="1" applyBorder="1" applyAlignment="1">
      <alignment horizontal="left"/>
    </xf>
    <xf numFmtId="192" fontId="0" fillId="0" borderId="119" xfId="13846" applyNumberFormat="1" applyFont="1" applyFill="1" applyBorder="1"/>
    <xf numFmtId="192" fontId="0" fillId="0" borderId="120" xfId="13846" applyNumberFormat="1" applyFont="1" applyFill="1" applyBorder="1"/>
    <xf numFmtId="39" fontId="135" fillId="0" borderId="13" xfId="60" applyNumberFormat="1" applyFont="1" applyFill="1" applyBorder="1" applyAlignment="1">
      <alignment horizontal="right"/>
    </xf>
    <xf numFmtId="191" fontId="48" fillId="0" borderId="29" xfId="60" applyNumberFormat="1" applyFont="1" applyFill="1" applyBorder="1" applyAlignment="1">
      <alignment horizontal="right"/>
    </xf>
    <xf numFmtId="171" fontId="48" fillId="0" borderId="29" xfId="60" applyNumberFormat="1" applyFont="1" applyFill="1" applyBorder="1" applyAlignment="1">
      <alignment horizontal="right"/>
    </xf>
    <xf numFmtId="37" fontId="135" fillId="0" borderId="13" xfId="60" applyNumberFormat="1" applyFont="1" applyFill="1" applyBorder="1" applyAlignment="1">
      <alignment horizontal="right"/>
    </xf>
    <xf numFmtId="37" fontId="48" fillId="0" borderId="16" xfId="60" applyNumberFormat="1" applyFont="1" applyFill="1" applyBorder="1" applyAlignment="1">
      <alignment horizontal="right"/>
    </xf>
    <xf numFmtId="37" fontId="48" fillId="0" borderId="24" xfId="60" applyNumberFormat="1" applyFont="1" applyFill="1" applyBorder="1" applyAlignment="1">
      <alignment horizontal="right"/>
    </xf>
    <xf numFmtId="37" fontId="48" fillId="0" borderId="29" xfId="60" applyNumberFormat="1" applyFont="1" applyFill="1" applyBorder="1" applyAlignment="1">
      <alignment horizontal="right"/>
    </xf>
    <xf numFmtId="9" fontId="48" fillId="0" borderId="24" xfId="60" applyFont="1" applyFill="1" applyBorder="1" applyAlignment="1">
      <alignment horizontal="right"/>
    </xf>
    <xf numFmtId="9" fontId="48" fillId="0" borderId="65" xfId="60" applyFont="1" applyFill="1" applyBorder="1" applyAlignment="1">
      <alignment horizontal="right"/>
    </xf>
    <xf numFmtId="9" fontId="48" fillId="0" borderId="25" xfId="60" applyFont="1" applyFill="1" applyBorder="1" applyAlignment="1">
      <alignment horizontal="right"/>
    </xf>
    <xf numFmtId="9" fontId="48" fillId="0" borderId="29" xfId="60" applyFont="1" applyFill="1" applyBorder="1" applyAlignment="1">
      <alignment horizontal="right"/>
    </xf>
    <xf numFmtId="9" fontId="48" fillId="0" borderId="51" xfId="60" applyFont="1" applyFill="1" applyBorder="1" applyAlignment="1">
      <alignment horizontal="right"/>
    </xf>
    <xf numFmtId="9" fontId="48" fillId="0" borderId="30" xfId="60" applyFont="1" applyFill="1" applyBorder="1" applyAlignment="1">
      <alignment horizontal="right"/>
    </xf>
    <xf numFmtId="9" fontId="48" fillId="0" borderId="16" xfId="60" applyFont="1" applyFill="1" applyBorder="1" applyAlignment="1">
      <alignment horizontal="right"/>
    </xf>
    <xf numFmtId="9" fontId="48" fillId="0" borderId="17" xfId="60" applyFont="1" applyFill="1" applyBorder="1" applyAlignment="1">
      <alignment horizontal="right"/>
    </xf>
    <xf numFmtId="9" fontId="48" fillId="0" borderId="18" xfId="60" applyFont="1" applyFill="1" applyBorder="1" applyAlignment="1">
      <alignment horizontal="right"/>
    </xf>
    <xf numFmtId="0" fontId="65" fillId="0" borderId="0" xfId="0" quotePrefix="1" applyFont="1" applyFill="1" applyAlignment="1">
      <alignment horizontal="center"/>
    </xf>
    <xf numFmtId="0" fontId="65" fillId="0" borderId="33" xfId="0" quotePrefix="1" applyFont="1" applyFill="1" applyBorder="1"/>
    <xf numFmtId="39" fontId="48" fillId="0" borderId="0" xfId="60" applyNumberFormat="1" applyFont="1" applyFill="1" applyAlignment="1">
      <alignment horizontal="right"/>
    </xf>
    <xf numFmtId="0" fontId="65" fillId="0" borderId="50" xfId="0" quotePrefix="1" applyFont="1" applyFill="1" applyBorder="1" applyAlignment="1">
      <alignment horizontal="center"/>
    </xf>
    <xf numFmtId="0" fontId="65" fillId="0" borderId="33" xfId="0" quotePrefix="1" applyFont="1" applyFill="1" applyBorder="1" applyAlignment="1">
      <alignment horizontal="center"/>
    </xf>
    <xf numFmtId="0" fontId="34" fillId="0" borderId="0" xfId="0" applyFont="1" applyFill="1"/>
    <xf numFmtId="0" fontId="33" fillId="0" borderId="0" xfId="0" applyFont="1" applyFill="1"/>
    <xf numFmtId="0" fontId="36" fillId="0" borderId="33" xfId="0" quotePrefix="1" applyFont="1" applyFill="1" applyBorder="1" applyAlignment="1">
      <alignment horizontal="left" vertical="top" wrapText="1"/>
    </xf>
    <xf numFmtId="0" fontId="36" fillId="0" borderId="33" xfId="0" quotePrefix="1" applyFont="1" applyFill="1" applyBorder="1" applyAlignment="1">
      <alignment horizontal="left" vertical="top"/>
    </xf>
    <xf numFmtId="0" fontId="36" fillId="0" borderId="33" xfId="0" applyFont="1" applyFill="1" applyBorder="1" applyAlignment="1">
      <alignment horizontal="left" vertical="top"/>
    </xf>
    <xf numFmtId="0" fontId="36" fillId="0" borderId="33" xfId="0" applyFont="1" applyFill="1" applyBorder="1" applyAlignment="1">
      <alignment horizontal="left" vertical="top" wrapText="1"/>
    </xf>
    <xf numFmtId="0" fontId="1" fillId="0" borderId="0" xfId="13847" applyFill="1"/>
    <xf numFmtId="0" fontId="141" fillId="0" borderId="0" xfId="13847" applyFont="1" applyFill="1" applyAlignment="1">
      <alignment horizontal="right"/>
    </xf>
    <xf numFmtId="37" fontId="141" fillId="0" borderId="14" xfId="13847" applyNumberFormat="1" applyFont="1" applyFill="1" applyBorder="1" applyAlignment="1">
      <alignment horizontal="center"/>
    </xf>
    <xf numFmtId="0" fontId="140" fillId="0" borderId="0" xfId="13847" applyFont="1" applyFill="1"/>
    <xf numFmtId="37" fontId="140" fillId="0" borderId="0" xfId="13847" applyNumberFormat="1" applyFont="1" applyFill="1" applyAlignment="1">
      <alignment horizontal="center"/>
    </xf>
    <xf numFmtId="0" fontId="139" fillId="0" borderId="0" xfId="13847" applyFont="1" applyFill="1"/>
    <xf numFmtId="0" fontId="140" fillId="0" borderId="0" xfId="13847" applyFont="1" applyFill="1" applyAlignment="1">
      <alignment horizontal="right"/>
    </xf>
    <xf numFmtId="37" fontId="140" fillId="0" borderId="14" xfId="13847" applyNumberFormat="1" applyFont="1" applyFill="1" applyBorder="1" applyAlignment="1">
      <alignment horizontal="center"/>
    </xf>
    <xf numFmtId="0" fontId="140" fillId="0" borderId="0" xfId="13847" applyFont="1" applyFill="1" applyAlignment="1">
      <alignment horizontal="center"/>
    </xf>
    <xf numFmtId="0" fontId="142" fillId="0" borderId="0" xfId="13847" applyFont="1" applyFill="1" applyAlignment="1">
      <alignment horizontal="right"/>
    </xf>
    <xf numFmtId="193" fontId="142" fillId="0" borderId="14" xfId="13847" applyNumberFormat="1" applyFont="1" applyFill="1" applyBorder="1" applyAlignment="1">
      <alignment horizontal="center"/>
    </xf>
    <xf numFmtId="193" fontId="142" fillId="0" borderId="14" xfId="13847" quotePrefix="1" applyNumberFormat="1" applyFont="1" applyFill="1" applyBorder="1" applyAlignment="1">
      <alignment horizontal="center"/>
    </xf>
    <xf numFmtId="0" fontId="65" fillId="0" borderId="50" xfId="0" quotePrefix="1" applyFont="1" applyFill="1" applyBorder="1"/>
    <xf numFmtId="0" fontId="65" fillId="0" borderId="41" xfId="0" quotePrefix="1" applyFont="1" applyFill="1" applyBorder="1"/>
    <xf numFmtId="0" fontId="147" fillId="0" borderId="0" xfId="0" applyFont="1" applyFill="1" applyAlignment="1">
      <alignment horizontal="center"/>
    </xf>
    <xf numFmtId="0" fontId="5" fillId="0" borderId="0" xfId="0" applyFont="1" applyFill="1"/>
    <xf numFmtId="0" fontId="147" fillId="0" borderId="50" xfId="0" quotePrefix="1" applyFont="1" applyFill="1" applyBorder="1"/>
    <xf numFmtId="0" fontId="147" fillId="0" borderId="21" xfId="0" quotePrefix="1" applyFont="1" applyFill="1" applyBorder="1"/>
    <xf numFmtId="0" fontId="66" fillId="0" borderId="0" xfId="0" quotePrefix="1" applyFont="1" applyFill="1" applyAlignment="1">
      <alignment horizontal="center"/>
    </xf>
    <xf numFmtId="0" fontId="147" fillId="0" borderId="50" xfId="0" quotePrefix="1" applyFont="1" applyFill="1" applyBorder="1" applyAlignment="1">
      <alignment horizontal="center"/>
    </xf>
    <xf numFmtId="0" fontId="147" fillId="0" borderId="41" xfId="0" quotePrefix="1" applyFont="1" applyFill="1" applyBorder="1" applyAlignment="1">
      <alignment horizontal="center"/>
    </xf>
    <xf numFmtId="0" fontId="147" fillId="0" borderId="112" xfId="0" quotePrefix="1" applyFont="1" applyFill="1" applyBorder="1" applyAlignment="1">
      <alignment horizontal="center"/>
    </xf>
    <xf numFmtId="0" fontId="147" fillId="0" borderId="40" xfId="0" quotePrefix="1" applyFont="1" applyFill="1" applyBorder="1" applyAlignment="1">
      <alignment horizontal="center"/>
    </xf>
    <xf numFmtId="0" fontId="147" fillId="0" borderId="21" xfId="0" quotePrefix="1" applyFont="1" applyFill="1" applyBorder="1" applyAlignment="1">
      <alignment horizontal="center"/>
    </xf>
    <xf numFmtId="0" fontId="33" fillId="0" borderId="50" xfId="0" quotePrefix="1" applyFont="1" applyFill="1" applyBorder="1" applyAlignment="1">
      <alignment horizontal="center"/>
    </xf>
    <xf numFmtId="0" fontId="33" fillId="0" borderId="41" xfId="0" applyFont="1" applyFill="1" applyBorder="1" applyAlignment="1">
      <alignment horizontal="center"/>
    </xf>
    <xf numFmtId="0" fontId="33" fillId="0" borderId="21" xfId="0" applyFont="1" applyFill="1" applyBorder="1" applyAlignment="1">
      <alignment horizontal="center"/>
    </xf>
    <xf numFmtId="0" fontId="35" fillId="0" borderId="116" xfId="0" applyFont="1" applyFill="1" applyBorder="1" applyAlignment="1">
      <alignment horizontal="center"/>
    </xf>
    <xf numFmtId="0" fontId="35" fillId="0" borderId="57" xfId="0" applyFont="1" applyFill="1" applyBorder="1" applyAlignment="1">
      <alignment horizontal="center"/>
    </xf>
    <xf numFmtId="0" fontId="35" fillId="0" borderId="113" xfId="0" applyFont="1" applyFill="1" applyBorder="1" applyAlignment="1">
      <alignment horizontal="center"/>
    </xf>
    <xf numFmtId="0" fontId="35" fillId="0" borderId="117" xfId="0" applyFont="1" applyFill="1" applyBorder="1" applyAlignment="1">
      <alignment horizontal="center"/>
    </xf>
    <xf numFmtId="0" fontId="147" fillId="0" borderId="49" xfId="0" applyFont="1" applyFill="1" applyBorder="1" applyAlignment="1">
      <alignment horizontal="center"/>
    </xf>
    <xf numFmtId="0" fontId="147" fillId="0" borderId="32" xfId="0" applyFont="1" applyFill="1" applyBorder="1" applyAlignment="1">
      <alignment horizontal="center"/>
    </xf>
    <xf numFmtId="0" fontId="33" fillId="97" borderId="50" xfId="0" applyFont="1" applyFill="1" applyBorder="1" applyAlignment="1">
      <alignment horizontal="left"/>
    </xf>
    <xf numFmtId="0" fontId="33" fillId="97" borderId="124" xfId="0" applyFont="1" applyFill="1" applyBorder="1" applyAlignment="1">
      <alignment horizontal="left"/>
    </xf>
    <xf numFmtId="0" fontId="33" fillId="97" borderId="48" xfId="0" applyFont="1" applyFill="1" applyBorder="1" applyAlignment="1">
      <alignment horizontal="left"/>
    </xf>
    <xf numFmtId="0" fontId="33" fillId="97" borderId="112" xfId="0" applyFont="1" applyFill="1" applyBorder="1" applyAlignment="1">
      <alignment horizontal="left"/>
    </xf>
    <xf numFmtId="0" fontId="33" fillId="97" borderId="111" xfId="0" applyFont="1" applyFill="1" applyBorder="1" applyAlignment="1">
      <alignment horizontal="left"/>
    </xf>
    <xf numFmtId="0" fontId="35" fillId="97" borderId="19" xfId="0" applyFont="1" applyFill="1" applyBorder="1" applyAlignment="1"/>
    <xf numFmtId="3" fontId="144" fillId="0" borderId="27" xfId="0" applyNumberFormat="1" applyFont="1" applyBorder="1" applyAlignment="1">
      <alignment horizontal="center"/>
    </xf>
    <xf numFmtId="3" fontId="144" fillId="0" borderId="29" xfId="0" applyNumberFormat="1" applyFont="1" applyBorder="1" applyAlignment="1">
      <alignment horizontal="center"/>
    </xf>
    <xf numFmtId="3" fontId="144" fillId="0" borderId="120" xfId="0" applyNumberFormat="1" applyFont="1" applyBorder="1" applyAlignment="1">
      <alignment horizontal="center"/>
    </xf>
    <xf numFmtId="3" fontId="144" fillId="0" borderId="51" xfId="0" applyNumberFormat="1" applyFont="1" applyBorder="1" applyAlignment="1">
      <alignment horizontal="center"/>
    </xf>
    <xf numFmtId="3" fontId="144" fillId="0" borderId="28" xfId="0" applyNumberFormat="1" applyFont="1" applyBorder="1" applyAlignment="1">
      <alignment horizontal="center"/>
    </xf>
    <xf numFmtId="3" fontId="144" fillId="0" borderId="30" xfId="0" applyNumberFormat="1" applyFont="1" applyBorder="1" applyAlignment="1">
      <alignment horizontal="center"/>
    </xf>
    <xf numFmtId="3" fontId="144" fillId="0" borderId="110" xfId="0" applyNumberFormat="1" applyFont="1" applyBorder="1" applyAlignment="1">
      <alignment horizontal="center"/>
    </xf>
    <xf numFmtId="3" fontId="144" fillId="0" borderId="64" xfId="0" applyNumberFormat="1" applyFont="1" applyBorder="1" applyAlignment="1">
      <alignment horizontal="center"/>
    </xf>
    <xf numFmtId="0" fontId="144" fillId="97" borderId="63" xfId="0" applyFont="1" applyFill="1" applyBorder="1" applyAlignment="1">
      <alignment horizontal="center"/>
    </xf>
    <xf numFmtId="0" fontId="144" fillId="97" borderId="121" xfId="0" applyFont="1" applyFill="1" applyBorder="1" applyAlignment="1">
      <alignment horizontal="center"/>
    </xf>
    <xf numFmtId="0" fontId="144" fillId="97" borderId="62" xfId="0" applyFont="1" applyFill="1" applyBorder="1" applyAlignment="1">
      <alignment horizontal="center"/>
    </xf>
    <xf numFmtId="194" fontId="144" fillId="0" borderId="13" xfId="13849" applyNumberFormat="1" applyFont="1" applyFill="1" applyBorder="1" applyAlignment="1">
      <alignment horizontal="right"/>
    </xf>
    <xf numFmtId="0" fontId="65" fillId="0" borderId="50" xfId="0" quotePrefix="1" applyFont="1" applyFill="1" applyBorder="1" applyAlignment="1">
      <alignment horizontal="center"/>
    </xf>
    <xf numFmtId="0" fontId="65" fillId="0" borderId="41" xfId="0" quotePrefix="1" applyFont="1" applyFill="1" applyBorder="1" applyAlignment="1">
      <alignment horizontal="center"/>
    </xf>
    <xf numFmtId="0" fontId="65" fillId="0" borderId="21" xfId="0" quotePrefix="1" applyFont="1" applyFill="1" applyBorder="1" applyAlignment="1">
      <alignment horizontal="center"/>
    </xf>
    <xf numFmtId="0" fontId="61" fillId="22" borderId="48" xfId="0" quotePrefix="1" applyFont="1" applyFill="1" applyBorder="1" applyAlignment="1">
      <alignment horizontal="left" vertical="top" wrapText="1"/>
    </xf>
    <xf numFmtId="0" fontId="61" fillId="22" borderId="19" xfId="0" quotePrefix="1" applyFont="1" applyFill="1" applyBorder="1" applyAlignment="1">
      <alignment horizontal="left" vertical="top" wrapText="1"/>
    </xf>
    <xf numFmtId="0" fontId="61" fillId="22" borderId="49" xfId="0" quotePrefix="1" applyFont="1" applyFill="1" applyBorder="1" applyAlignment="1">
      <alignment horizontal="left" vertical="top" wrapText="1"/>
    </xf>
    <xf numFmtId="0" fontId="30" fillId="22" borderId="34" xfId="0" quotePrefix="1" applyFont="1" applyFill="1" applyBorder="1" applyAlignment="1">
      <alignment horizontal="left" vertical="top" wrapText="1"/>
    </xf>
    <xf numFmtId="0" fontId="30" fillId="22" borderId="36" xfId="0" quotePrefix="1" applyFont="1" applyFill="1" applyBorder="1" applyAlignment="1">
      <alignment horizontal="left" vertical="top" wrapText="1"/>
    </xf>
    <xf numFmtId="0" fontId="33" fillId="0" borderId="21" xfId="0" quotePrefix="1" applyFont="1" applyFill="1" applyBorder="1" applyAlignment="1">
      <alignment horizontal="center"/>
    </xf>
    <xf numFmtId="0" fontId="30" fillId="22" borderId="48" xfId="0" quotePrefix="1" applyFont="1" applyFill="1" applyBorder="1" applyAlignment="1">
      <alignment horizontal="left" vertical="top" wrapText="1"/>
    </xf>
    <xf numFmtId="0" fontId="30" fillId="22" borderId="19" xfId="0" quotePrefix="1" applyFont="1" applyFill="1" applyBorder="1" applyAlignment="1">
      <alignment horizontal="left" vertical="top" wrapText="1"/>
    </xf>
    <xf numFmtId="0" fontId="30" fillId="22" borderId="49" xfId="0" quotePrefix="1" applyFont="1" applyFill="1" applyBorder="1" applyAlignment="1">
      <alignment horizontal="left" vertical="top" wrapText="1"/>
    </xf>
    <xf numFmtId="0" fontId="30" fillId="22" borderId="38" xfId="0" quotePrefix="1" applyFont="1" applyFill="1" applyBorder="1" applyAlignment="1">
      <alignment horizontal="left" vertical="top" wrapText="1"/>
    </xf>
    <xf numFmtId="0" fontId="61" fillId="22" borderId="34" xfId="0" quotePrefix="1" applyFont="1" applyFill="1" applyBorder="1" applyAlignment="1">
      <alignment horizontal="left" vertical="top" wrapText="1"/>
    </xf>
    <xf numFmtId="0" fontId="61" fillId="22" borderId="36" xfId="0" quotePrefix="1" applyFont="1" applyFill="1" applyBorder="1" applyAlignment="1">
      <alignment horizontal="left" vertical="top" wrapText="1"/>
    </xf>
    <xf numFmtId="0" fontId="61" fillId="22" borderId="38" xfId="0" quotePrefix="1" applyFont="1" applyFill="1" applyBorder="1" applyAlignment="1">
      <alignment horizontal="left" vertical="top" wrapText="1"/>
    </xf>
    <xf numFmtId="0" fontId="1" fillId="0" borderId="0" xfId="13847" applyAlignment="1">
      <alignment horizontal="center" wrapText="1"/>
    </xf>
    <xf numFmtId="0" fontId="147" fillId="0" borderId="41" xfId="0" applyFont="1" applyFill="1" applyBorder="1" applyAlignment="1">
      <alignment horizontal="center"/>
    </xf>
    <xf numFmtId="0" fontId="147" fillId="0" borderId="21" xfId="0" applyFont="1" applyFill="1" applyBorder="1" applyAlignment="1">
      <alignment horizontal="center"/>
    </xf>
    <xf numFmtId="0" fontId="0" fillId="0" borderId="0" xfId="0" applyAlignment="1"/>
    <xf numFmtId="0" fontId="0" fillId="0" borderId="42" xfId="0" applyBorder="1" applyAlignment="1"/>
    <xf numFmtId="0" fontId="0" fillId="0" borderId="0" xfId="0" applyBorder="1"/>
    <xf numFmtId="0" fontId="30" fillId="0" borderId="0" xfId="8010" applyFont="1"/>
  </cellXfs>
  <cellStyles count="13850">
    <cellStyle name="_x0013_" xfId="135" xr:uid="{00000000-0005-0000-0000-000000000000}"/>
    <cellStyle name="_x0013_ 10" xfId="136" xr:uid="{00000000-0005-0000-0000-000001000000}"/>
    <cellStyle name="_x0013_ 11" xfId="137" xr:uid="{00000000-0005-0000-0000-000002000000}"/>
    <cellStyle name="_x0013_ 2" xfId="138" xr:uid="{00000000-0005-0000-0000-000003000000}"/>
    <cellStyle name="_x0013_ 2 2" xfId="139" xr:uid="{00000000-0005-0000-0000-000004000000}"/>
    <cellStyle name="_x0013_ 2 2 2" xfId="140" xr:uid="{00000000-0005-0000-0000-000005000000}"/>
    <cellStyle name="_x0013_ 2 2 3" xfId="141" xr:uid="{00000000-0005-0000-0000-000006000000}"/>
    <cellStyle name="_x0013_ 2 3" xfId="142" xr:uid="{00000000-0005-0000-0000-000007000000}"/>
    <cellStyle name="_x0013_ 2 4" xfId="143" xr:uid="{00000000-0005-0000-0000-000008000000}"/>
    <cellStyle name="_x0013_ 3" xfId="144" xr:uid="{00000000-0005-0000-0000-000009000000}"/>
    <cellStyle name="_x0013_ 3 2" xfId="145" xr:uid="{00000000-0005-0000-0000-00000A000000}"/>
    <cellStyle name="_x0013_ 3 3" xfId="146" xr:uid="{00000000-0005-0000-0000-00000B000000}"/>
    <cellStyle name="_x0013_ 4" xfId="147" xr:uid="{00000000-0005-0000-0000-00000C000000}"/>
    <cellStyle name="_x0013_ 4 2" xfId="148" xr:uid="{00000000-0005-0000-0000-00000D000000}"/>
    <cellStyle name="_x0013_ 4 3" xfId="149" xr:uid="{00000000-0005-0000-0000-00000E000000}"/>
    <cellStyle name="_x0013_ 5" xfId="150" xr:uid="{00000000-0005-0000-0000-00000F000000}"/>
    <cellStyle name="_x0013_ 5 2" xfId="151" xr:uid="{00000000-0005-0000-0000-000010000000}"/>
    <cellStyle name="_x0013_ 5 3" xfId="152" xr:uid="{00000000-0005-0000-0000-000011000000}"/>
    <cellStyle name="_x0013_ 6" xfId="153" xr:uid="{00000000-0005-0000-0000-000012000000}"/>
    <cellStyle name="_x0013_ 6 2" xfId="154" xr:uid="{00000000-0005-0000-0000-000013000000}"/>
    <cellStyle name="_x0013_ 6 3" xfId="155" xr:uid="{00000000-0005-0000-0000-000014000000}"/>
    <cellStyle name="_x0013_ 7" xfId="156" xr:uid="{00000000-0005-0000-0000-000015000000}"/>
    <cellStyle name="_x0013_ 7 2" xfId="157" xr:uid="{00000000-0005-0000-0000-000016000000}"/>
    <cellStyle name="_x0013_ 7 3" xfId="158" xr:uid="{00000000-0005-0000-0000-000017000000}"/>
    <cellStyle name="_x0013_ 8" xfId="159" xr:uid="{00000000-0005-0000-0000-000018000000}"/>
    <cellStyle name="_x0013_ 8 2" xfId="160" xr:uid="{00000000-0005-0000-0000-000019000000}"/>
    <cellStyle name="_x0013_ 8 3" xfId="161" xr:uid="{00000000-0005-0000-0000-00001A000000}"/>
    <cellStyle name="_x0013_ 9" xfId="162" xr:uid="{00000000-0005-0000-0000-00001B000000}"/>
    <cellStyle name="_x0013__5. Table of Results - Peak" xfId="163" xr:uid="{00000000-0005-0000-0000-00001C000000}"/>
    <cellStyle name="_x0013__5. Table of Results - Peak 2" xfId="164" xr:uid="{00000000-0005-0000-0000-00001D000000}"/>
    <cellStyle name="_x0013__5. Table of Results - Peak 3" xfId="165" xr:uid="{00000000-0005-0000-0000-00001E000000}"/>
    <cellStyle name="_CC Oil" xfId="166" xr:uid="{00000000-0005-0000-0000-00001F000000}"/>
    <cellStyle name="_CC Oil 2" xfId="167" xr:uid="{00000000-0005-0000-0000-000020000000}"/>
    <cellStyle name="_CC Oil_Copy of FUEL JAN 2012 -DEC 2012 MARGINAL COST SEASONAL" xfId="168" xr:uid="{00000000-0005-0000-0000-000021000000}"/>
    <cellStyle name="_CC Oil_ICF-FPL Program Planning Tool - Program Level Analysis Workbook - Existing Programs v 2" xfId="169" xr:uid="{00000000-0005-0000-0000-000022000000}"/>
    <cellStyle name="_CC Oil_ICF-FPL Program Planning Tool - Program Level Analysis Workbook - Existing Programs v 3" xfId="170" xr:uid="{00000000-0005-0000-0000-000023000000}"/>
    <cellStyle name="_DSO Oil" xfId="171" xr:uid="{00000000-0005-0000-0000-000024000000}"/>
    <cellStyle name="_DSO Oil 2" xfId="172" xr:uid="{00000000-0005-0000-0000-000025000000}"/>
    <cellStyle name="_DSO Oil_Copy of FUEL JAN 2012 -DEC 2012 MARGINAL COST SEASONAL" xfId="173" xr:uid="{00000000-0005-0000-0000-000026000000}"/>
    <cellStyle name="_DSO Oil_ICF-FPL Program Planning Tool - Program Level Analysis Workbook - Existing Programs v 2" xfId="174" xr:uid="{00000000-0005-0000-0000-000027000000}"/>
    <cellStyle name="_DSO Oil_ICF-FPL Program Planning Tool - Program Level Analysis Workbook - Existing Programs v 3" xfId="175" xr:uid="{00000000-0005-0000-0000-000028000000}"/>
    <cellStyle name="_FLCC Oil" xfId="176" xr:uid="{00000000-0005-0000-0000-000029000000}"/>
    <cellStyle name="_FLCC Oil 2" xfId="177" xr:uid="{00000000-0005-0000-0000-00002A000000}"/>
    <cellStyle name="_FLCC Oil_Copy of FUEL JAN 2012 -DEC 2012 MARGINAL COST SEASONAL" xfId="178" xr:uid="{00000000-0005-0000-0000-00002B000000}"/>
    <cellStyle name="_FLCC Oil_ICF-FPL Program Planning Tool - Program Level Analysis Workbook - Existing Programs v 2" xfId="179" xr:uid="{00000000-0005-0000-0000-00002C000000}"/>
    <cellStyle name="_FLCC Oil_ICF-FPL Program Planning Tool - Program Level Analysis Workbook - Existing Programs v 3" xfId="180" xr:uid="{00000000-0005-0000-0000-00002D000000}"/>
    <cellStyle name="_FLPEGT Oil" xfId="181" xr:uid="{00000000-0005-0000-0000-00002E000000}"/>
    <cellStyle name="_FLPEGT Oil 2" xfId="182" xr:uid="{00000000-0005-0000-0000-00002F000000}"/>
    <cellStyle name="_FLPEGT Oil_Copy of FUEL JAN 2012 -DEC 2012 MARGINAL COST SEASONAL" xfId="183" xr:uid="{00000000-0005-0000-0000-000030000000}"/>
    <cellStyle name="_FLPEGT Oil_ICF-FPL Program Planning Tool - Program Level Analysis Workbook - Existing Programs v 2" xfId="184" xr:uid="{00000000-0005-0000-0000-000031000000}"/>
    <cellStyle name="_FLPEGT Oil_ICF-FPL Program Planning Tool - Program Level Analysis Workbook - Existing Programs v 3" xfId="185" xr:uid="{00000000-0005-0000-0000-000032000000}"/>
    <cellStyle name="_FMCT Oil" xfId="186" xr:uid="{00000000-0005-0000-0000-000033000000}"/>
    <cellStyle name="_FMCT Oil 2" xfId="187" xr:uid="{00000000-0005-0000-0000-000034000000}"/>
    <cellStyle name="_FMCT Oil_Copy of FUEL JAN 2012 -DEC 2012 MARGINAL COST SEASONAL" xfId="188" xr:uid="{00000000-0005-0000-0000-000035000000}"/>
    <cellStyle name="_FMCT Oil_ICF-FPL Program Planning Tool - Program Level Analysis Workbook - Existing Programs v 2" xfId="189" xr:uid="{00000000-0005-0000-0000-000036000000}"/>
    <cellStyle name="_FMCT Oil_ICF-FPL Program Planning Tool - Program Level Analysis Workbook - Existing Programs v 3" xfId="190" xr:uid="{00000000-0005-0000-0000-000037000000}"/>
    <cellStyle name="_x0013__Generation" xfId="191" xr:uid="{00000000-0005-0000-0000-000038000000}"/>
    <cellStyle name="_x0013__Generation 10" xfId="192" xr:uid="{00000000-0005-0000-0000-000039000000}"/>
    <cellStyle name="_x0013__Generation 2" xfId="193" xr:uid="{00000000-0005-0000-0000-00003A000000}"/>
    <cellStyle name="_x0013__Generation 2 2" xfId="194" xr:uid="{00000000-0005-0000-0000-00003B000000}"/>
    <cellStyle name="_x0013__Generation 2 2 2" xfId="195" xr:uid="{00000000-0005-0000-0000-00003C000000}"/>
    <cellStyle name="_x0013__Generation 2 2 3" xfId="196" xr:uid="{00000000-0005-0000-0000-00003D000000}"/>
    <cellStyle name="_x0013__Generation 2 3" xfId="197" xr:uid="{00000000-0005-0000-0000-00003E000000}"/>
    <cellStyle name="_x0013__Generation 2 4" xfId="198" xr:uid="{00000000-0005-0000-0000-00003F000000}"/>
    <cellStyle name="_x0013__Generation 3" xfId="199" xr:uid="{00000000-0005-0000-0000-000040000000}"/>
    <cellStyle name="_x0013__Generation 3 2" xfId="200" xr:uid="{00000000-0005-0000-0000-000041000000}"/>
    <cellStyle name="_x0013__Generation 3 3" xfId="201" xr:uid="{00000000-0005-0000-0000-000042000000}"/>
    <cellStyle name="_x0013__Generation 4" xfId="202" xr:uid="{00000000-0005-0000-0000-000043000000}"/>
    <cellStyle name="_x0013__Generation 4 2" xfId="203" xr:uid="{00000000-0005-0000-0000-000044000000}"/>
    <cellStyle name="_x0013__Generation 4 3" xfId="204" xr:uid="{00000000-0005-0000-0000-000045000000}"/>
    <cellStyle name="_x0013__Generation 5" xfId="205" xr:uid="{00000000-0005-0000-0000-000046000000}"/>
    <cellStyle name="_x0013__Generation 5 2" xfId="206" xr:uid="{00000000-0005-0000-0000-000047000000}"/>
    <cellStyle name="_x0013__Generation 5 3" xfId="207" xr:uid="{00000000-0005-0000-0000-000048000000}"/>
    <cellStyle name="_x0013__Generation 6" xfId="208" xr:uid="{00000000-0005-0000-0000-000049000000}"/>
    <cellStyle name="_x0013__Generation 6 2" xfId="209" xr:uid="{00000000-0005-0000-0000-00004A000000}"/>
    <cellStyle name="_x0013__Generation 6 3" xfId="210" xr:uid="{00000000-0005-0000-0000-00004B000000}"/>
    <cellStyle name="_x0013__Generation 7" xfId="211" xr:uid="{00000000-0005-0000-0000-00004C000000}"/>
    <cellStyle name="_x0013__Generation 7 2" xfId="212" xr:uid="{00000000-0005-0000-0000-00004D000000}"/>
    <cellStyle name="_x0013__Generation 7 3" xfId="213" xr:uid="{00000000-0005-0000-0000-00004E000000}"/>
    <cellStyle name="_x0013__Generation 8" xfId="214" xr:uid="{00000000-0005-0000-0000-00004F000000}"/>
    <cellStyle name="_x0013__Generation 8 2" xfId="215" xr:uid="{00000000-0005-0000-0000-000050000000}"/>
    <cellStyle name="_x0013__Generation 8 3" xfId="216" xr:uid="{00000000-0005-0000-0000-000051000000}"/>
    <cellStyle name="_x0013__Generation 9" xfId="217" xr:uid="{00000000-0005-0000-0000-000052000000}"/>
    <cellStyle name="_x0013__Generation_5. Table of Results - Peak" xfId="218" xr:uid="{00000000-0005-0000-0000-000053000000}"/>
    <cellStyle name="_x0013__Generation_5. Table of Results - Peak 2" xfId="219" xr:uid="{00000000-0005-0000-0000-000054000000}"/>
    <cellStyle name="_x0013__Generation_5. Table of Results - Peak 3" xfId="220" xr:uid="{00000000-0005-0000-0000-000055000000}"/>
    <cellStyle name="_x0013__Generation_Slope Avg(1.5IQR)" xfId="221" xr:uid="{00000000-0005-0000-0000-000056000000}"/>
    <cellStyle name="_x0013__Generation_Slope Avg(1.5IQR) 2" xfId="222" xr:uid="{00000000-0005-0000-0000-000057000000}"/>
    <cellStyle name="_x0013__Generation_Slope Avg(1.5IQR) 3" xfId="223" xr:uid="{00000000-0005-0000-0000-000058000000}"/>
    <cellStyle name="_GTDW_DataTemplate" xfId="224" xr:uid="{00000000-0005-0000-0000-000059000000}"/>
    <cellStyle name="_GTDW_DataTemplate 2" xfId="225" xr:uid="{00000000-0005-0000-0000-00005A000000}"/>
    <cellStyle name="_GTDW_DataTemplate_Copy of FUEL JAN 2012 -DEC 2012 MARGINAL COST SEASONAL" xfId="226" xr:uid="{00000000-0005-0000-0000-00005B000000}"/>
    <cellStyle name="_GTDW_DataTemplate_ICF-FPL Program Planning Tool - Program Level Analysis Workbook - Existing Programs v 2" xfId="227" xr:uid="{00000000-0005-0000-0000-00005C000000}"/>
    <cellStyle name="_GTDW_DataTemplate_ICF-FPL Program Planning Tool - Program Level Analysis Workbook - Existing Programs v 3" xfId="228" xr:uid="{00000000-0005-0000-0000-00005D000000}"/>
    <cellStyle name="_Gulfstream Gas" xfId="229" xr:uid="{00000000-0005-0000-0000-00005E000000}"/>
    <cellStyle name="_Gulfstream Gas 2" xfId="230" xr:uid="{00000000-0005-0000-0000-00005F000000}"/>
    <cellStyle name="_Gulfstream Gas_Copy of FUEL JAN 2012 -DEC 2012 MARGINAL COST SEASONAL" xfId="231" xr:uid="{00000000-0005-0000-0000-000060000000}"/>
    <cellStyle name="_Gulfstream Gas_ICF-FPL Program Planning Tool - Program Level Analysis Workbook - Existing Programs v 2" xfId="232" xr:uid="{00000000-0005-0000-0000-000061000000}"/>
    <cellStyle name="_Gulfstream Gas_ICF-FPL Program Planning Tool - Program Level Analysis Workbook - Existing Programs v 3" xfId="233" xr:uid="{00000000-0005-0000-0000-000062000000}"/>
    <cellStyle name="_x0013__ICF-FPL Program Planning Tool - Program Level Analysis Workbook - Existing Programs v 2" xfId="234" xr:uid="{00000000-0005-0000-0000-000063000000}"/>
    <cellStyle name="_x0013__ICF-FPL Program Planning Tool - Program Level Analysis Workbook - Existing Programs v 3" xfId="235" xr:uid="{00000000-0005-0000-0000-000064000000}"/>
    <cellStyle name="_x0013__Mkt Share" xfId="236" xr:uid="{00000000-0005-0000-0000-000065000000}"/>
    <cellStyle name="_x0013__Mkt Share 10" xfId="237" xr:uid="{00000000-0005-0000-0000-000066000000}"/>
    <cellStyle name="_x0013__Mkt Share 2" xfId="238" xr:uid="{00000000-0005-0000-0000-000067000000}"/>
    <cellStyle name="_x0013__Mkt Share 2 2" xfId="239" xr:uid="{00000000-0005-0000-0000-000068000000}"/>
    <cellStyle name="_x0013__Mkt Share 2 2 2" xfId="240" xr:uid="{00000000-0005-0000-0000-000069000000}"/>
    <cellStyle name="_x0013__Mkt Share 2 2 3" xfId="241" xr:uid="{00000000-0005-0000-0000-00006A000000}"/>
    <cellStyle name="_x0013__Mkt Share 2 3" xfId="242" xr:uid="{00000000-0005-0000-0000-00006B000000}"/>
    <cellStyle name="_x0013__Mkt Share 2 4" xfId="243" xr:uid="{00000000-0005-0000-0000-00006C000000}"/>
    <cellStyle name="_x0013__Mkt Share 3" xfId="244" xr:uid="{00000000-0005-0000-0000-00006D000000}"/>
    <cellStyle name="_x0013__Mkt Share 3 2" xfId="245" xr:uid="{00000000-0005-0000-0000-00006E000000}"/>
    <cellStyle name="_x0013__Mkt Share 3 3" xfId="246" xr:uid="{00000000-0005-0000-0000-00006F000000}"/>
    <cellStyle name="_x0013__Mkt Share 4" xfId="247" xr:uid="{00000000-0005-0000-0000-000070000000}"/>
    <cellStyle name="_x0013__Mkt Share 4 2" xfId="248" xr:uid="{00000000-0005-0000-0000-000071000000}"/>
    <cellStyle name="_x0013__Mkt Share 4 3" xfId="249" xr:uid="{00000000-0005-0000-0000-000072000000}"/>
    <cellStyle name="_x0013__Mkt Share 5" xfId="250" xr:uid="{00000000-0005-0000-0000-000073000000}"/>
    <cellStyle name="_x0013__Mkt Share 5 2" xfId="251" xr:uid="{00000000-0005-0000-0000-000074000000}"/>
    <cellStyle name="_x0013__Mkt Share 5 3" xfId="252" xr:uid="{00000000-0005-0000-0000-000075000000}"/>
    <cellStyle name="_x0013__Mkt Share 6" xfId="253" xr:uid="{00000000-0005-0000-0000-000076000000}"/>
    <cellStyle name="_x0013__Mkt Share 6 2" xfId="254" xr:uid="{00000000-0005-0000-0000-000077000000}"/>
    <cellStyle name="_x0013__Mkt Share 6 3" xfId="255" xr:uid="{00000000-0005-0000-0000-000078000000}"/>
    <cellStyle name="_x0013__Mkt Share 7" xfId="256" xr:uid="{00000000-0005-0000-0000-000079000000}"/>
    <cellStyle name="_x0013__Mkt Share 7 2" xfId="257" xr:uid="{00000000-0005-0000-0000-00007A000000}"/>
    <cellStyle name="_x0013__Mkt Share 7 3" xfId="258" xr:uid="{00000000-0005-0000-0000-00007B000000}"/>
    <cellStyle name="_x0013__Mkt Share 8" xfId="259" xr:uid="{00000000-0005-0000-0000-00007C000000}"/>
    <cellStyle name="_x0013__Mkt Share 8 2" xfId="260" xr:uid="{00000000-0005-0000-0000-00007D000000}"/>
    <cellStyle name="_x0013__Mkt Share 8 3" xfId="261" xr:uid="{00000000-0005-0000-0000-00007E000000}"/>
    <cellStyle name="_x0013__Mkt Share 9" xfId="262" xr:uid="{00000000-0005-0000-0000-00007F000000}"/>
    <cellStyle name="_x0013__Mkt Share_5. Table of Results - Peak" xfId="263" xr:uid="{00000000-0005-0000-0000-000080000000}"/>
    <cellStyle name="_x0013__Mkt Share_5. Table of Results - Peak 2" xfId="264" xr:uid="{00000000-0005-0000-0000-000081000000}"/>
    <cellStyle name="_x0013__Mkt Share_5. Table of Results - Peak 3" xfId="265" xr:uid="{00000000-0005-0000-0000-000082000000}"/>
    <cellStyle name="_x0013__Mkt Share_Slope Avg(1.5IQR)" xfId="266" xr:uid="{00000000-0005-0000-0000-000083000000}"/>
    <cellStyle name="_x0013__Mkt Share_Slope Avg(1.5IQR) 2" xfId="267" xr:uid="{00000000-0005-0000-0000-000084000000}"/>
    <cellStyle name="_x0013__Mkt Share_Slope Avg(1.5IQR) 3" xfId="268" xr:uid="{00000000-0005-0000-0000-000085000000}"/>
    <cellStyle name="_MR .7 Oil" xfId="269" xr:uid="{00000000-0005-0000-0000-000086000000}"/>
    <cellStyle name="_MR .7 Oil 2" xfId="270" xr:uid="{00000000-0005-0000-0000-000087000000}"/>
    <cellStyle name="_MR .7 Oil_Copy of FUEL JAN 2012 -DEC 2012 MARGINAL COST SEASONAL" xfId="271" xr:uid="{00000000-0005-0000-0000-000088000000}"/>
    <cellStyle name="_MR .7 Oil_ICF-FPL Program Planning Tool - Program Level Analysis Workbook - Existing Programs v 2" xfId="272" xr:uid="{00000000-0005-0000-0000-000089000000}"/>
    <cellStyle name="_MR .7 Oil_ICF-FPL Program Planning Tool - Program Level Analysis Workbook - Existing Programs v 3" xfId="273" xr:uid="{00000000-0005-0000-0000-00008A000000}"/>
    <cellStyle name="_MR 1 Oil" xfId="274" xr:uid="{00000000-0005-0000-0000-00008B000000}"/>
    <cellStyle name="_MR 1 Oil 2" xfId="275" xr:uid="{00000000-0005-0000-0000-00008C000000}"/>
    <cellStyle name="_MR 1 Oil_Copy of FUEL JAN 2012 -DEC 2012 MARGINAL COST SEASONAL" xfId="276" xr:uid="{00000000-0005-0000-0000-00008D000000}"/>
    <cellStyle name="_MR 1 Oil_ICF-FPL Program Planning Tool - Program Level Analysis Workbook - Existing Programs v 2" xfId="277" xr:uid="{00000000-0005-0000-0000-00008E000000}"/>
    <cellStyle name="_MR 1 Oil_ICF-FPL Program Planning Tool - Program Level Analysis Workbook - Existing Programs v 3" xfId="278" xr:uid="{00000000-0005-0000-0000-00008F000000}"/>
    <cellStyle name="_MRCT Oil" xfId="279" xr:uid="{00000000-0005-0000-0000-000090000000}"/>
    <cellStyle name="_MRCT Oil 2" xfId="280" xr:uid="{00000000-0005-0000-0000-000091000000}"/>
    <cellStyle name="_MRCT Oil_Copy of FUEL JAN 2012 -DEC 2012 MARGINAL COST SEASONAL" xfId="281" xr:uid="{00000000-0005-0000-0000-000092000000}"/>
    <cellStyle name="_MRCT Oil_ICF-FPL Program Planning Tool - Program Level Analysis Workbook - Existing Programs v 2" xfId="282" xr:uid="{00000000-0005-0000-0000-000093000000}"/>
    <cellStyle name="_MRCT Oil_ICF-FPL Program Planning Tool - Program Level Analysis Workbook - Existing Programs v 3" xfId="283" xr:uid="{00000000-0005-0000-0000-000094000000}"/>
    <cellStyle name="_MT Gulfstream Gas" xfId="284" xr:uid="{00000000-0005-0000-0000-000095000000}"/>
    <cellStyle name="_MT Gulfstream Gas 2" xfId="285" xr:uid="{00000000-0005-0000-0000-000096000000}"/>
    <cellStyle name="_MT Gulfstream Gas_Copy of FUEL JAN 2012 -DEC 2012 MARGINAL COST SEASONAL" xfId="286" xr:uid="{00000000-0005-0000-0000-000097000000}"/>
    <cellStyle name="_MT Gulfstream Gas_ICF-FPL Program Planning Tool - Program Level Analysis Workbook - Existing Programs v 2" xfId="287" xr:uid="{00000000-0005-0000-0000-000098000000}"/>
    <cellStyle name="_MT Gulfstream Gas_ICF-FPL Program Planning Tool - Program Level Analysis Workbook - Existing Programs v 3" xfId="288" xr:uid="{00000000-0005-0000-0000-000099000000}"/>
    <cellStyle name="_MT Oil" xfId="289" xr:uid="{00000000-0005-0000-0000-00009A000000}"/>
    <cellStyle name="_MT Oil 2" xfId="290" xr:uid="{00000000-0005-0000-0000-00009B000000}"/>
    <cellStyle name="_MT Oil_Copy of FUEL JAN 2012 -DEC 2012 MARGINAL COST SEASONAL" xfId="291" xr:uid="{00000000-0005-0000-0000-00009C000000}"/>
    <cellStyle name="_MT Oil_ICF-FPL Program Planning Tool - Program Level Analysis Workbook - Existing Programs v 2" xfId="292" xr:uid="{00000000-0005-0000-0000-00009D000000}"/>
    <cellStyle name="_MT Oil_ICF-FPL Program Planning Tool - Program Level Analysis Workbook - Existing Programs v 3" xfId="293" xr:uid="{00000000-0005-0000-0000-00009E000000}"/>
    <cellStyle name="_x0013__NOx" xfId="294" xr:uid="{00000000-0005-0000-0000-00009F000000}"/>
    <cellStyle name="_x0013__NOx 10" xfId="295" xr:uid="{00000000-0005-0000-0000-0000A0000000}"/>
    <cellStyle name="_x0013__NOx 2" xfId="296" xr:uid="{00000000-0005-0000-0000-0000A1000000}"/>
    <cellStyle name="_x0013__NOx 2 2" xfId="297" xr:uid="{00000000-0005-0000-0000-0000A2000000}"/>
    <cellStyle name="_x0013__NOx 2 2 2" xfId="298" xr:uid="{00000000-0005-0000-0000-0000A3000000}"/>
    <cellStyle name="_x0013__NOx 2 2 3" xfId="299" xr:uid="{00000000-0005-0000-0000-0000A4000000}"/>
    <cellStyle name="_x0013__NOx 2 3" xfId="300" xr:uid="{00000000-0005-0000-0000-0000A5000000}"/>
    <cellStyle name="_x0013__NOx 2 4" xfId="301" xr:uid="{00000000-0005-0000-0000-0000A6000000}"/>
    <cellStyle name="_x0013__NOx 3" xfId="302" xr:uid="{00000000-0005-0000-0000-0000A7000000}"/>
    <cellStyle name="_x0013__NOx 3 2" xfId="303" xr:uid="{00000000-0005-0000-0000-0000A8000000}"/>
    <cellStyle name="_x0013__NOx 3 3" xfId="304" xr:uid="{00000000-0005-0000-0000-0000A9000000}"/>
    <cellStyle name="_x0013__NOx 4" xfId="305" xr:uid="{00000000-0005-0000-0000-0000AA000000}"/>
    <cellStyle name="_x0013__NOx 4 2" xfId="306" xr:uid="{00000000-0005-0000-0000-0000AB000000}"/>
    <cellStyle name="_x0013__NOx 4 3" xfId="307" xr:uid="{00000000-0005-0000-0000-0000AC000000}"/>
    <cellStyle name="_x0013__NOx 5" xfId="308" xr:uid="{00000000-0005-0000-0000-0000AD000000}"/>
    <cellStyle name="_x0013__NOx 5 2" xfId="309" xr:uid="{00000000-0005-0000-0000-0000AE000000}"/>
    <cellStyle name="_x0013__NOx 5 3" xfId="310" xr:uid="{00000000-0005-0000-0000-0000AF000000}"/>
    <cellStyle name="_x0013__NOx 6" xfId="311" xr:uid="{00000000-0005-0000-0000-0000B0000000}"/>
    <cellStyle name="_x0013__NOx 6 2" xfId="312" xr:uid="{00000000-0005-0000-0000-0000B1000000}"/>
    <cellStyle name="_x0013__NOx 6 3" xfId="313" xr:uid="{00000000-0005-0000-0000-0000B2000000}"/>
    <cellStyle name="_x0013__NOx 7" xfId="314" xr:uid="{00000000-0005-0000-0000-0000B3000000}"/>
    <cellStyle name="_x0013__NOx 7 2" xfId="315" xr:uid="{00000000-0005-0000-0000-0000B4000000}"/>
    <cellStyle name="_x0013__NOx 7 3" xfId="316" xr:uid="{00000000-0005-0000-0000-0000B5000000}"/>
    <cellStyle name="_x0013__NOx 8" xfId="317" xr:uid="{00000000-0005-0000-0000-0000B6000000}"/>
    <cellStyle name="_x0013__NOx 8 2" xfId="318" xr:uid="{00000000-0005-0000-0000-0000B7000000}"/>
    <cellStyle name="_x0013__NOx 8 3" xfId="319" xr:uid="{00000000-0005-0000-0000-0000B8000000}"/>
    <cellStyle name="_x0013__NOx 9" xfId="320" xr:uid="{00000000-0005-0000-0000-0000B9000000}"/>
    <cellStyle name="_x0013__NOx_5. Table of Results - Peak" xfId="321" xr:uid="{00000000-0005-0000-0000-0000BA000000}"/>
    <cellStyle name="_x0013__NOx_5. Table of Results - Peak 2" xfId="322" xr:uid="{00000000-0005-0000-0000-0000BB000000}"/>
    <cellStyle name="_x0013__NOx_5. Table of Results - Peak 3" xfId="323" xr:uid="{00000000-0005-0000-0000-0000BC000000}"/>
    <cellStyle name="_x0013__NOx_Slope Avg(1.5IQR)" xfId="324" xr:uid="{00000000-0005-0000-0000-0000BD000000}"/>
    <cellStyle name="_x0013__NOx_Slope Avg(1.5IQR) 2" xfId="325" xr:uid="{00000000-0005-0000-0000-0000BE000000}"/>
    <cellStyle name="_x0013__NOx_Slope Avg(1.5IQR) 3" xfId="326" xr:uid="{00000000-0005-0000-0000-0000BF000000}"/>
    <cellStyle name="_OLCT Oil" xfId="327" xr:uid="{00000000-0005-0000-0000-0000C0000000}"/>
    <cellStyle name="_OLCT Oil 2" xfId="328" xr:uid="{00000000-0005-0000-0000-0000C1000000}"/>
    <cellStyle name="_OLCT Oil_Copy of FUEL JAN 2012 -DEC 2012 MARGINAL COST SEASONAL" xfId="329" xr:uid="{00000000-0005-0000-0000-0000C2000000}"/>
    <cellStyle name="_OLCT Oil_ICF-FPL Program Planning Tool - Program Level Analysis Workbook - Existing Programs v 2" xfId="330" xr:uid="{00000000-0005-0000-0000-0000C3000000}"/>
    <cellStyle name="_OLCT Oil_ICF-FPL Program Planning Tool - Program Level Analysis Workbook - Existing Programs v 3" xfId="331" xr:uid="{00000000-0005-0000-0000-0000C4000000}"/>
    <cellStyle name="_PE Oil" xfId="332" xr:uid="{00000000-0005-0000-0000-0000C5000000}"/>
    <cellStyle name="_PE Oil 2" xfId="333" xr:uid="{00000000-0005-0000-0000-0000C6000000}"/>
    <cellStyle name="_PE Oil_Copy of FUEL JAN 2012 -DEC 2012 MARGINAL COST SEASONAL" xfId="334" xr:uid="{00000000-0005-0000-0000-0000C7000000}"/>
    <cellStyle name="_PE Oil_ICF-FPL Program Planning Tool - Program Level Analysis Workbook - Existing Programs v 2" xfId="335" xr:uid="{00000000-0005-0000-0000-0000C8000000}"/>
    <cellStyle name="_PE Oil_ICF-FPL Program Planning Tool - Program Level Analysis Workbook - Existing Programs v 3" xfId="336" xr:uid="{00000000-0005-0000-0000-0000C9000000}"/>
    <cellStyle name="_PN Oil" xfId="337" xr:uid="{00000000-0005-0000-0000-0000CA000000}"/>
    <cellStyle name="_PN Oil 2" xfId="338" xr:uid="{00000000-0005-0000-0000-0000CB000000}"/>
    <cellStyle name="_PN Oil_Copy of FUEL JAN 2012 -DEC 2012 MARGINAL COST SEASONAL" xfId="339" xr:uid="{00000000-0005-0000-0000-0000CC000000}"/>
    <cellStyle name="_PN Oil_ICF-FPL Program Planning Tool - Program Level Analysis Workbook - Existing Programs v 2" xfId="340" xr:uid="{00000000-0005-0000-0000-0000CD000000}"/>
    <cellStyle name="_PN Oil_ICF-FPL Program Planning Tool - Program Level Analysis Workbook - Existing Programs v 3" xfId="341" xr:uid="{00000000-0005-0000-0000-0000CE000000}"/>
    <cellStyle name="_RV Oil" xfId="342" xr:uid="{00000000-0005-0000-0000-0000CF000000}"/>
    <cellStyle name="_RV Oil 2" xfId="343" xr:uid="{00000000-0005-0000-0000-0000D0000000}"/>
    <cellStyle name="_RV Oil_Copy of FUEL JAN 2012 -DEC 2012 MARGINAL COST SEASONAL" xfId="344" xr:uid="{00000000-0005-0000-0000-0000D1000000}"/>
    <cellStyle name="_RV Oil_ICF-FPL Program Planning Tool - Program Level Analysis Workbook - Existing Programs v 2" xfId="345" xr:uid="{00000000-0005-0000-0000-0000D2000000}"/>
    <cellStyle name="_RV Oil_ICF-FPL Program Planning Tool - Program Level Analysis Workbook - Existing Programs v 3" xfId="346" xr:uid="{00000000-0005-0000-0000-0000D3000000}"/>
    <cellStyle name="_SHCT Oil" xfId="347" xr:uid="{00000000-0005-0000-0000-0000D4000000}"/>
    <cellStyle name="_SHCT Oil 2" xfId="348" xr:uid="{00000000-0005-0000-0000-0000D5000000}"/>
    <cellStyle name="_SHCT Oil_Copy of FUEL JAN 2012 -DEC 2012 MARGINAL COST SEASONAL" xfId="349" xr:uid="{00000000-0005-0000-0000-0000D6000000}"/>
    <cellStyle name="_SHCT Oil_ICF-FPL Program Planning Tool - Program Level Analysis Workbook - Existing Programs v 2" xfId="350" xr:uid="{00000000-0005-0000-0000-0000D7000000}"/>
    <cellStyle name="_SHCT Oil_ICF-FPL Program Planning Tool - Program Level Analysis Workbook - Existing Programs v 3" xfId="351" xr:uid="{00000000-0005-0000-0000-0000D8000000}"/>
    <cellStyle name="_x0013__Slope Avg(1.5IQR)" xfId="352" xr:uid="{00000000-0005-0000-0000-0000D9000000}"/>
    <cellStyle name="_x0013__Slope Avg(1.5IQR) 2" xfId="353" xr:uid="{00000000-0005-0000-0000-0000DA000000}"/>
    <cellStyle name="_x0013__Slope Avg(1.5IQR) 3" xfId="354" xr:uid="{00000000-0005-0000-0000-0000DB000000}"/>
    <cellStyle name="_x0013__Slope Comparison" xfId="355" xr:uid="{00000000-0005-0000-0000-0000DC000000}"/>
    <cellStyle name="_x0013__Slope Comparison 2" xfId="356" xr:uid="{00000000-0005-0000-0000-0000DD000000}"/>
    <cellStyle name="_x0013__Slope Comparison 3" xfId="357" xr:uid="{00000000-0005-0000-0000-0000DE000000}"/>
    <cellStyle name="_SN Oil" xfId="358" xr:uid="{00000000-0005-0000-0000-0000DF000000}"/>
    <cellStyle name="_SN Oil 2" xfId="359" xr:uid="{00000000-0005-0000-0000-0000E0000000}"/>
    <cellStyle name="_SN Oil_Copy of FUEL JAN 2012 -DEC 2012 MARGINAL COST SEASONAL" xfId="360" xr:uid="{00000000-0005-0000-0000-0000E1000000}"/>
    <cellStyle name="_SN Oil_ICF-FPL Program Planning Tool - Program Level Analysis Workbook - Existing Programs v 2" xfId="361" xr:uid="{00000000-0005-0000-0000-0000E2000000}"/>
    <cellStyle name="_SN Oil_ICF-FPL Program Planning Tool - Program Level Analysis Workbook - Existing Programs v 3" xfId="362" xr:uid="{00000000-0005-0000-0000-0000E3000000}"/>
    <cellStyle name="_x0013__SO2" xfId="363" xr:uid="{00000000-0005-0000-0000-0000E4000000}"/>
    <cellStyle name="_x0013__SO2 10" xfId="364" xr:uid="{00000000-0005-0000-0000-0000E5000000}"/>
    <cellStyle name="_x0013__SO2 2" xfId="365" xr:uid="{00000000-0005-0000-0000-0000E6000000}"/>
    <cellStyle name="_x0013__SO2 2 2" xfId="366" xr:uid="{00000000-0005-0000-0000-0000E7000000}"/>
    <cellStyle name="_x0013__SO2 2 2 2" xfId="367" xr:uid="{00000000-0005-0000-0000-0000E8000000}"/>
    <cellStyle name="_x0013__SO2 2 2 3" xfId="368" xr:uid="{00000000-0005-0000-0000-0000E9000000}"/>
    <cellStyle name="_x0013__SO2 2 3" xfId="369" xr:uid="{00000000-0005-0000-0000-0000EA000000}"/>
    <cellStyle name="_x0013__SO2 2 4" xfId="370" xr:uid="{00000000-0005-0000-0000-0000EB000000}"/>
    <cellStyle name="_x0013__SO2 3" xfId="371" xr:uid="{00000000-0005-0000-0000-0000EC000000}"/>
    <cellStyle name="_x0013__SO2 3 2" xfId="372" xr:uid="{00000000-0005-0000-0000-0000ED000000}"/>
    <cellStyle name="_x0013__SO2 3 3" xfId="373" xr:uid="{00000000-0005-0000-0000-0000EE000000}"/>
    <cellStyle name="_x0013__SO2 4" xfId="374" xr:uid="{00000000-0005-0000-0000-0000EF000000}"/>
    <cellStyle name="_x0013__SO2 4 2" xfId="375" xr:uid="{00000000-0005-0000-0000-0000F0000000}"/>
    <cellStyle name="_x0013__SO2 4 3" xfId="376" xr:uid="{00000000-0005-0000-0000-0000F1000000}"/>
    <cellStyle name="_x0013__SO2 5" xfId="377" xr:uid="{00000000-0005-0000-0000-0000F2000000}"/>
    <cellStyle name="_x0013__SO2 5 2" xfId="378" xr:uid="{00000000-0005-0000-0000-0000F3000000}"/>
    <cellStyle name="_x0013__SO2 5 3" xfId="379" xr:uid="{00000000-0005-0000-0000-0000F4000000}"/>
    <cellStyle name="_x0013__SO2 6" xfId="380" xr:uid="{00000000-0005-0000-0000-0000F5000000}"/>
    <cellStyle name="_x0013__SO2 6 2" xfId="381" xr:uid="{00000000-0005-0000-0000-0000F6000000}"/>
    <cellStyle name="_x0013__SO2 6 3" xfId="382" xr:uid="{00000000-0005-0000-0000-0000F7000000}"/>
    <cellStyle name="_x0013__SO2 7" xfId="383" xr:uid="{00000000-0005-0000-0000-0000F8000000}"/>
    <cellStyle name="_x0013__SO2 7 2" xfId="384" xr:uid="{00000000-0005-0000-0000-0000F9000000}"/>
    <cellStyle name="_x0013__SO2 7 3" xfId="385" xr:uid="{00000000-0005-0000-0000-0000FA000000}"/>
    <cellStyle name="_x0013__SO2 8" xfId="386" xr:uid="{00000000-0005-0000-0000-0000FB000000}"/>
    <cellStyle name="_x0013__SO2 8 2" xfId="387" xr:uid="{00000000-0005-0000-0000-0000FC000000}"/>
    <cellStyle name="_x0013__SO2 8 3" xfId="388" xr:uid="{00000000-0005-0000-0000-0000FD000000}"/>
    <cellStyle name="_x0013__SO2 9" xfId="389" xr:uid="{00000000-0005-0000-0000-0000FE000000}"/>
    <cellStyle name="_x0013__SO2_5. Table of Results - Peak" xfId="390" xr:uid="{00000000-0005-0000-0000-0000FF000000}"/>
    <cellStyle name="_x0013__SO2_5. Table of Results - Peak 2" xfId="391" xr:uid="{00000000-0005-0000-0000-000000010000}"/>
    <cellStyle name="_x0013__SO2_5. Table of Results - Peak 3" xfId="392" xr:uid="{00000000-0005-0000-0000-000001010000}"/>
    <cellStyle name="_x0013__SO2_Slope Avg(1.5IQR)" xfId="393" xr:uid="{00000000-0005-0000-0000-000002010000}"/>
    <cellStyle name="_x0013__SO2_Slope Avg(1.5IQR) 2" xfId="394" xr:uid="{00000000-0005-0000-0000-000003010000}"/>
    <cellStyle name="_x0013__SO2_Slope Avg(1.5IQR) 3" xfId="395" xr:uid="{00000000-0005-0000-0000-000004010000}"/>
    <cellStyle name="_TP Oil" xfId="396" xr:uid="{00000000-0005-0000-0000-000005010000}"/>
    <cellStyle name="_TP Oil 2" xfId="397" xr:uid="{00000000-0005-0000-0000-000006010000}"/>
    <cellStyle name="_TP Oil_Copy of FUEL JAN 2012 -DEC 2012 MARGINAL COST SEASONAL" xfId="398" xr:uid="{00000000-0005-0000-0000-000007010000}"/>
    <cellStyle name="_TP Oil_ICF-FPL Program Planning Tool - Program Level Analysis Workbook - Existing Programs v 2" xfId="399" xr:uid="{00000000-0005-0000-0000-000008010000}"/>
    <cellStyle name="_TP Oil_ICF-FPL Program Planning Tool - Program Level Analysis Workbook - Existing Programs v 3" xfId="400" xr:uid="{00000000-0005-0000-0000-000009010000}"/>
    <cellStyle name="20% - Accent1" xfId="1" builtinId="30" customBuiltin="1"/>
    <cellStyle name="20% - Accent1 2" xfId="401" xr:uid="{00000000-0005-0000-0000-00000B010000}"/>
    <cellStyle name="20% - Accent1 2 2" xfId="402" xr:uid="{00000000-0005-0000-0000-00000C010000}"/>
    <cellStyle name="20% - Accent1 3" xfId="403" xr:uid="{00000000-0005-0000-0000-00000D010000}"/>
    <cellStyle name="20% - Accent1 4" xfId="404" xr:uid="{00000000-0005-0000-0000-00000E010000}"/>
    <cellStyle name="20% - Accent2" xfId="2" builtinId="34" customBuiltin="1"/>
    <cellStyle name="20% - Accent2 2" xfId="405" xr:uid="{00000000-0005-0000-0000-000010010000}"/>
    <cellStyle name="20% - Accent2 2 2" xfId="406" xr:uid="{00000000-0005-0000-0000-000011010000}"/>
    <cellStyle name="20% - Accent2 3" xfId="407" xr:uid="{00000000-0005-0000-0000-000012010000}"/>
    <cellStyle name="20% - Accent2 4" xfId="408" xr:uid="{00000000-0005-0000-0000-000013010000}"/>
    <cellStyle name="20% - Accent3" xfId="3" builtinId="38" customBuiltin="1"/>
    <cellStyle name="20% - Accent3 2" xfId="409" xr:uid="{00000000-0005-0000-0000-000015010000}"/>
    <cellStyle name="20% - Accent3 2 2" xfId="410" xr:uid="{00000000-0005-0000-0000-000016010000}"/>
    <cellStyle name="20% - Accent3 3" xfId="411" xr:uid="{00000000-0005-0000-0000-000017010000}"/>
    <cellStyle name="20% - Accent3 4" xfId="412" xr:uid="{00000000-0005-0000-0000-000018010000}"/>
    <cellStyle name="20% - Accent4" xfId="4" builtinId="42" customBuiltin="1"/>
    <cellStyle name="20% - Accent4 2" xfId="413" xr:uid="{00000000-0005-0000-0000-00001A010000}"/>
    <cellStyle name="20% - Accent4 2 2" xfId="414" xr:uid="{00000000-0005-0000-0000-00001B010000}"/>
    <cellStyle name="20% - Accent4 3" xfId="415" xr:uid="{00000000-0005-0000-0000-00001C010000}"/>
    <cellStyle name="20% - Accent4 4" xfId="416" xr:uid="{00000000-0005-0000-0000-00001D010000}"/>
    <cellStyle name="20% - Accent5" xfId="5" builtinId="46" customBuiltin="1"/>
    <cellStyle name="20% - Accent5 2" xfId="417" xr:uid="{00000000-0005-0000-0000-00001F010000}"/>
    <cellStyle name="20% - Accent5 2 2" xfId="418" xr:uid="{00000000-0005-0000-0000-000020010000}"/>
    <cellStyle name="20% - Accent5 3" xfId="419" xr:uid="{00000000-0005-0000-0000-000021010000}"/>
    <cellStyle name="20% - Accent5 4" xfId="420" xr:uid="{00000000-0005-0000-0000-000022010000}"/>
    <cellStyle name="20% - Accent6" xfId="6" builtinId="50" customBuiltin="1"/>
    <cellStyle name="20% - Accent6 2" xfId="421" xr:uid="{00000000-0005-0000-0000-000024010000}"/>
    <cellStyle name="20% - Accent6 3" xfId="422" xr:uid="{00000000-0005-0000-0000-000025010000}"/>
    <cellStyle name="20% - Accent6 4" xfId="423" xr:uid="{00000000-0005-0000-0000-000026010000}"/>
    <cellStyle name="40% - Accent1" xfId="7" builtinId="31" customBuiltin="1"/>
    <cellStyle name="40% - Accent1 2" xfId="424" xr:uid="{00000000-0005-0000-0000-000028010000}"/>
    <cellStyle name="40% - Accent1 2 2" xfId="425" xr:uid="{00000000-0005-0000-0000-000029010000}"/>
    <cellStyle name="40% - Accent1 3" xfId="426" xr:uid="{00000000-0005-0000-0000-00002A010000}"/>
    <cellStyle name="40% - Accent1 4" xfId="427" xr:uid="{00000000-0005-0000-0000-00002B010000}"/>
    <cellStyle name="40% - Accent2" xfId="8" builtinId="35" customBuiltin="1"/>
    <cellStyle name="40% - Accent2 2" xfId="428" xr:uid="{00000000-0005-0000-0000-00002D010000}"/>
    <cellStyle name="40% - Accent2 2 2" xfId="429" xr:uid="{00000000-0005-0000-0000-00002E010000}"/>
    <cellStyle name="40% - Accent2 3" xfId="430" xr:uid="{00000000-0005-0000-0000-00002F010000}"/>
    <cellStyle name="40% - Accent2 4" xfId="431" xr:uid="{00000000-0005-0000-0000-000030010000}"/>
    <cellStyle name="40% - Accent3" xfId="9" builtinId="39" customBuiltin="1"/>
    <cellStyle name="40% - Accent3 2" xfId="432" xr:uid="{00000000-0005-0000-0000-000032010000}"/>
    <cellStyle name="40% - Accent3 2 2" xfId="433" xr:uid="{00000000-0005-0000-0000-000033010000}"/>
    <cellStyle name="40% - Accent3 3" xfId="434" xr:uid="{00000000-0005-0000-0000-000034010000}"/>
    <cellStyle name="40% - Accent3 4" xfId="435" xr:uid="{00000000-0005-0000-0000-000035010000}"/>
    <cellStyle name="40% - Accent4" xfId="10" builtinId="43" customBuiltin="1"/>
    <cellStyle name="40% - Accent4 2" xfId="436" xr:uid="{00000000-0005-0000-0000-000037010000}"/>
    <cellStyle name="40% - Accent4 2 2" xfId="437" xr:uid="{00000000-0005-0000-0000-000038010000}"/>
    <cellStyle name="40% - Accent4 3" xfId="438" xr:uid="{00000000-0005-0000-0000-000039010000}"/>
    <cellStyle name="40% - Accent4 4" xfId="439" xr:uid="{00000000-0005-0000-0000-00003A010000}"/>
    <cellStyle name="40% - Accent5" xfId="11" builtinId="47" customBuiltin="1"/>
    <cellStyle name="40% - Accent5 2" xfId="440" xr:uid="{00000000-0005-0000-0000-00003C010000}"/>
    <cellStyle name="40% - Accent5 2 2" xfId="441" xr:uid="{00000000-0005-0000-0000-00003D010000}"/>
    <cellStyle name="40% - Accent5 3" xfId="442" xr:uid="{00000000-0005-0000-0000-00003E010000}"/>
    <cellStyle name="40% - Accent5 4" xfId="443" xr:uid="{00000000-0005-0000-0000-00003F010000}"/>
    <cellStyle name="40% - Accent6" xfId="12" builtinId="51" customBuiltin="1"/>
    <cellStyle name="40% - Accent6 2" xfId="444" xr:uid="{00000000-0005-0000-0000-000041010000}"/>
    <cellStyle name="40% - Accent6 2 2" xfId="445" xr:uid="{00000000-0005-0000-0000-000042010000}"/>
    <cellStyle name="40% - Accent6 3" xfId="446" xr:uid="{00000000-0005-0000-0000-000043010000}"/>
    <cellStyle name="40% - Accent6 4" xfId="447" xr:uid="{00000000-0005-0000-0000-000044010000}"/>
    <cellStyle name="60% - Accent1" xfId="13" builtinId="32" customBuiltin="1"/>
    <cellStyle name="60% - Accent1 2" xfId="448" xr:uid="{00000000-0005-0000-0000-000046010000}"/>
    <cellStyle name="60% - Accent1 2 2" xfId="449" xr:uid="{00000000-0005-0000-0000-000047010000}"/>
    <cellStyle name="60% - Accent1 3" xfId="450" xr:uid="{00000000-0005-0000-0000-000048010000}"/>
    <cellStyle name="60% - Accent1 4" xfId="451" xr:uid="{00000000-0005-0000-0000-000049010000}"/>
    <cellStyle name="60% - Accent2" xfId="14" builtinId="36" customBuiltin="1"/>
    <cellStyle name="60% - Accent2 2" xfId="452" xr:uid="{00000000-0005-0000-0000-00004B010000}"/>
    <cellStyle name="60% - Accent2 2 2" xfId="453" xr:uid="{00000000-0005-0000-0000-00004C010000}"/>
    <cellStyle name="60% - Accent2 3" xfId="454" xr:uid="{00000000-0005-0000-0000-00004D010000}"/>
    <cellStyle name="60% - Accent2 4" xfId="455" xr:uid="{00000000-0005-0000-0000-00004E010000}"/>
    <cellStyle name="60% - Accent3" xfId="15" builtinId="40" customBuiltin="1"/>
    <cellStyle name="60% - Accent3 2" xfId="456" xr:uid="{00000000-0005-0000-0000-000050010000}"/>
    <cellStyle name="60% - Accent3 2 2" xfId="457" xr:uid="{00000000-0005-0000-0000-000051010000}"/>
    <cellStyle name="60% - Accent3 3" xfId="458" xr:uid="{00000000-0005-0000-0000-000052010000}"/>
    <cellStyle name="60% - Accent3 4" xfId="459" xr:uid="{00000000-0005-0000-0000-000053010000}"/>
    <cellStyle name="60% - Accent4" xfId="16" builtinId="44" customBuiltin="1"/>
    <cellStyle name="60% - Accent4 2" xfId="460" xr:uid="{00000000-0005-0000-0000-000055010000}"/>
    <cellStyle name="60% - Accent4 2 2" xfId="461" xr:uid="{00000000-0005-0000-0000-000056010000}"/>
    <cellStyle name="60% - Accent4 3" xfId="462" xr:uid="{00000000-0005-0000-0000-000057010000}"/>
    <cellStyle name="60% - Accent4 4" xfId="463" xr:uid="{00000000-0005-0000-0000-000058010000}"/>
    <cellStyle name="60% - Accent5" xfId="17" builtinId="48" customBuiltin="1"/>
    <cellStyle name="60% - Accent5 2" xfId="464" xr:uid="{00000000-0005-0000-0000-00005A010000}"/>
    <cellStyle name="60% - Accent5 3" xfId="465" xr:uid="{00000000-0005-0000-0000-00005B010000}"/>
    <cellStyle name="60% - Accent5 4" xfId="466" xr:uid="{00000000-0005-0000-0000-00005C010000}"/>
    <cellStyle name="60% - Accent6" xfId="18" builtinId="52" customBuiltin="1"/>
    <cellStyle name="60% - Accent6 2" xfId="467" xr:uid="{00000000-0005-0000-0000-00005E010000}"/>
    <cellStyle name="60% - Accent6 2 2" xfId="468" xr:uid="{00000000-0005-0000-0000-00005F010000}"/>
    <cellStyle name="60% - Accent6 3" xfId="469" xr:uid="{00000000-0005-0000-0000-000060010000}"/>
    <cellStyle name="60% - Accent6 4" xfId="470" xr:uid="{00000000-0005-0000-0000-000061010000}"/>
    <cellStyle name="Accent1" xfId="19" builtinId="29" customBuiltin="1"/>
    <cellStyle name="Accent1 - 20%" xfId="71" xr:uid="{00000000-0005-0000-0000-000063010000}"/>
    <cellStyle name="Accent1 - 20% 2" xfId="471" xr:uid="{00000000-0005-0000-0000-000064010000}"/>
    <cellStyle name="Accent1 - 20% 3" xfId="472" xr:uid="{00000000-0005-0000-0000-000065010000}"/>
    <cellStyle name="Accent1 - 40%" xfId="72" xr:uid="{00000000-0005-0000-0000-000066010000}"/>
    <cellStyle name="Accent1 - 40% 2" xfId="473" xr:uid="{00000000-0005-0000-0000-000067010000}"/>
    <cellStyle name="Accent1 - 40% 3" xfId="474" xr:uid="{00000000-0005-0000-0000-000068010000}"/>
    <cellStyle name="Accent1 - 60%" xfId="73" xr:uid="{00000000-0005-0000-0000-000069010000}"/>
    <cellStyle name="Accent1 - 60% 2" xfId="475" xr:uid="{00000000-0005-0000-0000-00006A010000}"/>
    <cellStyle name="Accent1 10" xfId="476" xr:uid="{00000000-0005-0000-0000-00006B010000}"/>
    <cellStyle name="Accent1 10 2" xfId="477" xr:uid="{00000000-0005-0000-0000-00006C010000}"/>
    <cellStyle name="Accent1 11" xfId="478" xr:uid="{00000000-0005-0000-0000-00006D010000}"/>
    <cellStyle name="Accent1 12" xfId="479" xr:uid="{00000000-0005-0000-0000-00006E010000}"/>
    <cellStyle name="Accent1 13" xfId="480" xr:uid="{00000000-0005-0000-0000-00006F010000}"/>
    <cellStyle name="Accent1 14" xfId="481" xr:uid="{00000000-0005-0000-0000-000070010000}"/>
    <cellStyle name="Accent1 15" xfId="482" xr:uid="{00000000-0005-0000-0000-000071010000}"/>
    <cellStyle name="Accent1 16" xfId="483" xr:uid="{00000000-0005-0000-0000-000072010000}"/>
    <cellStyle name="Accent1 17" xfId="484" xr:uid="{00000000-0005-0000-0000-000073010000}"/>
    <cellStyle name="Accent1 18" xfId="485" xr:uid="{00000000-0005-0000-0000-000074010000}"/>
    <cellStyle name="Accent1 19" xfId="486" xr:uid="{00000000-0005-0000-0000-000075010000}"/>
    <cellStyle name="Accent1 2" xfId="487" xr:uid="{00000000-0005-0000-0000-000076010000}"/>
    <cellStyle name="Accent1 2 2" xfId="488" xr:uid="{00000000-0005-0000-0000-000077010000}"/>
    <cellStyle name="Accent1 2 3" xfId="489" xr:uid="{00000000-0005-0000-0000-000078010000}"/>
    <cellStyle name="Accent1 20" xfId="490" xr:uid="{00000000-0005-0000-0000-000079010000}"/>
    <cellStyle name="Accent1 21" xfId="491" xr:uid="{00000000-0005-0000-0000-00007A010000}"/>
    <cellStyle name="Accent1 22" xfId="492" xr:uid="{00000000-0005-0000-0000-00007B010000}"/>
    <cellStyle name="Accent1 23" xfId="493" xr:uid="{00000000-0005-0000-0000-00007C010000}"/>
    <cellStyle name="Accent1 24" xfId="494" xr:uid="{00000000-0005-0000-0000-00007D010000}"/>
    <cellStyle name="Accent1 25" xfId="495" xr:uid="{00000000-0005-0000-0000-00007E010000}"/>
    <cellStyle name="Accent1 26" xfId="496" xr:uid="{00000000-0005-0000-0000-00007F010000}"/>
    <cellStyle name="Accent1 27" xfId="497" xr:uid="{00000000-0005-0000-0000-000080010000}"/>
    <cellStyle name="Accent1 28" xfId="498" xr:uid="{00000000-0005-0000-0000-000081010000}"/>
    <cellStyle name="Accent1 29" xfId="499" xr:uid="{00000000-0005-0000-0000-000082010000}"/>
    <cellStyle name="Accent1 3" xfId="500" xr:uid="{00000000-0005-0000-0000-000083010000}"/>
    <cellStyle name="Accent1 3 2" xfId="501" xr:uid="{00000000-0005-0000-0000-000084010000}"/>
    <cellStyle name="Accent1 3 3" xfId="502" xr:uid="{00000000-0005-0000-0000-000085010000}"/>
    <cellStyle name="Accent1 30" xfId="503" xr:uid="{00000000-0005-0000-0000-000086010000}"/>
    <cellStyle name="Accent1 31" xfId="504" xr:uid="{00000000-0005-0000-0000-000087010000}"/>
    <cellStyle name="Accent1 32" xfId="505" xr:uid="{00000000-0005-0000-0000-000088010000}"/>
    <cellStyle name="Accent1 33" xfId="506" xr:uid="{00000000-0005-0000-0000-000089010000}"/>
    <cellStyle name="Accent1 34" xfId="507" xr:uid="{00000000-0005-0000-0000-00008A010000}"/>
    <cellStyle name="Accent1 35" xfId="508" xr:uid="{00000000-0005-0000-0000-00008B010000}"/>
    <cellStyle name="Accent1 36" xfId="509" xr:uid="{00000000-0005-0000-0000-00008C010000}"/>
    <cellStyle name="Accent1 37" xfId="510" xr:uid="{00000000-0005-0000-0000-00008D010000}"/>
    <cellStyle name="Accent1 38" xfId="511" xr:uid="{00000000-0005-0000-0000-00008E010000}"/>
    <cellStyle name="Accent1 39" xfId="512" xr:uid="{00000000-0005-0000-0000-00008F010000}"/>
    <cellStyle name="Accent1 4" xfId="513" xr:uid="{00000000-0005-0000-0000-000090010000}"/>
    <cellStyle name="Accent1 40" xfId="514" xr:uid="{00000000-0005-0000-0000-000091010000}"/>
    <cellStyle name="Accent1 41" xfId="515" xr:uid="{00000000-0005-0000-0000-000092010000}"/>
    <cellStyle name="Accent1 42" xfId="516" xr:uid="{00000000-0005-0000-0000-000093010000}"/>
    <cellStyle name="Accent1 43" xfId="517" xr:uid="{00000000-0005-0000-0000-000094010000}"/>
    <cellStyle name="Accent1 44" xfId="518" xr:uid="{00000000-0005-0000-0000-000095010000}"/>
    <cellStyle name="Accent1 45" xfId="519" xr:uid="{00000000-0005-0000-0000-000096010000}"/>
    <cellStyle name="Accent1 46" xfId="520" xr:uid="{00000000-0005-0000-0000-000097010000}"/>
    <cellStyle name="Accent1 47" xfId="521" xr:uid="{00000000-0005-0000-0000-000098010000}"/>
    <cellStyle name="Accent1 48" xfId="522" xr:uid="{00000000-0005-0000-0000-000099010000}"/>
    <cellStyle name="Accent1 49" xfId="523" xr:uid="{00000000-0005-0000-0000-00009A010000}"/>
    <cellStyle name="Accent1 5" xfId="524" xr:uid="{00000000-0005-0000-0000-00009B010000}"/>
    <cellStyle name="Accent1 50" xfId="525" xr:uid="{00000000-0005-0000-0000-00009C010000}"/>
    <cellStyle name="Accent1 51" xfId="526" xr:uid="{00000000-0005-0000-0000-00009D010000}"/>
    <cellStyle name="Accent1 52" xfId="527" xr:uid="{00000000-0005-0000-0000-00009E010000}"/>
    <cellStyle name="Accent1 53" xfId="528" xr:uid="{00000000-0005-0000-0000-00009F010000}"/>
    <cellStyle name="Accent1 54" xfId="529" xr:uid="{00000000-0005-0000-0000-0000A0010000}"/>
    <cellStyle name="Accent1 55" xfId="530" xr:uid="{00000000-0005-0000-0000-0000A1010000}"/>
    <cellStyle name="Accent1 56" xfId="531" xr:uid="{00000000-0005-0000-0000-0000A2010000}"/>
    <cellStyle name="Accent1 57" xfId="532" xr:uid="{00000000-0005-0000-0000-0000A3010000}"/>
    <cellStyle name="Accent1 58" xfId="533" xr:uid="{00000000-0005-0000-0000-0000A4010000}"/>
    <cellStyle name="Accent1 59" xfId="534" xr:uid="{00000000-0005-0000-0000-0000A5010000}"/>
    <cellStyle name="Accent1 6" xfId="535" xr:uid="{00000000-0005-0000-0000-0000A6010000}"/>
    <cellStyle name="Accent1 60" xfId="536" xr:uid="{00000000-0005-0000-0000-0000A7010000}"/>
    <cellStyle name="Accent1 61" xfId="537" xr:uid="{00000000-0005-0000-0000-0000A8010000}"/>
    <cellStyle name="Accent1 62" xfId="538" xr:uid="{00000000-0005-0000-0000-0000A9010000}"/>
    <cellStyle name="Accent1 63" xfId="539" xr:uid="{00000000-0005-0000-0000-0000AA010000}"/>
    <cellStyle name="Accent1 64" xfId="540" xr:uid="{00000000-0005-0000-0000-0000AB010000}"/>
    <cellStyle name="Accent1 65" xfId="541" xr:uid="{00000000-0005-0000-0000-0000AC010000}"/>
    <cellStyle name="Accent1 66" xfId="542" xr:uid="{00000000-0005-0000-0000-0000AD010000}"/>
    <cellStyle name="Accent1 67" xfId="543" xr:uid="{00000000-0005-0000-0000-0000AE010000}"/>
    <cellStyle name="Accent1 68" xfId="544" xr:uid="{00000000-0005-0000-0000-0000AF010000}"/>
    <cellStyle name="Accent1 69" xfId="545" xr:uid="{00000000-0005-0000-0000-0000B0010000}"/>
    <cellStyle name="Accent1 7" xfId="546" xr:uid="{00000000-0005-0000-0000-0000B1010000}"/>
    <cellStyle name="Accent1 70" xfId="547" xr:uid="{00000000-0005-0000-0000-0000B2010000}"/>
    <cellStyle name="Accent1 71" xfId="548" xr:uid="{00000000-0005-0000-0000-0000B3010000}"/>
    <cellStyle name="Accent1 72" xfId="549" xr:uid="{00000000-0005-0000-0000-0000B4010000}"/>
    <cellStyle name="Accent1 73" xfId="550" xr:uid="{00000000-0005-0000-0000-0000B5010000}"/>
    <cellStyle name="Accent1 74" xfId="551" xr:uid="{00000000-0005-0000-0000-0000B6010000}"/>
    <cellStyle name="Accent1 75" xfId="552" xr:uid="{00000000-0005-0000-0000-0000B7010000}"/>
    <cellStyle name="Accent1 76" xfId="553" xr:uid="{00000000-0005-0000-0000-0000B8010000}"/>
    <cellStyle name="Accent1 77" xfId="554" xr:uid="{00000000-0005-0000-0000-0000B9010000}"/>
    <cellStyle name="Accent1 78" xfId="555" xr:uid="{00000000-0005-0000-0000-0000BA010000}"/>
    <cellStyle name="Accent1 79" xfId="556" xr:uid="{00000000-0005-0000-0000-0000BB010000}"/>
    <cellStyle name="Accent1 8" xfId="557" xr:uid="{00000000-0005-0000-0000-0000BC010000}"/>
    <cellStyle name="Accent1 80" xfId="558" xr:uid="{00000000-0005-0000-0000-0000BD010000}"/>
    <cellStyle name="Accent1 81" xfId="559" xr:uid="{00000000-0005-0000-0000-0000BE010000}"/>
    <cellStyle name="Accent1 82" xfId="560" xr:uid="{00000000-0005-0000-0000-0000BF010000}"/>
    <cellStyle name="Accent1 83" xfId="561" xr:uid="{00000000-0005-0000-0000-0000C0010000}"/>
    <cellStyle name="Accent1 84" xfId="562" xr:uid="{00000000-0005-0000-0000-0000C1010000}"/>
    <cellStyle name="Accent1 85" xfId="563" xr:uid="{00000000-0005-0000-0000-0000C2010000}"/>
    <cellStyle name="Accent1 86" xfId="564" xr:uid="{00000000-0005-0000-0000-0000C3010000}"/>
    <cellStyle name="Accent1 87" xfId="565" xr:uid="{00000000-0005-0000-0000-0000C4010000}"/>
    <cellStyle name="Accent1 88" xfId="566" xr:uid="{00000000-0005-0000-0000-0000C5010000}"/>
    <cellStyle name="Accent1 89" xfId="567" xr:uid="{00000000-0005-0000-0000-0000C6010000}"/>
    <cellStyle name="Accent1 9" xfId="568" xr:uid="{00000000-0005-0000-0000-0000C7010000}"/>
    <cellStyle name="Accent1 90" xfId="569" xr:uid="{00000000-0005-0000-0000-0000C8010000}"/>
    <cellStyle name="Accent1 91" xfId="570" xr:uid="{00000000-0005-0000-0000-0000C9010000}"/>
    <cellStyle name="Accent1 92" xfId="571" xr:uid="{00000000-0005-0000-0000-0000CA010000}"/>
    <cellStyle name="Accent1 93" xfId="572" xr:uid="{00000000-0005-0000-0000-0000CB010000}"/>
    <cellStyle name="Accent1 94" xfId="573" xr:uid="{00000000-0005-0000-0000-0000CC010000}"/>
    <cellStyle name="Accent2" xfId="20" builtinId="33" customBuiltin="1"/>
    <cellStyle name="Accent2 - 20%" xfId="74" xr:uid="{00000000-0005-0000-0000-0000CE010000}"/>
    <cellStyle name="Accent2 - 20% 2" xfId="574" xr:uid="{00000000-0005-0000-0000-0000CF010000}"/>
    <cellStyle name="Accent2 - 20% 3" xfId="575" xr:uid="{00000000-0005-0000-0000-0000D0010000}"/>
    <cellStyle name="Accent2 - 40%" xfId="75" xr:uid="{00000000-0005-0000-0000-0000D1010000}"/>
    <cellStyle name="Accent2 - 40% 2" xfId="576" xr:uid="{00000000-0005-0000-0000-0000D2010000}"/>
    <cellStyle name="Accent2 - 40% 3" xfId="577" xr:uid="{00000000-0005-0000-0000-0000D3010000}"/>
    <cellStyle name="Accent2 - 60%" xfId="76" xr:uid="{00000000-0005-0000-0000-0000D4010000}"/>
    <cellStyle name="Accent2 - 60% 2" xfId="578" xr:uid="{00000000-0005-0000-0000-0000D5010000}"/>
    <cellStyle name="Accent2 10" xfId="579" xr:uid="{00000000-0005-0000-0000-0000D6010000}"/>
    <cellStyle name="Accent2 10 2" xfId="580" xr:uid="{00000000-0005-0000-0000-0000D7010000}"/>
    <cellStyle name="Accent2 11" xfId="581" xr:uid="{00000000-0005-0000-0000-0000D8010000}"/>
    <cellStyle name="Accent2 12" xfId="582" xr:uid="{00000000-0005-0000-0000-0000D9010000}"/>
    <cellStyle name="Accent2 13" xfId="583" xr:uid="{00000000-0005-0000-0000-0000DA010000}"/>
    <cellStyle name="Accent2 14" xfId="584" xr:uid="{00000000-0005-0000-0000-0000DB010000}"/>
    <cellStyle name="Accent2 15" xfId="585" xr:uid="{00000000-0005-0000-0000-0000DC010000}"/>
    <cellStyle name="Accent2 16" xfId="586" xr:uid="{00000000-0005-0000-0000-0000DD010000}"/>
    <cellStyle name="Accent2 17" xfId="587" xr:uid="{00000000-0005-0000-0000-0000DE010000}"/>
    <cellStyle name="Accent2 18" xfId="588" xr:uid="{00000000-0005-0000-0000-0000DF010000}"/>
    <cellStyle name="Accent2 19" xfId="589" xr:uid="{00000000-0005-0000-0000-0000E0010000}"/>
    <cellStyle name="Accent2 2" xfId="590" xr:uid="{00000000-0005-0000-0000-0000E1010000}"/>
    <cellStyle name="Accent2 2 2" xfId="591" xr:uid="{00000000-0005-0000-0000-0000E2010000}"/>
    <cellStyle name="Accent2 2 3" xfId="592" xr:uid="{00000000-0005-0000-0000-0000E3010000}"/>
    <cellStyle name="Accent2 20" xfId="593" xr:uid="{00000000-0005-0000-0000-0000E4010000}"/>
    <cellStyle name="Accent2 21" xfId="594" xr:uid="{00000000-0005-0000-0000-0000E5010000}"/>
    <cellStyle name="Accent2 22" xfId="595" xr:uid="{00000000-0005-0000-0000-0000E6010000}"/>
    <cellStyle name="Accent2 23" xfId="596" xr:uid="{00000000-0005-0000-0000-0000E7010000}"/>
    <cellStyle name="Accent2 24" xfId="597" xr:uid="{00000000-0005-0000-0000-0000E8010000}"/>
    <cellStyle name="Accent2 25" xfId="598" xr:uid="{00000000-0005-0000-0000-0000E9010000}"/>
    <cellStyle name="Accent2 26" xfId="599" xr:uid="{00000000-0005-0000-0000-0000EA010000}"/>
    <cellStyle name="Accent2 27" xfId="600" xr:uid="{00000000-0005-0000-0000-0000EB010000}"/>
    <cellStyle name="Accent2 28" xfId="601" xr:uid="{00000000-0005-0000-0000-0000EC010000}"/>
    <cellStyle name="Accent2 29" xfId="602" xr:uid="{00000000-0005-0000-0000-0000ED010000}"/>
    <cellStyle name="Accent2 3" xfId="603" xr:uid="{00000000-0005-0000-0000-0000EE010000}"/>
    <cellStyle name="Accent2 3 2" xfId="604" xr:uid="{00000000-0005-0000-0000-0000EF010000}"/>
    <cellStyle name="Accent2 3 3" xfId="605" xr:uid="{00000000-0005-0000-0000-0000F0010000}"/>
    <cellStyle name="Accent2 30" xfId="606" xr:uid="{00000000-0005-0000-0000-0000F1010000}"/>
    <cellStyle name="Accent2 31" xfId="607" xr:uid="{00000000-0005-0000-0000-0000F2010000}"/>
    <cellStyle name="Accent2 32" xfId="608" xr:uid="{00000000-0005-0000-0000-0000F3010000}"/>
    <cellStyle name="Accent2 33" xfId="609" xr:uid="{00000000-0005-0000-0000-0000F4010000}"/>
    <cellStyle name="Accent2 34" xfId="610" xr:uid="{00000000-0005-0000-0000-0000F5010000}"/>
    <cellStyle name="Accent2 35" xfId="611" xr:uid="{00000000-0005-0000-0000-0000F6010000}"/>
    <cellStyle name="Accent2 36" xfId="612" xr:uid="{00000000-0005-0000-0000-0000F7010000}"/>
    <cellStyle name="Accent2 37" xfId="613" xr:uid="{00000000-0005-0000-0000-0000F8010000}"/>
    <cellStyle name="Accent2 38" xfId="614" xr:uid="{00000000-0005-0000-0000-0000F9010000}"/>
    <cellStyle name="Accent2 39" xfId="615" xr:uid="{00000000-0005-0000-0000-0000FA010000}"/>
    <cellStyle name="Accent2 4" xfId="616" xr:uid="{00000000-0005-0000-0000-0000FB010000}"/>
    <cellStyle name="Accent2 40" xfId="617" xr:uid="{00000000-0005-0000-0000-0000FC010000}"/>
    <cellStyle name="Accent2 41" xfId="618" xr:uid="{00000000-0005-0000-0000-0000FD010000}"/>
    <cellStyle name="Accent2 42" xfId="619" xr:uid="{00000000-0005-0000-0000-0000FE010000}"/>
    <cellStyle name="Accent2 43" xfId="620" xr:uid="{00000000-0005-0000-0000-0000FF010000}"/>
    <cellStyle name="Accent2 44" xfId="621" xr:uid="{00000000-0005-0000-0000-000000020000}"/>
    <cellStyle name="Accent2 45" xfId="622" xr:uid="{00000000-0005-0000-0000-000001020000}"/>
    <cellStyle name="Accent2 46" xfId="623" xr:uid="{00000000-0005-0000-0000-000002020000}"/>
    <cellStyle name="Accent2 47" xfId="624" xr:uid="{00000000-0005-0000-0000-000003020000}"/>
    <cellStyle name="Accent2 48" xfId="625" xr:uid="{00000000-0005-0000-0000-000004020000}"/>
    <cellStyle name="Accent2 49" xfId="626" xr:uid="{00000000-0005-0000-0000-000005020000}"/>
    <cellStyle name="Accent2 5" xfId="627" xr:uid="{00000000-0005-0000-0000-000006020000}"/>
    <cellStyle name="Accent2 50" xfId="628" xr:uid="{00000000-0005-0000-0000-000007020000}"/>
    <cellStyle name="Accent2 51" xfId="629" xr:uid="{00000000-0005-0000-0000-000008020000}"/>
    <cellStyle name="Accent2 52" xfId="630" xr:uid="{00000000-0005-0000-0000-000009020000}"/>
    <cellStyle name="Accent2 53" xfId="631" xr:uid="{00000000-0005-0000-0000-00000A020000}"/>
    <cellStyle name="Accent2 54" xfId="632" xr:uid="{00000000-0005-0000-0000-00000B020000}"/>
    <cellStyle name="Accent2 55" xfId="633" xr:uid="{00000000-0005-0000-0000-00000C020000}"/>
    <cellStyle name="Accent2 56" xfId="634" xr:uid="{00000000-0005-0000-0000-00000D020000}"/>
    <cellStyle name="Accent2 57" xfId="635" xr:uid="{00000000-0005-0000-0000-00000E020000}"/>
    <cellStyle name="Accent2 58" xfId="636" xr:uid="{00000000-0005-0000-0000-00000F020000}"/>
    <cellStyle name="Accent2 59" xfId="637" xr:uid="{00000000-0005-0000-0000-000010020000}"/>
    <cellStyle name="Accent2 6" xfId="638" xr:uid="{00000000-0005-0000-0000-000011020000}"/>
    <cellStyle name="Accent2 60" xfId="639" xr:uid="{00000000-0005-0000-0000-000012020000}"/>
    <cellStyle name="Accent2 61" xfId="640" xr:uid="{00000000-0005-0000-0000-000013020000}"/>
    <cellStyle name="Accent2 62" xfId="641" xr:uid="{00000000-0005-0000-0000-000014020000}"/>
    <cellStyle name="Accent2 63" xfId="642" xr:uid="{00000000-0005-0000-0000-000015020000}"/>
    <cellStyle name="Accent2 64" xfId="643" xr:uid="{00000000-0005-0000-0000-000016020000}"/>
    <cellStyle name="Accent2 65" xfId="644" xr:uid="{00000000-0005-0000-0000-000017020000}"/>
    <cellStyle name="Accent2 66" xfId="645" xr:uid="{00000000-0005-0000-0000-000018020000}"/>
    <cellStyle name="Accent2 67" xfId="646" xr:uid="{00000000-0005-0000-0000-000019020000}"/>
    <cellStyle name="Accent2 68" xfId="647" xr:uid="{00000000-0005-0000-0000-00001A020000}"/>
    <cellStyle name="Accent2 69" xfId="648" xr:uid="{00000000-0005-0000-0000-00001B020000}"/>
    <cellStyle name="Accent2 7" xfId="649" xr:uid="{00000000-0005-0000-0000-00001C020000}"/>
    <cellStyle name="Accent2 70" xfId="650" xr:uid="{00000000-0005-0000-0000-00001D020000}"/>
    <cellStyle name="Accent2 71" xfId="651" xr:uid="{00000000-0005-0000-0000-00001E020000}"/>
    <cellStyle name="Accent2 72" xfId="652" xr:uid="{00000000-0005-0000-0000-00001F020000}"/>
    <cellStyle name="Accent2 73" xfId="653" xr:uid="{00000000-0005-0000-0000-000020020000}"/>
    <cellStyle name="Accent2 74" xfId="654" xr:uid="{00000000-0005-0000-0000-000021020000}"/>
    <cellStyle name="Accent2 75" xfId="655" xr:uid="{00000000-0005-0000-0000-000022020000}"/>
    <cellStyle name="Accent2 76" xfId="656" xr:uid="{00000000-0005-0000-0000-000023020000}"/>
    <cellStyle name="Accent2 77" xfId="657" xr:uid="{00000000-0005-0000-0000-000024020000}"/>
    <cellStyle name="Accent2 78" xfId="658" xr:uid="{00000000-0005-0000-0000-000025020000}"/>
    <cellStyle name="Accent2 79" xfId="659" xr:uid="{00000000-0005-0000-0000-000026020000}"/>
    <cellStyle name="Accent2 8" xfId="660" xr:uid="{00000000-0005-0000-0000-000027020000}"/>
    <cellStyle name="Accent2 80" xfId="661" xr:uid="{00000000-0005-0000-0000-000028020000}"/>
    <cellStyle name="Accent2 81" xfId="662" xr:uid="{00000000-0005-0000-0000-000029020000}"/>
    <cellStyle name="Accent2 82" xfId="663" xr:uid="{00000000-0005-0000-0000-00002A020000}"/>
    <cellStyle name="Accent2 83" xfId="664" xr:uid="{00000000-0005-0000-0000-00002B020000}"/>
    <cellStyle name="Accent2 84" xfId="665" xr:uid="{00000000-0005-0000-0000-00002C020000}"/>
    <cellStyle name="Accent2 85" xfId="666" xr:uid="{00000000-0005-0000-0000-00002D020000}"/>
    <cellStyle name="Accent2 86" xfId="667" xr:uid="{00000000-0005-0000-0000-00002E020000}"/>
    <cellStyle name="Accent2 87" xfId="668" xr:uid="{00000000-0005-0000-0000-00002F020000}"/>
    <cellStyle name="Accent2 88" xfId="669" xr:uid="{00000000-0005-0000-0000-000030020000}"/>
    <cellStyle name="Accent2 89" xfId="670" xr:uid="{00000000-0005-0000-0000-000031020000}"/>
    <cellStyle name="Accent2 9" xfId="671" xr:uid="{00000000-0005-0000-0000-000032020000}"/>
    <cellStyle name="Accent2 90" xfId="672" xr:uid="{00000000-0005-0000-0000-000033020000}"/>
    <cellStyle name="Accent2 91" xfId="673" xr:uid="{00000000-0005-0000-0000-000034020000}"/>
    <cellStyle name="Accent2 92" xfId="674" xr:uid="{00000000-0005-0000-0000-000035020000}"/>
    <cellStyle name="Accent2 93" xfId="675" xr:uid="{00000000-0005-0000-0000-000036020000}"/>
    <cellStyle name="Accent2 94" xfId="676" xr:uid="{00000000-0005-0000-0000-000037020000}"/>
    <cellStyle name="Accent3" xfId="21" builtinId="37" customBuiltin="1"/>
    <cellStyle name="Accent3 - 20%" xfId="77" xr:uid="{00000000-0005-0000-0000-000039020000}"/>
    <cellStyle name="Accent3 - 20% 2" xfId="677" xr:uid="{00000000-0005-0000-0000-00003A020000}"/>
    <cellStyle name="Accent3 - 20% 3" xfId="678" xr:uid="{00000000-0005-0000-0000-00003B020000}"/>
    <cellStyle name="Accent3 - 40%" xfId="78" xr:uid="{00000000-0005-0000-0000-00003C020000}"/>
    <cellStyle name="Accent3 - 40% 2" xfId="679" xr:uid="{00000000-0005-0000-0000-00003D020000}"/>
    <cellStyle name="Accent3 - 40% 3" xfId="680" xr:uid="{00000000-0005-0000-0000-00003E020000}"/>
    <cellStyle name="Accent3 - 60%" xfId="79" xr:uid="{00000000-0005-0000-0000-00003F020000}"/>
    <cellStyle name="Accent3 - 60% 2" xfId="681" xr:uid="{00000000-0005-0000-0000-000040020000}"/>
    <cellStyle name="Accent3 10" xfId="682" xr:uid="{00000000-0005-0000-0000-000041020000}"/>
    <cellStyle name="Accent3 10 2" xfId="683" xr:uid="{00000000-0005-0000-0000-000042020000}"/>
    <cellStyle name="Accent3 11" xfId="684" xr:uid="{00000000-0005-0000-0000-000043020000}"/>
    <cellStyle name="Accent3 12" xfId="685" xr:uid="{00000000-0005-0000-0000-000044020000}"/>
    <cellStyle name="Accent3 13" xfId="686" xr:uid="{00000000-0005-0000-0000-000045020000}"/>
    <cellStyle name="Accent3 14" xfId="687" xr:uid="{00000000-0005-0000-0000-000046020000}"/>
    <cellStyle name="Accent3 15" xfId="688" xr:uid="{00000000-0005-0000-0000-000047020000}"/>
    <cellStyle name="Accent3 16" xfId="689" xr:uid="{00000000-0005-0000-0000-000048020000}"/>
    <cellStyle name="Accent3 17" xfId="690" xr:uid="{00000000-0005-0000-0000-000049020000}"/>
    <cellStyle name="Accent3 18" xfId="691" xr:uid="{00000000-0005-0000-0000-00004A020000}"/>
    <cellStyle name="Accent3 19" xfId="692" xr:uid="{00000000-0005-0000-0000-00004B020000}"/>
    <cellStyle name="Accent3 2" xfId="693" xr:uid="{00000000-0005-0000-0000-00004C020000}"/>
    <cellStyle name="Accent3 2 2" xfId="694" xr:uid="{00000000-0005-0000-0000-00004D020000}"/>
    <cellStyle name="Accent3 2 3" xfId="695" xr:uid="{00000000-0005-0000-0000-00004E020000}"/>
    <cellStyle name="Accent3 20" xfId="696" xr:uid="{00000000-0005-0000-0000-00004F020000}"/>
    <cellStyle name="Accent3 21" xfId="697" xr:uid="{00000000-0005-0000-0000-000050020000}"/>
    <cellStyle name="Accent3 22" xfId="698" xr:uid="{00000000-0005-0000-0000-000051020000}"/>
    <cellStyle name="Accent3 23" xfId="699" xr:uid="{00000000-0005-0000-0000-000052020000}"/>
    <cellStyle name="Accent3 24" xfId="700" xr:uid="{00000000-0005-0000-0000-000053020000}"/>
    <cellStyle name="Accent3 25" xfId="701" xr:uid="{00000000-0005-0000-0000-000054020000}"/>
    <cellStyle name="Accent3 26" xfId="702" xr:uid="{00000000-0005-0000-0000-000055020000}"/>
    <cellStyle name="Accent3 27" xfId="703" xr:uid="{00000000-0005-0000-0000-000056020000}"/>
    <cellStyle name="Accent3 28" xfId="704" xr:uid="{00000000-0005-0000-0000-000057020000}"/>
    <cellStyle name="Accent3 29" xfId="705" xr:uid="{00000000-0005-0000-0000-000058020000}"/>
    <cellStyle name="Accent3 3" xfId="706" xr:uid="{00000000-0005-0000-0000-000059020000}"/>
    <cellStyle name="Accent3 3 2" xfId="707" xr:uid="{00000000-0005-0000-0000-00005A020000}"/>
    <cellStyle name="Accent3 3 3" xfId="708" xr:uid="{00000000-0005-0000-0000-00005B020000}"/>
    <cellStyle name="Accent3 30" xfId="709" xr:uid="{00000000-0005-0000-0000-00005C020000}"/>
    <cellStyle name="Accent3 31" xfId="710" xr:uid="{00000000-0005-0000-0000-00005D020000}"/>
    <cellStyle name="Accent3 32" xfId="711" xr:uid="{00000000-0005-0000-0000-00005E020000}"/>
    <cellStyle name="Accent3 33" xfId="712" xr:uid="{00000000-0005-0000-0000-00005F020000}"/>
    <cellStyle name="Accent3 34" xfId="713" xr:uid="{00000000-0005-0000-0000-000060020000}"/>
    <cellStyle name="Accent3 35" xfId="714" xr:uid="{00000000-0005-0000-0000-000061020000}"/>
    <cellStyle name="Accent3 36" xfId="715" xr:uid="{00000000-0005-0000-0000-000062020000}"/>
    <cellStyle name="Accent3 37" xfId="716" xr:uid="{00000000-0005-0000-0000-000063020000}"/>
    <cellStyle name="Accent3 38" xfId="717" xr:uid="{00000000-0005-0000-0000-000064020000}"/>
    <cellStyle name="Accent3 39" xfId="718" xr:uid="{00000000-0005-0000-0000-000065020000}"/>
    <cellStyle name="Accent3 4" xfId="719" xr:uid="{00000000-0005-0000-0000-000066020000}"/>
    <cellStyle name="Accent3 40" xfId="720" xr:uid="{00000000-0005-0000-0000-000067020000}"/>
    <cellStyle name="Accent3 41" xfId="721" xr:uid="{00000000-0005-0000-0000-000068020000}"/>
    <cellStyle name="Accent3 42" xfId="722" xr:uid="{00000000-0005-0000-0000-000069020000}"/>
    <cellStyle name="Accent3 43" xfId="723" xr:uid="{00000000-0005-0000-0000-00006A020000}"/>
    <cellStyle name="Accent3 44" xfId="724" xr:uid="{00000000-0005-0000-0000-00006B020000}"/>
    <cellStyle name="Accent3 45" xfId="725" xr:uid="{00000000-0005-0000-0000-00006C020000}"/>
    <cellStyle name="Accent3 46" xfId="726" xr:uid="{00000000-0005-0000-0000-00006D020000}"/>
    <cellStyle name="Accent3 47" xfId="727" xr:uid="{00000000-0005-0000-0000-00006E020000}"/>
    <cellStyle name="Accent3 48" xfId="728" xr:uid="{00000000-0005-0000-0000-00006F020000}"/>
    <cellStyle name="Accent3 49" xfId="729" xr:uid="{00000000-0005-0000-0000-000070020000}"/>
    <cellStyle name="Accent3 5" xfId="730" xr:uid="{00000000-0005-0000-0000-000071020000}"/>
    <cellStyle name="Accent3 50" xfId="731" xr:uid="{00000000-0005-0000-0000-000072020000}"/>
    <cellStyle name="Accent3 51" xfId="732" xr:uid="{00000000-0005-0000-0000-000073020000}"/>
    <cellStyle name="Accent3 52" xfId="733" xr:uid="{00000000-0005-0000-0000-000074020000}"/>
    <cellStyle name="Accent3 53" xfId="734" xr:uid="{00000000-0005-0000-0000-000075020000}"/>
    <cellStyle name="Accent3 54" xfId="735" xr:uid="{00000000-0005-0000-0000-000076020000}"/>
    <cellStyle name="Accent3 55" xfId="736" xr:uid="{00000000-0005-0000-0000-000077020000}"/>
    <cellStyle name="Accent3 56" xfId="737" xr:uid="{00000000-0005-0000-0000-000078020000}"/>
    <cellStyle name="Accent3 57" xfId="738" xr:uid="{00000000-0005-0000-0000-000079020000}"/>
    <cellStyle name="Accent3 58" xfId="739" xr:uid="{00000000-0005-0000-0000-00007A020000}"/>
    <cellStyle name="Accent3 59" xfId="740" xr:uid="{00000000-0005-0000-0000-00007B020000}"/>
    <cellStyle name="Accent3 6" xfId="741" xr:uid="{00000000-0005-0000-0000-00007C020000}"/>
    <cellStyle name="Accent3 60" xfId="742" xr:uid="{00000000-0005-0000-0000-00007D020000}"/>
    <cellStyle name="Accent3 61" xfId="743" xr:uid="{00000000-0005-0000-0000-00007E020000}"/>
    <cellStyle name="Accent3 62" xfId="744" xr:uid="{00000000-0005-0000-0000-00007F020000}"/>
    <cellStyle name="Accent3 63" xfId="745" xr:uid="{00000000-0005-0000-0000-000080020000}"/>
    <cellStyle name="Accent3 64" xfId="746" xr:uid="{00000000-0005-0000-0000-000081020000}"/>
    <cellStyle name="Accent3 65" xfId="747" xr:uid="{00000000-0005-0000-0000-000082020000}"/>
    <cellStyle name="Accent3 66" xfId="748" xr:uid="{00000000-0005-0000-0000-000083020000}"/>
    <cellStyle name="Accent3 67" xfId="749" xr:uid="{00000000-0005-0000-0000-000084020000}"/>
    <cellStyle name="Accent3 68" xfId="750" xr:uid="{00000000-0005-0000-0000-000085020000}"/>
    <cellStyle name="Accent3 69" xfId="751" xr:uid="{00000000-0005-0000-0000-000086020000}"/>
    <cellStyle name="Accent3 7" xfId="752" xr:uid="{00000000-0005-0000-0000-000087020000}"/>
    <cellStyle name="Accent3 70" xfId="753" xr:uid="{00000000-0005-0000-0000-000088020000}"/>
    <cellStyle name="Accent3 71" xfId="754" xr:uid="{00000000-0005-0000-0000-000089020000}"/>
    <cellStyle name="Accent3 72" xfId="755" xr:uid="{00000000-0005-0000-0000-00008A020000}"/>
    <cellStyle name="Accent3 73" xfId="756" xr:uid="{00000000-0005-0000-0000-00008B020000}"/>
    <cellStyle name="Accent3 74" xfId="757" xr:uid="{00000000-0005-0000-0000-00008C020000}"/>
    <cellStyle name="Accent3 75" xfId="758" xr:uid="{00000000-0005-0000-0000-00008D020000}"/>
    <cellStyle name="Accent3 76" xfId="759" xr:uid="{00000000-0005-0000-0000-00008E020000}"/>
    <cellStyle name="Accent3 77" xfId="760" xr:uid="{00000000-0005-0000-0000-00008F020000}"/>
    <cellStyle name="Accent3 78" xfId="761" xr:uid="{00000000-0005-0000-0000-000090020000}"/>
    <cellStyle name="Accent3 79" xfId="762" xr:uid="{00000000-0005-0000-0000-000091020000}"/>
    <cellStyle name="Accent3 8" xfId="763" xr:uid="{00000000-0005-0000-0000-000092020000}"/>
    <cellStyle name="Accent3 80" xfId="764" xr:uid="{00000000-0005-0000-0000-000093020000}"/>
    <cellStyle name="Accent3 81" xfId="765" xr:uid="{00000000-0005-0000-0000-000094020000}"/>
    <cellStyle name="Accent3 82" xfId="766" xr:uid="{00000000-0005-0000-0000-000095020000}"/>
    <cellStyle name="Accent3 83" xfId="767" xr:uid="{00000000-0005-0000-0000-000096020000}"/>
    <cellStyle name="Accent3 84" xfId="768" xr:uid="{00000000-0005-0000-0000-000097020000}"/>
    <cellStyle name="Accent3 85" xfId="769" xr:uid="{00000000-0005-0000-0000-000098020000}"/>
    <cellStyle name="Accent3 86" xfId="770" xr:uid="{00000000-0005-0000-0000-000099020000}"/>
    <cellStyle name="Accent3 87" xfId="771" xr:uid="{00000000-0005-0000-0000-00009A020000}"/>
    <cellStyle name="Accent3 88" xfId="772" xr:uid="{00000000-0005-0000-0000-00009B020000}"/>
    <cellStyle name="Accent3 89" xfId="773" xr:uid="{00000000-0005-0000-0000-00009C020000}"/>
    <cellStyle name="Accent3 9" xfId="774" xr:uid="{00000000-0005-0000-0000-00009D020000}"/>
    <cellStyle name="Accent3 90" xfId="775" xr:uid="{00000000-0005-0000-0000-00009E020000}"/>
    <cellStyle name="Accent3 91" xfId="776" xr:uid="{00000000-0005-0000-0000-00009F020000}"/>
    <cellStyle name="Accent3 92" xfId="777" xr:uid="{00000000-0005-0000-0000-0000A0020000}"/>
    <cellStyle name="Accent3 93" xfId="778" xr:uid="{00000000-0005-0000-0000-0000A1020000}"/>
    <cellStyle name="Accent3 94" xfId="779" xr:uid="{00000000-0005-0000-0000-0000A2020000}"/>
    <cellStyle name="Accent4" xfId="22" builtinId="41" customBuiltin="1"/>
    <cellStyle name="Accent4 - 20%" xfId="80" xr:uid="{00000000-0005-0000-0000-0000A4020000}"/>
    <cellStyle name="Accent4 - 20% 2" xfId="780" xr:uid="{00000000-0005-0000-0000-0000A5020000}"/>
    <cellStyle name="Accent4 - 20% 3" xfId="781" xr:uid="{00000000-0005-0000-0000-0000A6020000}"/>
    <cellStyle name="Accent4 - 40%" xfId="81" xr:uid="{00000000-0005-0000-0000-0000A7020000}"/>
    <cellStyle name="Accent4 - 40% 2" xfId="782" xr:uid="{00000000-0005-0000-0000-0000A8020000}"/>
    <cellStyle name="Accent4 - 40% 3" xfId="783" xr:uid="{00000000-0005-0000-0000-0000A9020000}"/>
    <cellStyle name="Accent4 - 60%" xfId="82" xr:uid="{00000000-0005-0000-0000-0000AA020000}"/>
    <cellStyle name="Accent4 - 60% 2" xfId="784" xr:uid="{00000000-0005-0000-0000-0000AB020000}"/>
    <cellStyle name="Accent4 10" xfId="785" xr:uid="{00000000-0005-0000-0000-0000AC020000}"/>
    <cellStyle name="Accent4 10 2" xfId="786" xr:uid="{00000000-0005-0000-0000-0000AD020000}"/>
    <cellStyle name="Accent4 11" xfId="787" xr:uid="{00000000-0005-0000-0000-0000AE020000}"/>
    <cellStyle name="Accent4 12" xfId="788" xr:uid="{00000000-0005-0000-0000-0000AF020000}"/>
    <cellStyle name="Accent4 13" xfId="789" xr:uid="{00000000-0005-0000-0000-0000B0020000}"/>
    <cellStyle name="Accent4 14" xfId="790" xr:uid="{00000000-0005-0000-0000-0000B1020000}"/>
    <cellStyle name="Accent4 15" xfId="791" xr:uid="{00000000-0005-0000-0000-0000B2020000}"/>
    <cellStyle name="Accent4 16" xfId="792" xr:uid="{00000000-0005-0000-0000-0000B3020000}"/>
    <cellStyle name="Accent4 17" xfId="793" xr:uid="{00000000-0005-0000-0000-0000B4020000}"/>
    <cellStyle name="Accent4 18" xfId="794" xr:uid="{00000000-0005-0000-0000-0000B5020000}"/>
    <cellStyle name="Accent4 19" xfId="795" xr:uid="{00000000-0005-0000-0000-0000B6020000}"/>
    <cellStyle name="Accent4 2" xfId="796" xr:uid="{00000000-0005-0000-0000-0000B7020000}"/>
    <cellStyle name="Accent4 2 2" xfId="797" xr:uid="{00000000-0005-0000-0000-0000B8020000}"/>
    <cellStyle name="Accent4 2 3" xfId="798" xr:uid="{00000000-0005-0000-0000-0000B9020000}"/>
    <cellStyle name="Accent4 20" xfId="799" xr:uid="{00000000-0005-0000-0000-0000BA020000}"/>
    <cellStyle name="Accent4 21" xfId="800" xr:uid="{00000000-0005-0000-0000-0000BB020000}"/>
    <cellStyle name="Accent4 22" xfId="801" xr:uid="{00000000-0005-0000-0000-0000BC020000}"/>
    <cellStyle name="Accent4 23" xfId="802" xr:uid="{00000000-0005-0000-0000-0000BD020000}"/>
    <cellStyle name="Accent4 24" xfId="803" xr:uid="{00000000-0005-0000-0000-0000BE020000}"/>
    <cellStyle name="Accent4 25" xfId="804" xr:uid="{00000000-0005-0000-0000-0000BF020000}"/>
    <cellStyle name="Accent4 26" xfId="805" xr:uid="{00000000-0005-0000-0000-0000C0020000}"/>
    <cellStyle name="Accent4 27" xfId="806" xr:uid="{00000000-0005-0000-0000-0000C1020000}"/>
    <cellStyle name="Accent4 28" xfId="807" xr:uid="{00000000-0005-0000-0000-0000C2020000}"/>
    <cellStyle name="Accent4 29" xfId="808" xr:uid="{00000000-0005-0000-0000-0000C3020000}"/>
    <cellStyle name="Accent4 3" xfId="809" xr:uid="{00000000-0005-0000-0000-0000C4020000}"/>
    <cellStyle name="Accent4 3 2" xfId="810" xr:uid="{00000000-0005-0000-0000-0000C5020000}"/>
    <cellStyle name="Accent4 3 3" xfId="811" xr:uid="{00000000-0005-0000-0000-0000C6020000}"/>
    <cellStyle name="Accent4 30" xfId="812" xr:uid="{00000000-0005-0000-0000-0000C7020000}"/>
    <cellStyle name="Accent4 31" xfId="813" xr:uid="{00000000-0005-0000-0000-0000C8020000}"/>
    <cellStyle name="Accent4 32" xfId="814" xr:uid="{00000000-0005-0000-0000-0000C9020000}"/>
    <cellStyle name="Accent4 33" xfId="815" xr:uid="{00000000-0005-0000-0000-0000CA020000}"/>
    <cellStyle name="Accent4 34" xfId="816" xr:uid="{00000000-0005-0000-0000-0000CB020000}"/>
    <cellStyle name="Accent4 35" xfId="817" xr:uid="{00000000-0005-0000-0000-0000CC020000}"/>
    <cellStyle name="Accent4 36" xfId="818" xr:uid="{00000000-0005-0000-0000-0000CD020000}"/>
    <cellStyle name="Accent4 37" xfId="819" xr:uid="{00000000-0005-0000-0000-0000CE020000}"/>
    <cellStyle name="Accent4 38" xfId="820" xr:uid="{00000000-0005-0000-0000-0000CF020000}"/>
    <cellStyle name="Accent4 39" xfId="821" xr:uid="{00000000-0005-0000-0000-0000D0020000}"/>
    <cellStyle name="Accent4 4" xfId="822" xr:uid="{00000000-0005-0000-0000-0000D1020000}"/>
    <cellStyle name="Accent4 40" xfId="823" xr:uid="{00000000-0005-0000-0000-0000D2020000}"/>
    <cellStyle name="Accent4 41" xfId="824" xr:uid="{00000000-0005-0000-0000-0000D3020000}"/>
    <cellStyle name="Accent4 42" xfId="825" xr:uid="{00000000-0005-0000-0000-0000D4020000}"/>
    <cellStyle name="Accent4 43" xfId="826" xr:uid="{00000000-0005-0000-0000-0000D5020000}"/>
    <cellStyle name="Accent4 44" xfId="827" xr:uid="{00000000-0005-0000-0000-0000D6020000}"/>
    <cellStyle name="Accent4 45" xfId="828" xr:uid="{00000000-0005-0000-0000-0000D7020000}"/>
    <cellStyle name="Accent4 46" xfId="829" xr:uid="{00000000-0005-0000-0000-0000D8020000}"/>
    <cellStyle name="Accent4 47" xfId="830" xr:uid="{00000000-0005-0000-0000-0000D9020000}"/>
    <cellStyle name="Accent4 48" xfId="831" xr:uid="{00000000-0005-0000-0000-0000DA020000}"/>
    <cellStyle name="Accent4 49" xfId="832" xr:uid="{00000000-0005-0000-0000-0000DB020000}"/>
    <cellStyle name="Accent4 5" xfId="833" xr:uid="{00000000-0005-0000-0000-0000DC020000}"/>
    <cellStyle name="Accent4 50" xfId="834" xr:uid="{00000000-0005-0000-0000-0000DD020000}"/>
    <cellStyle name="Accent4 51" xfId="835" xr:uid="{00000000-0005-0000-0000-0000DE020000}"/>
    <cellStyle name="Accent4 52" xfId="836" xr:uid="{00000000-0005-0000-0000-0000DF020000}"/>
    <cellStyle name="Accent4 53" xfId="837" xr:uid="{00000000-0005-0000-0000-0000E0020000}"/>
    <cellStyle name="Accent4 54" xfId="838" xr:uid="{00000000-0005-0000-0000-0000E1020000}"/>
    <cellStyle name="Accent4 55" xfId="839" xr:uid="{00000000-0005-0000-0000-0000E2020000}"/>
    <cellStyle name="Accent4 56" xfId="840" xr:uid="{00000000-0005-0000-0000-0000E3020000}"/>
    <cellStyle name="Accent4 57" xfId="841" xr:uid="{00000000-0005-0000-0000-0000E4020000}"/>
    <cellStyle name="Accent4 58" xfId="842" xr:uid="{00000000-0005-0000-0000-0000E5020000}"/>
    <cellStyle name="Accent4 59" xfId="843" xr:uid="{00000000-0005-0000-0000-0000E6020000}"/>
    <cellStyle name="Accent4 6" xfId="844" xr:uid="{00000000-0005-0000-0000-0000E7020000}"/>
    <cellStyle name="Accent4 60" xfId="845" xr:uid="{00000000-0005-0000-0000-0000E8020000}"/>
    <cellStyle name="Accent4 61" xfId="846" xr:uid="{00000000-0005-0000-0000-0000E9020000}"/>
    <cellStyle name="Accent4 62" xfId="847" xr:uid="{00000000-0005-0000-0000-0000EA020000}"/>
    <cellStyle name="Accent4 63" xfId="848" xr:uid="{00000000-0005-0000-0000-0000EB020000}"/>
    <cellStyle name="Accent4 64" xfId="849" xr:uid="{00000000-0005-0000-0000-0000EC020000}"/>
    <cellStyle name="Accent4 65" xfId="850" xr:uid="{00000000-0005-0000-0000-0000ED020000}"/>
    <cellStyle name="Accent4 66" xfId="851" xr:uid="{00000000-0005-0000-0000-0000EE020000}"/>
    <cellStyle name="Accent4 67" xfId="852" xr:uid="{00000000-0005-0000-0000-0000EF020000}"/>
    <cellStyle name="Accent4 68" xfId="853" xr:uid="{00000000-0005-0000-0000-0000F0020000}"/>
    <cellStyle name="Accent4 69" xfId="854" xr:uid="{00000000-0005-0000-0000-0000F1020000}"/>
    <cellStyle name="Accent4 7" xfId="855" xr:uid="{00000000-0005-0000-0000-0000F2020000}"/>
    <cellStyle name="Accent4 70" xfId="856" xr:uid="{00000000-0005-0000-0000-0000F3020000}"/>
    <cellStyle name="Accent4 71" xfId="857" xr:uid="{00000000-0005-0000-0000-0000F4020000}"/>
    <cellStyle name="Accent4 72" xfId="858" xr:uid="{00000000-0005-0000-0000-0000F5020000}"/>
    <cellStyle name="Accent4 73" xfId="859" xr:uid="{00000000-0005-0000-0000-0000F6020000}"/>
    <cellStyle name="Accent4 74" xfId="860" xr:uid="{00000000-0005-0000-0000-0000F7020000}"/>
    <cellStyle name="Accent4 75" xfId="861" xr:uid="{00000000-0005-0000-0000-0000F8020000}"/>
    <cellStyle name="Accent4 76" xfId="862" xr:uid="{00000000-0005-0000-0000-0000F9020000}"/>
    <cellStyle name="Accent4 77" xfId="863" xr:uid="{00000000-0005-0000-0000-0000FA020000}"/>
    <cellStyle name="Accent4 78" xfId="864" xr:uid="{00000000-0005-0000-0000-0000FB020000}"/>
    <cellStyle name="Accent4 79" xfId="865" xr:uid="{00000000-0005-0000-0000-0000FC020000}"/>
    <cellStyle name="Accent4 8" xfId="866" xr:uid="{00000000-0005-0000-0000-0000FD020000}"/>
    <cellStyle name="Accent4 80" xfId="867" xr:uid="{00000000-0005-0000-0000-0000FE020000}"/>
    <cellStyle name="Accent4 81" xfId="868" xr:uid="{00000000-0005-0000-0000-0000FF020000}"/>
    <cellStyle name="Accent4 82" xfId="869" xr:uid="{00000000-0005-0000-0000-000000030000}"/>
    <cellStyle name="Accent4 83" xfId="870" xr:uid="{00000000-0005-0000-0000-000001030000}"/>
    <cellStyle name="Accent4 84" xfId="871" xr:uid="{00000000-0005-0000-0000-000002030000}"/>
    <cellStyle name="Accent4 85" xfId="872" xr:uid="{00000000-0005-0000-0000-000003030000}"/>
    <cellStyle name="Accent4 86" xfId="873" xr:uid="{00000000-0005-0000-0000-000004030000}"/>
    <cellStyle name="Accent4 87" xfId="874" xr:uid="{00000000-0005-0000-0000-000005030000}"/>
    <cellStyle name="Accent4 88" xfId="875" xr:uid="{00000000-0005-0000-0000-000006030000}"/>
    <cellStyle name="Accent4 89" xfId="876" xr:uid="{00000000-0005-0000-0000-000007030000}"/>
    <cellStyle name="Accent4 9" xfId="877" xr:uid="{00000000-0005-0000-0000-000008030000}"/>
    <cellStyle name="Accent4 90" xfId="878" xr:uid="{00000000-0005-0000-0000-000009030000}"/>
    <cellStyle name="Accent4 91" xfId="879" xr:uid="{00000000-0005-0000-0000-00000A030000}"/>
    <cellStyle name="Accent4 92" xfId="880" xr:uid="{00000000-0005-0000-0000-00000B030000}"/>
    <cellStyle name="Accent4 93" xfId="881" xr:uid="{00000000-0005-0000-0000-00000C030000}"/>
    <cellStyle name="Accent4 94" xfId="882" xr:uid="{00000000-0005-0000-0000-00000D030000}"/>
    <cellStyle name="Accent5" xfId="23" builtinId="45" customBuiltin="1"/>
    <cellStyle name="Accent5 - 20%" xfId="83" xr:uid="{00000000-0005-0000-0000-00000F030000}"/>
    <cellStyle name="Accent5 - 20% 2" xfId="883" xr:uid="{00000000-0005-0000-0000-000010030000}"/>
    <cellStyle name="Accent5 - 20% 3" xfId="884" xr:uid="{00000000-0005-0000-0000-000011030000}"/>
    <cellStyle name="Accent5 - 40%" xfId="84" xr:uid="{00000000-0005-0000-0000-000012030000}"/>
    <cellStyle name="Accent5 - 40% 2" xfId="885" xr:uid="{00000000-0005-0000-0000-000013030000}"/>
    <cellStyle name="Accent5 - 60%" xfId="85" xr:uid="{00000000-0005-0000-0000-000014030000}"/>
    <cellStyle name="Accent5 - 60% 2" xfId="886" xr:uid="{00000000-0005-0000-0000-000015030000}"/>
    <cellStyle name="Accent5 10" xfId="887" xr:uid="{00000000-0005-0000-0000-000016030000}"/>
    <cellStyle name="Accent5 10 2" xfId="888" xr:uid="{00000000-0005-0000-0000-000017030000}"/>
    <cellStyle name="Accent5 11" xfId="889" xr:uid="{00000000-0005-0000-0000-000018030000}"/>
    <cellStyle name="Accent5 12" xfId="890" xr:uid="{00000000-0005-0000-0000-000019030000}"/>
    <cellStyle name="Accent5 13" xfId="891" xr:uid="{00000000-0005-0000-0000-00001A030000}"/>
    <cellStyle name="Accent5 14" xfId="892" xr:uid="{00000000-0005-0000-0000-00001B030000}"/>
    <cellStyle name="Accent5 15" xfId="893" xr:uid="{00000000-0005-0000-0000-00001C030000}"/>
    <cellStyle name="Accent5 16" xfId="894" xr:uid="{00000000-0005-0000-0000-00001D030000}"/>
    <cellStyle name="Accent5 17" xfId="895" xr:uid="{00000000-0005-0000-0000-00001E030000}"/>
    <cellStyle name="Accent5 18" xfId="896" xr:uid="{00000000-0005-0000-0000-00001F030000}"/>
    <cellStyle name="Accent5 19" xfId="897" xr:uid="{00000000-0005-0000-0000-000020030000}"/>
    <cellStyle name="Accent5 2" xfId="898" xr:uid="{00000000-0005-0000-0000-000021030000}"/>
    <cellStyle name="Accent5 2 2" xfId="899" xr:uid="{00000000-0005-0000-0000-000022030000}"/>
    <cellStyle name="Accent5 2 3" xfId="900" xr:uid="{00000000-0005-0000-0000-000023030000}"/>
    <cellStyle name="Accent5 20" xfId="901" xr:uid="{00000000-0005-0000-0000-000024030000}"/>
    <cellStyle name="Accent5 21" xfId="902" xr:uid="{00000000-0005-0000-0000-000025030000}"/>
    <cellStyle name="Accent5 22" xfId="903" xr:uid="{00000000-0005-0000-0000-000026030000}"/>
    <cellStyle name="Accent5 23" xfId="904" xr:uid="{00000000-0005-0000-0000-000027030000}"/>
    <cellStyle name="Accent5 24" xfId="905" xr:uid="{00000000-0005-0000-0000-000028030000}"/>
    <cellStyle name="Accent5 25" xfId="906" xr:uid="{00000000-0005-0000-0000-000029030000}"/>
    <cellStyle name="Accent5 26" xfId="907" xr:uid="{00000000-0005-0000-0000-00002A030000}"/>
    <cellStyle name="Accent5 27" xfId="908" xr:uid="{00000000-0005-0000-0000-00002B030000}"/>
    <cellStyle name="Accent5 28" xfId="909" xr:uid="{00000000-0005-0000-0000-00002C030000}"/>
    <cellStyle name="Accent5 29" xfId="910" xr:uid="{00000000-0005-0000-0000-00002D030000}"/>
    <cellStyle name="Accent5 3" xfId="911" xr:uid="{00000000-0005-0000-0000-00002E030000}"/>
    <cellStyle name="Accent5 3 2" xfId="912" xr:uid="{00000000-0005-0000-0000-00002F030000}"/>
    <cellStyle name="Accent5 3 3" xfId="913" xr:uid="{00000000-0005-0000-0000-000030030000}"/>
    <cellStyle name="Accent5 30" xfId="914" xr:uid="{00000000-0005-0000-0000-000031030000}"/>
    <cellStyle name="Accent5 31" xfId="915" xr:uid="{00000000-0005-0000-0000-000032030000}"/>
    <cellStyle name="Accent5 32" xfId="916" xr:uid="{00000000-0005-0000-0000-000033030000}"/>
    <cellStyle name="Accent5 33" xfId="917" xr:uid="{00000000-0005-0000-0000-000034030000}"/>
    <cellStyle name="Accent5 34" xfId="918" xr:uid="{00000000-0005-0000-0000-000035030000}"/>
    <cellStyle name="Accent5 35" xfId="919" xr:uid="{00000000-0005-0000-0000-000036030000}"/>
    <cellStyle name="Accent5 36" xfId="920" xr:uid="{00000000-0005-0000-0000-000037030000}"/>
    <cellStyle name="Accent5 37" xfId="921" xr:uid="{00000000-0005-0000-0000-000038030000}"/>
    <cellStyle name="Accent5 38" xfId="922" xr:uid="{00000000-0005-0000-0000-000039030000}"/>
    <cellStyle name="Accent5 39" xfId="923" xr:uid="{00000000-0005-0000-0000-00003A030000}"/>
    <cellStyle name="Accent5 4" xfId="924" xr:uid="{00000000-0005-0000-0000-00003B030000}"/>
    <cellStyle name="Accent5 40" xfId="925" xr:uid="{00000000-0005-0000-0000-00003C030000}"/>
    <cellStyle name="Accent5 41" xfId="926" xr:uid="{00000000-0005-0000-0000-00003D030000}"/>
    <cellStyle name="Accent5 42" xfId="927" xr:uid="{00000000-0005-0000-0000-00003E030000}"/>
    <cellStyle name="Accent5 43" xfId="928" xr:uid="{00000000-0005-0000-0000-00003F030000}"/>
    <cellStyle name="Accent5 44" xfId="929" xr:uid="{00000000-0005-0000-0000-000040030000}"/>
    <cellStyle name="Accent5 45" xfId="930" xr:uid="{00000000-0005-0000-0000-000041030000}"/>
    <cellStyle name="Accent5 46" xfId="931" xr:uid="{00000000-0005-0000-0000-000042030000}"/>
    <cellStyle name="Accent5 47" xfId="932" xr:uid="{00000000-0005-0000-0000-000043030000}"/>
    <cellStyle name="Accent5 48" xfId="933" xr:uid="{00000000-0005-0000-0000-000044030000}"/>
    <cellStyle name="Accent5 49" xfId="934" xr:uid="{00000000-0005-0000-0000-000045030000}"/>
    <cellStyle name="Accent5 5" xfId="935" xr:uid="{00000000-0005-0000-0000-000046030000}"/>
    <cellStyle name="Accent5 50" xfId="936" xr:uid="{00000000-0005-0000-0000-000047030000}"/>
    <cellStyle name="Accent5 51" xfId="937" xr:uid="{00000000-0005-0000-0000-000048030000}"/>
    <cellStyle name="Accent5 52" xfId="938" xr:uid="{00000000-0005-0000-0000-000049030000}"/>
    <cellStyle name="Accent5 53" xfId="939" xr:uid="{00000000-0005-0000-0000-00004A030000}"/>
    <cellStyle name="Accent5 54" xfId="940" xr:uid="{00000000-0005-0000-0000-00004B030000}"/>
    <cellStyle name="Accent5 55" xfId="941" xr:uid="{00000000-0005-0000-0000-00004C030000}"/>
    <cellStyle name="Accent5 56" xfId="942" xr:uid="{00000000-0005-0000-0000-00004D030000}"/>
    <cellStyle name="Accent5 57" xfId="943" xr:uid="{00000000-0005-0000-0000-00004E030000}"/>
    <cellStyle name="Accent5 58" xfId="944" xr:uid="{00000000-0005-0000-0000-00004F030000}"/>
    <cellStyle name="Accent5 59" xfId="945" xr:uid="{00000000-0005-0000-0000-000050030000}"/>
    <cellStyle name="Accent5 6" xfId="946" xr:uid="{00000000-0005-0000-0000-000051030000}"/>
    <cellStyle name="Accent5 60" xfId="947" xr:uid="{00000000-0005-0000-0000-000052030000}"/>
    <cellStyle name="Accent5 61" xfId="948" xr:uid="{00000000-0005-0000-0000-000053030000}"/>
    <cellStyle name="Accent5 62" xfId="949" xr:uid="{00000000-0005-0000-0000-000054030000}"/>
    <cellStyle name="Accent5 63" xfId="950" xr:uid="{00000000-0005-0000-0000-000055030000}"/>
    <cellStyle name="Accent5 64" xfId="951" xr:uid="{00000000-0005-0000-0000-000056030000}"/>
    <cellStyle name="Accent5 65" xfId="952" xr:uid="{00000000-0005-0000-0000-000057030000}"/>
    <cellStyle name="Accent5 66" xfId="953" xr:uid="{00000000-0005-0000-0000-000058030000}"/>
    <cellStyle name="Accent5 67" xfId="954" xr:uid="{00000000-0005-0000-0000-000059030000}"/>
    <cellStyle name="Accent5 68" xfId="955" xr:uid="{00000000-0005-0000-0000-00005A030000}"/>
    <cellStyle name="Accent5 69" xfId="956" xr:uid="{00000000-0005-0000-0000-00005B030000}"/>
    <cellStyle name="Accent5 7" xfId="957" xr:uid="{00000000-0005-0000-0000-00005C030000}"/>
    <cellStyle name="Accent5 70" xfId="958" xr:uid="{00000000-0005-0000-0000-00005D030000}"/>
    <cellStyle name="Accent5 71" xfId="959" xr:uid="{00000000-0005-0000-0000-00005E030000}"/>
    <cellStyle name="Accent5 72" xfId="960" xr:uid="{00000000-0005-0000-0000-00005F030000}"/>
    <cellStyle name="Accent5 73" xfId="961" xr:uid="{00000000-0005-0000-0000-000060030000}"/>
    <cellStyle name="Accent5 74" xfId="962" xr:uid="{00000000-0005-0000-0000-000061030000}"/>
    <cellStyle name="Accent5 75" xfId="963" xr:uid="{00000000-0005-0000-0000-000062030000}"/>
    <cellStyle name="Accent5 76" xfId="964" xr:uid="{00000000-0005-0000-0000-000063030000}"/>
    <cellStyle name="Accent5 77" xfId="965" xr:uid="{00000000-0005-0000-0000-000064030000}"/>
    <cellStyle name="Accent5 78" xfId="966" xr:uid="{00000000-0005-0000-0000-000065030000}"/>
    <cellStyle name="Accent5 79" xfId="967" xr:uid="{00000000-0005-0000-0000-000066030000}"/>
    <cellStyle name="Accent5 8" xfId="968" xr:uid="{00000000-0005-0000-0000-000067030000}"/>
    <cellStyle name="Accent5 80" xfId="969" xr:uid="{00000000-0005-0000-0000-000068030000}"/>
    <cellStyle name="Accent5 81" xfId="970" xr:uid="{00000000-0005-0000-0000-000069030000}"/>
    <cellStyle name="Accent5 82" xfId="971" xr:uid="{00000000-0005-0000-0000-00006A030000}"/>
    <cellStyle name="Accent5 83" xfId="972" xr:uid="{00000000-0005-0000-0000-00006B030000}"/>
    <cellStyle name="Accent5 84" xfId="973" xr:uid="{00000000-0005-0000-0000-00006C030000}"/>
    <cellStyle name="Accent5 85" xfId="974" xr:uid="{00000000-0005-0000-0000-00006D030000}"/>
    <cellStyle name="Accent5 86" xfId="975" xr:uid="{00000000-0005-0000-0000-00006E030000}"/>
    <cellStyle name="Accent5 87" xfId="976" xr:uid="{00000000-0005-0000-0000-00006F030000}"/>
    <cellStyle name="Accent5 88" xfId="977" xr:uid="{00000000-0005-0000-0000-000070030000}"/>
    <cellStyle name="Accent5 89" xfId="978" xr:uid="{00000000-0005-0000-0000-000071030000}"/>
    <cellStyle name="Accent5 9" xfId="979" xr:uid="{00000000-0005-0000-0000-000072030000}"/>
    <cellStyle name="Accent5 90" xfId="980" xr:uid="{00000000-0005-0000-0000-000073030000}"/>
    <cellStyle name="Accent5 91" xfId="981" xr:uid="{00000000-0005-0000-0000-000074030000}"/>
    <cellStyle name="Accent5 92" xfId="982" xr:uid="{00000000-0005-0000-0000-000075030000}"/>
    <cellStyle name="Accent5 93" xfId="983" xr:uid="{00000000-0005-0000-0000-000076030000}"/>
    <cellStyle name="Accent5 94" xfId="984" xr:uid="{00000000-0005-0000-0000-000077030000}"/>
    <cellStyle name="Accent6" xfId="24" builtinId="49" customBuiltin="1"/>
    <cellStyle name="Accent6 - 20%" xfId="86" xr:uid="{00000000-0005-0000-0000-000079030000}"/>
    <cellStyle name="Accent6 - 20% 2" xfId="985" xr:uid="{00000000-0005-0000-0000-00007A030000}"/>
    <cellStyle name="Accent6 - 40%" xfId="87" xr:uid="{00000000-0005-0000-0000-00007B030000}"/>
    <cellStyle name="Accent6 - 40% 2" xfId="986" xr:uid="{00000000-0005-0000-0000-00007C030000}"/>
    <cellStyle name="Accent6 - 40% 3" xfId="987" xr:uid="{00000000-0005-0000-0000-00007D030000}"/>
    <cellStyle name="Accent6 - 60%" xfId="88" xr:uid="{00000000-0005-0000-0000-00007E030000}"/>
    <cellStyle name="Accent6 - 60% 2" xfId="988" xr:uid="{00000000-0005-0000-0000-00007F030000}"/>
    <cellStyle name="Accent6 10" xfId="989" xr:uid="{00000000-0005-0000-0000-000080030000}"/>
    <cellStyle name="Accent6 10 2" xfId="990" xr:uid="{00000000-0005-0000-0000-000081030000}"/>
    <cellStyle name="Accent6 11" xfId="991" xr:uid="{00000000-0005-0000-0000-000082030000}"/>
    <cellStyle name="Accent6 12" xfId="992" xr:uid="{00000000-0005-0000-0000-000083030000}"/>
    <cellStyle name="Accent6 13" xfId="993" xr:uid="{00000000-0005-0000-0000-000084030000}"/>
    <cellStyle name="Accent6 14" xfId="994" xr:uid="{00000000-0005-0000-0000-000085030000}"/>
    <cellStyle name="Accent6 15" xfId="995" xr:uid="{00000000-0005-0000-0000-000086030000}"/>
    <cellStyle name="Accent6 16" xfId="996" xr:uid="{00000000-0005-0000-0000-000087030000}"/>
    <cellStyle name="Accent6 17" xfId="997" xr:uid="{00000000-0005-0000-0000-000088030000}"/>
    <cellStyle name="Accent6 18" xfId="998" xr:uid="{00000000-0005-0000-0000-000089030000}"/>
    <cellStyle name="Accent6 19" xfId="999" xr:uid="{00000000-0005-0000-0000-00008A030000}"/>
    <cellStyle name="Accent6 2" xfId="1000" xr:uid="{00000000-0005-0000-0000-00008B030000}"/>
    <cellStyle name="Accent6 2 2" xfId="1001" xr:uid="{00000000-0005-0000-0000-00008C030000}"/>
    <cellStyle name="Accent6 2 3" xfId="1002" xr:uid="{00000000-0005-0000-0000-00008D030000}"/>
    <cellStyle name="Accent6 20" xfId="1003" xr:uid="{00000000-0005-0000-0000-00008E030000}"/>
    <cellStyle name="Accent6 21" xfId="1004" xr:uid="{00000000-0005-0000-0000-00008F030000}"/>
    <cellStyle name="Accent6 22" xfId="1005" xr:uid="{00000000-0005-0000-0000-000090030000}"/>
    <cellStyle name="Accent6 23" xfId="1006" xr:uid="{00000000-0005-0000-0000-000091030000}"/>
    <cellStyle name="Accent6 24" xfId="1007" xr:uid="{00000000-0005-0000-0000-000092030000}"/>
    <cellStyle name="Accent6 25" xfId="1008" xr:uid="{00000000-0005-0000-0000-000093030000}"/>
    <cellStyle name="Accent6 26" xfId="1009" xr:uid="{00000000-0005-0000-0000-000094030000}"/>
    <cellStyle name="Accent6 27" xfId="1010" xr:uid="{00000000-0005-0000-0000-000095030000}"/>
    <cellStyle name="Accent6 28" xfId="1011" xr:uid="{00000000-0005-0000-0000-000096030000}"/>
    <cellStyle name="Accent6 29" xfId="1012" xr:uid="{00000000-0005-0000-0000-000097030000}"/>
    <cellStyle name="Accent6 3" xfId="1013" xr:uid="{00000000-0005-0000-0000-000098030000}"/>
    <cellStyle name="Accent6 3 2" xfId="1014" xr:uid="{00000000-0005-0000-0000-000099030000}"/>
    <cellStyle name="Accent6 3 3" xfId="1015" xr:uid="{00000000-0005-0000-0000-00009A030000}"/>
    <cellStyle name="Accent6 30" xfId="1016" xr:uid="{00000000-0005-0000-0000-00009B030000}"/>
    <cellStyle name="Accent6 31" xfId="1017" xr:uid="{00000000-0005-0000-0000-00009C030000}"/>
    <cellStyle name="Accent6 32" xfId="1018" xr:uid="{00000000-0005-0000-0000-00009D030000}"/>
    <cellStyle name="Accent6 33" xfId="1019" xr:uid="{00000000-0005-0000-0000-00009E030000}"/>
    <cellStyle name="Accent6 34" xfId="1020" xr:uid="{00000000-0005-0000-0000-00009F030000}"/>
    <cellStyle name="Accent6 35" xfId="1021" xr:uid="{00000000-0005-0000-0000-0000A0030000}"/>
    <cellStyle name="Accent6 36" xfId="1022" xr:uid="{00000000-0005-0000-0000-0000A1030000}"/>
    <cellStyle name="Accent6 37" xfId="1023" xr:uid="{00000000-0005-0000-0000-0000A2030000}"/>
    <cellStyle name="Accent6 38" xfId="1024" xr:uid="{00000000-0005-0000-0000-0000A3030000}"/>
    <cellStyle name="Accent6 39" xfId="1025" xr:uid="{00000000-0005-0000-0000-0000A4030000}"/>
    <cellStyle name="Accent6 4" xfId="1026" xr:uid="{00000000-0005-0000-0000-0000A5030000}"/>
    <cellStyle name="Accent6 40" xfId="1027" xr:uid="{00000000-0005-0000-0000-0000A6030000}"/>
    <cellStyle name="Accent6 41" xfId="1028" xr:uid="{00000000-0005-0000-0000-0000A7030000}"/>
    <cellStyle name="Accent6 42" xfId="1029" xr:uid="{00000000-0005-0000-0000-0000A8030000}"/>
    <cellStyle name="Accent6 43" xfId="1030" xr:uid="{00000000-0005-0000-0000-0000A9030000}"/>
    <cellStyle name="Accent6 44" xfId="1031" xr:uid="{00000000-0005-0000-0000-0000AA030000}"/>
    <cellStyle name="Accent6 45" xfId="1032" xr:uid="{00000000-0005-0000-0000-0000AB030000}"/>
    <cellStyle name="Accent6 46" xfId="1033" xr:uid="{00000000-0005-0000-0000-0000AC030000}"/>
    <cellStyle name="Accent6 47" xfId="1034" xr:uid="{00000000-0005-0000-0000-0000AD030000}"/>
    <cellStyle name="Accent6 48" xfId="1035" xr:uid="{00000000-0005-0000-0000-0000AE030000}"/>
    <cellStyle name="Accent6 49" xfId="1036" xr:uid="{00000000-0005-0000-0000-0000AF030000}"/>
    <cellStyle name="Accent6 5" xfId="1037" xr:uid="{00000000-0005-0000-0000-0000B0030000}"/>
    <cellStyle name="Accent6 50" xfId="1038" xr:uid="{00000000-0005-0000-0000-0000B1030000}"/>
    <cellStyle name="Accent6 51" xfId="1039" xr:uid="{00000000-0005-0000-0000-0000B2030000}"/>
    <cellStyle name="Accent6 52" xfId="1040" xr:uid="{00000000-0005-0000-0000-0000B3030000}"/>
    <cellStyle name="Accent6 53" xfId="1041" xr:uid="{00000000-0005-0000-0000-0000B4030000}"/>
    <cellStyle name="Accent6 54" xfId="1042" xr:uid="{00000000-0005-0000-0000-0000B5030000}"/>
    <cellStyle name="Accent6 55" xfId="1043" xr:uid="{00000000-0005-0000-0000-0000B6030000}"/>
    <cellStyle name="Accent6 56" xfId="1044" xr:uid="{00000000-0005-0000-0000-0000B7030000}"/>
    <cellStyle name="Accent6 57" xfId="1045" xr:uid="{00000000-0005-0000-0000-0000B8030000}"/>
    <cellStyle name="Accent6 58" xfId="1046" xr:uid="{00000000-0005-0000-0000-0000B9030000}"/>
    <cellStyle name="Accent6 59" xfId="1047" xr:uid="{00000000-0005-0000-0000-0000BA030000}"/>
    <cellStyle name="Accent6 6" xfId="1048" xr:uid="{00000000-0005-0000-0000-0000BB030000}"/>
    <cellStyle name="Accent6 60" xfId="1049" xr:uid="{00000000-0005-0000-0000-0000BC030000}"/>
    <cellStyle name="Accent6 61" xfId="1050" xr:uid="{00000000-0005-0000-0000-0000BD030000}"/>
    <cellStyle name="Accent6 62" xfId="1051" xr:uid="{00000000-0005-0000-0000-0000BE030000}"/>
    <cellStyle name="Accent6 63" xfId="1052" xr:uid="{00000000-0005-0000-0000-0000BF030000}"/>
    <cellStyle name="Accent6 64" xfId="1053" xr:uid="{00000000-0005-0000-0000-0000C0030000}"/>
    <cellStyle name="Accent6 65" xfId="1054" xr:uid="{00000000-0005-0000-0000-0000C1030000}"/>
    <cellStyle name="Accent6 66" xfId="1055" xr:uid="{00000000-0005-0000-0000-0000C2030000}"/>
    <cellStyle name="Accent6 67" xfId="1056" xr:uid="{00000000-0005-0000-0000-0000C3030000}"/>
    <cellStyle name="Accent6 68" xfId="1057" xr:uid="{00000000-0005-0000-0000-0000C4030000}"/>
    <cellStyle name="Accent6 69" xfId="1058" xr:uid="{00000000-0005-0000-0000-0000C5030000}"/>
    <cellStyle name="Accent6 7" xfId="1059" xr:uid="{00000000-0005-0000-0000-0000C6030000}"/>
    <cellStyle name="Accent6 70" xfId="1060" xr:uid="{00000000-0005-0000-0000-0000C7030000}"/>
    <cellStyle name="Accent6 71" xfId="1061" xr:uid="{00000000-0005-0000-0000-0000C8030000}"/>
    <cellStyle name="Accent6 72" xfId="1062" xr:uid="{00000000-0005-0000-0000-0000C9030000}"/>
    <cellStyle name="Accent6 73" xfId="1063" xr:uid="{00000000-0005-0000-0000-0000CA030000}"/>
    <cellStyle name="Accent6 74" xfId="1064" xr:uid="{00000000-0005-0000-0000-0000CB030000}"/>
    <cellStyle name="Accent6 75" xfId="1065" xr:uid="{00000000-0005-0000-0000-0000CC030000}"/>
    <cellStyle name="Accent6 76" xfId="1066" xr:uid="{00000000-0005-0000-0000-0000CD030000}"/>
    <cellStyle name="Accent6 77" xfId="1067" xr:uid="{00000000-0005-0000-0000-0000CE030000}"/>
    <cellStyle name="Accent6 78" xfId="1068" xr:uid="{00000000-0005-0000-0000-0000CF030000}"/>
    <cellStyle name="Accent6 79" xfId="1069" xr:uid="{00000000-0005-0000-0000-0000D0030000}"/>
    <cellStyle name="Accent6 8" xfId="1070" xr:uid="{00000000-0005-0000-0000-0000D1030000}"/>
    <cellStyle name="Accent6 80" xfId="1071" xr:uid="{00000000-0005-0000-0000-0000D2030000}"/>
    <cellStyle name="Accent6 81" xfId="1072" xr:uid="{00000000-0005-0000-0000-0000D3030000}"/>
    <cellStyle name="Accent6 82" xfId="1073" xr:uid="{00000000-0005-0000-0000-0000D4030000}"/>
    <cellStyle name="Accent6 83" xfId="1074" xr:uid="{00000000-0005-0000-0000-0000D5030000}"/>
    <cellStyle name="Accent6 84" xfId="1075" xr:uid="{00000000-0005-0000-0000-0000D6030000}"/>
    <cellStyle name="Accent6 85" xfId="1076" xr:uid="{00000000-0005-0000-0000-0000D7030000}"/>
    <cellStyle name="Accent6 86" xfId="1077" xr:uid="{00000000-0005-0000-0000-0000D8030000}"/>
    <cellStyle name="Accent6 87" xfId="1078" xr:uid="{00000000-0005-0000-0000-0000D9030000}"/>
    <cellStyle name="Accent6 88" xfId="1079" xr:uid="{00000000-0005-0000-0000-0000DA030000}"/>
    <cellStyle name="Accent6 89" xfId="1080" xr:uid="{00000000-0005-0000-0000-0000DB030000}"/>
    <cellStyle name="Accent6 9" xfId="1081" xr:uid="{00000000-0005-0000-0000-0000DC030000}"/>
    <cellStyle name="Accent6 90" xfId="1082" xr:uid="{00000000-0005-0000-0000-0000DD030000}"/>
    <cellStyle name="Accent6 91" xfId="1083" xr:uid="{00000000-0005-0000-0000-0000DE030000}"/>
    <cellStyle name="Accent6 92" xfId="1084" xr:uid="{00000000-0005-0000-0000-0000DF030000}"/>
    <cellStyle name="Accent6 93" xfId="1085" xr:uid="{00000000-0005-0000-0000-0000E0030000}"/>
    <cellStyle name="Accent6 94" xfId="1086" xr:uid="{00000000-0005-0000-0000-0000E1030000}"/>
    <cellStyle name="Actual Date" xfId="1087" xr:uid="{00000000-0005-0000-0000-0000E2030000}"/>
    <cellStyle name="Actual Date 2" xfId="1088" xr:uid="{00000000-0005-0000-0000-0000E3030000}"/>
    <cellStyle name="Arial 10" xfId="1089" xr:uid="{00000000-0005-0000-0000-0000E4030000}"/>
    <cellStyle name="Arial 10 10" xfId="1090" xr:uid="{00000000-0005-0000-0000-0000E5030000}"/>
    <cellStyle name="Arial 10 2" xfId="1091" xr:uid="{00000000-0005-0000-0000-0000E6030000}"/>
    <cellStyle name="Arial 10 2 2" xfId="1092" xr:uid="{00000000-0005-0000-0000-0000E7030000}"/>
    <cellStyle name="Arial 10 2 2 2" xfId="1093" xr:uid="{00000000-0005-0000-0000-0000E8030000}"/>
    <cellStyle name="Arial 10 2 2 3" xfId="1094" xr:uid="{00000000-0005-0000-0000-0000E9030000}"/>
    <cellStyle name="Arial 10 2 3" xfId="1095" xr:uid="{00000000-0005-0000-0000-0000EA030000}"/>
    <cellStyle name="Arial 10 2 4" xfId="1096" xr:uid="{00000000-0005-0000-0000-0000EB030000}"/>
    <cellStyle name="Arial 10 3" xfId="1097" xr:uid="{00000000-0005-0000-0000-0000EC030000}"/>
    <cellStyle name="Arial 10 3 2" xfId="1098" xr:uid="{00000000-0005-0000-0000-0000ED030000}"/>
    <cellStyle name="Arial 10 3 3" xfId="1099" xr:uid="{00000000-0005-0000-0000-0000EE030000}"/>
    <cellStyle name="Arial 10 4" xfId="1100" xr:uid="{00000000-0005-0000-0000-0000EF030000}"/>
    <cellStyle name="Arial 10 4 2" xfId="1101" xr:uid="{00000000-0005-0000-0000-0000F0030000}"/>
    <cellStyle name="Arial 10 4 3" xfId="1102" xr:uid="{00000000-0005-0000-0000-0000F1030000}"/>
    <cellStyle name="Arial 10 5" xfId="1103" xr:uid="{00000000-0005-0000-0000-0000F2030000}"/>
    <cellStyle name="Arial 10 5 2" xfId="1104" xr:uid="{00000000-0005-0000-0000-0000F3030000}"/>
    <cellStyle name="Arial 10 5 3" xfId="1105" xr:uid="{00000000-0005-0000-0000-0000F4030000}"/>
    <cellStyle name="Arial 10 6" xfId="1106" xr:uid="{00000000-0005-0000-0000-0000F5030000}"/>
    <cellStyle name="Arial 10 6 2" xfId="1107" xr:uid="{00000000-0005-0000-0000-0000F6030000}"/>
    <cellStyle name="Arial 10 6 3" xfId="1108" xr:uid="{00000000-0005-0000-0000-0000F7030000}"/>
    <cellStyle name="Arial 10 7" xfId="1109" xr:uid="{00000000-0005-0000-0000-0000F8030000}"/>
    <cellStyle name="Arial 10 7 2" xfId="1110" xr:uid="{00000000-0005-0000-0000-0000F9030000}"/>
    <cellStyle name="Arial 10 7 3" xfId="1111" xr:uid="{00000000-0005-0000-0000-0000FA030000}"/>
    <cellStyle name="Arial 10 8" xfId="1112" xr:uid="{00000000-0005-0000-0000-0000FB030000}"/>
    <cellStyle name="Arial 10 8 2" xfId="1113" xr:uid="{00000000-0005-0000-0000-0000FC030000}"/>
    <cellStyle name="Arial 10 8 3" xfId="1114" xr:uid="{00000000-0005-0000-0000-0000FD030000}"/>
    <cellStyle name="Arial 10 9" xfId="1115" xr:uid="{00000000-0005-0000-0000-0000FE030000}"/>
    <cellStyle name="Bad" xfId="25" builtinId="27" customBuiltin="1"/>
    <cellStyle name="Bad 2" xfId="1116" xr:uid="{00000000-0005-0000-0000-000000040000}"/>
    <cellStyle name="Bad 2 2" xfId="1117" xr:uid="{00000000-0005-0000-0000-000001040000}"/>
    <cellStyle name="Bad 2 3" xfId="1118" xr:uid="{00000000-0005-0000-0000-000002040000}"/>
    <cellStyle name="Bad 3" xfId="1119" xr:uid="{00000000-0005-0000-0000-000003040000}"/>
    <cellStyle name="Bad 3 2" xfId="1120" xr:uid="{00000000-0005-0000-0000-000004040000}"/>
    <cellStyle name="Bad 4" xfId="1121" xr:uid="{00000000-0005-0000-0000-000005040000}"/>
    <cellStyle name="Bad 5" xfId="1122" xr:uid="{00000000-0005-0000-0000-000006040000}"/>
    <cellStyle name="Body" xfId="1123" xr:uid="{00000000-0005-0000-0000-000007040000}"/>
    <cellStyle name="Calc Currency (0)" xfId="1124" xr:uid="{00000000-0005-0000-0000-000008040000}"/>
    <cellStyle name="Calc Currency (0) 2" xfId="1125" xr:uid="{00000000-0005-0000-0000-000009040000}"/>
    <cellStyle name="Calculation" xfId="26" builtinId="22" customBuiltin="1"/>
    <cellStyle name="Calculation 2" xfId="1126" xr:uid="{00000000-0005-0000-0000-00000B040000}"/>
    <cellStyle name="Calculation 2 2" xfId="1127" xr:uid="{00000000-0005-0000-0000-00000C040000}"/>
    <cellStyle name="Calculation 2 3" xfId="1128" xr:uid="{00000000-0005-0000-0000-00000D040000}"/>
    <cellStyle name="Calculation 2 4" xfId="1129" xr:uid="{00000000-0005-0000-0000-00000E040000}"/>
    <cellStyle name="Calculation 3" xfId="1130" xr:uid="{00000000-0005-0000-0000-00000F040000}"/>
    <cellStyle name="Calculation 3 2" xfId="1131" xr:uid="{00000000-0005-0000-0000-000010040000}"/>
    <cellStyle name="Calculation 4" xfId="1132" xr:uid="{00000000-0005-0000-0000-000011040000}"/>
    <cellStyle name="Calculation 5" xfId="1133" xr:uid="{00000000-0005-0000-0000-000012040000}"/>
    <cellStyle name="Calculation 6" xfId="1134" xr:uid="{00000000-0005-0000-0000-000013040000}"/>
    <cellStyle name="Calculation 7" xfId="1135" xr:uid="{00000000-0005-0000-0000-000014040000}"/>
    <cellStyle name="Check Cell" xfId="27" builtinId="23" customBuiltin="1"/>
    <cellStyle name="Check Cell 2" xfId="1136" xr:uid="{00000000-0005-0000-0000-000016040000}"/>
    <cellStyle name="Check Cell 2 2" xfId="1137" xr:uid="{00000000-0005-0000-0000-000017040000}"/>
    <cellStyle name="Check Cell 2 3" xfId="1138" xr:uid="{00000000-0005-0000-0000-000018040000}"/>
    <cellStyle name="Check Cell 3" xfId="1139" xr:uid="{00000000-0005-0000-0000-000019040000}"/>
    <cellStyle name="Check Cell 3 2" xfId="1140" xr:uid="{00000000-0005-0000-0000-00001A040000}"/>
    <cellStyle name="Check Cell 4" xfId="1141" xr:uid="{00000000-0005-0000-0000-00001B040000}"/>
    <cellStyle name="Check Cell 5" xfId="1142" xr:uid="{00000000-0005-0000-0000-00001C040000}"/>
    <cellStyle name="Comma" xfId="13844" builtinId="3"/>
    <cellStyle name="Comma  - Style1" xfId="28" xr:uid="{00000000-0005-0000-0000-00001D040000}"/>
    <cellStyle name="Comma  - Style1 2" xfId="1143" xr:uid="{00000000-0005-0000-0000-00001E040000}"/>
    <cellStyle name="Comma  - Style2" xfId="29" xr:uid="{00000000-0005-0000-0000-00001F040000}"/>
    <cellStyle name="Comma  - Style2 2" xfId="1144" xr:uid="{00000000-0005-0000-0000-000020040000}"/>
    <cellStyle name="Comma  - Style3" xfId="30" xr:uid="{00000000-0005-0000-0000-000021040000}"/>
    <cellStyle name="Comma  - Style3 2" xfId="1145" xr:uid="{00000000-0005-0000-0000-000022040000}"/>
    <cellStyle name="Comma  - Style4" xfId="31" xr:uid="{00000000-0005-0000-0000-000023040000}"/>
    <cellStyle name="Comma  - Style4 2" xfId="1146" xr:uid="{00000000-0005-0000-0000-000024040000}"/>
    <cellStyle name="Comma  - Style5" xfId="32" xr:uid="{00000000-0005-0000-0000-000025040000}"/>
    <cellStyle name="Comma  - Style5 2" xfId="1147" xr:uid="{00000000-0005-0000-0000-000026040000}"/>
    <cellStyle name="Comma  - Style6" xfId="33" xr:uid="{00000000-0005-0000-0000-000027040000}"/>
    <cellStyle name="Comma  - Style6 2" xfId="1148" xr:uid="{00000000-0005-0000-0000-000028040000}"/>
    <cellStyle name="Comma  - Style7" xfId="34" xr:uid="{00000000-0005-0000-0000-000029040000}"/>
    <cellStyle name="Comma  - Style7 2" xfId="1149" xr:uid="{00000000-0005-0000-0000-00002A040000}"/>
    <cellStyle name="Comma  - Style8" xfId="35" xr:uid="{00000000-0005-0000-0000-00002B040000}"/>
    <cellStyle name="Comma  - Style8 2" xfId="1150" xr:uid="{00000000-0005-0000-0000-00002C040000}"/>
    <cellStyle name="Comma [0\_SHEET" xfId="1151" xr:uid="{00000000-0005-0000-0000-00002D040000}"/>
    <cellStyle name="Comma [1]" xfId="1152" xr:uid="{00000000-0005-0000-0000-00002E040000}"/>
    <cellStyle name="Comma [1] 2" xfId="1153" xr:uid="{00000000-0005-0000-0000-00002F040000}"/>
    <cellStyle name="Comma [1] 2 2" xfId="1154" xr:uid="{00000000-0005-0000-0000-000030040000}"/>
    <cellStyle name="Comma [1] 3" xfId="1155" xr:uid="{00000000-0005-0000-0000-000031040000}"/>
    <cellStyle name="Comma [1] 4" xfId="1156" xr:uid="{00000000-0005-0000-0000-000032040000}"/>
    <cellStyle name="Comma [1] 5" xfId="1157" xr:uid="{00000000-0005-0000-0000-000033040000}"/>
    <cellStyle name="Comma [1] 6" xfId="1158" xr:uid="{00000000-0005-0000-0000-000034040000}"/>
    <cellStyle name="Comma [1] 7" xfId="1159" xr:uid="{00000000-0005-0000-0000-000035040000}"/>
    <cellStyle name="Comma [1] 8" xfId="1160" xr:uid="{00000000-0005-0000-0000-000036040000}"/>
    <cellStyle name="Comma 10" xfId="1161" xr:uid="{00000000-0005-0000-0000-000037040000}"/>
    <cellStyle name="Comma 10 2" xfId="1162" xr:uid="{00000000-0005-0000-0000-000038040000}"/>
    <cellStyle name="Comma 100" xfId="1163" xr:uid="{00000000-0005-0000-0000-000039040000}"/>
    <cellStyle name="Comma 101" xfId="1164" xr:uid="{00000000-0005-0000-0000-00003A040000}"/>
    <cellStyle name="Comma 102" xfId="1165" xr:uid="{00000000-0005-0000-0000-00003B040000}"/>
    <cellStyle name="Comma 103" xfId="1166" xr:uid="{00000000-0005-0000-0000-00003C040000}"/>
    <cellStyle name="Comma 104" xfId="1167" xr:uid="{00000000-0005-0000-0000-00003D040000}"/>
    <cellStyle name="Comma 105" xfId="1168" xr:uid="{00000000-0005-0000-0000-00003E040000}"/>
    <cellStyle name="Comma 106" xfId="1169" xr:uid="{00000000-0005-0000-0000-00003F040000}"/>
    <cellStyle name="Comma 107" xfId="1170" xr:uid="{00000000-0005-0000-0000-000040040000}"/>
    <cellStyle name="Comma 108" xfId="13846" xr:uid="{4ADE0E44-0F31-40B5-9C4D-66361B553515}"/>
    <cellStyle name="Comma 11" xfId="1171" xr:uid="{00000000-0005-0000-0000-000041040000}"/>
    <cellStyle name="Comma 11 2" xfId="1172" xr:uid="{00000000-0005-0000-0000-000042040000}"/>
    <cellStyle name="Comma 12" xfId="1173" xr:uid="{00000000-0005-0000-0000-000043040000}"/>
    <cellStyle name="Comma 12 2" xfId="1174" xr:uid="{00000000-0005-0000-0000-000044040000}"/>
    <cellStyle name="Comma 13" xfId="1175" xr:uid="{00000000-0005-0000-0000-000045040000}"/>
    <cellStyle name="Comma 13 2" xfId="1176" xr:uid="{00000000-0005-0000-0000-000046040000}"/>
    <cellStyle name="Comma 14" xfId="1177" xr:uid="{00000000-0005-0000-0000-000047040000}"/>
    <cellStyle name="Comma 14 2" xfId="1178" xr:uid="{00000000-0005-0000-0000-000048040000}"/>
    <cellStyle name="Comma 14 2 2" xfId="1179" xr:uid="{00000000-0005-0000-0000-000049040000}"/>
    <cellStyle name="Comma 14 3" xfId="1180" xr:uid="{00000000-0005-0000-0000-00004A040000}"/>
    <cellStyle name="Comma 14 4" xfId="1181" xr:uid="{00000000-0005-0000-0000-00004B040000}"/>
    <cellStyle name="Comma 14 5" xfId="1182" xr:uid="{00000000-0005-0000-0000-00004C040000}"/>
    <cellStyle name="Comma 14 6" xfId="1183" xr:uid="{00000000-0005-0000-0000-00004D040000}"/>
    <cellStyle name="Comma 15" xfId="1184" xr:uid="{00000000-0005-0000-0000-00004E040000}"/>
    <cellStyle name="Comma 15 2" xfId="1185" xr:uid="{00000000-0005-0000-0000-00004F040000}"/>
    <cellStyle name="Comma 15 2 2" xfId="1186" xr:uid="{00000000-0005-0000-0000-000050040000}"/>
    <cellStyle name="Comma 15 3" xfId="1187" xr:uid="{00000000-0005-0000-0000-000051040000}"/>
    <cellStyle name="Comma 15 4" xfId="1188" xr:uid="{00000000-0005-0000-0000-000052040000}"/>
    <cellStyle name="Comma 15 5" xfId="1189" xr:uid="{00000000-0005-0000-0000-000053040000}"/>
    <cellStyle name="Comma 15 6" xfId="1190" xr:uid="{00000000-0005-0000-0000-000054040000}"/>
    <cellStyle name="Comma 16" xfId="1191" xr:uid="{00000000-0005-0000-0000-000055040000}"/>
    <cellStyle name="Comma 16 2" xfId="1192" xr:uid="{00000000-0005-0000-0000-000056040000}"/>
    <cellStyle name="Comma 16 2 2" xfId="1193" xr:uid="{00000000-0005-0000-0000-000057040000}"/>
    <cellStyle name="Comma 16 3" xfId="1194" xr:uid="{00000000-0005-0000-0000-000058040000}"/>
    <cellStyle name="Comma 16 4" xfId="1195" xr:uid="{00000000-0005-0000-0000-000059040000}"/>
    <cellStyle name="Comma 16 5" xfId="1196" xr:uid="{00000000-0005-0000-0000-00005A040000}"/>
    <cellStyle name="Comma 16 6" xfId="1197" xr:uid="{00000000-0005-0000-0000-00005B040000}"/>
    <cellStyle name="Comma 17" xfId="1198" xr:uid="{00000000-0005-0000-0000-00005C040000}"/>
    <cellStyle name="Comma 17 2" xfId="1199" xr:uid="{00000000-0005-0000-0000-00005D040000}"/>
    <cellStyle name="Comma 17 2 2" xfId="1200" xr:uid="{00000000-0005-0000-0000-00005E040000}"/>
    <cellStyle name="Comma 17 3" xfId="1201" xr:uid="{00000000-0005-0000-0000-00005F040000}"/>
    <cellStyle name="Comma 17 4" xfId="1202" xr:uid="{00000000-0005-0000-0000-000060040000}"/>
    <cellStyle name="Comma 17 5" xfId="1203" xr:uid="{00000000-0005-0000-0000-000061040000}"/>
    <cellStyle name="Comma 18" xfId="1204" xr:uid="{00000000-0005-0000-0000-000062040000}"/>
    <cellStyle name="Comma 19" xfId="1205" xr:uid="{00000000-0005-0000-0000-000063040000}"/>
    <cellStyle name="Comma 2" xfId="36" xr:uid="{00000000-0005-0000-0000-000064040000}"/>
    <cellStyle name="Comma 2 2" xfId="1206" xr:uid="{00000000-0005-0000-0000-000065040000}"/>
    <cellStyle name="Comma 2 2 2" xfId="1207" xr:uid="{00000000-0005-0000-0000-000066040000}"/>
    <cellStyle name="Comma 2 2 2 2" xfId="1208" xr:uid="{00000000-0005-0000-0000-000067040000}"/>
    <cellStyle name="Comma 2 2 3" xfId="1209" xr:uid="{00000000-0005-0000-0000-000068040000}"/>
    <cellStyle name="Comma 2 2 3 2" xfId="1210" xr:uid="{00000000-0005-0000-0000-000069040000}"/>
    <cellStyle name="Comma 2 2 4" xfId="1211" xr:uid="{00000000-0005-0000-0000-00006A040000}"/>
    <cellStyle name="Comma 2 3" xfId="1212" xr:uid="{00000000-0005-0000-0000-00006B040000}"/>
    <cellStyle name="Comma 2 3 2" xfId="1213" xr:uid="{00000000-0005-0000-0000-00006C040000}"/>
    <cellStyle name="Comma 2 3 3" xfId="1214" xr:uid="{00000000-0005-0000-0000-00006D040000}"/>
    <cellStyle name="Comma 2 3 4" xfId="1215" xr:uid="{00000000-0005-0000-0000-00006E040000}"/>
    <cellStyle name="Comma 2 4" xfId="1216" xr:uid="{00000000-0005-0000-0000-00006F040000}"/>
    <cellStyle name="Comma 2 4 2" xfId="1217" xr:uid="{00000000-0005-0000-0000-000070040000}"/>
    <cellStyle name="Comma 2 5" xfId="1218" xr:uid="{00000000-0005-0000-0000-000071040000}"/>
    <cellStyle name="Comma 2 5 2" xfId="1219" xr:uid="{00000000-0005-0000-0000-000072040000}"/>
    <cellStyle name="Comma 2 6" xfId="1220" xr:uid="{00000000-0005-0000-0000-000073040000}"/>
    <cellStyle name="Comma 2_08 2012 CS MOPR Report BACKUP" xfId="1221" xr:uid="{00000000-0005-0000-0000-000074040000}"/>
    <cellStyle name="Comma 20" xfId="1222" xr:uid="{00000000-0005-0000-0000-000075040000}"/>
    <cellStyle name="Comma 21" xfId="1223" xr:uid="{00000000-0005-0000-0000-000076040000}"/>
    <cellStyle name="Comma 22" xfId="1224" xr:uid="{00000000-0005-0000-0000-000077040000}"/>
    <cellStyle name="Comma 23" xfId="1225" xr:uid="{00000000-0005-0000-0000-000078040000}"/>
    <cellStyle name="Comma 24" xfId="1226" xr:uid="{00000000-0005-0000-0000-000079040000}"/>
    <cellStyle name="Comma 25" xfId="1227" xr:uid="{00000000-0005-0000-0000-00007A040000}"/>
    <cellStyle name="Comma 26" xfId="1228" xr:uid="{00000000-0005-0000-0000-00007B040000}"/>
    <cellStyle name="Comma 27" xfId="1229" xr:uid="{00000000-0005-0000-0000-00007C040000}"/>
    <cellStyle name="Comma 28" xfId="1230" xr:uid="{00000000-0005-0000-0000-00007D040000}"/>
    <cellStyle name="Comma 29" xfId="1231" xr:uid="{00000000-0005-0000-0000-00007E040000}"/>
    <cellStyle name="Comma 3" xfId="89" xr:uid="{00000000-0005-0000-0000-00007F040000}"/>
    <cellStyle name="Comma 3 2" xfId="1232" xr:uid="{00000000-0005-0000-0000-000080040000}"/>
    <cellStyle name="Comma 3 2 2" xfId="13841" xr:uid="{00000000-0005-0000-0000-000081040000}"/>
    <cellStyle name="Comma 3 3" xfId="1233" xr:uid="{00000000-0005-0000-0000-000082040000}"/>
    <cellStyle name="Comma 30" xfId="1234" xr:uid="{00000000-0005-0000-0000-000083040000}"/>
    <cellStyle name="Comma 31" xfId="1235" xr:uid="{00000000-0005-0000-0000-000084040000}"/>
    <cellStyle name="Comma 32" xfId="1236" xr:uid="{00000000-0005-0000-0000-000085040000}"/>
    <cellStyle name="Comma 33" xfId="1237" xr:uid="{00000000-0005-0000-0000-000086040000}"/>
    <cellStyle name="Comma 34" xfId="1238" xr:uid="{00000000-0005-0000-0000-000087040000}"/>
    <cellStyle name="Comma 35" xfId="1239" xr:uid="{00000000-0005-0000-0000-000088040000}"/>
    <cellStyle name="Comma 36" xfId="1240" xr:uid="{00000000-0005-0000-0000-000089040000}"/>
    <cellStyle name="Comma 37" xfId="1241" xr:uid="{00000000-0005-0000-0000-00008A040000}"/>
    <cellStyle name="Comma 38" xfId="1242" xr:uid="{00000000-0005-0000-0000-00008B040000}"/>
    <cellStyle name="Comma 39" xfId="1243" xr:uid="{00000000-0005-0000-0000-00008C040000}"/>
    <cellStyle name="Comma 4" xfId="1244" xr:uid="{00000000-0005-0000-0000-00008D040000}"/>
    <cellStyle name="Comma 4 2" xfId="1245" xr:uid="{00000000-0005-0000-0000-00008E040000}"/>
    <cellStyle name="Comma 4 3" xfId="1246" xr:uid="{00000000-0005-0000-0000-00008F040000}"/>
    <cellStyle name="Comma 4 3 2" xfId="1247" xr:uid="{00000000-0005-0000-0000-000090040000}"/>
    <cellStyle name="Comma 40" xfId="1248" xr:uid="{00000000-0005-0000-0000-000091040000}"/>
    <cellStyle name="Comma 41" xfId="1249" xr:uid="{00000000-0005-0000-0000-000092040000}"/>
    <cellStyle name="Comma 42" xfId="1250" xr:uid="{00000000-0005-0000-0000-000093040000}"/>
    <cellStyle name="Comma 43" xfId="1251" xr:uid="{00000000-0005-0000-0000-000094040000}"/>
    <cellStyle name="Comma 44" xfId="1252" xr:uid="{00000000-0005-0000-0000-000095040000}"/>
    <cellStyle name="Comma 45" xfId="1253" xr:uid="{00000000-0005-0000-0000-000096040000}"/>
    <cellStyle name="Comma 46" xfId="1254" xr:uid="{00000000-0005-0000-0000-000097040000}"/>
    <cellStyle name="Comma 47" xfId="1255" xr:uid="{00000000-0005-0000-0000-000098040000}"/>
    <cellStyle name="Comma 48" xfId="1256" xr:uid="{00000000-0005-0000-0000-000099040000}"/>
    <cellStyle name="Comma 49" xfId="1257" xr:uid="{00000000-0005-0000-0000-00009A040000}"/>
    <cellStyle name="Comma 5" xfId="1258" xr:uid="{00000000-0005-0000-0000-00009B040000}"/>
    <cellStyle name="Comma 5 2" xfId="1259" xr:uid="{00000000-0005-0000-0000-00009C040000}"/>
    <cellStyle name="Comma 5 3" xfId="1260" xr:uid="{00000000-0005-0000-0000-00009D040000}"/>
    <cellStyle name="Comma 50" xfId="1261" xr:uid="{00000000-0005-0000-0000-00009E040000}"/>
    <cellStyle name="Comma 51" xfId="1262" xr:uid="{00000000-0005-0000-0000-00009F040000}"/>
    <cellStyle name="Comma 52" xfId="1263" xr:uid="{00000000-0005-0000-0000-0000A0040000}"/>
    <cellStyle name="Comma 53" xfId="1264" xr:uid="{00000000-0005-0000-0000-0000A1040000}"/>
    <cellStyle name="Comma 54" xfId="1265" xr:uid="{00000000-0005-0000-0000-0000A2040000}"/>
    <cellStyle name="Comma 55" xfId="1266" xr:uid="{00000000-0005-0000-0000-0000A3040000}"/>
    <cellStyle name="Comma 56" xfId="1267" xr:uid="{00000000-0005-0000-0000-0000A4040000}"/>
    <cellStyle name="Comma 57" xfId="1268" xr:uid="{00000000-0005-0000-0000-0000A5040000}"/>
    <cellStyle name="Comma 58" xfId="1269" xr:uid="{00000000-0005-0000-0000-0000A6040000}"/>
    <cellStyle name="Comma 59" xfId="1270" xr:uid="{00000000-0005-0000-0000-0000A7040000}"/>
    <cellStyle name="Comma 6" xfId="1271" xr:uid="{00000000-0005-0000-0000-0000A8040000}"/>
    <cellStyle name="Comma 6 2" xfId="1272" xr:uid="{00000000-0005-0000-0000-0000A9040000}"/>
    <cellStyle name="Comma 60" xfId="1273" xr:uid="{00000000-0005-0000-0000-0000AA040000}"/>
    <cellStyle name="Comma 61" xfId="1274" xr:uid="{00000000-0005-0000-0000-0000AB040000}"/>
    <cellStyle name="Comma 62" xfId="1275" xr:uid="{00000000-0005-0000-0000-0000AC040000}"/>
    <cellStyle name="Comma 63" xfId="1276" xr:uid="{00000000-0005-0000-0000-0000AD040000}"/>
    <cellStyle name="Comma 64" xfId="1277" xr:uid="{00000000-0005-0000-0000-0000AE040000}"/>
    <cellStyle name="Comma 65" xfId="1278" xr:uid="{00000000-0005-0000-0000-0000AF040000}"/>
    <cellStyle name="Comma 66" xfId="1279" xr:uid="{00000000-0005-0000-0000-0000B0040000}"/>
    <cellStyle name="Comma 67" xfId="1280" xr:uid="{00000000-0005-0000-0000-0000B1040000}"/>
    <cellStyle name="Comma 68" xfId="1281" xr:uid="{00000000-0005-0000-0000-0000B2040000}"/>
    <cellStyle name="Comma 69" xfId="1282" xr:uid="{00000000-0005-0000-0000-0000B3040000}"/>
    <cellStyle name="Comma 7" xfId="1283" xr:uid="{00000000-0005-0000-0000-0000B4040000}"/>
    <cellStyle name="Comma 7 2" xfId="1284" xr:uid="{00000000-0005-0000-0000-0000B5040000}"/>
    <cellStyle name="Comma 7 2 2" xfId="1285" xr:uid="{00000000-0005-0000-0000-0000B6040000}"/>
    <cellStyle name="Comma 7 2 2 2" xfId="1286" xr:uid="{00000000-0005-0000-0000-0000B7040000}"/>
    <cellStyle name="Comma 7 2 3" xfId="1287" xr:uid="{00000000-0005-0000-0000-0000B8040000}"/>
    <cellStyle name="Comma 7 2 4" xfId="1288" xr:uid="{00000000-0005-0000-0000-0000B9040000}"/>
    <cellStyle name="Comma 7 3" xfId="1289" xr:uid="{00000000-0005-0000-0000-0000BA040000}"/>
    <cellStyle name="Comma 7 4" xfId="1290" xr:uid="{00000000-0005-0000-0000-0000BB040000}"/>
    <cellStyle name="Comma 7 4 2" xfId="1291" xr:uid="{00000000-0005-0000-0000-0000BC040000}"/>
    <cellStyle name="Comma 7 5" xfId="1292" xr:uid="{00000000-0005-0000-0000-0000BD040000}"/>
    <cellStyle name="Comma 7 6" xfId="1293" xr:uid="{00000000-0005-0000-0000-0000BE040000}"/>
    <cellStyle name="Comma 7 7" xfId="1294" xr:uid="{00000000-0005-0000-0000-0000BF040000}"/>
    <cellStyle name="Comma 70" xfId="1295" xr:uid="{00000000-0005-0000-0000-0000C0040000}"/>
    <cellStyle name="Comma 71" xfId="1296" xr:uid="{00000000-0005-0000-0000-0000C1040000}"/>
    <cellStyle name="Comma 72" xfId="1297" xr:uid="{00000000-0005-0000-0000-0000C2040000}"/>
    <cellStyle name="Comma 73" xfId="1298" xr:uid="{00000000-0005-0000-0000-0000C3040000}"/>
    <cellStyle name="Comma 74" xfId="1299" xr:uid="{00000000-0005-0000-0000-0000C4040000}"/>
    <cellStyle name="Comma 75" xfId="1300" xr:uid="{00000000-0005-0000-0000-0000C5040000}"/>
    <cellStyle name="Comma 76" xfId="1301" xr:uid="{00000000-0005-0000-0000-0000C6040000}"/>
    <cellStyle name="Comma 76 2" xfId="1302" xr:uid="{00000000-0005-0000-0000-0000C7040000}"/>
    <cellStyle name="Comma 77" xfId="1303" xr:uid="{00000000-0005-0000-0000-0000C8040000}"/>
    <cellStyle name="Comma 78" xfId="1304" xr:uid="{00000000-0005-0000-0000-0000C9040000}"/>
    <cellStyle name="Comma 79" xfId="1305" xr:uid="{00000000-0005-0000-0000-0000CA040000}"/>
    <cellStyle name="Comma 8" xfId="1306" xr:uid="{00000000-0005-0000-0000-0000CB040000}"/>
    <cellStyle name="Comma 80" xfId="1307" xr:uid="{00000000-0005-0000-0000-0000CC040000}"/>
    <cellStyle name="Comma 81" xfId="1308" xr:uid="{00000000-0005-0000-0000-0000CD040000}"/>
    <cellStyle name="Comma 82" xfId="1309" xr:uid="{00000000-0005-0000-0000-0000CE040000}"/>
    <cellStyle name="Comma 83" xfId="1310" xr:uid="{00000000-0005-0000-0000-0000CF040000}"/>
    <cellStyle name="Comma 84" xfId="1311" xr:uid="{00000000-0005-0000-0000-0000D0040000}"/>
    <cellStyle name="Comma 84 2" xfId="1312" xr:uid="{00000000-0005-0000-0000-0000D1040000}"/>
    <cellStyle name="Comma 85" xfId="1313" xr:uid="{00000000-0005-0000-0000-0000D2040000}"/>
    <cellStyle name="Comma 85 2" xfId="1314" xr:uid="{00000000-0005-0000-0000-0000D3040000}"/>
    <cellStyle name="Comma 86" xfId="1315" xr:uid="{00000000-0005-0000-0000-0000D4040000}"/>
    <cellStyle name="Comma 86 2" xfId="1316" xr:uid="{00000000-0005-0000-0000-0000D5040000}"/>
    <cellStyle name="Comma 87" xfId="1317" xr:uid="{00000000-0005-0000-0000-0000D6040000}"/>
    <cellStyle name="Comma 87 2" xfId="1318" xr:uid="{00000000-0005-0000-0000-0000D7040000}"/>
    <cellStyle name="Comma 88" xfId="1319" xr:uid="{00000000-0005-0000-0000-0000D8040000}"/>
    <cellStyle name="Comma 89" xfId="1320" xr:uid="{00000000-0005-0000-0000-0000D9040000}"/>
    <cellStyle name="Comma 9" xfId="1321" xr:uid="{00000000-0005-0000-0000-0000DA040000}"/>
    <cellStyle name="Comma 90" xfId="1322" xr:uid="{00000000-0005-0000-0000-0000DB040000}"/>
    <cellStyle name="Comma 91" xfId="1323" xr:uid="{00000000-0005-0000-0000-0000DC040000}"/>
    <cellStyle name="Comma 92" xfId="1324" xr:uid="{00000000-0005-0000-0000-0000DD040000}"/>
    <cellStyle name="Comma 93" xfId="1325" xr:uid="{00000000-0005-0000-0000-0000DE040000}"/>
    <cellStyle name="Comma 94" xfId="1326" xr:uid="{00000000-0005-0000-0000-0000DF040000}"/>
    <cellStyle name="Comma 95" xfId="1327" xr:uid="{00000000-0005-0000-0000-0000E0040000}"/>
    <cellStyle name="Comma 96" xfId="1328" xr:uid="{00000000-0005-0000-0000-0000E1040000}"/>
    <cellStyle name="Comma 97" xfId="1329" xr:uid="{00000000-0005-0000-0000-0000E2040000}"/>
    <cellStyle name="Comma 98" xfId="1330" xr:uid="{00000000-0005-0000-0000-0000E3040000}"/>
    <cellStyle name="Comma 99" xfId="1331" xr:uid="{00000000-0005-0000-0000-0000E4040000}"/>
    <cellStyle name="Comma_DSM Plan - Table Files - Final" xfId="37" xr:uid="{00000000-0005-0000-0000-0000E5040000}"/>
    <cellStyle name="Copied" xfId="1332" xr:uid="{00000000-0005-0000-0000-0000E6040000}"/>
    <cellStyle name="Currency" xfId="13849" builtinId="4"/>
    <cellStyle name="Currency [$0]" xfId="1333" xr:uid="{00000000-0005-0000-0000-0000E7040000}"/>
    <cellStyle name="Currency [$0] 10" xfId="1334" xr:uid="{00000000-0005-0000-0000-0000E8040000}"/>
    <cellStyle name="Currency [$0] 2" xfId="1335" xr:uid="{00000000-0005-0000-0000-0000E9040000}"/>
    <cellStyle name="Currency [$0] 2 2" xfId="1336" xr:uid="{00000000-0005-0000-0000-0000EA040000}"/>
    <cellStyle name="Currency [$0] 2 2 2" xfId="1337" xr:uid="{00000000-0005-0000-0000-0000EB040000}"/>
    <cellStyle name="Currency [$0] 2 2 3" xfId="1338" xr:uid="{00000000-0005-0000-0000-0000EC040000}"/>
    <cellStyle name="Currency [$0] 2 3" xfId="1339" xr:uid="{00000000-0005-0000-0000-0000ED040000}"/>
    <cellStyle name="Currency [$0] 2 4" xfId="1340" xr:uid="{00000000-0005-0000-0000-0000EE040000}"/>
    <cellStyle name="Currency [$0] 3" xfId="1341" xr:uid="{00000000-0005-0000-0000-0000EF040000}"/>
    <cellStyle name="Currency [$0] 3 2" xfId="1342" xr:uid="{00000000-0005-0000-0000-0000F0040000}"/>
    <cellStyle name="Currency [$0] 3 3" xfId="1343" xr:uid="{00000000-0005-0000-0000-0000F1040000}"/>
    <cellStyle name="Currency [$0] 4" xfId="1344" xr:uid="{00000000-0005-0000-0000-0000F2040000}"/>
    <cellStyle name="Currency [$0] 4 2" xfId="1345" xr:uid="{00000000-0005-0000-0000-0000F3040000}"/>
    <cellStyle name="Currency [$0] 4 3" xfId="1346" xr:uid="{00000000-0005-0000-0000-0000F4040000}"/>
    <cellStyle name="Currency [$0] 5" xfId="1347" xr:uid="{00000000-0005-0000-0000-0000F5040000}"/>
    <cellStyle name="Currency [$0] 5 2" xfId="1348" xr:uid="{00000000-0005-0000-0000-0000F6040000}"/>
    <cellStyle name="Currency [$0] 5 3" xfId="1349" xr:uid="{00000000-0005-0000-0000-0000F7040000}"/>
    <cellStyle name="Currency [$0] 6" xfId="1350" xr:uid="{00000000-0005-0000-0000-0000F8040000}"/>
    <cellStyle name="Currency [$0] 6 2" xfId="1351" xr:uid="{00000000-0005-0000-0000-0000F9040000}"/>
    <cellStyle name="Currency [$0] 6 3" xfId="1352" xr:uid="{00000000-0005-0000-0000-0000FA040000}"/>
    <cellStyle name="Currency [$0] 7" xfId="1353" xr:uid="{00000000-0005-0000-0000-0000FB040000}"/>
    <cellStyle name="Currency [$0] 7 2" xfId="1354" xr:uid="{00000000-0005-0000-0000-0000FC040000}"/>
    <cellStyle name="Currency [$0] 7 3" xfId="1355" xr:uid="{00000000-0005-0000-0000-0000FD040000}"/>
    <cellStyle name="Currency [$0] 8" xfId="1356" xr:uid="{00000000-0005-0000-0000-0000FE040000}"/>
    <cellStyle name="Currency [$0] 8 2" xfId="1357" xr:uid="{00000000-0005-0000-0000-0000FF040000}"/>
    <cellStyle name="Currency [$0] 8 3" xfId="1358" xr:uid="{00000000-0005-0000-0000-000000050000}"/>
    <cellStyle name="Currency [$0] 9" xfId="1359" xr:uid="{00000000-0005-0000-0000-000001050000}"/>
    <cellStyle name="Currency [£0]" xfId="1360" xr:uid="{00000000-0005-0000-0000-000002050000}"/>
    <cellStyle name="Currency [£0] 2" xfId="1361" xr:uid="{00000000-0005-0000-0000-000003050000}"/>
    <cellStyle name="Currency [£0] 2 2" xfId="1362" xr:uid="{00000000-0005-0000-0000-000004050000}"/>
    <cellStyle name="Currency [£0] 3" xfId="1363" xr:uid="{00000000-0005-0000-0000-000005050000}"/>
    <cellStyle name="Currency [£0] 4" xfId="1364" xr:uid="{00000000-0005-0000-0000-000006050000}"/>
    <cellStyle name="Currency [£0] 5" xfId="1365" xr:uid="{00000000-0005-0000-0000-000007050000}"/>
    <cellStyle name="Currency 10" xfId="1366" xr:uid="{00000000-0005-0000-0000-000008050000}"/>
    <cellStyle name="Currency 11" xfId="1367" xr:uid="{00000000-0005-0000-0000-000009050000}"/>
    <cellStyle name="Currency 12" xfId="1368" xr:uid="{00000000-0005-0000-0000-00000A050000}"/>
    <cellStyle name="Currency 13" xfId="1369" xr:uid="{00000000-0005-0000-0000-00000B050000}"/>
    <cellStyle name="Currency 14" xfId="1370" xr:uid="{00000000-0005-0000-0000-00000C050000}"/>
    <cellStyle name="Currency 15" xfId="1371" xr:uid="{00000000-0005-0000-0000-00000D050000}"/>
    <cellStyle name="Currency 16" xfId="1372" xr:uid="{00000000-0005-0000-0000-00000E050000}"/>
    <cellStyle name="Currency 17" xfId="1373" xr:uid="{00000000-0005-0000-0000-00000F050000}"/>
    <cellStyle name="Currency 18" xfId="1374" xr:uid="{00000000-0005-0000-0000-000010050000}"/>
    <cellStyle name="Currency 19" xfId="1375" xr:uid="{00000000-0005-0000-0000-000011050000}"/>
    <cellStyle name="Currency 2" xfId="38" xr:uid="{00000000-0005-0000-0000-000012050000}"/>
    <cellStyle name="Currency 2 2" xfId="1376" xr:uid="{00000000-0005-0000-0000-000013050000}"/>
    <cellStyle name="Currency 2 2 2" xfId="1377" xr:uid="{00000000-0005-0000-0000-000014050000}"/>
    <cellStyle name="Currency 2 3" xfId="1378" xr:uid="{00000000-0005-0000-0000-000015050000}"/>
    <cellStyle name="Currency 2 3 2" xfId="1379" xr:uid="{00000000-0005-0000-0000-000016050000}"/>
    <cellStyle name="Currency 2 3 2 2" xfId="1380" xr:uid="{00000000-0005-0000-0000-000017050000}"/>
    <cellStyle name="Currency 2 3 3" xfId="1381" xr:uid="{00000000-0005-0000-0000-000018050000}"/>
    <cellStyle name="Currency 2 3 3 2" xfId="1382" xr:uid="{00000000-0005-0000-0000-000019050000}"/>
    <cellStyle name="Currency 2 3 4" xfId="1383" xr:uid="{00000000-0005-0000-0000-00001A050000}"/>
    <cellStyle name="Currency 2 4" xfId="1384" xr:uid="{00000000-0005-0000-0000-00001B050000}"/>
    <cellStyle name="Currency 2 4 2" xfId="1385" xr:uid="{00000000-0005-0000-0000-00001C050000}"/>
    <cellStyle name="Currency 2 5" xfId="1386" xr:uid="{00000000-0005-0000-0000-00001D050000}"/>
    <cellStyle name="Currency 2 5 2" xfId="1387" xr:uid="{00000000-0005-0000-0000-00001E050000}"/>
    <cellStyle name="Currency 2 6" xfId="1388" xr:uid="{00000000-0005-0000-0000-00001F050000}"/>
    <cellStyle name="Currency 2 7" xfId="1389" xr:uid="{00000000-0005-0000-0000-000020050000}"/>
    <cellStyle name="Currency 20" xfId="1390" xr:uid="{00000000-0005-0000-0000-000021050000}"/>
    <cellStyle name="Currency 21" xfId="1391" xr:uid="{00000000-0005-0000-0000-000022050000}"/>
    <cellStyle name="Currency 22" xfId="1392" xr:uid="{00000000-0005-0000-0000-000023050000}"/>
    <cellStyle name="Currency 23" xfId="1393" xr:uid="{00000000-0005-0000-0000-000024050000}"/>
    <cellStyle name="Currency 24" xfId="1394" xr:uid="{00000000-0005-0000-0000-000025050000}"/>
    <cellStyle name="Currency 25" xfId="1395" xr:uid="{00000000-0005-0000-0000-000026050000}"/>
    <cellStyle name="Currency 26" xfId="1396" xr:uid="{00000000-0005-0000-0000-000027050000}"/>
    <cellStyle name="Currency 27" xfId="1397" xr:uid="{00000000-0005-0000-0000-000028050000}"/>
    <cellStyle name="Currency 28" xfId="1398" xr:uid="{00000000-0005-0000-0000-000029050000}"/>
    <cellStyle name="Currency 29" xfId="1399" xr:uid="{00000000-0005-0000-0000-00002A050000}"/>
    <cellStyle name="Currency 3" xfId="1400" xr:uid="{00000000-0005-0000-0000-00002B050000}"/>
    <cellStyle name="Currency 3 2" xfId="1401" xr:uid="{00000000-0005-0000-0000-00002C050000}"/>
    <cellStyle name="Currency 3 3" xfId="1402" xr:uid="{00000000-0005-0000-0000-00002D050000}"/>
    <cellStyle name="Currency 30" xfId="1403" xr:uid="{00000000-0005-0000-0000-00002E050000}"/>
    <cellStyle name="Currency 31" xfId="1404" xr:uid="{00000000-0005-0000-0000-00002F050000}"/>
    <cellStyle name="Currency 32" xfId="1405" xr:uid="{00000000-0005-0000-0000-000030050000}"/>
    <cellStyle name="Currency 33" xfId="1406" xr:uid="{00000000-0005-0000-0000-000031050000}"/>
    <cellStyle name="Currency 34" xfId="1407" xr:uid="{00000000-0005-0000-0000-000032050000}"/>
    <cellStyle name="Currency 35" xfId="1408" xr:uid="{00000000-0005-0000-0000-000033050000}"/>
    <cellStyle name="Currency 36" xfId="1409" xr:uid="{00000000-0005-0000-0000-000034050000}"/>
    <cellStyle name="Currency 37" xfId="1410" xr:uid="{00000000-0005-0000-0000-000035050000}"/>
    <cellStyle name="Currency 38" xfId="1411" xr:uid="{00000000-0005-0000-0000-000036050000}"/>
    <cellStyle name="Currency 39" xfId="1412" xr:uid="{00000000-0005-0000-0000-000037050000}"/>
    <cellStyle name="Currency 4" xfId="1413" xr:uid="{00000000-0005-0000-0000-000038050000}"/>
    <cellStyle name="Currency 4 2" xfId="1414" xr:uid="{00000000-0005-0000-0000-000039050000}"/>
    <cellStyle name="Currency 40" xfId="1415" xr:uid="{00000000-0005-0000-0000-00003A050000}"/>
    <cellStyle name="Currency 41" xfId="1416" xr:uid="{00000000-0005-0000-0000-00003B050000}"/>
    <cellStyle name="Currency 42" xfId="1417" xr:uid="{00000000-0005-0000-0000-00003C050000}"/>
    <cellStyle name="Currency 43" xfId="1418" xr:uid="{00000000-0005-0000-0000-00003D050000}"/>
    <cellStyle name="Currency 44" xfId="1419" xr:uid="{00000000-0005-0000-0000-00003E050000}"/>
    <cellStyle name="Currency 45" xfId="1420" xr:uid="{00000000-0005-0000-0000-00003F050000}"/>
    <cellStyle name="Currency 46" xfId="1421" xr:uid="{00000000-0005-0000-0000-000040050000}"/>
    <cellStyle name="Currency 47" xfId="1422" xr:uid="{00000000-0005-0000-0000-000041050000}"/>
    <cellStyle name="Currency 48" xfId="1423" xr:uid="{00000000-0005-0000-0000-000042050000}"/>
    <cellStyle name="Currency 49" xfId="1424" xr:uid="{00000000-0005-0000-0000-000043050000}"/>
    <cellStyle name="Currency 5" xfId="1425" xr:uid="{00000000-0005-0000-0000-000044050000}"/>
    <cellStyle name="Currency 5 2" xfId="1426" xr:uid="{00000000-0005-0000-0000-000045050000}"/>
    <cellStyle name="Currency 50" xfId="1427" xr:uid="{00000000-0005-0000-0000-000046050000}"/>
    <cellStyle name="Currency 51" xfId="1428" xr:uid="{00000000-0005-0000-0000-000047050000}"/>
    <cellStyle name="Currency 52" xfId="1429" xr:uid="{00000000-0005-0000-0000-000048050000}"/>
    <cellStyle name="Currency 53" xfId="1430" xr:uid="{00000000-0005-0000-0000-000049050000}"/>
    <cellStyle name="Currency 54" xfId="1431" xr:uid="{00000000-0005-0000-0000-00004A050000}"/>
    <cellStyle name="Currency 55" xfId="1432" xr:uid="{00000000-0005-0000-0000-00004B050000}"/>
    <cellStyle name="Currency 56" xfId="1433" xr:uid="{00000000-0005-0000-0000-00004C050000}"/>
    <cellStyle name="Currency 57" xfId="1434" xr:uid="{00000000-0005-0000-0000-00004D050000}"/>
    <cellStyle name="Currency 58" xfId="1435" xr:uid="{00000000-0005-0000-0000-00004E050000}"/>
    <cellStyle name="Currency 59" xfId="1436" xr:uid="{00000000-0005-0000-0000-00004F050000}"/>
    <cellStyle name="Currency 6" xfId="1437" xr:uid="{00000000-0005-0000-0000-000050050000}"/>
    <cellStyle name="Currency 6 2" xfId="1438" xr:uid="{00000000-0005-0000-0000-000051050000}"/>
    <cellStyle name="Currency 6 3" xfId="1439" xr:uid="{00000000-0005-0000-0000-000052050000}"/>
    <cellStyle name="Currency 60" xfId="1440" xr:uid="{00000000-0005-0000-0000-000053050000}"/>
    <cellStyle name="Currency 61" xfId="1441" xr:uid="{00000000-0005-0000-0000-000054050000}"/>
    <cellStyle name="Currency 62" xfId="1442" xr:uid="{00000000-0005-0000-0000-000055050000}"/>
    <cellStyle name="Currency 63" xfId="1443" xr:uid="{00000000-0005-0000-0000-000056050000}"/>
    <cellStyle name="Currency 64" xfId="1444" xr:uid="{00000000-0005-0000-0000-000057050000}"/>
    <cellStyle name="Currency 65" xfId="1445" xr:uid="{00000000-0005-0000-0000-000058050000}"/>
    <cellStyle name="Currency 66" xfId="1446" xr:uid="{00000000-0005-0000-0000-000059050000}"/>
    <cellStyle name="Currency 67" xfId="1447" xr:uid="{00000000-0005-0000-0000-00005A050000}"/>
    <cellStyle name="Currency 68" xfId="1448" xr:uid="{00000000-0005-0000-0000-00005B050000}"/>
    <cellStyle name="Currency 69" xfId="1449" xr:uid="{00000000-0005-0000-0000-00005C050000}"/>
    <cellStyle name="Currency 7" xfId="1450" xr:uid="{00000000-0005-0000-0000-00005D050000}"/>
    <cellStyle name="Currency 7 2" xfId="1451" xr:uid="{00000000-0005-0000-0000-00005E050000}"/>
    <cellStyle name="Currency 70" xfId="1452" xr:uid="{00000000-0005-0000-0000-00005F050000}"/>
    <cellStyle name="Currency 71" xfId="1453" xr:uid="{00000000-0005-0000-0000-000060050000}"/>
    <cellStyle name="Currency 72" xfId="1454" xr:uid="{00000000-0005-0000-0000-000061050000}"/>
    <cellStyle name="Currency 73" xfId="1455" xr:uid="{00000000-0005-0000-0000-000062050000}"/>
    <cellStyle name="Currency 74" xfId="1456" xr:uid="{00000000-0005-0000-0000-000063050000}"/>
    <cellStyle name="Currency 75" xfId="1457" xr:uid="{00000000-0005-0000-0000-000064050000}"/>
    <cellStyle name="Currency 76" xfId="1458" xr:uid="{00000000-0005-0000-0000-000065050000}"/>
    <cellStyle name="Currency 77" xfId="1459" xr:uid="{00000000-0005-0000-0000-000066050000}"/>
    <cellStyle name="Currency 78" xfId="1460" xr:uid="{00000000-0005-0000-0000-000067050000}"/>
    <cellStyle name="Currency 79" xfId="1461" xr:uid="{00000000-0005-0000-0000-000068050000}"/>
    <cellStyle name="Currency 8" xfId="1462" xr:uid="{00000000-0005-0000-0000-000069050000}"/>
    <cellStyle name="Currency 80" xfId="1463" xr:uid="{00000000-0005-0000-0000-00006A050000}"/>
    <cellStyle name="Currency 81" xfId="1464" xr:uid="{00000000-0005-0000-0000-00006B050000}"/>
    <cellStyle name="Currency 82" xfId="1465" xr:uid="{00000000-0005-0000-0000-00006C050000}"/>
    <cellStyle name="Currency 83" xfId="1466" xr:uid="{00000000-0005-0000-0000-00006D050000}"/>
    <cellStyle name="Currency 84" xfId="1467" xr:uid="{00000000-0005-0000-0000-00006E050000}"/>
    <cellStyle name="Currency 85" xfId="1468" xr:uid="{00000000-0005-0000-0000-00006F050000}"/>
    <cellStyle name="Currency 86" xfId="1469" xr:uid="{00000000-0005-0000-0000-000070050000}"/>
    <cellStyle name="Currency 87" xfId="1470" xr:uid="{00000000-0005-0000-0000-000071050000}"/>
    <cellStyle name="Currency 88" xfId="1471" xr:uid="{00000000-0005-0000-0000-000072050000}"/>
    <cellStyle name="Currency 89" xfId="1472" xr:uid="{00000000-0005-0000-0000-000073050000}"/>
    <cellStyle name="Currency 9" xfId="1473" xr:uid="{00000000-0005-0000-0000-000074050000}"/>
    <cellStyle name="Currency 90" xfId="1474" xr:uid="{00000000-0005-0000-0000-000075050000}"/>
    <cellStyle name="Currency 91" xfId="1475" xr:uid="{00000000-0005-0000-0000-000076050000}"/>
    <cellStyle name="Currency 92" xfId="1476" xr:uid="{00000000-0005-0000-0000-000077050000}"/>
    <cellStyle name="Currency 93" xfId="1477" xr:uid="{00000000-0005-0000-0000-000078050000}"/>
    <cellStyle name="Currency 94" xfId="1478" xr:uid="{00000000-0005-0000-0000-000079050000}"/>
    <cellStyle name="Currency 95" xfId="1479" xr:uid="{00000000-0005-0000-0000-00007A050000}"/>
    <cellStyle name="Currency0" xfId="39" xr:uid="{00000000-0005-0000-0000-00007B050000}"/>
    <cellStyle name="Data Entry" xfId="1480" xr:uid="{00000000-0005-0000-0000-00007C050000}"/>
    <cellStyle name="Data Entry 10" xfId="1481" xr:uid="{00000000-0005-0000-0000-00007D050000}"/>
    <cellStyle name="Data Entry 2" xfId="1482" xr:uid="{00000000-0005-0000-0000-00007E050000}"/>
    <cellStyle name="Data Entry 2 2" xfId="1483" xr:uid="{00000000-0005-0000-0000-00007F050000}"/>
    <cellStyle name="Data Entry 2 2 2" xfId="1484" xr:uid="{00000000-0005-0000-0000-000080050000}"/>
    <cellStyle name="Data Entry 2 2 3" xfId="1485" xr:uid="{00000000-0005-0000-0000-000081050000}"/>
    <cellStyle name="Data Entry 2 3" xfId="1486" xr:uid="{00000000-0005-0000-0000-000082050000}"/>
    <cellStyle name="Data Entry 2 4" xfId="1487" xr:uid="{00000000-0005-0000-0000-000083050000}"/>
    <cellStyle name="Data Entry 3" xfId="1488" xr:uid="{00000000-0005-0000-0000-000084050000}"/>
    <cellStyle name="Data Entry 3 2" xfId="1489" xr:uid="{00000000-0005-0000-0000-000085050000}"/>
    <cellStyle name="Data Entry 3 3" xfId="1490" xr:uid="{00000000-0005-0000-0000-000086050000}"/>
    <cellStyle name="Data Entry 4" xfId="1491" xr:uid="{00000000-0005-0000-0000-000087050000}"/>
    <cellStyle name="Data Entry 4 2" xfId="1492" xr:uid="{00000000-0005-0000-0000-000088050000}"/>
    <cellStyle name="Data Entry 4 3" xfId="1493" xr:uid="{00000000-0005-0000-0000-000089050000}"/>
    <cellStyle name="Data Entry 5" xfId="1494" xr:uid="{00000000-0005-0000-0000-00008A050000}"/>
    <cellStyle name="Data Entry 5 2" xfId="1495" xr:uid="{00000000-0005-0000-0000-00008B050000}"/>
    <cellStyle name="Data Entry 5 3" xfId="1496" xr:uid="{00000000-0005-0000-0000-00008C050000}"/>
    <cellStyle name="Data Entry 6" xfId="1497" xr:uid="{00000000-0005-0000-0000-00008D050000}"/>
    <cellStyle name="Data Entry 6 2" xfId="1498" xr:uid="{00000000-0005-0000-0000-00008E050000}"/>
    <cellStyle name="Data Entry 6 3" xfId="1499" xr:uid="{00000000-0005-0000-0000-00008F050000}"/>
    <cellStyle name="Data Entry 7" xfId="1500" xr:uid="{00000000-0005-0000-0000-000090050000}"/>
    <cellStyle name="Data Entry 7 2" xfId="1501" xr:uid="{00000000-0005-0000-0000-000091050000}"/>
    <cellStyle name="Data Entry 7 3" xfId="1502" xr:uid="{00000000-0005-0000-0000-000092050000}"/>
    <cellStyle name="Data Entry 8" xfId="1503" xr:uid="{00000000-0005-0000-0000-000093050000}"/>
    <cellStyle name="Data Entry 8 2" xfId="1504" xr:uid="{00000000-0005-0000-0000-000094050000}"/>
    <cellStyle name="Data Entry 8 3" xfId="1505" xr:uid="{00000000-0005-0000-0000-000095050000}"/>
    <cellStyle name="Data Entry 9" xfId="1506" xr:uid="{00000000-0005-0000-0000-000096050000}"/>
    <cellStyle name="Date" xfId="1507" xr:uid="{00000000-0005-0000-0000-000097050000}"/>
    <cellStyle name="Date 2" xfId="1508" xr:uid="{00000000-0005-0000-0000-000098050000}"/>
    <cellStyle name="Date 2 2" xfId="1509" xr:uid="{00000000-0005-0000-0000-000099050000}"/>
    <cellStyle name="Date 3" xfId="1510" xr:uid="{00000000-0005-0000-0000-00009A050000}"/>
    <cellStyle name="Date 4" xfId="1511" xr:uid="{00000000-0005-0000-0000-00009B050000}"/>
    <cellStyle name="Date 5" xfId="1512" xr:uid="{00000000-0005-0000-0000-00009C050000}"/>
    <cellStyle name="Date 6" xfId="1513" xr:uid="{00000000-0005-0000-0000-00009D050000}"/>
    <cellStyle name="DateTime" xfId="1514" xr:uid="{00000000-0005-0000-0000-00009E050000}"/>
    <cellStyle name="DateTime 10" xfId="1515" xr:uid="{00000000-0005-0000-0000-00009F050000}"/>
    <cellStyle name="DateTime 2" xfId="1516" xr:uid="{00000000-0005-0000-0000-0000A0050000}"/>
    <cellStyle name="DateTime 2 2" xfId="1517" xr:uid="{00000000-0005-0000-0000-0000A1050000}"/>
    <cellStyle name="DateTime 2 2 2" xfId="1518" xr:uid="{00000000-0005-0000-0000-0000A2050000}"/>
    <cellStyle name="DateTime 2 2 3" xfId="1519" xr:uid="{00000000-0005-0000-0000-0000A3050000}"/>
    <cellStyle name="DateTime 2 3" xfId="1520" xr:uid="{00000000-0005-0000-0000-0000A4050000}"/>
    <cellStyle name="DateTime 2 4" xfId="1521" xr:uid="{00000000-0005-0000-0000-0000A5050000}"/>
    <cellStyle name="DateTime 3" xfId="1522" xr:uid="{00000000-0005-0000-0000-0000A6050000}"/>
    <cellStyle name="DateTime 3 2" xfId="1523" xr:uid="{00000000-0005-0000-0000-0000A7050000}"/>
    <cellStyle name="DateTime 3 3" xfId="1524" xr:uid="{00000000-0005-0000-0000-0000A8050000}"/>
    <cellStyle name="DateTime 4" xfId="1525" xr:uid="{00000000-0005-0000-0000-0000A9050000}"/>
    <cellStyle name="DateTime 4 2" xfId="1526" xr:uid="{00000000-0005-0000-0000-0000AA050000}"/>
    <cellStyle name="DateTime 4 3" xfId="1527" xr:uid="{00000000-0005-0000-0000-0000AB050000}"/>
    <cellStyle name="DateTime 5" xfId="1528" xr:uid="{00000000-0005-0000-0000-0000AC050000}"/>
    <cellStyle name="DateTime 5 2" xfId="1529" xr:uid="{00000000-0005-0000-0000-0000AD050000}"/>
    <cellStyle name="DateTime 5 3" xfId="1530" xr:uid="{00000000-0005-0000-0000-0000AE050000}"/>
    <cellStyle name="DateTime 6" xfId="1531" xr:uid="{00000000-0005-0000-0000-0000AF050000}"/>
    <cellStyle name="DateTime 6 2" xfId="1532" xr:uid="{00000000-0005-0000-0000-0000B0050000}"/>
    <cellStyle name="DateTime 6 3" xfId="1533" xr:uid="{00000000-0005-0000-0000-0000B1050000}"/>
    <cellStyle name="DateTime 7" xfId="1534" xr:uid="{00000000-0005-0000-0000-0000B2050000}"/>
    <cellStyle name="DateTime 7 2" xfId="1535" xr:uid="{00000000-0005-0000-0000-0000B3050000}"/>
    <cellStyle name="DateTime 7 3" xfId="1536" xr:uid="{00000000-0005-0000-0000-0000B4050000}"/>
    <cellStyle name="DateTime 8" xfId="1537" xr:uid="{00000000-0005-0000-0000-0000B5050000}"/>
    <cellStyle name="DateTime 8 2" xfId="1538" xr:uid="{00000000-0005-0000-0000-0000B6050000}"/>
    <cellStyle name="DateTime 8 3" xfId="1539" xr:uid="{00000000-0005-0000-0000-0000B7050000}"/>
    <cellStyle name="DateTime 9" xfId="1540" xr:uid="{00000000-0005-0000-0000-0000B8050000}"/>
    <cellStyle name="DON'S STYLE" xfId="1541" xr:uid="{00000000-0005-0000-0000-0000B9050000}"/>
    <cellStyle name="DON'S STYLE 2" xfId="1542" xr:uid="{00000000-0005-0000-0000-0000BA050000}"/>
    <cellStyle name="DON'S STYLE 2 2" xfId="1543" xr:uid="{00000000-0005-0000-0000-0000BB050000}"/>
    <cellStyle name="DON'S STYLE 3" xfId="1544" xr:uid="{00000000-0005-0000-0000-0000BC050000}"/>
    <cellStyle name="DON'S STYLE 4" xfId="1545" xr:uid="{00000000-0005-0000-0000-0000BD050000}"/>
    <cellStyle name="DON'S STYLE 5" xfId="1546" xr:uid="{00000000-0005-0000-0000-0000BE050000}"/>
    <cellStyle name="DON'S STYLE 6" xfId="1547" xr:uid="{00000000-0005-0000-0000-0000BF050000}"/>
    <cellStyle name="DON'S STYLE 7" xfId="1548" xr:uid="{00000000-0005-0000-0000-0000C0050000}"/>
    <cellStyle name="DON'S STYLE 8" xfId="1549" xr:uid="{00000000-0005-0000-0000-0000C1050000}"/>
    <cellStyle name="Emphasis 1" xfId="90" xr:uid="{00000000-0005-0000-0000-0000C2050000}"/>
    <cellStyle name="Emphasis 1 2" xfId="1550" xr:uid="{00000000-0005-0000-0000-0000C3050000}"/>
    <cellStyle name="Emphasis 2" xfId="91" xr:uid="{00000000-0005-0000-0000-0000C4050000}"/>
    <cellStyle name="Emphasis 2 2" xfId="1551" xr:uid="{00000000-0005-0000-0000-0000C5050000}"/>
    <cellStyle name="Emphasis 3" xfId="92" xr:uid="{00000000-0005-0000-0000-0000C6050000}"/>
    <cellStyle name="Entered" xfId="1552" xr:uid="{00000000-0005-0000-0000-0000C7050000}"/>
    <cellStyle name="Explanatory Text" xfId="40" builtinId="53" customBuiltin="1"/>
    <cellStyle name="Explanatory Text 2" xfId="1553" xr:uid="{00000000-0005-0000-0000-0000C9050000}"/>
    <cellStyle name="Explanatory Text 3" xfId="1554" xr:uid="{00000000-0005-0000-0000-0000CA050000}"/>
    <cellStyle name="Explanatory Text 4" xfId="1555" xr:uid="{00000000-0005-0000-0000-0000CB050000}"/>
    <cellStyle name="F2" xfId="1556" xr:uid="{00000000-0005-0000-0000-0000CC050000}"/>
    <cellStyle name="F2 2" xfId="1557" xr:uid="{00000000-0005-0000-0000-0000CD050000}"/>
    <cellStyle name="F2 2 2" xfId="1558" xr:uid="{00000000-0005-0000-0000-0000CE050000}"/>
    <cellStyle name="F2 3" xfId="1559" xr:uid="{00000000-0005-0000-0000-0000CF050000}"/>
    <cellStyle name="F2 4" xfId="1560" xr:uid="{00000000-0005-0000-0000-0000D0050000}"/>
    <cellStyle name="F2 5" xfId="1561" xr:uid="{00000000-0005-0000-0000-0000D1050000}"/>
    <cellStyle name="F3" xfId="1562" xr:uid="{00000000-0005-0000-0000-0000D2050000}"/>
    <cellStyle name="F3 2" xfId="1563" xr:uid="{00000000-0005-0000-0000-0000D3050000}"/>
    <cellStyle name="F3 2 2" xfId="1564" xr:uid="{00000000-0005-0000-0000-0000D4050000}"/>
    <cellStyle name="F3 3" xfId="1565" xr:uid="{00000000-0005-0000-0000-0000D5050000}"/>
    <cellStyle name="F3 4" xfId="1566" xr:uid="{00000000-0005-0000-0000-0000D6050000}"/>
    <cellStyle name="F3 5" xfId="1567" xr:uid="{00000000-0005-0000-0000-0000D7050000}"/>
    <cellStyle name="F4" xfId="1568" xr:uid="{00000000-0005-0000-0000-0000D8050000}"/>
    <cellStyle name="F4 2" xfId="1569" xr:uid="{00000000-0005-0000-0000-0000D9050000}"/>
    <cellStyle name="F4 2 2" xfId="1570" xr:uid="{00000000-0005-0000-0000-0000DA050000}"/>
    <cellStyle name="F4 3" xfId="1571" xr:uid="{00000000-0005-0000-0000-0000DB050000}"/>
    <cellStyle name="F4 4" xfId="1572" xr:uid="{00000000-0005-0000-0000-0000DC050000}"/>
    <cellStyle name="F4 5" xfId="1573" xr:uid="{00000000-0005-0000-0000-0000DD050000}"/>
    <cellStyle name="F5" xfId="1574" xr:uid="{00000000-0005-0000-0000-0000DE050000}"/>
    <cellStyle name="F5 2" xfId="1575" xr:uid="{00000000-0005-0000-0000-0000DF050000}"/>
    <cellStyle name="F5 2 2" xfId="1576" xr:uid="{00000000-0005-0000-0000-0000E0050000}"/>
    <cellStyle name="F5 3" xfId="1577" xr:uid="{00000000-0005-0000-0000-0000E1050000}"/>
    <cellStyle name="F5 4" xfId="1578" xr:uid="{00000000-0005-0000-0000-0000E2050000}"/>
    <cellStyle name="F5 5" xfId="1579" xr:uid="{00000000-0005-0000-0000-0000E3050000}"/>
    <cellStyle name="F6" xfId="1580" xr:uid="{00000000-0005-0000-0000-0000E4050000}"/>
    <cellStyle name="F6 2" xfId="1581" xr:uid="{00000000-0005-0000-0000-0000E5050000}"/>
    <cellStyle name="F6 2 2" xfId="1582" xr:uid="{00000000-0005-0000-0000-0000E6050000}"/>
    <cellStyle name="F6 3" xfId="1583" xr:uid="{00000000-0005-0000-0000-0000E7050000}"/>
    <cellStyle name="F6 4" xfId="1584" xr:uid="{00000000-0005-0000-0000-0000E8050000}"/>
    <cellStyle name="F6 5" xfId="1585" xr:uid="{00000000-0005-0000-0000-0000E9050000}"/>
    <cellStyle name="F7" xfId="1586" xr:uid="{00000000-0005-0000-0000-0000EA050000}"/>
    <cellStyle name="F7 2" xfId="1587" xr:uid="{00000000-0005-0000-0000-0000EB050000}"/>
    <cellStyle name="F7 2 2" xfId="1588" xr:uid="{00000000-0005-0000-0000-0000EC050000}"/>
    <cellStyle name="F7 3" xfId="1589" xr:uid="{00000000-0005-0000-0000-0000ED050000}"/>
    <cellStyle name="F7 4" xfId="1590" xr:uid="{00000000-0005-0000-0000-0000EE050000}"/>
    <cellStyle name="F7 5" xfId="1591" xr:uid="{00000000-0005-0000-0000-0000EF050000}"/>
    <cellStyle name="F8" xfId="1592" xr:uid="{00000000-0005-0000-0000-0000F0050000}"/>
    <cellStyle name="F8 2" xfId="1593" xr:uid="{00000000-0005-0000-0000-0000F1050000}"/>
    <cellStyle name="F8 2 2" xfId="1594" xr:uid="{00000000-0005-0000-0000-0000F2050000}"/>
    <cellStyle name="F8 3" xfId="1595" xr:uid="{00000000-0005-0000-0000-0000F3050000}"/>
    <cellStyle name="F8 4" xfId="1596" xr:uid="{00000000-0005-0000-0000-0000F4050000}"/>
    <cellStyle name="F8 5" xfId="1597" xr:uid="{00000000-0005-0000-0000-0000F5050000}"/>
    <cellStyle name="Fixed" xfId="1598" xr:uid="{00000000-0005-0000-0000-0000F6050000}"/>
    <cellStyle name="Fixed 2" xfId="1599" xr:uid="{00000000-0005-0000-0000-0000F7050000}"/>
    <cellStyle name="Fixed 2 2" xfId="1600" xr:uid="{00000000-0005-0000-0000-0000F8050000}"/>
    <cellStyle name="Fixed 3" xfId="1601" xr:uid="{00000000-0005-0000-0000-0000F9050000}"/>
    <cellStyle name="Fixed 4" xfId="1602" xr:uid="{00000000-0005-0000-0000-0000FA050000}"/>
    <cellStyle name="Fixed 5" xfId="1603" xr:uid="{00000000-0005-0000-0000-0000FB050000}"/>
    <cellStyle name="Fixed 6" xfId="1604" xr:uid="{00000000-0005-0000-0000-0000FC050000}"/>
    <cellStyle name="Fixed 7" xfId="1605" xr:uid="{00000000-0005-0000-0000-0000FD050000}"/>
    <cellStyle name="fred" xfId="1606" xr:uid="{00000000-0005-0000-0000-0000FE050000}"/>
    <cellStyle name="fred 2" xfId="1607" xr:uid="{00000000-0005-0000-0000-0000FF050000}"/>
    <cellStyle name="fred 2 2" xfId="1608" xr:uid="{00000000-0005-0000-0000-000000060000}"/>
    <cellStyle name="fred 3" xfId="1609" xr:uid="{00000000-0005-0000-0000-000001060000}"/>
    <cellStyle name="fred 4" xfId="1610" xr:uid="{00000000-0005-0000-0000-000002060000}"/>
    <cellStyle name="fred 5" xfId="1611" xr:uid="{00000000-0005-0000-0000-000003060000}"/>
    <cellStyle name="Fred%" xfId="1612" xr:uid="{00000000-0005-0000-0000-000004060000}"/>
    <cellStyle name="Fred% 10" xfId="1613" xr:uid="{00000000-0005-0000-0000-000005060000}"/>
    <cellStyle name="Fred% 2" xfId="1614" xr:uid="{00000000-0005-0000-0000-000006060000}"/>
    <cellStyle name="Fred% 2 2" xfId="1615" xr:uid="{00000000-0005-0000-0000-000007060000}"/>
    <cellStyle name="Fred% 2 2 2" xfId="1616" xr:uid="{00000000-0005-0000-0000-000008060000}"/>
    <cellStyle name="Fred% 2 2 3" xfId="1617" xr:uid="{00000000-0005-0000-0000-000009060000}"/>
    <cellStyle name="Fred% 2 3" xfId="1618" xr:uid="{00000000-0005-0000-0000-00000A060000}"/>
    <cellStyle name="Fred% 2 4" xfId="1619" xr:uid="{00000000-0005-0000-0000-00000B060000}"/>
    <cellStyle name="Fred% 3" xfId="1620" xr:uid="{00000000-0005-0000-0000-00000C060000}"/>
    <cellStyle name="Fred% 3 2" xfId="1621" xr:uid="{00000000-0005-0000-0000-00000D060000}"/>
    <cellStyle name="Fred% 3 3" xfId="1622" xr:uid="{00000000-0005-0000-0000-00000E060000}"/>
    <cellStyle name="Fred% 4" xfId="1623" xr:uid="{00000000-0005-0000-0000-00000F060000}"/>
    <cellStyle name="Fred% 4 2" xfId="1624" xr:uid="{00000000-0005-0000-0000-000010060000}"/>
    <cellStyle name="Fred% 4 3" xfId="1625" xr:uid="{00000000-0005-0000-0000-000011060000}"/>
    <cellStyle name="Fred% 5" xfId="1626" xr:uid="{00000000-0005-0000-0000-000012060000}"/>
    <cellStyle name="Fred% 5 2" xfId="1627" xr:uid="{00000000-0005-0000-0000-000013060000}"/>
    <cellStyle name="Fred% 5 3" xfId="1628" xr:uid="{00000000-0005-0000-0000-000014060000}"/>
    <cellStyle name="Fred% 6" xfId="1629" xr:uid="{00000000-0005-0000-0000-000015060000}"/>
    <cellStyle name="Fred% 6 2" xfId="1630" xr:uid="{00000000-0005-0000-0000-000016060000}"/>
    <cellStyle name="Fred% 6 3" xfId="1631" xr:uid="{00000000-0005-0000-0000-000017060000}"/>
    <cellStyle name="Fred% 7" xfId="1632" xr:uid="{00000000-0005-0000-0000-000018060000}"/>
    <cellStyle name="Fred% 7 2" xfId="1633" xr:uid="{00000000-0005-0000-0000-000019060000}"/>
    <cellStyle name="Fred% 7 3" xfId="1634" xr:uid="{00000000-0005-0000-0000-00001A060000}"/>
    <cellStyle name="Fred% 8" xfId="1635" xr:uid="{00000000-0005-0000-0000-00001B060000}"/>
    <cellStyle name="Fred% 8 2" xfId="1636" xr:uid="{00000000-0005-0000-0000-00001C060000}"/>
    <cellStyle name="Fred% 8 3" xfId="1637" xr:uid="{00000000-0005-0000-0000-00001D060000}"/>
    <cellStyle name="Fred% 9" xfId="1638" xr:uid="{00000000-0005-0000-0000-00001E060000}"/>
    <cellStyle name="Good" xfId="41" builtinId="26" customBuiltin="1"/>
    <cellStyle name="Good 2" xfId="1639" xr:uid="{00000000-0005-0000-0000-000020060000}"/>
    <cellStyle name="Good 2 2" xfId="1640" xr:uid="{00000000-0005-0000-0000-000021060000}"/>
    <cellStyle name="Good 2 3" xfId="1641" xr:uid="{00000000-0005-0000-0000-000022060000}"/>
    <cellStyle name="Good 3" xfId="1642" xr:uid="{00000000-0005-0000-0000-000023060000}"/>
    <cellStyle name="Good 3 2" xfId="1643" xr:uid="{00000000-0005-0000-0000-000024060000}"/>
    <cellStyle name="Good 4" xfId="1644" xr:uid="{00000000-0005-0000-0000-000025060000}"/>
    <cellStyle name="Good 5" xfId="1645" xr:uid="{00000000-0005-0000-0000-000026060000}"/>
    <cellStyle name="Grey" xfId="1646" xr:uid="{00000000-0005-0000-0000-000027060000}"/>
    <cellStyle name="Grey 2" xfId="1647" xr:uid="{00000000-0005-0000-0000-000028060000}"/>
    <cellStyle name="HEADER" xfId="1648" xr:uid="{00000000-0005-0000-0000-000029060000}"/>
    <cellStyle name="Header1" xfId="1649" xr:uid="{00000000-0005-0000-0000-00002A060000}"/>
    <cellStyle name="Header2" xfId="1650" xr:uid="{00000000-0005-0000-0000-00002B060000}"/>
    <cellStyle name="Header2 2" xfId="1651" xr:uid="{00000000-0005-0000-0000-00002C060000}"/>
    <cellStyle name="Header2 3" xfId="1652" xr:uid="{00000000-0005-0000-0000-00002D060000}"/>
    <cellStyle name="Header2 4" xfId="1653" xr:uid="{00000000-0005-0000-0000-00002E060000}"/>
    <cellStyle name="Header2 5" xfId="1654" xr:uid="{00000000-0005-0000-0000-00002F060000}"/>
    <cellStyle name="heading" xfId="1655" xr:uid="{00000000-0005-0000-0000-000030060000}"/>
    <cellStyle name="Heading 1" xfId="42" builtinId="16" customBuiltin="1"/>
    <cellStyle name="Heading 1 2" xfId="1656" xr:uid="{00000000-0005-0000-0000-000032060000}"/>
    <cellStyle name="Heading 1 2 2" xfId="1657" xr:uid="{00000000-0005-0000-0000-000033060000}"/>
    <cellStyle name="Heading 1 2 3" xfId="1658" xr:uid="{00000000-0005-0000-0000-000034060000}"/>
    <cellStyle name="Heading 1 2 4" xfId="1659" xr:uid="{00000000-0005-0000-0000-000035060000}"/>
    <cellStyle name="Heading 1 3" xfId="1660" xr:uid="{00000000-0005-0000-0000-000036060000}"/>
    <cellStyle name="Heading 1 4" xfId="1661" xr:uid="{00000000-0005-0000-0000-000037060000}"/>
    <cellStyle name="Heading 1 5" xfId="1662" xr:uid="{00000000-0005-0000-0000-000038060000}"/>
    <cellStyle name="Heading 2" xfId="43" builtinId="17" customBuiltin="1"/>
    <cellStyle name="Heading 2 2" xfId="1663" xr:uid="{00000000-0005-0000-0000-00003A060000}"/>
    <cellStyle name="Heading 2 2 2" xfId="1664" xr:uid="{00000000-0005-0000-0000-00003B060000}"/>
    <cellStyle name="Heading 2 2 3" xfId="1665" xr:uid="{00000000-0005-0000-0000-00003C060000}"/>
    <cellStyle name="Heading 2 2 4" xfId="1666" xr:uid="{00000000-0005-0000-0000-00003D060000}"/>
    <cellStyle name="Heading 2 3" xfId="1667" xr:uid="{00000000-0005-0000-0000-00003E060000}"/>
    <cellStyle name="Heading 2 3 2" xfId="1668" xr:uid="{00000000-0005-0000-0000-00003F060000}"/>
    <cellStyle name="Heading 2 4" xfId="1669" xr:uid="{00000000-0005-0000-0000-000040060000}"/>
    <cellStyle name="Heading 2 5" xfId="1670" xr:uid="{00000000-0005-0000-0000-000041060000}"/>
    <cellStyle name="Heading 3" xfId="44" builtinId="18" customBuiltin="1"/>
    <cellStyle name="Heading 3 2" xfId="1671" xr:uid="{00000000-0005-0000-0000-000043060000}"/>
    <cellStyle name="Heading 3 2 2" xfId="1672" xr:uid="{00000000-0005-0000-0000-000044060000}"/>
    <cellStyle name="Heading 3 2 3" xfId="1673" xr:uid="{00000000-0005-0000-0000-000045060000}"/>
    <cellStyle name="Heading 3 3" xfId="1674" xr:uid="{00000000-0005-0000-0000-000046060000}"/>
    <cellStyle name="Heading 3 3 2" xfId="1675" xr:uid="{00000000-0005-0000-0000-000047060000}"/>
    <cellStyle name="Heading 3 4" xfId="1676" xr:uid="{00000000-0005-0000-0000-000048060000}"/>
    <cellStyle name="Heading 3 5" xfId="1677" xr:uid="{00000000-0005-0000-0000-000049060000}"/>
    <cellStyle name="Heading 3 6" xfId="1678" xr:uid="{00000000-0005-0000-0000-00004A060000}"/>
    <cellStyle name="Heading 4" xfId="45" builtinId="19" customBuiltin="1"/>
    <cellStyle name="Heading 4 2" xfId="1679" xr:uid="{00000000-0005-0000-0000-00004C060000}"/>
    <cellStyle name="Heading 4 2 2" xfId="1680" xr:uid="{00000000-0005-0000-0000-00004D060000}"/>
    <cellStyle name="Heading 4 2 3" xfId="1681" xr:uid="{00000000-0005-0000-0000-00004E060000}"/>
    <cellStyle name="Heading 4 3" xfId="1682" xr:uid="{00000000-0005-0000-0000-00004F060000}"/>
    <cellStyle name="Heading 4 4" xfId="1683" xr:uid="{00000000-0005-0000-0000-000050060000}"/>
    <cellStyle name="Heading 4 5" xfId="1684" xr:uid="{00000000-0005-0000-0000-000051060000}"/>
    <cellStyle name="heading 5" xfId="1685" xr:uid="{00000000-0005-0000-0000-000052060000}"/>
    <cellStyle name="heading 5 2" xfId="1686" xr:uid="{00000000-0005-0000-0000-000053060000}"/>
    <cellStyle name="heading 6" xfId="1687" xr:uid="{00000000-0005-0000-0000-000054060000}"/>
    <cellStyle name="heading 7" xfId="1688" xr:uid="{00000000-0005-0000-0000-000055060000}"/>
    <cellStyle name="heading 8" xfId="1689" xr:uid="{00000000-0005-0000-0000-000056060000}"/>
    <cellStyle name="Heading1" xfId="1690" xr:uid="{00000000-0005-0000-0000-000057060000}"/>
    <cellStyle name="Heading1 2" xfId="1691" xr:uid="{00000000-0005-0000-0000-000058060000}"/>
    <cellStyle name="Heading1 2 2" xfId="1692" xr:uid="{00000000-0005-0000-0000-000059060000}"/>
    <cellStyle name="Heading1 3" xfId="1693" xr:uid="{00000000-0005-0000-0000-00005A060000}"/>
    <cellStyle name="Heading1 4" xfId="1694" xr:uid="{00000000-0005-0000-0000-00005B060000}"/>
    <cellStyle name="Heading1 5" xfId="1695" xr:uid="{00000000-0005-0000-0000-00005C060000}"/>
    <cellStyle name="Heading1 6" xfId="1696" xr:uid="{00000000-0005-0000-0000-00005D060000}"/>
    <cellStyle name="Heading1 7" xfId="1697" xr:uid="{00000000-0005-0000-0000-00005E060000}"/>
    <cellStyle name="Heading2" xfId="1698" xr:uid="{00000000-0005-0000-0000-00005F060000}"/>
    <cellStyle name="Heading2 2" xfId="1699" xr:uid="{00000000-0005-0000-0000-000060060000}"/>
    <cellStyle name="Heading2 2 2" xfId="1700" xr:uid="{00000000-0005-0000-0000-000061060000}"/>
    <cellStyle name="Heading2 3" xfId="1701" xr:uid="{00000000-0005-0000-0000-000062060000}"/>
    <cellStyle name="Heading2 4" xfId="1702" xr:uid="{00000000-0005-0000-0000-000063060000}"/>
    <cellStyle name="Heading2 5" xfId="1703" xr:uid="{00000000-0005-0000-0000-000064060000}"/>
    <cellStyle name="Heading2 6" xfId="1704" xr:uid="{00000000-0005-0000-0000-000065060000}"/>
    <cellStyle name="Heading2 7" xfId="1705" xr:uid="{00000000-0005-0000-0000-000066060000}"/>
    <cellStyle name="HIGHLIGHT" xfId="1706" xr:uid="{00000000-0005-0000-0000-000067060000}"/>
    <cellStyle name="HIGHLIGHT 2" xfId="1707" xr:uid="{00000000-0005-0000-0000-000068060000}"/>
    <cellStyle name="Hyperlink 2" xfId="1708" xr:uid="{00000000-0005-0000-0000-000069060000}"/>
    <cellStyle name="Hyperlink 3" xfId="1709" xr:uid="{00000000-0005-0000-0000-00006A060000}"/>
    <cellStyle name="Input" xfId="46" builtinId="20" customBuiltin="1"/>
    <cellStyle name="Input [yellow]" xfId="1710" xr:uid="{00000000-0005-0000-0000-00006C060000}"/>
    <cellStyle name="Input [yellow] 2" xfId="1711" xr:uid="{00000000-0005-0000-0000-00006D060000}"/>
    <cellStyle name="Input [yellow] 3" xfId="1712" xr:uid="{00000000-0005-0000-0000-00006E060000}"/>
    <cellStyle name="Input 10" xfId="1713" xr:uid="{00000000-0005-0000-0000-00006F060000}"/>
    <cellStyle name="Input 11" xfId="1714" xr:uid="{00000000-0005-0000-0000-000070060000}"/>
    <cellStyle name="Input 12" xfId="1715" xr:uid="{00000000-0005-0000-0000-000071060000}"/>
    <cellStyle name="Input 13" xfId="1716" xr:uid="{00000000-0005-0000-0000-000072060000}"/>
    <cellStyle name="Input 14" xfId="1717" xr:uid="{00000000-0005-0000-0000-000073060000}"/>
    <cellStyle name="Input 15" xfId="1718" xr:uid="{00000000-0005-0000-0000-000074060000}"/>
    <cellStyle name="Input 16" xfId="1719" xr:uid="{00000000-0005-0000-0000-000075060000}"/>
    <cellStyle name="Input 17" xfId="1720" xr:uid="{00000000-0005-0000-0000-000076060000}"/>
    <cellStyle name="Input 18" xfId="1721" xr:uid="{00000000-0005-0000-0000-000077060000}"/>
    <cellStyle name="Input 19" xfId="1722" xr:uid="{00000000-0005-0000-0000-000078060000}"/>
    <cellStyle name="Input 2" xfId="1723" xr:uid="{00000000-0005-0000-0000-000079060000}"/>
    <cellStyle name="Input 2 2" xfId="1724" xr:uid="{00000000-0005-0000-0000-00007A060000}"/>
    <cellStyle name="Input 2 3" xfId="1725" xr:uid="{00000000-0005-0000-0000-00007B060000}"/>
    <cellStyle name="Input 2 4" xfId="1726" xr:uid="{00000000-0005-0000-0000-00007C060000}"/>
    <cellStyle name="Input 20" xfId="1727" xr:uid="{00000000-0005-0000-0000-00007D060000}"/>
    <cellStyle name="Input 21" xfId="1728" xr:uid="{00000000-0005-0000-0000-00007E060000}"/>
    <cellStyle name="Input 22" xfId="1729" xr:uid="{00000000-0005-0000-0000-00007F060000}"/>
    <cellStyle name="Input 23" xfId="1730" xr:uid="{00000000-0005-0000-0000-000080060000}"/>
    <cellStyle name="Input 24" xfId="1731" xr:uid="{00000000-0005-0000-0000-000081060000}"/>
    <cellStyle name="Input 25" xfId="1732" xr:uid="{00000000-0005-0000-0000-000082060000}"/>
    <cellStyle name="Input 26" xfId="1733" xr:uid="{00000000-0005-0000-0000-000083060000}"/>
    <cellStyle name="Input 27" xfId="1734" xr:uid="{00000000-0005-0000-0000-000084060000}"/>
    <cellStyle name="Input 28" xfId="1735" xr:uid="{00000000-0005-0000-0000-000085060000}"/>
    <cellStyle name="Input 29" xfId="1736" xr:uid="{00000000-0005-0000-0000-000086060000}"/>
    <cellStyle name="Input 3" xfId="1737" xr:uid="{00000000-0005-0000-0000-000087060000}"/>
    <cellStyle name="Input 3 2" xfId="1738" xr:uid="{00000000-0005-0000-0000-000088060000}"/>
    <cellStyle name="Input 30" xfId="1739" xr:uid="{00000000-0005-0000-0000-000089060000}"/>
    <cellStyle name="Input 31" xfId="1740" xr:uid="{00000000-0005-0000-0000-00008A060000}"/>
    <cellStyle name="Input 32" xfId="1741" xr:uid="{00000000-0005-0000-0000-00008B060000}"/>
    <cellStyle name="Input 33" xfId="1742" xr:uid="{00000000-0005-0000-0000-00008C060000}"/>
    <cellStyle name="Input 34" xfId="1743" xr:uid="{00000000-0005-0000-0000-00008D060000}"/>
    <cellStyle name="Input 35" xfId="1744" xr:uid="{00000000-0005-0000-0000-00008E060000}"/>
    <cellStyle name="Input 36" xfId="1745" xr:uid="{00000000-0005-0000-0000-00008F060000}"/>
    <cellStyle name="Input 37" xfId="1746" xr:uid="{00000000-0005-0000-0000-000090060000}"/>
    <cellStyle name="Input 38" xfId="1747" xr:uid="{00000000-0005-0000-0000-000091060000}"/>
    <cellStyle name="Input 39" xfId="1748" xr:uid="{00000000-0005-0000-0000-000092060000}"/>
    <cellStyle name="Input 4" xfId="1749" xr:uid="{00000000-0005-0000-0000-000093060000}"/>
    <cellStyle name="Input 4 2" xfId="1750" xr:uid="{00000000-0005-0000-0000-000094060000}"/>
    <cellStyle name="Input 40" xfId="1751" xr:uid="{00000000-0005-0000-0000-000095060000}"/>
    <cellStyle name="Input 41" xfId="1752" xr:uid="{00000000-0005-0000-0000-000096060000}"/>
    <cellStyle name="Input 42" xfId="1753" xr:uid="{00000000-0005-0000-0000-000097060000}"/>
    <cellStyle name="Input 43" xfId="1754" xr:uid="{00000000-0005-0000-0000-000098060000}"/>
    <cellStyle name="Input 44" xfId="1755" xr:uid="{00000000-0005-0000-0000-000099060000}"/>
    <cellStyle name="Input 45" xfId="1756" xr:uid="{00000000-0005-0000-0000-00009A060000}"/>
    <cellStyle name="Input 46" xfId="1757" xr:uid="{00000000-0005-0000-0000-00009B060000}"/>
    <cellStyle name="Input 47" xfId="1758" xr:uid="{00000000-0005-0000-0000-00009C060000}"/>
    <cellStyle name="Input 48" xfId="1759" xr:uid="{00000000-0005-0000-0000-00009D060000}"/>
    <cellStyle name="Input 49" xfId="1760" xr:uid="{00000000-0005-0000-0000-00009E060000}"/>
    <cellStyle name="Input 5" xfId="1761" xr:uid="{00000000-0005-0000-0000-00009F060000}"/>
    <cellStyle name="Input 5 2" xfId="1762" xr:uid="{00000000-0005-0000-0000-0000A0060000}"/>
    <cellStyle name="Input 50" xfId="1763" xr:uid="{00000000-0005-0000-0000-0000A1060000}"/>
    <cellStyle name="Input 51" xfId="1764" xr:uid="{00000000-0005-0000-0000-0000A2060000}"/>
    <cellStyle name="Input 52" xfId="1765" xr:uid="{00000000-0005-0000-0000-0000A3060000}"/>
    <cellStyle name="Input 53" xfId="1766" xr:uid="{00000000-0005-0000-0000-0000A4060000}"/>
    <cellStyle name="Input 54" xfId="1767" xr:uid="{00000000-0005-0000-0000-0000A5060000}"/>
    <cellStyle name="Input 55" xfId="1768" xr:uid="{00000000-0005-0000-0000-0000A6060000}"/>
    <cellStyle name="Input 56" xfId="1769" xr:uid="{00000000-0005-0000-0000-0000A7060000}"/>
    <cellStyle name="Input 57" xfId="1770" xr:uid="{00000000-0005-0000-0000-0000A8060000}"/>
    <cellStyle name="Input 58" xfId="1771" xr:uid="{00000000-0005-0000-0000-0000A9060000}"/>
    <cellStyle name="Input 59" xfId="1772" xr:uid="{00000000-0005-0000-0000-0000AA060000}"/>
    <cellStyle name="Input 6" xfId="1773" xr:uid="{00000000-0005-0000-0000-0000AB060000}"/>
    <cellStyle name="Input 6 2" xfId="1774" xr:uid="{00000000-0005-0000-0000-0000AC060000}"/>
    <cellStyle name="Input 60" xfId="1775" xr:uid="{00000000-0005-0000-0000-0000AD060000}"/>
    <cellStyle name="Input 61" xfId="1776" xr:uid="{00000000-0005-0000-0000-0000AE060000}"/>
    <cellStyle name="Input 62" xfId="1777" xr:uid="{00000000-0005-0000-0000-0000AF060000}"/>
    <cellStyle name="Input 63" xfId="1778" xr:uid="{00000000-0005-0000-0000-0000B0060000}"/>
    <cellStyle name="Input 64" xfId="1779" xr:uid="{00000000-0005-0000-0000-0000B1060000}"/>
    <cellStyle name="Input 65" xfId="1780" xr:uid="{00000000-0005-0000-0000-0000B2060000}"/>
    <cellStyle name="Input 66" xfId="1781" xr:uid="{00000000-0005-0000-0000-0000B3060000}"/>
    <cellStyle name="Input 67" xfId="1782" xr:uid="{00000000-0005-0000-0000-0000B4060000}"/>
    <cellStyle name="Input 68" xfId="1783" xr:uid="{00000000-0005-0000-0000-0000B5060000}"/>
    <cellStyle name="Input 69" xfId="1784" xr:uid="{00000000-0005-0000-0000-0000B6060000}"/>
    <cellStyle name="Input 7" xfId="1785" xr:uid="{00000000-0005-0000-0000-0000B7060000}"/>
    <cellStyle name="Input 7 2" xfId="1786" xr:uid="{00000000-0005-0000-0000-0000B8060000}"/>
    <cellStyle name="Input 70" xfId="1787" xr:uid="{00000000-0005-0000-0000-0000B9060000}"/>
    <cellStyle name="Input 71" xfId="1788" xr:uid="{00000000-0005-0000-0000-0000BA060000}"/>
    <cellStyle name="Input 72" xfId="1789" xr:uid="{00000000-0005-0000-0000-0000BB060000}"/>
    <cellStyle name="Input 73" xfId="1790" xr:uid="{00000000-0005-0000-0000-0000BC060000}"/>
    <cellStyle name="Input 74" xfId="1791" xr:uid="{00000000-0005-0000-0000-0000BD060000}"/>
    <cellStyle name="Input 75" xfId="1792" xr:uid="{00000000-0005-0000-0000-0000BE060000}"/>
    <cellStyle name="Input 76" xfId="1793" xr:uid="{00000000-0005-0000-0000-0000BF060000}"/>
    <cellStyle name="Input 77" xfId="1794" xr:uid="{00000000-0005-0000-0000-0000C0060000}"/>
    <cellStyle name="Input 78" xfId="1795" xr:uid="{00000000-0005-0000-0000-0000C1060000}"/>
    <cellStyle name="Input 79" xfId="1796" xr:uid="{00000000-0005-0000-0000-0000C2060000}"/>
    <cellStyle name="Input 8" xfId="1797" xr:uid="{00000000-0005-0000-0000-0000C3060000}"/>
    <cellStyle name="Input 8 2" xfId="1798" xr:uid="{00000000-0005-0000-0000-0000C4060000}"/>
    <cellStyle name="Input 80" xfId="1799" xr:uid="{00000000-0005-0000-0000-0000C5060000}"/>
    <cellStyle name="Input 81" xfId="1800" xr:uid="{00000000-0005-0000-0000-0000C6060000}"/>
    <cellStyle name="Input 82" xfId="1801" xr:uid="{00000000-0005-0000-0000-0000C7060000}"/>
    <cellStyle name="Input 83" xfId="1802" xr:uid="{00000000-0005-0000-0000-0000C8060000}"/>
    <cellStyle name="Input 84" xfId="1803" xr:uid="{00000000-0005-0000-0000-0000C9060000}"/>
    <cellStyle name="Input 85" xfId="1804" xr:uid="{00000000-0005-0000-0000-0000CA060000}"/>
    <cellStyle name="Input 86" xfId="1805" xr:uid="{00000000-0005-0000-0000-0000CB060000}"/>
    <cellStyle name="Input 87" xfId="1806" xr:uid="{00000000-0005-0000-0000-0000CC060000}"/>
    <cellStyle name="Input 88" xfId="1807" xr:uid="{00000000-0005-0000-0000-0000CD060000}"/>
    <cellStyle name="Input 89" xfId="1808" xr:uid="{00000000-0005-0000-0000-0000CE060000}"/>
    <cellStyle name="Input 9" xfId="1809" xr:uid="{00000000-0005-0000-0000-0000CF060000}"/>
    <cellStyle name="Input 90" xfId="1810" xr:uid="{00000000-0005-0000-0000-0000D0060000}"/>
    <cellStyle name="Input 91" xfId="1811" xr:uid="{00000000-0005-0000-0000-0000D1060000}"/>
    <cellStyle name="Input 92" xfId="1812" xr:uid="{00000000-0005-0000-0000-0000D2060000}"/>
    <cellStyle name="Input 93" xfId="1813" xr:uid="{00000000-0005-0000-0000-0000D3060000}"/>
    <cellStyle name="Input 94" xfId="1814" xr:uid="{00000000-0005-0000-0000-0000D4060000}"/>
    <cellStyle name="Investor Relations Template" xfId="1815" xr:uid="{00000000-0005-0000-0000-0000D5060000}"/>
    <cellStyle name="Investor Relations Template 2" xfId="1816" xr:uid="{00000000-0005-0000-0000-0000D6060000}"/>
    <cellStyle name="Investor Relations Template 3" xfId="1817" xr:uid="{00000000-0005-0000-0000-0000D7060000}"/>
    <cellStyle name="Investor Relations Template 4" xfId="1818" xr:uid="{00000000-0005-0000-0000-0000D8060000}"/>
    <cellStyle name="Investor Relations Template 5" xfId="1819" xr:uid="{00000000-0005-0000-0000-0000D9060000}"/>
    <cellStyle name="Investor Relations Template 6" xfId="1820" xr:uid="{00000000-0005-0000-0000-0000DA060000}"/>
    <cellStyle name="Investor Relations Template 7" xfId="1821" xr:uid="{00000000-0005-0000-0000-0000DB060000}"/>
    <cellStyle name="Investor Relations Template 8" xfId="1822" xr:uid="{00000000-0005-0000-0000-0000DC060000}"/>
    <cellStyle name="IR column headings" xfId="1823" xr:uid="{00000000-0005-0000-0000-0000DD060000}"/>
    <cellStyle name="IR column headings 2" xfId="1824" xr:uid="{00000000-0005-0000-0000-0000DE060000}"/>
    <cellStyle name="IR column headings 2 2" xfId="1825" xr:uid="{00000000-0005-0000-0000-0000DF060000}"/>
    <cellStyle name="IR column headings 2 3" xfId="1826" xr:uid="{00000000-0005-0000-0000-0000E0060000}"/>
    <cellStyle name="IR column headings 3" xfId="1827" xr:uid="{00000000-0005-0000-0000-0000E1060000}"/>
    <cellStyle name="IR column headings 3 2" xfId="1828" xr:uid="{00000000-0005-0000-0000-0000E2060000}"/>
    <cellStyle name="IR column headings 3 3" xfId="1829" xr:uid="{00000000-0005-0000-0000-0000E3060000}"/>
    <cellStyle name="IR column headings 4" xfId="1830" xr:uid="{00000000-0005-0000-0000-0000E4060000}"/>
    <cellStyle name="IR column headings 4 2" xfId="1831" xr:uid="{00000000-0005-0000-0000-0000E5060000}"/>
    <cellStyle name="IR column headings 4 3" xfId="1832" xr:uid="{00000000-0005-0000-0000-0000E6060000}"/>
    <cellStyle name="IR column headings 5" xfId="1833" xr:uid="{00000000-0005-0000-0000-0000E7060000}"/>
    <cellStyle name="IR column headings 5 2" xfId="1834" xr:uid="{00000000-0005-0000-0000-0000E8060000}"/>
    <cellStyle name="IR column headings 5 3" xfId="1835" xr:uid="{00000000-0005-0000-0000-0000E9060000}"/>
    <cellStyle name="IR column headings 6" xfId="1836" xr:uid="{00000000-0005-0000-0000-0000EA060000}"/>
    <cellStyle name="IR column headings 6 2" xfId="1837" xr:uid="{00000000-0005-0000-0000-0000EB060000}"/>
    <cellStyle name="IR column headings 6 3" xfId="1838" xr:uid="{00000000-0005-0000-0000-0000EC060000}"/>
    <cellStyle name="IR column headings 7" xfId="1839" xr:uid="{00000000-0005-0000-0000-0000ED060000}"/>
    <cellStyle name="IR column headings 7 2" xfId="1840" xr:uid="{00000000-0005-0000-0000-0000EE060000}"/>
    <cellStyle name="IR column headings 7 3" xfId="1841" xr:uid="{00000000-0005-0000-0000-0000EF060000}"/>
    <cellStyle name="IR column headings 8" xfId="1842" xr:uid="{00000000-0005-0000-0000-0000F0060000}"/>
    <cellStyle name="IR column headings 9" xfId="1843" xr:uid="{00000000-0005-0000-0000-0000F1060000}"/>
    <cellStyle name="Linked Cell" xfId="47" builtinId="24" customBuiltin="1"/>
    <cellStyle name="Linked Cell 2" xfId="1844" xr:uid="{00000000-0005-0000-0000-0000F3060000}"/>
    <cellStyle name="Linked Cell 2 2" xfId="1845" xr:uid="{00000000-0005-0000-0000-0000F4060000}"/>
    <cellStyle name="Linked Cell 2 3" xfId="1846" xr:uid="{00000000-0005-0000-0000-0000F5060000}"/>
    <cellStyle name="Linked Cell 3" xfId="1847" xr:uid="{00000000-0005-0000-0000-0000F6060000}"/>
    <cellStyle name="Linked Cell 3 2" xfId="1848" xr:uid="{00000000-0005-0000-0000-0000F7060000}"/>
    <cellStyle name="Linked Cell 4" xfId="1849" xr:uid="{00000000-0005-0000-0000-0000F8060000}"/>
    <cellStyle name="Linked Cell 5" xfId="1850" xr:uid="{00000000-0005-0000-0000-0000F9060000}"/>
    <cellStyle name="Neutral" xfId="48" builtinId="28" customBuiltin="1"/>
    <cellStyle name="Neutral 2" xfId="1851" xr:uid="{00000000-0005-0000-0000-0000FB060000}"/>
    <cellStyle name="Neutral 2 2" xfId="1852" xr:uid="{00000000-0005-0000-0000-0000FC060000}"/>
    <cellStyle name="Neutral 2 3" xfId="1853" xr:uid="{00000000-0005-0000-0000-0000FD060000}"/>
    <cellStyle name="Neutral 3" xfId="1854" xr:uid="{00000000-0005-0000-0000-0000FE060000}"/>
    <cellStyle name="Neutral 3 2" xfId="1855" xr:uid="{00000000-0005-0000-0000-0000FF060000}"/>
    <cellStyle name="Neutral 4" xfId="1856" xr:uid="{00000000-0005-0000-0000-000000070000}"/>
    <cellStyle name="Neutral 5" xfId="1857" xr:uid="{00000000-0005-0000-0000-000001070000}"/>
    <cellStyle name="no dec" xfId="1858" xr:uid="{00000000-0005-0000-0000-000002070000}"/>
    <cellStyle name="no dec 2" xfId="1859" xr:uid="{00000000-0005-0000-0000-000003070000}"/>
    <cellStyle name="no dec 2 2" xfId="1860" xr:uid="{00000000-0005-0000-0000-000004070000}"/>
    <cellStyle name="no dec 3" xfId="1861" xr:uid="{00000000-0005-0000-0000-000005070000}"/>
    <cellStyle name="no dec 4" xfId="1862" xr:uid="{00000000-0005-0000-0000-000006070000}"/>
    <cellStyle name="no dec 5" xfId="1863" xr:uid="{00000000-0005-0000-0000-000007070000}"/>
    <cellStyle name="Normal" xfId="0" builtinId="0"/>
    <cellStyle name="Normal - Style1" xfId="49" xr:uid="{00000000-0005-0000-0000-000009070000}"/>
    <cellStyle name="Normal - Style1 2" xfId="1864" xr:uid="{00000000-0005-0000-0000-00000A070000}"/>
    <cellStyle name="Normal - Style1 2 2" xfId="1865" xr:uid="{00000000-0005-0000-0000-00000B070000}"/>
    <cellStyle name="Normal - Style1 3" xfId="1866" xr:uid="{00000000-0005-0000-0000-00000C070000}"/>
    <cellStyle name="Normal 10" xfId="1867" xr:uid="{00000000-0005-0000-0000-00000D070000}"/>
    <cellStyle name="Normal 10 2" xfId="1868" xr:uid="{00000000-0005-0000-0000-00000E070000}"/>
    <cellStyle name="Normal 10 2 2" xfId="1869" xr:uid="{00000000-0005-0000-0000-00000F070000}"/>
    <cellStyle name="Normal 10 3" xfId="1870" xr:uid="{00000000-0005-0000-0000-000010070000}"/>
    <cellStyle name="Normal 100" xfId="1871" xr:uid="{00000000-0005-0000-0000-000011070000}"/>
    <cellStyle name="Normal 101" xfId="1872" xr:uid="{00000000-0005-0000-0000-000012070000}"/>
    <cellStyle name="Normal 102" xfId="1873" xr:uid="{00000000-0005-0000-0000-000013070000}"/>
    <cellStyle name="Normal 102 2" xfId="13838" xr:uid="{00000000-0005-0000-0000-000014070000}"/>
    <cellStyle name="Normal 103" xfId="1874" xr:uid="{00000000-0005-0000-0000-000015070000}"/>
    <cellStyle name="Normal 104" xfId="1875" xr:uid="{00000000-0005-0000-0000-000016070000}"/>
    <cellStyle name="Normal 105" xfId="1876" xr:uid="{00000000-0005-0000-0000-000017070000}"/>
    <cellStyle name="Normal 106" xfId="1877" xr:uid="{00000000-0005-0000-0000-000018070000}"/>
    <cellStyle name="Normal 107" xfId="1878" xr:uid="{00000000-0005-0000-0000-000019070000}"/>
    <cellStyle name="Normal 108" xfId="1879" xr:uid="{00000000-0005-0000-0000-00001A070000}"/>
    <cellStyle name="Normal 109" xfId="1880" xr:uid="{00000000-0005-0000-0000-00001B070000}"/>
    <cellStyle name="Normal 11" xfId="1881" xr:uid="{00000000-0005-0000-0000-00001C070000}"/>
    <cellStyle name="Normal 11 10" xfId="1882" xr:uid="{00000000-0005-0000-0000-00001D070000}"/>
    <cellStyle name="Normal 11 10 2" xfId="1883" xr:uid="{00000000-0005-0000-0000-00001E070000}"/>
    <cellStyle name="Normal 11 10 2 2" xfId="1884" xr:uid="{00000000-0005-0000-0000-00001F070000}"/>
    <cellStyle name="Normal 11 10 2 2 2" xfId="1885" xr:uid="{00000000-0005-0000-0000-000020070000}"/>
    <cellStyle name="Normal 11 10 2 3" xfId="1886" xr:uid="{00000000-0005-0000-0000-000021070000}"/>
    <cellStyle name="Normal 11 10 2 4" xfId="1887" xr:uid="{00000000-0005-0000-0000-000022070000}"/>
    <cellStyle name="Normal 11 10 3" xfId="1888" xr:uid="{00000000-0005-0000-0000-000023070000}"/>
    <cellStyle name="Normal 11 10 3 2" xfId="1889" xr:uid="{00000000-0005-0000-0000-000024070000}"/>
    <cellStyle name="Normal 11 10 4" xfId="1890" xr:uid="{00000000-0005-0000-0000-000025070000}"/>
    <cellStyle name="Normal 11 10 5" xfId="1891" xr:uid="{00000000-0005-0000-0000-000026070000}"/>
    <cellStyle name="Normal 11 11" xfId="1892" xr:uid="{00000000-0005-0000-0000-000027070000}"/>
    <cellStyle name="Normal 11 11 2" xfId="1893" xr:uid="{00000000-0005-0000-0000-000028070000}"/>
    <cellStyle name="Normal 11 11 2 2" xfId="1894" xr:uid="{00000000-0005-0000-0000-000029070000}"/>
    <cellStyle name="Normal 11 11 3" xfId="1895" xr:uid="{00000000-0005-0000-0000-00002A070000}"/>
    <cellStyle name="Normal 11 11 4" xfId="1896" xr:uid="{00000000-0005-0000-0000-00002B070000}"/>
    <cellStyle name="Normal 11 12" xfId="1897" xr:uid="{00000000-0005-0000-0000-00002C070000}"/>
    <cellStyle name="Normal 11 13" xfId="1898" xr:uid="{00000000-0005-0000-0000-00002D070000}"/>
    <cellStyle name="Normal 11 13 2" xfId="1899" xr:uid="{00000000-0005-0000-0000-00002E070000}"/>
    <cellStyle name="Normal 11 13 2 2" xfId="1900" xr:uid="{00000000-0005-0000-0000-00002F070000}"/>
    <cellStyle name="Normal 11 13 3" xfId="1901" xr:uid="{00000000-0005-0000-0000-000030070000}"/>
    <cellStyle name="Normal 11 13 4" xfId="1902" xr:uid="{00000000-0005-0000-0000-000031070000}"/>
    <cellStyle name="Normal 11 14" xfId="1903" xr:uid="{00000000-0005-0000-0000-000032070000}"/>
    <cellStyle name="Normal 11 14 2" xfId="1904" xr:uid="{00000000-0005-0000-0000-000033070000}"/>
    <cellStyle name="Normal 11 14 2 2" xfId="1905" xr:uid="{00000000-0005-0000-0000-000034070000}"/>
    <cellStyle name="Normal 11 14 3" xfId="1906" xr:uid="{00000000-0005-0000-0000-000035070000}"/>
    <cellStyle name="Normal 11 15" xfId="1907" xr:uid="{00000000-0005-0000-0000-000036070000}"/>
    <cellStyle name="Normal 11 15 2" xfId="1908" xr:uid="{00000000-0005-0000-0000-000037070000}"/>
    <cellStyle name="Normal 11 15 2 2" xfId="1909" xr:uid="{00000000-0005-0000-0000-000038070000}"/>
    <cellStyle name="Normal 11 15 3" xfId="1910" xr:uid="{00000000-0005-0000-0000-000039070000}"/>
    <cellStyle name="Normal 11 16" xfId="1911" xr:uid="{00000000-0005-0000-0000-00003A070000}"/>
    <cellStyle name="Normal 11 16 2" xfId="1912" xr:uid="{00000000-0005-0000-0000-00003B070000}"/>
    <cellStyle name="Normal 11 17" xfId="1913" xr:uid="{00000000-0005-0000-0000-00003C070000}"/>
    <cellStyle name="Normal 11 18" xfId="1914" xr:uid="{00000000-0005-0000-0000-00003D070000}"/>
    <cellStyle name="Normal 11 19" xfId="1915" xr:uid="{00000000-0005-0000-0000-00003E070000}"/>
    <cellStyle name="Normal 11 2" xfId="1916" xr:uid="{00000000-0005-0000-0000-00003F070000}"/>
    <cellStyle name="Normal 11 2 10" xfId="1917" xr:uid="{00000000-0005-0000-0000-000040070000}"/>
    <cellStyle name="Normal 11 2 10 2" xfId="1918" xr:uid="{00000000-0005-0000-0000-000041070000}"/>
    <cellStyle name="Normal 11 2 10 2 2" xfId="1919" xr:uid="{00000000-0005-0000-0000-000042070000}"/>
    <cellStyle name="Normal 11 2 10 3" xfId="1920" xr:uid="{00000000-0005-0000-0000-000043070000}"/>
    <cellStyle name="Normal 11 2 11" xfId="1921" xr:uid="{00000000-0005-0000-0000-000044070000}"/>
    <cellStyle name="Normal 11 2 11 2" xfId="1922" xr:uid="{00000000-0005-0000-0000-000045070000}"/>
    <cellStyle name="Normal 11 2 11 2 2" xfId="1923" xr:uid="{00000000-0005-0000-0000-000046070000}"/>
    <cellStyle name="Normal 11 2 11 3" xfId="1924" xr:uid="{00000000-0005-0000-0000-000047070000}"/>
    <cellStyle name="Normal 11 2 12" xfId="1925" xr:uid="{00000000-0005-0000-0000-000048070000}"/>
    <cellStyle name="Normal 11 2 12 2" xfId="1926" xr:uid="{00000000-0005-0000-0000-000049070000}"/>
    <cellStyle name="Normal 11 2 13" xfId="1927" xr:uid="{00000000-0005-0000-0000-00004A070000}"/>
    <cellStyle name="Normal 11 2 14" xfId="1928" xr:uid="{00000000-0005-0000-0000-00004B070000}"/>
    <cellStyle name="Normal 11 2 2" xfId="1929" xr:uid="{00000000-0005-0000-0000-00004C070000}"/>
    <cellStyle name="Normal 11 2 2 10" xfId="1930" xr:uid="{00000000-0005-0000-0000-00004D070000}"/>
    <cellStyle name="Normal 11 2 2 2" xfId="1931" xr:uid="{00000000-0005-0000-0000-00004E070000}"/>
    <cellStyle name="Normal 11 2 2 2 2" xfId="1932" xr:uid="{00000000-0005-0000-0000-00004F070000}"/>
    <cellStyle name="Normal 11 2 2 2 2 2" xfId="1933" xr:uid="{00000000-0005-0000-0000-000050070000}"/>
    <cellStyle name="Normal 11 2 2 2 2 2 2" xfId="1934" xr:uid="{00000000-0005-0000-0000-000051070000}"/>
    <cellStyle name="Normal 11 2 2 2 2 2 2 2" xfId="1935" xr:uid="{00000000-0005-0000-0000-000052070000}"/>
    <cellStyle name="Normal 11 2 2 2 2 2 2 2 2" xfId="1936" xr:uid="{00000000-0005-0000-0000-000053070000}"/>
    <cellStyle name="Normal 11 2 2 2 2 2 2 3" xfId="1937" xr:uid="{00000000-0005-0000-0000-000054070000}"/>
    <cellStyle name="Normal 11 2 2 2 2 2 2 4" xfId="1938" xr:uid="{00000000-0005-0000-0000-000055070000}"/>
    <cellStyle name="Normal 11 2 2 2 2 2 3" xfId="1939" xr:uid="{00000000-0005-0000-0000-000056070000}"/>
    <cellStyle name="Normal 11 2 2 2 2 2 3 2" xfId="1940" xr:uid="{00000000-0005-0000-0000-000057070000}"/>
    <cellStyle name="Normal 11 2 2 2 2 2 4" xfId="1941" xr:uid="{00000000-0005-0000-0000-000058070000}"/>
    <cellStyle name="Normal 11 2 2 2 2 2 5" xfId="1942" xr:uid="{00000000-0005-0000-0000-000059070000}"/>
    <cellStyle name="Normal 11 2 2 2 2 3" xfId="1943" xr:uid="{00000000-0005-0000-0000-00005A070000}"/>
    <cellStyle name="Normal 11 2 2 2 2 3 2" xfId="1944" xr:uid="{00000000-0005-0000-0000-00005B070000}"/>
    <cellStyle name="Normal 11 2 2 2 2 3 2 2" xfId="1945" xr:uid="{00000000-0005-0000-0000-00005C070000}"/>
    <cellStyle name="Normal 11 2 2 2 2 3 3" xfId="1946" xr:uid="{00000000-0005-0000-0000-00005D070000}"/>
    <cellStyle name="Normal 11 2 2 2 2 3 4" xfId="1947" xr:uid="{00000000-0005-0000-0000-00005E070000}"/>
    <cellStyle name="Normal 11 2 2 2 2 4" xfId="1948" xr:uid="{00000000-0005-0000-0000-00005F070000}"/>
    <cellStyle name="Normal 11 2 2 2 2 4 2" xfId="1949" xr:uid="{00000000-0005-0000-0000-000060070000}"/>
    <cellStyle name="Normal 11 2 2 2 2 5" xfId="1950" xr:uid="{00000000-0005-0000-0000-000061070000}"/>
    <cellStyle name="Normal 11 2 2 2 2 6" xfId="1951" xr:uid="{00000000-0005-0000-0000-000062070000}"/>
    <cellStyle name="Normal 11 2 2 2 3" xfId="1952" xr:uid="{00000000-0005-0000-0000-000063070000}"/>
    <cellStyle name="Normal 11 2 2 2 3 2" xfId="1953" xr:uid="{00000000-0005-0000-0000-000064070000}"/>
    <cellStyle name="Normal 11 2 2 2 3 2 2" xfId="1954" xr:uid="{00000000-0005-0000-0000-000065070000}"/>
    <cellStyle name="Normal 11 2 2 2 3 2 2 2" xfId="1955" xr:uid="{00000000-0005-0000-0000-000066070000}"/>
    <cellStyle name="Normal 11 2 2 2 3 2 3" xfId="1956" xr:uid="{00000000-0005-0000-0000-000067070000}"/>
    <cellStyle name="Normal 11 2 2 2 3 2 4" xfId="1957" xr:uid="{00000000-0005-0000-0000-000068070000}"/>
    <cellStyle name="Normal 11 2 2 2 3 3" xfId="1958" xr:uid="{00000000-0005-0000-0000-000069070000}"/>
    <cellStyle name="Normal 11 2 2 2 3 3 2" xfId="1959" xr:uid="{00000000-0005-0000-0000-00006A070000}"/>
    <cellStyle name="Normal 11 2 2 2 3 4" xfId="1960" xr:uid="{00000000-0005-0000-0000-00006B070000}"/>
    <cellStyle name="Normal 11 2 2 2 3 5" xfId="1961" xr:uid="{00000000-0005-0000-0000-00006C070000}"/>
    <cellStyle name="Normal 11 2 2 2 4" xfId="1962" xr:uid="{00000000-0005-0000-0000-00006D070000}"/>
    <cellStyle name="Normal 11 2 2 2 4 2" xfId="1963" xr:uid="{00000000-0005-0000-0000-00006E070000}"/>
    <cellStyle name="Normal 11 2 2 2 4 2 2" xfId="1964" xr:uid="{00000000-0005-0000-0000-00006F070000}"/>
    <cellStyle name="Normal 11 2 2 2 4 3" xfId="1965" xr:uid="{00000000-0005-0000-0000-000070070000}"/>
    <cellStyle name="Normal 11 2 2 2 4 4" xfId="1966" xr:uid="{00000000-0005-0000-0000-000071070000}"/>
    <cellStyle name="Normal 11 2 2 2 5" xfId="1967" xr:uid="{00000000-0005-0000-0000-000072070000}"/>
    <cellStyle name="Normal 11 2 2 2 5 2" xfId="1968" xr:uid="{00000000-0005-0000-0000-000073070000}"/>
    <cellStyle name="Normal 11 2 2 2 6" xfId="1969" xr:uid="{00000000-0005-0000-0000-000074070000}"/>
    <cellStyle name="Normal 11 2 2 2 7" xfId="1970" xr:uid="{00000000-0005-0000-0000-000075070000}"/>
    <cellStyle name="Normal 11 2 2 3" xfId="1971" xr:uid="{00000000-0005-0000-0000-000076070000}"/>
    <cellStyle name="Normal 11 2 2 3 2" xfId="1972" xr:uid="{00000000-0005-0000-0000-000077070000}"/>
    <cellStyle name="Normal 11 2 2 3 2 2" xfId="1973" xr:uid="{00000000-0005-0000-0000-000078070000}"/>
    <cellStyle name="Normal 11 2 2 3 2 2 2" xfId="1974" xr:uid="{00000000-0005-0000-0000-000079070000}"/>
    <cellStyle name="Normal 11 2 2 3 2 2 2 2" xfId="1975" xr:uid="{00000000-0005-0000-0000-00007A070000}"/>
    <cellStyle name="Normal 11 2 2 3 2 2 3" xfId="1976" xr:uid="{00000000-0005-0000-0000-00007B070000}"/>
    <cellStyle name="Normal 11 2 2 3 2 2 4" xfId="1977" xr:uid="{00000000-0005-0000-0000-00007C070000}"/>
    <cellStyle name="Normal 11 2 2 3 2 3" xfId="1978" xr:uid="{00000000-0005-0000-0000-00007D070000}"/>
    <cellStyle name="Normal 11 2 2 3 2 3 2" xfId="1979" xr:uid="{00000000-0005-0000-0000-00007E070000}"/>
    <cellStyle name="Normal 11 2 2 3 2 4" xfId="1980" xr:uid="{00000000-0005-0000-0000-00007F070000}"/>
    <cellStyle name="Normal 11 2 2 3 2 5" xfId="1981" xr:uid="{00000000-0005-0000-0000-000080070000}"/>
    <cellStyle name="Normal 11 2 2 3 3" xfId="1982" xr:uid="{00000000-0005-0000-0000-000081070000}"/>
    <cellStyle name="Normal 11 2 2 3 3 2" xfId="1983" xr:uid="{00000000-0005-0000-0000-000082070000}"/>
    <cellStyle name="Normal 11 2 2 3 3 2 2" xfId="1984" xr:uid="{00000000-0005-0000-0000-000083070000}"/>
    <cellStyle name="Normal 11 2 2 3 3 3" xfId="1985" xr:uid="{00000000-0005-0000-0000-000084070000}"/>
    <cellStyle name="Normal 11 2 2 3 3 4" xfId="1986" xr:uid="{00000000-0005-0000-0000-000085070000}"/>
    <cellStyle name="Normal 11 2 2 3 4" xfId="1987" xr:uid="{00000000-0005-0000-0000-000086070000}"/>
    <cellStyle name="Normal 11 2 2 3 4 2" xfId="1988" xr:uid="{00000000-0005-0000-0000-000087070000}"/>
    <cellStyle name="Normal 11 2 2 3 5" xfId="1989" xr:uid="{00000000-0005-0000-0000-000088070000}"/>
    <cellStyle name="Normal 11 2 2 3 6" xfId="1990" xr:uid="{00000000-0005-0000-0000-000089070000}"/>
    <cellStyle name="Normal 11 2 2 4" xfId="1991" xr:uid="{00000000-0005-0000-0000-00008A070000}"/>
    <cellStyle name="Normal 11 2 2 4 2" xfId="1992" xr:uid="{00000000-0005-0000-0000-00008B070000}"/>
    <cellStyle name="Normal 11 2 2 4 2 2" xfId="1993" xr:uid="{00000000-0005-0000-0000-00008C070000}"/>
    <cellStyle name="Normal 11 2 2 4 2 2 2" xfId="1994" xr:uid="{00000000-0005-0000-0000-00008D070000}"/>
    <cellStyle name="Normal 11 2 2 4 2 2 2 2" xfId="1995" xr:uid="{00000000-0005-0000-0000-00008E070000}"/>
    <cellStyle name="Normal 11 2 2 4 2 2 3" xfId="1996" xr:uid="{00000000-0005-0000-0000-00008F070000}"/>
    <cellStyle name="Normal 11 2 2 4 2 2 4" xfId="1997" xr:uid="{00000000-0005-0000-0000-000090070000}"/>
    <cellStyle name="Normal 11 2 2 4 2 3" xfId="1998" xr:uid="{00000000-0005-0000-0000-000091070000}"/>
    <cellStyle name="Normal 11 2 2 4 2 3 2" xfId="1999" xr:uid="{00000000-0005-0000-0000-000092070000}"/>
    <cellStyle name="Normal 11 2 2 4 2 4" xfId="2000" xr:uid="{00000000-0005-0000-0000-000093070000}"/>
    <cellStyle name="Normal 11 2 2 4 2 5" xfId="2001" xr:uid="{00000000-0005-0000-0000-000094070000}"/>
    <cellStyle name="Normal 11 2 2 4 3" xfId="2002" xr:uid="{00000000-0005-0000-0000-000095070000}"/>
    <cellStyle name="Normal 11 2 2 4 3 2" xfId="2003" xr:uid="{00000000-0005-0000-0000-000096070000}"/>
    <cellStyle name="Normal 11 2 2 4 3 2 2" xfId="2004" xr:uid="{00000000-0005-0000-0000-000097070000}"/>
    <cellStyle name="Normal 11 2 2 4 3 3" xfId="2005" xr:uid="{00000000-0005-0000-0000-000098070000}"/>
    <cellStyle name="Normal 11 2 2 4 3 4" xfId="2006" xr:uid="{00000000-0005-0000-0000-000099070000}"/>
    <cellStyle name="Normal 11 2 2 4 4" xfId="2007" xr:uid="{00000000-0005-0000-0000-00009A070000}"/>
    <cellStyle name="Normal 11 2 2 4 4 2" xfId="2008" xr:uid="{00000000-0005-0000-0000-00009B070000}"/>
    <cellStyle name="Normal 11 2 2 4 5" xfId="2009" xr:uid="{00000000-0005-0000-0000-00009C070000}"/>
    <cellStyle name="Normal 11 2 2 4 6" xfId="2010" xr:uid="{00000000-0005-0000-0000-00009D070000}"/>
    <cellStyle name="Normal 11 2 2 5" xfId="2011" xr:uid="{00000000-0005-0000-0000-00009E070000}"/>
    <cellStyle name="Normal 11 2 2 5 2" xfId="2012" xr:uid="{00000000-0005-0000-0000-00009F070000}"/>
    <cellStyle name="Normal 11 2 2 5 2 2" xfId="2013" xr:uid="{00000000-0005-0000-0000-0000A0070000}"/>
    <cellStyle name="Normal 11 2 2 5 2 2 2" xfId="2014" xr:uid="{00000000-0005-0000-0000-0000A1070000}"/>
    <cellStyle name="Normal 11 2 2 5 2 3" xfId="2015" xr:uid="{00000000-0005-0000-0000-0000A2070000}"/>
    <cellStyle name="Normal 11 2 2 5 2 4" xfId="2016" xr:uid="{00000000-0005-0000-0000-0000A3070000}"/>
    <cellStyle name="Normal 11 2 2 5 3" xfId="2017" xr:uid="{00000000-0005-0000-0000-0000A4070000}"/>
    <cellStyle name="Normal 11 2 2 5 3 2" xfId="2018" xr:uid="{00000000-0005-0000-0000-0000A5070000}"/>
    <cellStyle name="Normal 11 2 2 5 4" xfId="2019" xr:uid="{00000000-0005-0000-0000-0000A6070000}"/>
    <cellStyle name="Normal 11 2 2 5 5" xfId="2020" xr:uid="{00000000-0005-0000-0000-0000A7070000}"/>
    <cellStyle name="Normal 11 2 2 6" xfId="2021" xr:uid="{00000000-0005-0000-0000-0000A8070000}"/>
    <cellStyle name="Normal 11 2 2 6 2" xfId="2022" xr:uid="{00000000-0005-0000-0000-0000A9070000}"/>
    <cellStyle name="Normal 11 2 2 6 2 2" xfId="2023" xr:uid="{00000000-0005-0000-0000-0000AA070000}"/>
    <cellStyle name="Normal 11 2 2 6 3" xfId="2024" xr:uid="{00000000-0005-0000-0000-0000AB070000}"/>
    <cellStyle name="Normal 11 2 2 6 4" xfId="2025" xr:uid="{00000000-0005-0000-0000-0000AC070000}"/>
    <cellStyle name="Normal 11 2 2 7" xfId="2026" xr:uid="{00000000-0005-0000-0000-0000AD070000}"/>
    <cellStyle name="Normal 11 2 2 7 2" xfId="2027" xr:uid="{00000000-0005-0000-0000-0000AE070000}"/>
    <cellStyle name="Normal 11 2 2 7 2 2" xfId="2028" xr:uid="{00000000-0005-0000-0000-0000AF070000}"/>
    <cellStyle name="Normal 11 2 2 7 3" xfId="2029" xr:uid="{00000000-0005-0000-0000-0000B0070000}"/>
    <cellStyle name="Normal 11 2 2 7 4" xfId="2030" xr:uid="{00000000-0005-0000-0000-0000B1070000}"/>
    <cellStyle name="Normal 11 2 2 8" xfId="2031" xr:uid="{00000000-0005-0000-0000-0000B2070000}"/>
    <cellStyle name="Normal 11 2 2 8 2" xfId="2032" xr:uid="{00000000-0005-0000-0000-0000B3070000}"/>
    <cellStyle name="Normal 11 2 2 9" xfId="2033" xr:uid="{00000000-0005-0000-0000-0000B4070000}"/>
    <cellStyle name="Normal 11 2 3" xfId="2034" xr:uid="{00000000-0005-0000-0000-0000B5070000}"/>
    <cellStyle name="Normal 11 2 3 2" xfId="2035" xr:uid="{00000000-0005-0000-0000-0000B6070000}"/>
    <cellStyle name="Normal 11 2 3 2 2" xfId="2036" xr:uid="{00000000-0005-0000-0000-0000B7070000}"/>
    <cellStyle name="Normal 11 2 3 2 2 2" xfId="2037" xr:uid="{00000000-0005-0000-0000-0000B8070000}"/>
    <cellStyle name="Normal 11 2 3 2 2 2 2" xfId="2038" xr:uid="{00000000-0005-0000-0000-0000B9070000}"/>
    <cellStyle name="Normal 11 2 3 2 2 2 2 2" xfId="2039" xr:uid="{00000000-0005-0000-0000-0000BA070000}"/>
    <cellStyle name="Normal 11 2 3 2 2 2 2 2 2" xfId="2040" xr:uid="{00000000-0005-0000-0000-0000BB070000}"/>
    <cellStyle name="Normal 11 2 3 2 2 2 2 3" xfId="2041" xr:uid="{00000000-0005-0000-0000-0000BC070000}"/>
    <cellStyle name="Normal 11 2 3 2 2 2 2 4" xfId="2042" xr:uid="{00000000-0005-0000-0000-0000BD070000}"/>
    <cellStyle name="Normal 11 2 3 2 2 2 3" xfId="2043" xr:uid="{00000000-0005-0000-0000-0000BE070000}"/>
    <cellStyle name="Normal 11 2 3 2 2 2 3 2" xfId="2044" xr:uid="{00000000-0005-0000-0000-0000BF070000}"/>
    <cellStyle name="Normal 11 2 3 2 2 2 4" xfId="2045" xr:uid="{00000000-0005-0000-0000-0000C0070000}"/>
    <cellStyle name="Normal 11 2 3 2 2 2 5" xfId="2046" xr:uid="{00000000-0005-0000-0000-0000C1070000}"/>
    <cellStyle name="Normal 11 2 3 2 2 3" xfId="2047" xr:uid="{00000000-0005-0000-0000-0000C2070000}"/>
    <cellStyle name="Normal 11 2 3 2 2 3 2" xfId="2048" xr:uid="{00000000-0005-0000-0000-0000C3070000}"/>
    <cellStyle name="Normal 11 2 3 2 2 3 2 2" xfId="2049" xr:uid="{00000000-0005-0000-0000-0000C4070000}"/>
    <cellStyle name="Normal 11 2 3 2 2 3 3" xfId="2050" xr:uid="{00000000-0005-0000-0000-0000C5070000}"/>
    <cellStyle name="Normal 11 2 3 2 2 3 4" xfId="2051" xr:uid="{00000000-0005-0000-0000-0000C6070000}"/>
    <cellStyle name="Normal 11 2 3 2 2 4" xfId="2052" xr:uid="{00000000-0005-0000-0000-0000C7070000}"/>
    <cellStyle name="Normal 11 2 3 2 2 4 2" xfId="2053" xr:uid="{00000000-0005-0000-0000-0000C8070000}"/>
    <cellStyle name="Normal 11 2 3 2 2 5" xfId="2054" xr:uid="{00000000-0005-0000-0000-0000C9070000}"/>
    <cellStyle name="Normal 11 2 3 2 2 6" xfId="2055" xr:uid="{00000000-0005-0000-0000-0000CA070000}"/>
    <cellStyle name="Normal 11 2 3 2 3" xfId="2056" xr:uid="{00000000-0005-0000-0000-0000CB070000}"/>
    <cellStyle name="Normal 11 2 3 2 3 2" xfId="2057" xr:uid="{00000000-0005-0000-0000-0000CC070000}"/>
    <cellStyle name="Normal 11 2 3 2 3 2 2" xfId="2058" xr:uid="{00000000-0005-0000-0000-0000CD070000}"/>
    <cellStyle name="Normal 11 2 3 2 3 2 2 2" xfId="2059" xr:uid="{00000000-0005-0000-0000-0000CE070000}"/>
    <cellStyle name="Normal 11 2 3 2 3 2 3" xfId="2060" xr:uid="{00000000-0005-0000-0000-0000CF070000}"/>
    <cellStyle name="Normal 11 2 3 2 3 2 4" xfId="2061" xr:uid="{00000000-0005-0000-0000-0000D0070000}"/>
    <cellStyle name="Normal 11 2 3 2 3 3" xfId="2062" xr:uid="{00000000-0005-0000-0000-0000D1070000}"/>
    <cellStyle name="Normal 11 2 3 2 3 3 2" xfId="2063" xr:uid="{00000000-0005-0000-0000-0000D2070000}"/>
    <cellStyle name="Normal 11 2 3 2 3 4" xfId="2064" xr:uid="{00000000-0005-0000-0000-0000D3070000}"/>
    <cellStyle name="Normal 11 2 3 2 3 5" xfId="2065" xr:uid="{00000000-0005-0000-0000-0000D4070000}"/>
    <cellStyle name="Normal 11 2 3 2 4" xfId="2066" xr:uid="{00000000-0005-0000-0000-0000D5070000}"/>
    <cellStyle name="Normal 11 2 3 2 4 2" xfId="2067" xr:uid="{00000000-0005-0000-0000-0000D6070000}"/>
    <cellStyle name="Normal 11 2 3 2 4 2 2" xfId="2068" xr:uid="{00000000-0005-0000-0000-0000D7070000}"/>
    <cellStyle name="Normal 11 2 3 2 4 3" xfId="2069" xr:uid="{00000000-0005-0000-0000-0000D8070000}"/>
    <cellStyle name="Normal 11 2 3 2 4 4" xfId="2070" xr:uid="{00000000-0005-0000-0000-0000D9070000}"/>
    <cellStyle name="Normal 11 2 3 2 5" xfId="2071" xr:uid="{00000000-0005-0000-0000-0000DA070000}"/>
    <cellStyle name="Normal 11 2 3 2 5 2" xfId="2072" xr:uid="{00000000-0005-0000-0000-0000DB070000}"/>
    <cellStyle name="Normal 11 2 3 2 6" xfId="2073" xr:uid="{00000000-0005-0000-0000-0000DC070000}"/>
    <cellStyle name="Normal 11 2 3 2 7" xfId="2074" xr:uid="{00000000-0005-0000-0000-0000DD070000}"/>
    <cellStyle name="Normal 11 2 3 3" xfId="2075" xr:uid="{00000000-0005-0000-0000-0000DE070000}"/>
    <cellStyle name="Normal 11 2 3 3 2" xfId="2076" xr:uid="{00000000-0005-0000-0000-0000DF070000}"/>
    <cellStyle name="Normal 11 2 3 3 2 2" xfId="2077" xr:uid="{00000000-0005-0000-0000-0000E0070000}"/>
    <cellStyle name="Normal 11 2 3 3 2 2 2" xfId="2078" xr:uid="{00000000-0005-0000-0000-0000E1070000}"/>
    <cellStyle name="Normal 11 2 3 3 2 2 2 2" xfId="2079" xr:uid="{00000000-0005-0000-0000-0000E2070000}"/>
    <cellStyle name="Normal 11 2 3 3 2 2 3" xfId="2080" xr:uid="{00000000-0005-0000-0000-0000E3070000}"/>
    <cellStyle name="Normal 11 2 3 3 2 2 4" xfId="2081" xr:uid="{00000000-0005-0000-0000-0000E4070000}"/>
    <cellStyle name="Normal 11 2 3 3 2 3" xfId="2082" xr:uid="{00000000-0005-0000-0000-0000E5070000}"/>
    <cellStyle name="Normal 11 2 3 3 2 3 2" xfId="2083" xr:uid="{00000000-0005-0000-0000-0000E6070000}"/>
    <cellStyle name="Normal 11 2 3 3 2 4" xfId="2084" xr:uid="{00000000-0005-0000-0000-0000E7070000}"/>
    <cellStyle name="Normal 11 2 3 3 2 5" xfId="2085" xr:uid="{00000000-0005-0000-0000-0000E8070000}"/>
    <cellStyle name="Normal 11 2 3 3 3" xfId="2086" xr:uid="{00000000-0005-0000-0000-0000E9070000}"/>
    <cellStyle name="Normal 11 2 3 3 3 2" xfId="2087" xr:uid="{00000000-0005-0000-0000-0000EA070000}"/>
    <cellStyle name="Normal 11 2 3 3 3 2 2" xfId="2088" xr:uid="{00000000-0005-0000-0000-0000EB070000}"/>
    <cellStyle name="Normal 11 2 3 3 3 3" xfId="2089" xr:uid="{00000000-0005-0000-0000-0000EC070000}"/>
    <cellStyle name="Normal 11 2 3 3 3 4" xfId="2090" xr:uid="{00000000-0005-0000-0000-0000ED070000}"/>
    <cellStyle name="Normal 11 2 3 3 4" xfId="2091" xr:uid="{00000000-0005-0000-0000-0000EE070000}"/>
    <cellStyle name="Normal 11 2 3 3 4 2" xfId="2092" xr:uid="{00000000-0005-0000-0000-0000EF070000}"/>
    <cellStyle name="Normal 11 2 3 3 5" xfId="2093" xr:uid="{00000000-0005-0000-0000-0000F0070000}"/>
    <cellStyle name="Normal 11 2 3 3 6" xfId="2094" xr:uid="{00000000-0005-0000-0000-0000F1070000}"/>
    <cellStyle name="Normal 11 2 3 4" xfId="2095" xr:uid="{00000000-0005-0000-0000-0000F2070000}"/>
    <cellStyle name="Normal 11 2 3 4 2" xfId="2096" xr:uid="{00000000-0005-0000-0000-0000F3070000}"/>
    <cellStyle name="Normal 11 2 3 4 2 2" xfId="2097" xr:uid="{00000000-0005-0000-0000-0000F4070000}"/>
    <cellStyle name="Normal 11 2 3 4 2 2 2" xfId="2098" xr:uid="{00000000-0005-0000-0000-0000F5070000}"/>
    <cellStyle name="Normal 11 2 3 4 2 2 2 2" xfId="2099" xr:uid="{00000000-0005-0000-0000-0000F6070000}"/>
    <cellStyle name="Normal 11 2 3 4 2 2 3" xfId="2100" xr:uid="{00000000-0005-0000-0000-0000F7070000}"/>
    <cellStyle name="Normal 11 2 3 4 2 2 4" xfId="2101" xr:uid="{00000000-0005-0000-0000-0000F8070000}"/>
    <cellStyle name="Normal 11 2 3 4 2 3" xfId="2102" xr:uid="{00000000-0005-0000-0000-0000F9070000}"/>
    <cellStyle name="Normal 11 2 3 4 2 3 2" xfId="2103" xr:uid="{00000000-0005-0000-0000-0000FA070000}"/>
    <cellStyle name="Normal 11 2 3 4 2 4" xfId="2104" xr:uid="{00000000-0005-0000-0000-0000FB070000}"/>
    <cellStyle name="Normal 11 2 3 4 2 5" xfId="2105" xr:uid="{00000000-0005-0000-0000-0000FC070000}"/>
    <cellStyle name="Normal 11 2 3 4 3" xfId="2106" xr:uid="{00000000-0005-0000-0000-0000FD070000}"/>
    <cellStyle name="Normal 11 2 3 4 3 2" xfId="2107" xr:uid="{00000000-0005-0000-0000-0000FE070000}"/>
    <cellStyle name="Normal 11 2 3 4 3 2 2" xfId="2108" xr:uid="{00000000-0005-0000-0000-0000FF070000}"/>
    <cellStyle name="Normal 11 2 3 4 3 3" xfId="2109" xr:uid="{00000000-0005-0000-0000-000000080000}"/>
    <cellStyle name="Normal 11 2 3 4 3 4" xfId="2110" xr:uid="{00000000-0005-0000-0000-000001080000}"/>
    <cellStyle name="Normal 11 2 3 4 4" xfId="2111" xr:uid="{00000000-0005-0000-0000-000002080000}"/>
    <cellStyle name="Normal 11 2 3 4 4 2" xfId="2112" xr:uid="{00000000-0005-0000-0000-000003080000}"/>
    <cellStyle name="Normal 11 2 3 4 5" xfId="2113" xr:uid="{00000000-0005-0000-0000-000004080000}"/>
    <cellStyle name="Normal 11 2 3 4 6" xfId="2114" xr:uid="{00000000-0005-0000-0000-000005080000}"/>
    <cellStyle name="Normal 11 2 3 5" xfId="2115" xr:uid="{00000000-0005-0000-0000-000006080000}"/>
    <cellStyle name="Normal 11 2 3 5 2" xfId="2116" xr:uid="{00000000-0005-0000-0000-000007080000}"/>
    <cellStyle name="Normal 11 2 3 5 2 2" xfId="2117" xr:uid="{00000000-0005-0000-0000-000008080000}"/>
    <cellStyle name="Normal 11 2 3 5 2 2 2" xfId="2118" xr:uid="{00000000-0005-0000-0000-000009080000}"/>
    <cellStyle name="Normal 11 2 3 5 2 3" xfId="2119" xr:uid="{00000000-0005-0000-0000-00000A080000}"/>
    <cellStyle name="Normal 11 2 3 5 2 4" xfId="2120" xr:uid="{00000000-0005-0000-0000-00000B080000}"/>
    <cellStyle name="Normal 11 2 3 5 3" xfId="2121" xr:uid="{00000000-0005-0000-0000-00000C080000}"/>
    <cellStyle name="Normal 11 2 3 5 3 2" xfId="2122" xr:uid="{00000000-0005-0000-0000-00000D080000}"/>
    <cellStyle name="Normal 11 2 3 5 4" xfId="2123" xr:uid="{00000000-0005-0000-0000-00000E080000}"/>
    <cellStyle name="Normal 11 2 3 5 5" xfId="2124" xr:uid="{00000000-0005-0000-0000-00000F080000}"/>
    <cellStyle name="Normal 11 2 3 6" xfId="2125" xr:uid="{00000000-0005-0000-0000-000010080000}"/>
    <cellStyle name="Normal 11 2 3 6 2" xfId="2126" xr:uid="{00000000-0005-0000-0000-000011080000}"/>
    <cellStyle name="Normal 11 2 3 6 2 2" xfId="2127" xr:uid="{00000000-0005-0000-0000-000012080000}"/>
    <cellStyle name="Normal 11 2 3 6 3" xfId="2128" xr:uid="{00000000-0005-0000-0000-000013080000}"/>
    <cellStyle name="Normal 11 2 3 6 4" xfId="2129" xr:uid="{00000000-0005-0000-0000-000014080000}"/>
    <cellStyle name="Normal 11 2 3 7" xfId="2130" xr:uid="{00000000-0005-0000-0000-000015080000}"/>
    <cellStyle name="Normal 11 2 3 7 2" xfId="2131" xr:uid="{00000000-0005-0000-0000-000016080000}"/>
    <cellStyle name="Normal 11 2 3 8" xfId="2132" xr:uid="{00000000-0005-0000-0000-000017080000}"/>
    <cellStyle name="Normal 11 2 3 9" xfId="2133" xr:uid="{00000000-0005-0000-0000-000018080000}"/>
    <cellStyle name="Normal 11 2 4" xfId="2134" xr:uid="{00000000-0005-0000-0000-000019080000}"/>
    <cellStyle name="Normal 11 2 4 2" xfId="2135" xr:uid="{00000000-0005-0000-0000-00001A080000}"/>
    <cellStyle name="Normal 11 2 4 2 2" xfId="2136" xr:uid="{00000000-0005-0000-0000-00001B080000}"/>
    <cellStyle name="Normal 11 2 4 2 2 2" xfId="2137" xr:uid="{00000000-0005-0000-0000-00001C080000}"/>
    <cellStyle name="Normal 11 2 4 2 2 2 2" xfId="2138" xr:uid="{00000000-0005-0000-0000-00001D080000}"/>
    <cellStyle name="Normal 11 2 4 2 2 2 2 2" xfId="2139" xr:uid="{00000000-0005-0000-0000-00001E080000}"/>
    <cellStyle name="Normal 11 2 4 2 2 2 3" xfId="2140" xr:uid="{00000000-0005-0000-0000-00001F080000}"/>
    <cellStyle name="Normal 11 2 4 2 2 2 4" xfId="2141" xr:uid="{00000000-0005-0000-0000-000020080000}"/>
    <cellStyle name="Normal 11 2 4 2 2 3" xfId="2142" xr:uid="{00000000-0005-0000-0000-000021080000}"/>
    <cellStyle name="Normal 11 2 4 2 2 3 2" xfId="2143" xr:uid="{00000000-0005-0000-0000-000022080000}"/>
    <cellStyle name="Normal 11 2 4 2 2 4" xfId="2144" xr:uid="{00000000-0005-0000-0000-000023080000}"/>
    <cellStyle name="Normal 11 2 4 2 2 5" xfId="2145" xr:uid="{00000000-0005-0000-0000-000024080000}"/>
    <cellStyle name="Normal 11 2 4 2 3" xfId="2146" xr:uid="{00000000-0005-0000-0000-000025080000}"/>
    <cellStyle name="Normal 11 2 4 2 3 2" xfId="2147" xr:uid="{00000000-0005-0000-0000-000026080000}"/>
    <cellStyle name="Normal 11 2 4 2 3 2 2" xfId="2148" xr:uid="{00000000-0005-0000-0000-000027080000}"/>
    <cellStyle name="Normal 11 2 4 2 3 3" xfId="2149" xr:uid="{00000000-0005-0000-0000-000028080000}"/>
    <cellStyle name="Normal 11 2 4 2 3 4" xfId="2150" xr:uid="{00000000-0005-0000-0000-000029080000}"/>
    <cellStyle name="Normal 11 2 4 2 4" xfId="2151" xr:uid="{00000000-0005-0000-0000-00002A080000}"/>
    <cellStyle name="Normal 11 2 4 2 4 2" xfId="2152" xr:uid="{00000000-0005-0000-0000-00002B080000}"/>
    <cellStyle name="Normal 11 2 4 2 5" xfId="2153" xr:uid="{00000000-0005-0000-0000-00002C080000}"/>
    <cellStyle name="Normal 11 2 4 2 6" xfId="2154" xr:uid="{00000000-0005-0000-0000-00002D080000}"/>
    <cellStyle name="Normal 11 2 4 3" xfId="2155" xr:uid="{00000000-0005-0000-0000-00002E080000}"/>
    <cellStyle name="Normal 11 2 4 3 2" xfId="2156" xr:uid="{00000000-0005-0000-0000-00002F080000}"/>
    <cellStyle name="Normal 11 2 4 3 2 2" xfId="2157" xr:uid="{00000000-0005-0000-0000-000030080000}"/>
    <cellStyle name="Normal 11 2 4 3 2 2 2" xfId="2158" xr:uid="{00000000-0005-0000-0000-000031080000}"/>
    <cellStyle name="Normal 11 2 4 3 2 3" xfId="2159" xr:uid="{00000000-0005-0000-0000-000032080000}"/>
    <cellStyle name="Normal 11 2 4 3 2 4" xfId="2160" xr:uid="{00000000-0005-0000-0000-000033080000}"/>
    <cellStyle name="Normal 11 2 4 3 3" xfId="2161" xr:uid="{00000000-0005-0000-0000-000034080000}"/>
    <cellStyle name="Normal 11 2 4 3 3 2" xfId="2162" xr:uid="{00000000-0005-0000-0000-000035080000}"/>
    <cellStyle name="Normal 11 2 4 3 4" xfId="2163" xr:uid="{00000000-0005-0000-0000-000036080000}"/>
    <cellStyle name="Normal 11 2 4 3 5" xfId="2164" xr:uid="{00000000-0005-0000-0000-000037080000}"/>
    <cellStyle name="Normal 11 2 4 4" xfId="2165" xr:uid="{00000000-0005-0000-0000-000038080000}"/>
    <cellStyle name="Normal 11 2 4 4 2" xfId="2166" xr:uid="{00000000-0005-0000-0000-000039080000}"/>
    <cellStyle name="Normal 11 2 4 4 2 2" xfId="2167" xr:uid="{00000000-0005-0000-0000-00003A080000}"/>
    <cellStyle name="Normal 11 2 4 4 3" xfId="2168" xr:uid="{00000000-0005-0000-0000-00003B080000}"/>
    <cellStyle name="Normal 11 2 4 4 4" xfId="2169" xr:uid="{00000000-0005-0000-0000-00003C080000}"/>
    <cellStyle name="Normal 11 2 4 5" xfId="2170" xr:uid="{00000000-0005-0000-0000-00003D080000}"/>
    <cellStyle name="Normal 11 2 4 5 2" xfId="2171" xr:uid="{00000000-0005-0000-0000-00003E080000}"/>
    <cellStyle name="Normal 11 2 4 6" xfId="2172" xr:uid="{00000000-0005-0000-0000-00003F080000}"/>
    <cellStyle name="Normal 11 2 4 7" xfId="2173" xr:uid="{00000000-0005-0000-0000-000040080000}"/>
    <cellStyle name="Normal 11 2 5" xfId="2174" xr:uid="{00000000-0005-0000-0000-000041080000}"/>
    <cellStyle name="Normal 11 2 5 2" xfId="2175" xr:uid="{00000000-0005-0000-0000-000042080000}"/>
    <cellStyle name="Normal 11 2 5 2 2" xfId="2176" xr:uid="{00000000-0005-0000-0000-000043080000}"/>
    <cellStyle name="Normal 11 2 5 2 2 2" xfId="2177" xr:uid="{00000000-0005-0000-0000-000044080000}"/>
    <cellStyle name="Normal 11 2 5 2 2 2 2" xfId="2178" xr:uid="{00000000-0005-0000-0000-000045080000}"/>
    <cellStyle name="Normal 11 2 5 2 2 3" xfId="2179" xr:uid="{00000000-0005-0000-0000-000046080000}"/>
    <cellStyle name="Normal 11 2 5 2 2 4" xfId="2180" xr:uid="{00000000-0005-0000-0000-000047080000}"/>
    <cellStyle name="Normal 11 2 5 2 3" xfId="2181" xr:uid="{00000000-0005-0000-0000-000048080000}"/>
    <cellStyle name="Normal 11 2 5 2 3 2" xfId="2182" xr:uid="{00000000-0005-0000-0000-000049080000}"/>
    <cellStyle name="Normal 11 2 5 2 4" xfId="2183" xr:uid="{00000000-0005-0000-0000-00004A080000}"/>
    <cellStyle name="Normal 11 2 5 2 5" xfId="2184" xr:uid="{00000000-0005-0000-0000-00004B080000}"/>
    <cellStyle name="Normal 11 2 5 3" xfId="2185" xr:uid="{00000000-0005-0000-0000-00004C080000}"/>
    <cellStyle name="Normal 11 2 5 3 2" xfId="2186" xr:uid="{00000000-0005-0000-0000-00004D080000}"/>
    <cellStyle name="Normal 11 2 5 3 2 2" xfId="2187" xr:uid="{00000000-0005-0000-0000-00004E080000}"/>
    <cellStyle name="Normal 11 2 5 3 3" xfId="2188" xr:uid="{00000000-0005-0000-0000-00004F080000}"/>
    <cellStyle name="Normal 11 2 5 3 4" xfId="2189" xr:uid="{00000000-0005-0000-0000-000050080000}"/>
    <cellStyle name="Normal 11 2 5 4" xfId="2190" xr:uid="{00000000-0005-0000-0000-000051080000}"/>
    <cellStyle name="Normal 11 2 5 4 2" xfId="2191" xr:uid="{00000000-0005-0000-0000-000052080000}"/>
    <cellStyle name="Normal 11 2 5 5" xfId="2192" xr:uid="{00000000-0005-0000-0000-000053080000}"/>
    <cellStyle name="Normal 11 2 5 6" xfId="2193" xr:uid="{00000000-0005-0000-0000-000054080000}"/>
    <cellStyle name="Normal 11 2 6" xfId="2194" xr:uid="{00000000-0005-0000-0000-000055080000}"/>
    <cellStyle name="Normal 11 2 6 2" xfId="2195" xr:uid="{00000000-0005-0000-0000-000056080000}"/>
    <cellStyle name="Normal 11 2 6 2 2" xfId="2196" xr:uid="{00000000-0005-0000-0000-000057080000}"/>
    <cellStyle name="Normal 11 2 6 2 2 2" xfId="2197" xr:uid="{00000000-0005-0000-0000-000058080000}"/>
    <cellStyle name="Normal 11 2 6 2 2 2 2" xfId="2198" xr:uid="{00000000-0005-0000-0000-000059080000}"/>
    <cellStyle name="Normal 11 2 6 2 2 3" xfId="2199" xr:uid="{00000000-0005-0000-0000-00005A080000}"/>
    <cellStyle name="Normal 11 2 6 2 2 4" xfId="2200" xr:uid="{00000000-0005-0000-0000-00005B080000}"/>
    <cellStyle name="Normal 11 2 6 2 3" xfId="2201" xr:uid="{00000000-0005-0000-0000-00005C080000}"/>
    <cellStyle name="Normal 11 2 6 2 3 2" xfId="2202" xr:uid="{00000000-0005-0000-0000-00005D080000}"/>
    <cellStyle name="Normal 11 2 6 2 4" xfId="2203" xr:uid="{00000000-0005-0000-0000-00005E080000}"/>
    <cellStyle name="Normal 11 2 6 2 5" xfId="2204" xr:uid="{00000000-0005-0000-0000-00005F080000}"/>
    <cellStyle name="Normal 11 2 6 3" xfId="2205" xr:uid="{00000000-0005-0000-0000-000060080000}"/>
    <cellStyle name="Normal 11 2 6 3 2" xfId="2206" xr:uid="{00000000-0005-0000-0000-000061080000}"/>
    <cellStyle name="Normal 11 2 6 3 2 2" xfId="2207" xr:uid="{00000000-0005-0000-0000-000062080000}"/>
    <cellStyle name="Normal 11 2 6 3 3" xfId="2208" xr:uid="{00000000-0005-0000-0000-000063080000}"/>
    <cellStyle name="Normal 11 2 6 3 4" xfId="2209" xr:uid="{00000000-0005-0000-0000-000064080000}"/>
    <cellStyle name="Normal 11 2 6 4" xfId="2210" xr:uid="{00000000-0005-0000-0000-000065080000}"/>
    <cellStyle name="Normal 11 2 6 4 2" xfId="2211" xr:uid="{00000000-0005-0000-0000-000066080000}"/>
    <cellStyle name="Normal 11 2 6 5" xfId="2212" xr:uid="{00000000-0005-0000-0000-000067080000}"/>
    <cellStyle name="Normal 11 2 6 6" xfId="2213" xr:uid="{00000000-0005-0000-0000-000068080000}"/>
    <cellStyle name="Normal 11 2 7" xfId="2214" xr:uid="{00000000-0005-0000-0000-000069080000}"/>
    <cellStyle name="Normal 11 2 7 2" xfId="2215" xr:uid="{00000000-0005-0000-0000-00006A080000}"/>
    <cellStyle name="Normal 11 2 7 2 2" xfId="2216" xr:uid="{00000000-0005-0000-0000-00006B080000}"/>
    <cellStyle name="Normal 11 2 7 2 2 2" xfId="2217" xr:uid="{00000000-0005-0000-0000-00006C080000}"/>
    <cellStyle name="Normal 11 2 7 2 3" xfId="2218" xr:uid="{00000000-0005-0000-0000-00006D080000}"/>
    <cellStyle name="Normal 11 2 7 2 4" xfId="2219" xr:uid="{00000000-0005-0000-0000-00006E080000}"/>
    <cellStyle name="Normal 11 2 7 3" xfId="2220" xr:uid="{00000000-0005-0000-0000-00006F080000}"/>
    <cellStyle name="Normal 11 2 7 3 2" xfId="2221" xr:uid="{00000000-0005-0000-0000-000070080000}"/>
    <cellStyle name="Normal 11 2 7 4" xfId="2222" xr:uid="{00000000-0005-0000-0000-000071080000}"/>
    <cellStyle name="Normal 11 2 7 5" xfId="2223" xr:uid="{00000000-0005-0000-0000-000072080000}"/>
    <cellStyle name="Normal 11 2 8" xfId="2224" xr:uid="{00000000-0005-0000-0000-000073080000}"/>
    <cellStyle name="Normal 11 2 8 2" xfId="2225" xr:uid="{00000000-0005-0000-0000-000074080000}"/>
    <cellStyle name="Normal 11 2 8 2 2" xfId="2226" xr:uid="{00000000-0005-0000-0000-000075080000}"/>
    <cellStyle name="Normal 11 2 8 2 2 2" xfId="2227" xr:uid="{00000000-0005-0000-0000-000076080000}"/>
    <cellStyle name="Normal 11 2 8 2 3" xfId="2228" xr:uid="{00000000-0005-0000-0000-000077080000}"/>
    <cellStyle name="Normal 11 2 8 2 4" xfId="2229" xr:uid="{00000000-0005-0000-0000-000078080000}"/>
    <cellStyle name="Normal 11 2 8 3" xfId="2230" xr:uid="{00000000-0005-0000-0000-000079080000}"/>
    <cellStyle name="Normal 11 2 8 3 2" xfId="2231" xr:uid="{00000000-0005-0000-0000-00007A080000}"/>
    <cellStyle name="Normal 11 2 8 4" xfId="2232" xr:uid="{00000000-0005-0000-0000-00007B080000}"/>
    <cellStyle name="Normal 11 2 8 5" xfId="2233" xr:uid="{00000000-0005-0000-0000-00007C080000}"/>
    <cellStyle name="Normal 11 2 9" xfId="2234" xr:uid="{00000000-0005-0000-0000-00007D080000}"/>
    <cellStyle name="Normal 11 2 9 2" xfId="2235" xr:uid="{00000000-0005-0000-0000-00007E080000}"/>
    <cellStyle name="Normal 11 2 9 2 2" xfId="2236" xr:uid="{00000000-0005-0000-0000-00007F080000}"/>
    <cellStyle name="Normal 11 2 9 3" xfId="2237" xr:uid="{00000000-0005-0000-0000-000080080000}"/>
    <cellStyle name="Normal 11 2 9 4" xfId="2238" xr:uid="{00000000-0005-0000-0000-000081080000}"/>
    <cellStyle name="Normal 11 20" xfId="2239" xr:uid="{00000000-0005-0000-0000-000082080000}"/>
    <cellStyle name="Normal 11 3" xfId="2240" xr:uid="{00000000-0005-0000-0000-000083080000}"/>
    <cellStyle name="Normal 11 3 10" xfId="2241" xr:uid="{00000000-0005-0000-0000-000084080000}"/>
    <cellStyle name="Normal 11 3 2" xfId="2242" xr:uid="{00000000-0005-0000-0000-000085080000}"/>
    <cellStyle name="Normal 11 3 2 2" xfId="2243" xr:uid="{00000000-0005-0000-0000-000086080000}"/>
    <cellStyle name="Normal 11 3 2 2 2" xfId="2244" xr:uid="{00000000-0005-0000-0000-000087080000}"/>
    <cellStyle name="Normal 11 3 2 2 2 2" xfId="2245" xr:uid="{00000000-0005-0000-0000-000088080000}"/>
    <cellStyle name="Normal 11 3 2 2 2 2 2" xfId="2246" xr:uid="{00000000-0005-0000-0000-000089080000}"/>
    <cellStyle name="Normal 11 3 2 2 2 2 2 2" xfId="2247" xr:uid="{00000000-0005-0000-0000-00008A080000}"/>
    <cellStyle name="Normal 11 3 2 2 2 2 2 2 2" xfId="2248" xr:uid="{00000000-0005-0000-0000-00008B080000}"/>
    <cellStyle name="Normal 11 3 2 2 2 2 2 3" xfId="2249" xr:uid="{00000000-0005-0000-0000-00008C080000}"/>
    <cellStyle name="Normal 11 3 2 2 2 2 2 4" xfId="2250" xr:uid="{00000000-0005-0000-0000-00008D080000}"/>
    <cellStyle name="Normal 11 3 2 2 2 2 3" xfId="2251" xr:uid="{00000000-0005-0000-0000-00008E080000}"/>
    <cellStyle name="Normal 11 3 2 2 2 2 3 2" xfId="2252" xr:uid="{00000000-0005-0000-0000-00008F080000}"/>
    <cellStyle name="Normal 11 3 2 2 2 2 4" xfId="2253" xr:uid="{00000000-0005-0000-0000-000090080000}"/>
    <cellStyle name="Normal 11 3 2 2 2 2 5" xfId="2254" xr:uid="{00000000-0005-0000-0000-000091080000}"/>
    <cellStyle name="Normal 11 3 2 2 2 3" xfId="2255" xr:uid="{00000000-0005-0000-0000-000092080000}"/>
    <cellStyle name="Normal 11 3 2 2 2 3 2" xfId="2256" xr:uid="{00000000-0005-0000-0000-000093080000}"/>
    <cellStyle name="Normal 11 3 2 2 2 3 2 2" xfId="2257" xr:uid="{00000000-0005-0000-0000-000094080000}"/>
    <cellStyle name="Normal 11 3 2 2 2 3 3" xfId="2258" xr:uid="{00000000-0005-0000-0000-000095080000}"/>
    <cellStyle name="Normal 11 3 2 2 2 3 4" xfId="2259" xr:uid="{00000000-0005-0000-0000-000096080000}"/>
    <cellStyle name="Normal 11 3 2 2 2 4" xfId="2260" xr:uid="{00000000-0005-0000-0000-000097080000}"/>
    <cellStyle name="Normal 11 3 2 2 2 4 2" xfId="2261" xr:uid="{00000000-0005-0000-0000-000098080000}"/>
    <cellStyle name="Normal 11 3 2 2 2 5" xfId="2262" xr:uid="{00000000-0005-0000-0000-000099080000}"/>
    <cellStyle name="Normal 11 3 2 2 2 6" xfId="2263" xr:uid="{00000000-0005-0000-0000-00009A080000}"/>
    <cellStyle name="Normal 11 3 2 2 3" xfId="2264" xr:uid="{00000000-0005-0000-0000-00009B080000}"/>
    <cellStyle name="Normal 11 3 2 2 3 2" xfId="2265" xr:uid="{00000000-0005-0000-0000-00009C080000}"/>
    <cellStyle name="Normal 11 3 2 2 3 2 2" xfId="2266" xr:uid="{00000000-0005-0000-0000-00009D080000}"/>
    <cellStyle name="Normal 11 3 2 2 3 2 2 2" xfId="2267" xr:uid="{00000000-0005-0000-0000-00009E080000}"/>
    <cellStyle name="Normal 11 3 2 2 3 2 3" xfId="2268" xr:uid="{00000000-0005-0000-0000-00009F080000}"/>
    <cellStyle name="Normal 11 3 2 2 3 2 4" xfId="2269" xr:uid="{00000000-0005-0000-0000-0000A0080000}"/>
    <cellStyle name="Normal 11 3 2 2 3 3" xfId="2270" xr:uid="{00000000-0005-0000-0000-0000A1080000}"/>
    <cellStyle name="Normal 11 3 2 2 3 3 2" xfId="2271" xr:uid="{00000000-0005-0000-0000-0000A2080000}"/>
    <cellStyle name="Normal 11 3 2 2 3 4" xfId="2272" xr:uid="{00000000-0005-0000-0000-0000A3080000}"/>
    <cellStyle name="Normal 11 3 2 2 3 5" xfId="2273" xr:uid="{00000000-0005-0000-0000-0000A4080000}"/>
    <cellStyle name="Normal 11 3 2 2 4" xfId="2274" xr:uid="{00000000-0005-0000-0000-0000A5080000}"/>
    <cellStyle name="Normal 11 3 2 2 4 2" xfId="2275" xr:uid="{00000000-0005-0000-0000-0000A6080000}"/>
    <cellStyle name="Normal 11 3 2 2 4 2 2" xfId="2276" xr:uid="{00000000-0005-0000-0000-0000A7080000}"/>
    <cellStyle name="Normal 11 3 2 2 4 3" xfId="2277" xr:uid="{00000000-0005-0000-0000-0000A8080000}"/>
    <cellStyle name="Normal 11 3 2 2 4 4" xfId="2278" xr:uid="{00000000-0005-0000-0000-0000A9080000}"/>
    <cellStyle name="Normal 11 3 2 2 5" xfId="2279" xr:uid="{00000000-0005-0000-0000-0000AA080000}"/>
    <cellStyle name="Normal 11 3 2 2 5 2" xfId="2280" xr:uid="{00000000-0005-0000-0000-0000AB080000}"/>
    <cellStyle name="Normal 11 3 2 2 6" xfId="2281" xr:uid="{00000000-0005-0000-0000-0000AC080000}"/>
    <cellStyle name="Normal 11 3 2 2 7" xfId="2282" xr:uid="{00000000-0005-0000-0000-0000AD080000}"/>
    <cellStyle name="Normal 11 3 2 3" xfId="2283" xr:uid="{00000000-0005-0000-0000-0000AE080000}"/>
    <cellStyle name="Normal 11 3 2 3 2" xfId="2284" xr:uid="{00000000-0005-0000-0000-0000AF080000}"/>
    <cellStyle name="Normal 11 3 2 3 2 2" xfId="2285" xr:uid="{00000000-0005-0000-0000-0000B0080000}"/>
    <cellStyle name="Normal 11 3 2 3 2 2 2" xfId="2286" xr:uid="{00000000-0005-0000-0000-0000B1080000}"/>
    <cellStyle name="Normal 11 3 2 3 2 2 2 2" xfId="2287" xr:uid="{00000000-0005-0000-0000-0000B2080000}"/>
    <cellStyle name="Normal 11 3 2 3 2 2 3" xfId="2288" xr:uid="{00000000-0005-0000-0000-0000B3080000}"/>
    <cellStyle name="Normal 11 3 2 3 2 2 4" xfId="2289" xr:uid="{00000000-0005-0000-0000-0000B4080000}"/>
    <cellStyle name="Normal 11 3 2 3 2 3" xfId="2290" xr:uid="{00000000-0005-0000-0000-0000B5080000}"/>
    <cellStyle name="Normal 11 3 2 3 2 3 2" xfId="2291" xr:uid="{00000000-0005-0000-0000-0000B6080000}"/>
    <cellStyle name="Normal 11 3 2 3 2 4" xfId="2292" xr:uid="{00000000-0005-0000-0000-0000B7080000}"/>
    <cellStyle name="Normal 11 3 2 3 2 5" xfId="2293" xr:uid="{00000000-0005-0000-0000-0000B8080000}"/>
    <cellStyle name="Normal 11 3 2 3 3" xfId="2294" xr:uid="{00000000-0005-0000-0000-0000B9080000}"/>
    <cellStyle name="Normal 11 3 2 3 3 2" xfId="2295" xr:uid="{00000000-0005-0000-0000-0000BA080000}"/>
    <cellStyle name="Normal 11 3 2 3 3 2 2" xfId="2296" xr:uid="{00000000-0005-0000-0000-0000BB080000}"/>
    <cellStyle name="Normal 11 3 2 3 3 3" xfId="2297" xr:uid="{00000000-0005-0000-0000-0000BC080000}"/>
    <cellStyle name="Normal 11 3 2 3 3 4" xfId="2298" xr:uid="{00000000-0005-0000-0000-0000BD080000}"/>
    <cellStyle name="Normal 11 3 2 3 4" xfId="2299" xr:uid="{00000000-0005-0000-0000-0000BE080000}"/>
    <cellStyle name="Normal 11 3 2 3 4 2" xfId="2300" xr:uid="{00000000-0005-0000-0000-0000BF080000}"/>
    <cellStyle name="Normal 11 3 2 3 5" xfId="2301" xr:uid="{00000000-0005-0000-0000-0000C0080000}"/>
    <cellStyle name="Normal 11 3 2 3 6" xfId="2302" xr:uid="{00000000-0005-0000-0000-0000C1080000}"/>
    <cellStyle name="Normal 11 3 2 4" xfId="2303" xr:uid="{00000000-0005-0000-0000-0000C2080000}"/>
    <cellStyle name="Normal 11 3 2 4 2" xfId="2304" xr:uid="{00000000-0005-0000-0000-0000C3080000}"/>
    <cellStyle name="Normal 11 3 2 4 2 2" xfId="2305" xr:uid="{00000000-0005-0000-0000-0000C4080000}"/>
    <cellStyle name="Normal 11 3 2 4 2 2 2" xfId="2306" xr:uid="{00000000-0005-0000-0000-0000C5080000}"/>
    <cellStyle name="Normal 11 3 2 4 2 2 2 2" xfId="2307" xr:uid="{00000000-0005-0000-0000-0000C6080000}"/>
    <cellStyle name="Normal 11 3 2 4 2 2 3" xfId="2308" xr:uid="{00000000-0005-0000-0000-0000C7080000}"/>
    <cellStyle name="Normal 11 3 2 4 2 2 4" xfId="2309" xr:uid="{00000000-0005-0000-0000-0000C8080000}"/>
    <cellStyle name="Normal 11 3 2 4 2 3" xfId="2310" xr:uid="{00000000-0005-0000-0000-0000C9080000}"/>
    <cellStyle name="Normal 11 3 2 4 2 3 2" xfId="2311" xr:uid="{00000000-0005-0000-0000-0000CA080000}"/>
    <cellStyle name="Normal 11 3 2 4 2 4" xfId="2312" xr:uid="{00000000-0005-0000-0000-0000CB080000}"/>
    <cellStyle name="Normal 11 3 2 4 2 5" xfId="2313" xr:uid="{00000000-0005-0000-0000-0000CC080000}"/>
    <cellStyle name="Normal 11 3 2 4 3" xfId="2314" xr:uid="{00000000-0005-0000-0000-0000CD080000}"/>
    <cellStyle name="Normal 11 3 2 4 3 2" xfId="2315" xr:uid="{00000000-0005-0000-0000-0000CE080000}"/>
    <cellStyle name="Normal 11 3 2 4 3 2 2" xfId="2316" xr:uid="{00000000-0005-0000-0000-0000CF080000}"/>
    <cellStyle name="Normal 11 3 2 4 3 3" xfId="2317" xr:uid="{00000000-0005-0000-0000-0000D0080000}"/>
    <cellStyle name="Normal 11 3 2 4 3 4" xfId="2318" xr:uid="{00000000-0005-0000-0000-0000D1080000}"/>
    <cellStyle name="Normal 11 3 2 4 4" xfId="2319" xr:uid="{00000000-0005-0000-0000-0000D2080000}"/>
    <cellStyle name="Normal 11 3 2 4 4 2" xfId="2320" xr:uid="{00000000-0005-0000-0000-0000D3080000}"/>
    <cellStyle name="Normal 11 3 2 4 5" xfId="2321" xr:uid="{00000000-0005-0000-0000-0000D4080000}"/>
    <cellStyle name="Normal 11 3 2 4 6" xfId="2322" xr:uid="{00000000-0005-0000-0000-0000D5080000}"/>
    <cellStyle name="Normal 11 3 2 5" xfId="2323" xr:uid="{00000000-0005-0000-0000-0000D6080000}"/>
    <cellStyle name="Normal 11 3 2 5 2" xfId="2324" xr:uid="{00000000-0005-0000-0000-0000D7080000}"/>
    <cellStyle name="Normal 11 3 2 5 2 2" xfId="2325" xr:uid="{00000000-0005-0000-0000-0000D8080000}"/>
    <cellStyle name="Normal 11 3 2 5 2 2 2" xfId="2326" xr:uid="{00000000-0005-0000-0000-0000D9080000}"/>
    <cellStyle name="Normal 11 3 2 5 2 3" xfId="2327" xr:uid="{00000000-0005-0000-0000-0000DA080000}"/>
    <cellStyle name="Normal 11 3 2 5 2 4" xfId="2328" xr:uid="{00000000-0005-0000-0000-0000DB080000}"/>
    <cellStyle name="Normal 11 3 2 5 3" xfId="2329" xr:uid="{00000000-0005-0000-0000-0000DC080000}"/>
    <cellStyle name="Normal 11 3 2 5 3 2" xfId="2330" xr:uid="{00000000-0005-0000-0000-0000DD080000}"/>
    <cellStyle name="Normal 11 3 2 5 4" xfId="2331" xr:uid="{00000000-0005-0000-0000-0000DE080000}"/>
    <cellStyle name="Normal 11 3 2 5 5" xfId="2332" xr:uid="{00000000-0005-0000-0000-0000DF080000}"/>
    <cellStyle name="Normal 11 3 2 6" xfId="2333" xr:uid="{00000000-0005-0000-0000-0000E0080000}"/>
    <cellStyle name="Normal 11 3 2 6 2" xfId="2334" xr:uid="{00000000-0005-0000-0000-0000E1080000}"/>
    <cellStyle name="Normal 11 3 2 6 2 2" xfId="2335" xr:uid="{00000000-0005-0000-0000-0000E2080000}"/>
    <cellStyle name="Normal 11 3 2 6 3" xfId="2336" xr:uid="{00000000-0005-0000-0000-0000E3080000}"/>
    <cellStyle name="Normal 11 3 2 6 4" xfId="2337" xr:uid="{00000000-0005-0000-0000-0000E4080000}"/>
    <cellStyle name="Normal 11 3 2 7" xfId="2338" xr:uid="{00000000-0005-0000-0000-0000E5080000}"/>
    <cellStyle name="Normal 11 3 2 7 2" xfId="2339" xr:uid="{00000000-0005-0000-0000-0000E6080000}"/>
    <cellStyle name="Normal 11 3 2 8" xfId="2340" xr:uid="{00000000-0005-0000-0000-0000E7080000}"/>
    <cellStyle name="Normal 11 3 2 9" xfId="2341" xr:uid="{00000000-0005-0000-0000-0000E8080000}"/>
    <cellStyle name="Normal 11 3 3" xfId="2342" xr:uid="{00000000-0005-0000-0000-0000E9080000}"/>
    <cellStyle name="Normal 11 3 3 2" xfId="2343" xr:uid="{00000000-0005-0000-0000-0000EA080000}"/>
    <cellStyle name="Normal 11 3 3 2 2" xfId="2344" xr:uid="{00000000-0005-0000-0000-0000EB080000}"/>
    <cellStyle name="Normal 11 3 3 2 2 2" xfId="2345" xr:uid="{00000000-0005-0000-0000-0000EC080000}"/>
    <cellStyle name="Normal 11 3 3 2 2 2 2" xfId="2346" xr:uid="{00000000-0005-0000-0000-0000ED080000}"/>
    <cellStyle name="Normal 11 3 3 2 2 2 2 2" xfId="2347" xr:uid="{00000000-0005-0000-0000-0000EE080000}"/>
    <cellStyle name="Normal 11 3 3 2 2 2 3" xfId="2348" xr:uid="{00000000-0005-0000-0000-0000EF080000}"/>
    <cellStyle name="Normal 11 3 3 2 2 2 4" xfId="2349" xr:uid="{00000000-0005-0000-0000-0000F0080000}"/>
    <cellStyle name="Normal 11 3 3 2 2 3" xfId="2350" xr:uid="{00000000-0005-0000-0000-0000F1080000}"/>
    <cellStyle name="Normal 11 3 3 2 2 3 2" xfId="2351" xr:uid="{00000000-0005-0000-0000-0000F2080000}"/>
    <cellStyle name="Normal 11 3 3 2 2 4" xfId="2352" xr:uid="{00000000-0005-0000-0000-0000F3080000}"/>
    <cellStyle name="Normal 11 3 3 2 2 5" xfId="2353" xr:uid="{00000000-0005-0000-0000-0000F4080000}"/>
    <cellStyle name="Normal 11 3 3 2 3" xfId="2354" xr:uid="{00000000-0005-0000-0000-0000F5080000}"/>
    <cellStyle name="Normal 11 3 3 2 3 2" xfId="2355" xr:uid="{00000000-0005-0000-0000-0000F6080000}"/>
    <cellStyle name="Normal 11 3 3 2 3 2 2" xfId="2356" xr:uid="{00000000-0005-0000-0000-0000F7080000}"/>
    <cellStyle name="Normal 11 3 3 2 3 3" xfId="2357" xr:uid="{00000000-0005-0000-0000-0000F8080000}"/>
    <cellStyle name="Normal 11 3 3 2 3 4" xfId="2358" xr:uid="{00000000-0005-0000-0000-0000F9080000}"/>
    <cellStyle name="Normal 11 3 3 2 4" xfId="2359" xr:uid="{00000000-0005-0000-0000-0000FA080000}"/>
    <cellStyle name="Normal 11 3 3 2 4 2" xfId="2360" xr:uid="{00000000-0005-0000-0000-0000FB080000}"/>
    <cellStyle name="Normal 11 3 3 2 5" xfId="2361" xr:uid="{00000000-0005-0000-0000-0000FC080000}"/>
    <cellStyle name="Normal 11 3 3 2 6" xfId="2362" xr:uid="{00000000-0005-0000-0000-0000FD080000}"/>
    <cellStyle name="Normal 11 3 3 3" xfId="2363" xr:uid="{00000000-0005-0000-0000-0000FE080000}"/>
    <cellStyle name="Normal 11 3 3 3 2" xfId="2364" xr:uid="{00000000-0005-0000-0000-0000FF080000}"/>
    <cellStyle name="Normal 11 3 3 3 2 2" xfId="2365" xr:uid="{00000000-0005-0000-0000-000000090000}"/>
    <cellStyle name="Normal 11 3 3 3 2 2 2" xfId="2366" xr:uid="{00000000-0005-0000-0000-000001090000}"/>
    <cellStyle name="Normal 11 3 3 3 2 3" xfId="2367" xr:uid="{00000000-0005-0000-0000-000002090000}"/>
    <cellStyle name="Normal 11 3 3 3 2 4" xfId="2368" xr:uid="{00000000-0005-0000-0000-000003090000}"/>
    <cellStyle name="Normal 11 3 3 3 3" xfId="2369" xr:uid="{00000000-0005-0000-0000-000004090000}"/>
    <cellStyle name="Normal 11 3 3 3 3 2" xfId="2370" xr:uid="{00000000-0005-0000-0000-000005090000}"/>
    <cellStyle name="Normal 11 3 3 3 4" xfId="2371" xr:uid="{00000000-0005-0000-0000-000006090000}"/>
    <cellStyle name="Normal 11 3 3 3 5" xfId="2372" xr:uid="{00000000-0005-0000-0000-000007090000}"/>
    <cellStyle name="Normal 11 3 3 4" xfId="2373" xr:uid="{00000000-0005-0000-0000-000008090000}"/>
    <cellStyle name="Normal 11 3 3 4 2" xfId="2374" xr:uid="{00000000-0005-0000-0000-000009090000}"/>
    <cellStyle name="Normal 11 3 3 4 2 2" xfId="2375" xr:uid="{00000000-0005-0000-0000-00000A090000}"/>
    <cellStyle name="Normal 11 3 3 4 3" xfId="2376" xr:uid="{00000000-0005-0000-0000-00000B090000}"/>
    <cellStyle name="Normal 11 3 3 4 4" xfId="2377" xr:uid="{00000000-0005-0000-0000-00000C090000}"/>
    <cellStyle name="Normal 11 3 3 5" xfId="2378" xr:uid="{00000000-0005-0000-0000-00000D090000}"/>
    <cellStyle name="Normal 11 3 3 5 2" xfId="2379" xr:uid="{00000000-0005-0000-0000-00000E090000}"/>
    <cellStyle name="Normal 11 3 3 6" xfId="2380" xr:uid="{00000000-0005-0000-0000-00000F090000}"/>
    <cellStyle name="Normal 11 3 3 7" xfId="2381" xr:uid="{00000000-0005-0000-0000-000010090000}"/>
    <cellStyle name="Normal 11 3 4" xfId="2382" xr:uid="{00000000-0005-0000-0000-000011090000}"/>
    <cellStyle name="Normal 11 3 4 2" xfId="2383" xr:uid="{00000000-0005-0000-0000-000012090000}"/>
    <cellStyle name="Normal 11 3 4 2 2" xfId="2384" xr:uid="{00000000-0005-0000-0000-000013090000}"/>
    <cellStyle name="Normal 11 3 4 2 2 2" xfId="2385" xr:uid="{00000000-0005-0000-0000-000014090000}"/>
    <cellStyle name="Normal 11 3 4 2 2 2 2" xfId="2386" xr:uid="{00000000-0005-0000-0000-000015090000}"/>
    <cellStyle name="Normal 11 3 4 2 2 3" xfId="2387" xr:uid="{00000000-0005-0000-0000-000016090000}"/>
    <cellStyle name="Normal 11 3 4 2 2 4" xfId="2388" xr:uid="{00000000-0005-0000-0000-000017090000}"/>
    <cellStyle name="Normal 11 3 4 2 3" xfId="2389" xr:uid="{00000000-0005-0000-0000-000018090000}"/>
    <cellStyle name="Normal 11 3 4 2 3 2" xfId="2390" xr:uid="{00000000-0005-0000-0000-000019090000}"/>
    <cellStyle name="Normal 11 3 4 2 4" xfId="2391" xr:uid="{00000000-0005-0000-0000-00001A090000}"/>
    <cellStyle name="Normal 11 3 4 2 5" xfId="2392" xr:uid="{00000000-0005-0000-0000-00001B090000}"/>
    <cellStyle name="Normal 11 3 4 3" xfId="2393" xr:uid="{00000000-0005-0000-0000-00001C090000}"/>
    <cellStyle name="Normal 11 3 4 3 2" xfId="2394" xr:uid="{00000000-0005-0000-0000-00001D090000}"/>
    <cellStyle name="Normal 11 3 4 3 2 2" xfId="2395" xr:uid="{00000000-0005-0000-0000-00001E090000}"/>
    <cellStyle name="Normal 11 3 4 3 3" xfId="2396" xr:uid="{00000000-0005-0000-0000-00001F090000}"/>
    <cellStyle name="Normal 11 3 4 3 4" xfId="2397" xr:uid="{00000000-0005-0000-0000-000020090000}"/>
    <cellStyle name="Normal 11 3 4 4" xfId="2398" xr:uid="{00000000-0005-0000-0000-000021090000}"/>
    <cellStyle name="Normal 11 3 4 4 2" xfId="2399" xr:uid="{00000000-0005-0000-0000-000022090000}"/>
    <cellStyle name="Normal 11 3 4 5" xfId="2400" xr:uid="{00000000-0005-0000-0000-000023090000}"/>
    <cellStyle name="Normal 11 3 4 6" xfId="2401" xr:uid="{00000000-0005-0000-0000-000024090000}"/>
    <cellStyle name="Normal 11 3 5" xfId="2402" xr:uid="{00000000-0005-0000-0000-000025090000}"/>
    <cellStyle name="Normal 11 3 5 2" xfId="2403" xr:uid="{00000000-0005-0000-0000-000026090000}"/>
    <cellStyle name="Normal 11 3 5 2 2" xfId="2404" xr:uid="{00000000-0005-0000-0000-000027090000}"/>
    <cellStyle name="Normal 11 3 5 2 2 2" xfId="2405" xr:uid="{00000000-0005-0000-0000-000028090000}"/>
    <cellStyle name="Normal 11 3 5 2 2 2 2" xfId="2406" xr:uid="{00000000-0005-0000-0000-000029090000}"/>
    <cellStyle name="Normal 11 3 5 2 2 3" xfId="2407" xr:uid="{00000000-0005-0000-0000-00002A090000}"/>
    <cellStyle name="Normal 11 3 5 2 2 4" xfId="2408" xr:uid="{00000000-0005-0000-0000-00002B090000}"/>
    <cellStyle name="Normal 11 3 5 2 3" xfId="2409" xr:uid="{00000000-0005-0000-0000-00002C090000}"/>
    <cellStyle name="Normal 11 3 5 2 3 2" xfId="2410" xr:uid="{00000000-0005-0000-0000-00002D090000}"/>
    <cellStyle name="Normal 11 3 5 2 4" xfId="2411" xr:uid="{00000000-0005-0000-0000-00002E090000}"/>
    <cellStyle name="Normal 11 3 5 2 5" xfId="2412" xr:uid="{00000000-0005-0000-0000-00002F090000}"/>
    <cellStyle name="Normal 11 3 5 3" xfId="2413" xr:uid="{00000000-0005-0000-0000-000030090000}"/>
    <cellStyle name="Normal 11 3 5 3 2" xfId="2414" xr:uid="{00000000-0005-0000-0000-000031090000}"/>
    <cellStyle name="Normal 11 3 5 3 2 2" xfId="2415" xr:uid="{00000000-0005-0000-0000-000032090000}"/>
    <cellStyle name="Normal 11 3 5 3 3" xfId="2416" xr:uid="{00000000-0005-0000-0000-000033090000}"/>
    <cellStyle name="Normal 11 3 5 3 4" xfId="2417" xr:uid="{00000000-0005-0000-0000-000034090000}"/>
    <cellStyle name="Normal 11 3 5 4" xfId="2418" xr:uid="{00000000-0005-0000-0000-000035090000}"/>
    <cellStyle name="Normal 11 3 5 4 2" xfId="2419" xr:uid="{00000000-0005-0000-0000-000036090000}"/>
    <cellStyle name="Normal 11 3 5 5" xfId="2420" xr:uid="{00000000-0005-0000-0000-000037090000}"/>
    <cellStyle name="Normal 11 3 5 6" xfId="2421" xr:uid="{00000000-0005-0000-0000-000038090000}"/>
    <cellStyle name="Normal 11 3 6" xfId="2422" xr:uid="{00000000-0005-0000-0000-000039090000}"/>
    <cellStyle name="Normal 11 3 6 2" xfId="2423" xr:uid="{00000000-0005-0000-0000-00003A090000}"/>
    <cellStyle name="Normal 11 3 6 2 2" xfId="2424" xr:uid="{00000000-0005-0000-0000-00003B090000}"/>
    <cellStyle name="Normal 11 3 6 2 2 2" xfId="2425" xr:uid="{00000000-0005-0000-0000-00003C090000}"/>
    <cellStyle name="Normal 11 3 6 2 3" xfId="2426" xr:uid="{00000000-0005-0000-0000-00003D090000}"/>
    <cellStyle name="Normal 11 3 6 2 4" xfId="2427" xr:uid="{00000000-0005-0000-0000-00003E090000}"/>
    <cellStyle name="Normal 11 3 6 3" xfId="2428" xr:uid="{00000000-0005-0000-0000-00003F090000}"/>
    <cellStyle name="Normal 11 3 6 3 2" xfId="2429" xr:uid="{00000000-0005-0000-0000-000040090000}"/>
    <cellStyle name="Normal 11 3 6 4" xfId="2430" xr:uid="{00000000-0005-0000-0000-000041090000}"/>
    <cellStyle name="Normal 11 3 6 5" xfId="2431" xr:uid="{00000000-0005-0000-0000-000042090000}"/>
    <cellStyle name="Normal 11 3 7" xfId="2432" xr:uid="{00000000-0005-0000-0000-000043090000}"/>
    <cellStyle name="Normal 11 3 7 2" xfId="2433" xr:uid="{00000000-0005-0000-0000-000044090000}"/>
    <cellStyle name="Normal 11 3 7 2 2" xfId="2434" xr:uid="{00000000-0005-0000-0000-000045090000}"/>
    <cellStyle name="Normal 11 3 7 3" xfId="2435" xr:uid="{00000000-0005-0000-0000-000046090000}"/>
    <cellStyle name="Normal 11 3 7 4" xfId="2436" xr:uid="{00000000-0005-0000-0000-000047090000}"/>
    <cellStyle name="Normal 11 3 8" xfId="2437" xr:uid="{00000000-0005-0000-0000-000048090000}"/>
    <cellStyle name="Normal 11 3 8 2" xfId="2438" xr:uid="{00000000-0005-0000-0000-000049090000}"/>
    <cellStyle name="Normal 11 3 9" xfId="2439" xr:uid="{00000000-0005-0000-0000-00004A090000}"/>
    <cellStyle name="Normal 11 4" xfId="2440" xr:uid="{00000000-0005-0000-0000-00004B090000}"/>
    <cellStyle name="Normal 11 4 2" xfId="2441" xr:uid="{00000000-0005-0000-0000-00004C090000}"/>
    <cellStyle name="Normal 11 4 2 2" xfId="2442" xr:uid="{00000000-0005-0000-0000-00004D090000}"/>
    <cellStyle name="Normal 11 4 2 2 2" xfId="2443" xr:uid="{00000000-0005-0000-0000-00004E090000}"/>
    <cellStyle name="Normal 11 4 2 2 2 2" xfId="2444" xr:uid="{00000000-0005-0000-0000-00004F090000}"/>
    <cellStyle name="Normal 11 4 2 2 2 2 2" xfId="2445" xr:uid="{00000000-0005-0000-0000-000050090000}"/>
    <cellStyle name="Normal 11 4 2 2 2 2 2 2" xfId="2446" xr:uid="{00000000-0005-0000-0000-000051090000}"/>
    <cellStyle name="Normal 11 4 2 2 2 2 3" xfId="2447" xr:uid="{00000000-0005-0000-0000-000052090000}"/>
    <cellStyle name="Normal 11 4 2 2 2 2 4" xfId="2448" xr:uid="{00000000-0005-0000-0000-000053090000}"/>
    <cellStyle name="Normal 11 4 2 2 2 3" xfId="2449" xr:uid="{00000000-0005-0000-0000-000054090000}"/>
    <cellStyle name="Normal 11 4 2 2 2 3 2" xfId="2450" xr:uid="{00000000-0005-0000-0000-000055090000}"/>
    <cellStyle name="Normal 11 4 2 2 2 4" xfId="2451" xr:uid="{00000000-0005-0000-0000-000056090000}"/>
    <cellStyle name="Normal 11 4 2 2 2 5" xfId="2452" xr:uid="{00000000-0005-0000-0000-000057090000}"/>
    <cellStyle name="Normal 11 4 2 2 3" xfId="2453" xr:uid="{00000000-0005-0000-0000-000058090000}"/>
    <cellStyle name="Normal 11 4 2 2 3 2" xfId="2454" xr:uid="{00000000-0005-0000-0000-000059090000}"/>
    <cellStyle name="Normal 11 4 2 2 3 2 2" xfId="2455" xr:uid="{00000000-0005-0000-0000-00005A090000}"/>
    <cellStyle name="Normal 11 4 2 2 3 3" xfId="2456" xr:uid="{00000000-0005-0000-0000-00005B090000}"/>
    <cellStyle name="Normal 11 4 2 2 3 4" xfId="2457" xr:uid="{00000000-0005-0000-0000-00005C090000}"/>
    <cellStyle name="Normal 11 4 2 2 4" xfId="2458" xr:uid="{00000000-0005-0000-0000-00005D090000}"/>
    <cellStyle name="Normal 11 4 2 2 4 2" xfId="2459" xr:uid="{00000000-0005-0000-0000-00005E090000}"/>
    <cellStyle name="Normal 11 4 2 2 5" xfId="2460" xr:uid="{00000000-0005-0000-0000-00005F090000}"/>
    <cellStyle name="Normal 11 4 2 2 6" xfId="2461" xr:uid="{00000000-0005-0000-0000-000060090000}"/>
    <cellStyle name="Normal 11 4 2 3" xfId="2462" xr:uid="{00000000-0005-0000-0000-000061090000}"/>
    <cellStyle name="Normal 11 4 2 3 2" xfId="2463" xr:uid="{00000000-0005-0000-0000-000062090000}"/>
    <cellStyle name="Normal 11 4 2 3 2 2" xfId="2464" xr:uid="{00000000-0005-0000-0000-000063090000}"/>
    <cellStyle name="Normal 11 4 2 3 2 2 2" xfId="2465" xr:uid="{00000000-0005-0000-0000-000064090000}"/>
    <cellStyle name="Normal 11 4 2 3 2 3" xfId="2466" xr:uid="{00000000-0005-0000-0000-000065090000}"/>
    <cellStyle name="Normal 11 4 2 3 2 4" xfId="2467" xr:uid="{00000000-0005-0000-0000-000066090000}"/>
    <cellStyle name="Normal 11 4 2 3 3" xfId="2468" xr:uid="{00000000-0005-0000-0000-000067090000}"/>
    <cellStyle name="Normal 11 4 2 3 3 2" xfId="2469" xr:uid="{00000000-0005-0000-0000-000068090000}"/>
    <cellStyle name="Normal 11 4 2 3 4" xfId="2470" xr:uid="{00000000-0005-0000-0000-000069090000}"/>
    <cellStyle name="Normal 11 4 2 3 5" xfId="2471" xr:uid="{00000000-0005-0000-0000-00006A090000}"/>
    <cellStyle name="Normal 11 4 2 4" xfId="2472" xr:uid="{00000000-0005-0000-0000-00006B090000}"/>
    <cellStyle name="Normal 11 4 2 4 2" xfId="2473" xr:uid="{00000000-0005-0000-0000-00006C090000}"/>
    <cellStyle name="Normal 11 4 2 4 2 2" xfId="2474" xr:uid="{00000000-0005-0000-0000-00006D090000}"/>
    <cellStyle name="Normal 11 4 2 4 3" xfId="2475" xr:uid="{00000000-0005-0000-0000-00006E090000}"/>
    <cellStyle name="Normal 11 4 2 4 4" xfId="2476" xr:uid="{00000000-0005-0000-0000-00006F090000}"/>
    <cellStyle name="Normal 11 4 2 5" xfId="2477" xr:uid="{00000000-0005-0000-0000-000070090000}"/>
    <cellStyle name="Normal 11 4 2 5 2" xfId="2478" xr:uid="{00000000-0005-0000-0000-000071090000}"/>
    <cellStyle name="Normal 11 4 2 6" xfId="2479" xr:uid="{00000000-0005-0000-0000-000072090000}"/>
    <cellStyle name="Normal 11 4 2 7" xfId="2480" xr:uid="{00000000-0005-0000-0000-000073090000}"/>
    <cellStyle name="Normal 11 4 3" xfId="2481" xr:uid="{00000000-0005-0000-0000-000074090000}"/>
    <cellStyle name="Normal 11 4 3 2" xfId="2482" xr:uid="{00000000-0005-0000-0000-000075090000}"/>
    <cellStyle name="Normal 11 4 3 2 2" xfId="2483" xr:uid="{00000000-0005-0000-0000-000076090000}"/>
    <cellStyle name="Normal 11 4 3 2 2 2" xfId="2484" xr:uid="{00000000-0005-0000-0000-000077090000}"/>
    <cellStyle name="Normal 11 4 3 2 2 2 2" xfId="2485" xr:uid="{00000000-0005-0000-0000-000078090000}"/>
    <cellStyle name="Normal 11 4 3 2 2 3" xfId="2486" xr:uid="{00000000-0005-0000-0000-000079090000}"/>
    <cellStyle name="Normal 11 4 3 2 2 4" xfId="2487" xr:uid="{00000000-0005-0000-0000-00007A090000}"/>
    <cellStyle name="Normal 11 4 3 2 3" xfId="2488" xr:uid="{00000000-0005-0000-0000-00007B090000}"/>
    <cellStyle name="Normal 11 4 3 2 3 2" xfId="2489" xr:uid="{00000000-0005-0000-0000-00007C090000}"/>
    <cellStyle name="Normal 11 4 3 2 4" xfId="2490" xr:uid="{00000000-0005-0000-0000-00007D090000}"/>
    <cellStyle name="Normal 11 4 3 2 5" xfId="2491" xr:uid="{00000000-0005-0000-0000-00007E090000}"/>
    <cellStyle name="Normal 11 4 3 3" xfId="2492" xr:uid="{00000000-0005-0000-0000-00007F090000}"/>
    <cellStyle name="Normal 11 4 3 3 2" xfId="2493" xr:uid="{00000000-0005-0000-0000-000080090000}"/>
    <cellStyle name="Normal 11 4 3 3 2 2" xfId="2494" xr:uid="{00000000-0005-0000-0000-000081090000}"/>
    <cellStyle name="Normal 11 4 3 3 3" xfId="2495" xr:uid="{00000000-0005-0000-0000-000082090000}"/>
    <cellStyle name="Normal 11 4 3 3 4" xfId="2496" xr:uid="{00000000-0005-0000-0000-000083090000}"/>
    <cellStyle name="Normal 11 4 3 4" xfId="2497" xr:uid="{00000000-0005-0000-0000-000084090000}"/>
    <cellStyle name="Normal 11 4 3 4 2" xfId="2498" xr:uid="{00000000-0005-0000-0000-000085090000}"/>
    <cellStyle name="Normal 11 4 3 5" xfId="2499" xr:uid="{00000000-0005-0000-0000-000086090000}"/>
    <cellStyle name="Normal 11 4 3 6" xfId="2500" xr:uid="{00000000-0005-0000-0000-000087090000}"/>
    <cellStyle name="Normal 11 4 4" xfId="2501" xr:uid="{00000000-0005-0000-0000-000088090000}"/>
    <cellStyle name="Normal 11 4 4 2" xfId="2502" xr:uid="{00000000-0005-0000-0000-000089090000}"/>
    <cellStyle name="Normal 11 4 4 2 2" xfId="2503" xr:uid="{00000000-0005-0000-0000-00008A090000}"/>
    <cellStyle name="Normal 11 4 4 2 2 2" xfId="2504" xr:uid="{00000000-0005-0000-0000-00008B090000}"/>
    <cellStyle name="Normal 11 4 4 2 2 2 2" xfId="2505" xr:uid="{00000000-0005-0000-0000-00008C090000}"/>
    <cellStyle name="Normal 11 4 4 2 2 3" xfId="2506" xr:uid="{00000000-0005-0000-0000-00008D090000}"/>
    <cellStyle name="Normal 11 4 4 2 2 4" xfId="2507" xr:uid="{00000000-0005-0000-0000-00008E090000}"/>
    <cellStyle name="Normal 11 4 4 2 3" xfId="2508" xr:uid="{00000000-0005-0000-0000-00008F090000}"/>
    <cellStyle name="Normal 11 4 4 2 3 2" xfId="2509" xr:uid="{00000000-0005-0000-0000-000090090000}"/>
    <cellStyle name="Normal 11 4 4 2 4" xfId="2510" xr:uid="{00000000-0005-0000-0000-000091090000}"/>
    <cellStyle name="Normal 11 4 4 2 5" xfId="2511" xr:uid="{00000000-0005-0000-0000-000092090000}"/>
    <cellStyle name="Normal 11 4 4 3" xfId="2512" xr:uid="{00000000-0005-0000-0000-000093090000}"/>
    <cellStyle name="Normal 11 4 4 3 2" xfId="2513" xr:uid="{00000000-0005-0000-0000-000094090000}"/>
    <cellStyle name="Normal 11 4 4 3 2 2" xfId="2514" xr:uid="{00000000-0005-0000-0000-000095090000}"/>
    <cellStyle name="Normal 11 4 4 3 3" xfId="2515" xr:uid="{00000000-0005-0000-0000-000096090000}"/>
    <cellStyle name="Normal 11 4 4 3 4" xfId="2516" xr:uid="{00000000-0005-0000-0000-000097090000}"/>
    <cellStyle name="Normal 11 4 4 4" xfId="2517" xr:uid="{00000000-0005-0000-0000-000098090000}"/>
    <cellStyle name="Normal 11 4 4 4 2" xfId="2518" xr:uid="{00000000-0005-0000-0000-000099090000}"/>
    <cellStyle name="Normal 11 4 4 5" xfId="2519" xr:uid="{00000000-0005-0000-0000-00009A090000}"/>
    <cellStyle name="Normal 11 4 4 6" xfId="2520" xr:uid="{00000000-0005-0000-0000-00009B090000}"/>
    <cellStyle name="Normal 11 4 5" xfId="2521" xr:uid="{00000000-0005-0000-0000-00009C090000}"/>
    <cellStyle name="Normal 11 4 5 2" xfId="2522" xr:uid="{00000000-0005-0000-0000-00009D090000}"/>
    <cellStyle name="Normal 11 4 5 2 2" xfId="2523" xr:uid="{00000000-0005-0000-0000-00009E090000}"/>
    <cellStyle name="Normal 11 4 5 2 2 2" xfId="2524" xr:uid="{00000000-0005-0000-0000-00009F090000}"/>
    <cellStyle name="Normal 11 4 5 2 3" xfId="2525" xr:uid="{00000000-0005-0000-0000-0000A0090000}"/>
    <cellStyle name="Normal 11 4 5 2 4" xfId="2526" xr:uid="{00000000-0005-0000-0000-0000A1090000}"/>
    <cellStyle name="Normal 11 4 5 3" xfId="2527" xr:uid="{00000000-0005-0000-0000-0000A2090000}"/>
    <cellStyle name="Normal 11 4 5 3 2" xfId="2528" xr:uid="{00000000-0005-0000-0000-0000A3090000}"/>
    <cellStyle name="Normal 11 4 5 4" xfId="2529" xr:uid="{00000000-0005-0000-0000-0000A4090000}"/>
    <cellStyle name="Normal 11 4 5 5" xfId="2530" xr:uid="{00000000-0005-0000-0000-0000A5090000}"/>
    <cellStyle name="Normal 11 4 6" xfId="2531" xr:uid="{00000000-0005-0000-0000-0000A6090000}"/>
    <cellStyle name="Normal 11 4 6 2" xfId="2532" xr:uid="{00000000-0005-0000-0000-0000A7090000}"/>
    <cellStyle name="Normal 11 4 6 2 2" xfId="2533" xr:uid="{00000000-0005-0000-0000-0000A8090000}"/>
    <cellStyle name="Normal 11 4 6 3" xfId="2534" xr:uid="{00000000-0005-0000-0000-0000A9090000}"/>
    <cellStyle name="Normal 11 4 6 4" xfId="2535" xr:uid="{00000000-0005-0000-0000-0000AA090000}"/>
    <cellStyle name="Normal 11 4 7" xfId="2536" xr:uid="{00000000-0005-0000-0000-0000AB090000}"/>
    <cellStyle name="Normal 11 4 7 2" xfId="2537" xr:uid="{00000000-0005-0000-0000-0000AC090000}"/>
    <cellStyle name="Normal 11 4 8" xfId="2538" xr:uid="{00000000-0005-0000-0000-0000AD090000}"/>
    <cellStyle name="Normal 11 4 9" xfId="2539" xr:uid="{00000000-0005-0000-0000-0000AE090000}"/>
    <cellStyle name="Normal 11 5" xfId="2540" xr:uid="{00000000-0005-0000-0000-0000AF090000}"/>
    <cellStyle name="Normal 11 5 2" xfId="2541" xr:uid="{00000000-0005-0000-0000-0000B0090000}"/>
    <cellStyle name="Normal 11 5 2 2" xfId="2542" xr:uid="{00000000-0005-0000-0000-0000B1090000}"/>
    <cellStyle name="Normal 11 5 2 2 2" xfId="2543" xr:uid="{00000000-0005-0000-0000-0000B2090000}"/>
    <cellStyle name="Normal 11 5 2 2 2 2" xfId="2544" xr:uid="{00000000-0005-0000-0000-0000B3090000}"/>
    <cellStyle name="Normal 11 5 2 2 2 2 2" xfId="2545" xr:uid="{00000000-0005-0000-0000-0000B4090000}"/>
    <cellStyle name="Normal 11 5 2 2 2 2 2 2" xfId="2546" xr:uid="{00000000-0005-0000-0000-0000B5090000}"/>
    <cellStyle name="Normal 11 5 2 2 2 2 3" xfId="2547" xr:uid="{00000000-0005-0000-0000-0000B6090000}"/>
    <cellStyle name="Normal 11 5 2 2 2 2 4" xfId="2548" xr:uid="{00000000-0005-0000-0000-0000B7090000}"/>
    <cellStyle name="Normal 11 5 2 2 2 3" xfId="2549" xr:uid="{00000000-0005-0000-0000-0000B8090000}"/>
    <cellStyle name="Normal 11 5 2 2 2 3 2" xfId="2550" xr:uid="{00000000-0005-0000-0000-0000B9090000}"/>
    <cellStyle name="Normal 11 5 2 2 2 4" xfId="2551" xr:uid="{00000000-0005-0000-0000-0000BA090000}"/>
    <cellStyle name="Normal 11 5 2 2 2 5" xfId="2552" xr:uid="{00000000-0005-0000-0000-0000BB090000}"/>
    <cellStyle name="Normal 11 5 2 2 3" xfId="2553" xr:uid="{00000000-0005-0000-0000-0000BC090000}"/>
    <cellStyle name="Normal 11 5 2 2 3 2" xfId="2554" xr:uid="{00000000-0005-0000-0000-0000BD090000}"/>
    <cellStyle name="Normal 11 5 2 2 3 2 2" xfId="2555" xr:uid="{00000000-0005-0000-0000-0000BE090000}"/>
    <cellStyle name="Normal 11 5 2 2 3 3" xfId="2556" xr:uid="{00000000-0005-0000-0000-0000BF090000}"/>
    <cellStyle name="Normal 11 5 2 2 3 4" xfId="2557" xr:uid="{00000000-0005-0000-0000-0000C0090000}"/>
    <cellStyle name="Normal 11 5 2 2 4" xfId="2558" xr:uid="{00000000-0005-0000-0000-0000C1090000}"/>
    <cellStyle name="Normal 11 5 2 2 4 2" xfId="2559" xr:uid="{00000000-0005-0000-0000-0000C2090000}"/>
    <cellStyle name="Normal 11 5 2 2 5" xfId="2560" xr:uid="{00000000-0005-0000-0000-0000C3090000}"/>
    <cellStyle name="Normal 11 5 2 2 6" xfId="2561" xr:uid="{00000000-0005-0000-0000-0000C4090000}"/>
    <cellStyle name="Normal 11 5 2 3" xfId="2562" xr:uid="{00000000-0005-0000-0000-0000C5090000}"/>
    <cellStyle name="Normal 11 5 2 3 2" xfId="2563" xr:uid="{00000000-0005-0000-0000-0000C6090000}"/>
    <cellStyle name="Normal 11 5 2 3 2 2" xfId="2564" xr:uid="{00000000-0005-0000-0000-0000C7090000}"/>
    <cellStyle name="Normal 11 5 2 3 2 2 2" xfId="2565" xr:uid="{00000000-0005-0000-0000-0000C8090000}"/>
    <cellStyle name="Normal 11 5 2 3 2 3" xfId="2566" xr:uid="{00000000-0005-0000-0000-0000C9090000}"/>
    <cellStyle name="Normal 11 5 2 3 2 4" xfId="2567" xr:uid="{00000000-0005-0000-0000-0000CA090000}"/>
    <cellStyle name="Normal 11 5 2 3 3" xfId="2568" xr:uid="{00000000-0005-0000-0000-0000CB090000}"/>
    <cellStyle name="Normal 11 5 2 3 3 2" xfId="2569" xr:uid="{00000000-0005-0000-0000-0000CC090000}"/>
    <cellStyle name="Normal 11 5 2 3 4" xfId="2570" xr:uid="{00000000-0005-0000-0000-0000CD090000}"/>
    <cellStyle name="Normal 11 5 2 3 5" xfId="2571" xr:uid="{00000000-0005-0000-0000-0000CE090000}"/>
    <cellStyle name="Normal 11 5 2 4" xfId="2572" xr:uid="{00000000-0005-0000-0000-0000CF090000}"/>
    <cellStyle name="Normal 11 5 2 4 2" xfId="2573" xr:uid="{00000000-0005-0000-0000-0000D0090000}"/>
    <cellStyle name="Normal 11 5 2 4 2 2" xfId="2574" xr:uid="{00000000-0005-0000-0000-0000D1090000}"/>
    <cellStyle name="Normal 11 5 2 4 3" xfId="2575" xr:uid="{00000000-0005-0000-0000-0000D2090000}"/>
    <cellStyle name="Normal 11 5 2 4 4" xfId="2576" xr:uid="{00000000-0005-0000-0000-0000D3090000}"/>
    <cellStyle name="Normal 11 5 2 5" xfId="2577" xr:uid="{00000000-0005-0000-0000-0000D4090000}"/>
    <cellStyle name="Normal 11 5 2 5 2" xfId="2578" xr:uid="{00000000-0005-0000-0000-0000D5090000}"/>
    <cellStyle name="Normal 11 5 2 6" xfId="2579" xr:uid="{00000000-0005-0000-0000-0000D6090000}"/>
    <cellStyle name="Normal 11 5 2 7" xfId="2580" xr:uid="{00000000-0005-0000-0000-0000D7090000}"/>
    <cellStyle name="Normal 11 5 3" xfId="2581" xr:uid="{00000000-0005-0000-0000-0000D8090000}"/>
    <cellStyle name="Normal 11 5 3 2" xfId="2582" xr:uid="{00000000-0005-0000-0000-0000D9090000}"/>
    <cellStyle name="Normal 11 5 3 2 2" xfId="2583" xr:uid="{00000000-0005-0000-0000-0000DA090000}"/>
    <cellStyle name="Normal 11 5 3 2 2 2" xfId="2584" xr:uid="{00000000-0005-0000-0000-0000DB090000}"/>
    <cellStyle name="Normal 11 5 3 2 2 2 2" xfId="2585" xr:uid="{00000000-0005-0000-0000-0000DC090000}"/>
    <cellStyle name="Normal 11 5 3 2 2 3" xfId="2586" xr:uid="{00000000-0005-0000-0000-0000DD090000}"/>
    <cellStyle name="Normal 11 5 3 2 2 4" xfId="2587" xr:uid="{00000000-0005-0000-0000-0000DE090000}"/>
    <cellStyle name="Normal 11 5 3 2 3" xfId="2588" xr:uid="{00000000-0005-0000-0000-0000DF090000}"/>
    <cellStyle name="Normal 11 5 3 2 3 2" xfId="2589" xr:uid="{00000000-0005-0000-0000-0000E0090000}"/>
    <cellStyle name="Normal 11 5 3 2 4" xfId="2590" xr:uid="{00000000-0005-0000-0000-0000E1090000}"/>
    <cellStyle name="Normal 11 5 3 2 5" xfId="2591" xr:uid="{00000000-0005-0000-0000-0000E2090000}"/>
    <cellStyle name="Normal 11 5 3 3" xfId="2592" xr:uid="{00000000-0005-0000-0000-0000E3090000}"/>
    <cellStyle name="Normal 11 5 3 3 2" xfId="2593" xr:uid="{00000000-0005-0000-0000-0000E4090000}"/>
    <cellStyle name="Normal 11 5 3 3 2 2" xfId="2594" xr:uid="{00000000-0005-0000-0000-0000E5090000}"/>
    <cellStyle name="Normal 11 5 3 3 3" xfId="2595" xr:uid="{00000000-0005-0000-0000-0000E6090000}"/>
    <cellStyle name="Normal 11 5 3 3 4" xfId="2596" xr:uid="{00000000-0005-0000-0000-0000E7090000}"/>
    <cellStyle name="Normal 11 5 3 4" xfId="2597" xr:uid="{00000000-0005-0000-0000-0000E8090000}"/>
    <cellStyle name="Normal 11 5 3 4 2" xfId="2598" xr:uid="{00000000-0005-0000-0000-0000E9090000}"/>
    <cellStyle name="Normal 11 5 3 5" xfId="2599" xr:uid="{00000000-0005-0000-0000-0000EA090000}"/>
    <cellStyle name="Normal 11 5 3 6" xfId="2600" xr:uid="{00000000-0005-0000-0000-0000EB090000}"/>
    <cellStyle name="Normal 11 5 4" xfId="2601" xr:uid="{00000000-0005-0000-0000-0000EC090000}"/>
    <cellStyle name="Normal 11 5 4 2" xfId="2602" xr:uid="{00000000-0005-0000-0000-0000ED090000}"/>
    <cellStyle name="Normal 11 5 4 2 2" xfId="2603" xr:uid="{00000000-0005-0000-0000-0000EE090000}"/>
    <cellStyle name="Normal 11 5 4 2 2 2" xfId="2604" xr:uid="{00000000-0005-0000-0000-0000EF090000}"/>
    <cellStyle name="Normal 11 5 4 2 2 2 2" xfId="2605" xr:uid="{00000000-0005-0000-0000-0000F0090000}"/>
    <cellStyle name="Normal 11 5 4 2 2 3" xfId="2606" xr:uid="{00000000-0005-0000-0000-0000F1090000}"/>
    <cellStyle name="Normal 11 5 4 2 2 4" xfId="2607" xr:uid="{00000000-0005-0000-0000-0000F2090000}"/>
    <cellStyle name="Normal 11 5 4 2 3" xfId="2608" xr:uid="{00000000-0005-0000-0000-0000F3090000}"/>
    <cellStyle name="Normal 11 5 4 2 3 2" xfId="2609" xr:uid="{00000000-0005-0000-0000-0000F4090000}"/>
    <cellStyle name="Normal 11 5 4 2 4" xfId="2610" xr:uid="{00000000-0005-0000-0000-0000F5090000}"/>
    <cellStyle name="Normal 11 5 4 2 5" xfId="2611" xr:uid="{00000000-0005-0000-0000-0000F6090000}"/>
    <cellStyle name="Normal 11 5 4 3" xfId="2612" xr:uid="{00000000-0005-0000-0000-0000F7090000}"/>
    <cellStyle name="Normal 11 5 4 3 2" xfId="2613" xr:uid="{00000000-0005-0000-0000-0000F8090000}"/>
    <cellStyle name="Normal 11 5 4 3 2 2" xfId="2614" xr:uid="{00000000-0005-0000-0000-0000F9090000}"/>
    <cellStyle name="Normal 11 5 4 3 3" xfId="2615" xr:uid="{00000000-0005-0000-0000-0000FA090000}"/>
    <cellStyle name="Normal 11 5 4 3 4" xfId="2616" xr:uid="{00000000-0005-0000-0000-0000FB090000}"/>
    <cellStyle name="Normal 11 5 4 4" xfId="2617" xr:uid="{00000000-0005-0000-0000-0000FC090000}"/>
    <cellStyle name="Normal 11 5 4 4 2" xfId="2618" xr:uid="{00000000-0005-0000-0000-0000FD090000}"/>
    <cellStyle name="Normal 11 5 4 5" xfId="2619" xr:uid="{00000000-0005-0000-0000-0000FE090000}"/>
    <cellStyle name="Normal 11 5 4 6" xfId="2620" xr:uid="{00000000-0005-0000-0000-0000FF090000}"/>
    <cellStyle name="Normal 11 5 5" xfId="2621" xr:uid="{00000000-0005-0000-0000-0000000A0000}"/>
    <cellStyle name="Normal 11 5 5 2" xfId="2622" xr:uid="{00000000-0005-0000-0000-0000010A0000}"/>
    <cellStyle name="Normal 11 5 5 2 2" xfId="2623" xr:uid="{00000000-0005-0000-0000-0000020A0000}"/>
    <cellStyle name="Normal 11 5 5 2 2 2" xfId="2624" xr:uid="{00000000-0005-0000-0000-0000030A0000}"/>
    <cellStyle name="Normal 11 5 5 2 3" xfId="2625" xr:uid="{00000000-0005-0000-0000-0000040A0000}"/>
    <cellStyle name="Normal 11 5 5 2 4" xfId="2626" xr:uid="{00000000-0005-0000-0000-0000050A0000}"/>
    <cellStyle name="Normal 11 5 5 3" xfId="2627" xr:uid="{00000000-0005-0000-0000-0000060A0000}"/>
    <cellStyle name="Normal 11 5 5 3 2" xfId="2628" xr:uid="{00000000-0005-0000-0000-0000070A0000}"/>
    <cellStyle name="Normal 11 5 5 4" xfId="2629" xr:uid="{00000000-0005-0000-0000-0000080A0000}"/>
    <cellStyle name="Normal 11 5 5 5" xfId="2630" xr:uid="{00000000-0005-0000-0000-0000090A0000}"/>
    <cellStyle name="Normal 11 5 6" xfId="2631" xr:uid="{00000000-0005-0000-0000-00000A0A0000}"/>
    <cellStyle name="Normal 11 5 6 2" xfId="2632" xr:uid="{00000000-0005-0000-0000-00000B0A0000}"/>
    <cellStyle name="Normal 11 5 6 2 2" xfId="2633" xr:uid="{00000000-0005-0000-0000-00000C0A0000}"/>
    <cellStyle name="Normal 11 5 6 3" xfId="2634" xr:uid="{00000000-0005-0000-0000-00000D0A0000}"/>
    <cellStyle name="Normal 11 5 6 4" xfId="2635" xr:uid="{00000000-0005-0000-0000-00000E0A0000}"/>
    <cellStyle name="Normal 11 5 7" xfId="2636" xr:uid="{00000000-0005-0000-0000-00000F0A0000}"/>
    <cellStyle name="Normal 11 5 7 2" xfId="2637" xr:uid="{00000000-0005-0000-0000-0000100A0000}"/>
    <cellStyle name="Normal 11 5 8" xfId="2638" xr:uid="{00000000-0005-0000-0000-0000110A0000}"/>
    <cellStyle name="Normal 11 5 9" xfId="2639" xr:uid="{00000000-0005-0000-0000-0000120A0000}"/>
    <cellStyle name="Normal 11 6" xfId="2640" xr:uid="{00000000-0005-0000-0000-0000130A0000}"/>
    <cellStyle name="Normal 11 6 2" xfId="2641" xr:uid="{00000000-0005-0000-0000-0000140A0000}"/>
    <cellStyle name="Normal 11 6 2 2" xfId="2642" xr:uid="{00000000-0005-0000-0000-0000150A0000}"/>
    <cellStyle name="Normal 11 6 2 2 2" xfId="2643" xr:uid="{00000000-0005-0000-0000-0000160A0000}"/>
    <cellStyle name="Normal 11 6 2 2 2 2" xfId="2644" xr:uid="{00000000-0005-0000-0000-0000170A0000}"/>
    <cellStyle name="Normal 11 6 2 2 2 2 2" xfId="2645" xr:uid="{00000000-0005-0000-0000-0000180A0000}"/>
    <cellStyle name="Normal 11 6 2 2 2 3" xfId="2646" xr:uid="{00000000-0005-0000-0000-0000190A0000}"/>
    <cellStyle name="Normal 11 6 2 2 2 4" xfId="2647" xr:uid="{00000000-0005-0000-0000-00001A0A0000}"/>
    <cellStyle name="Normal 11 6 2 2 3" xfId="2648" xr:uid="{00000000-0005-0000-0000-00001B0A0000}"/>
    <cellStyle name="Normal 11 6 2 2 3 2" xfId="2649" xr:uid="{00000000-0005-0000-0000-00001C0A0000}"/>
    <cellStyle name="Normal 11 6 2 2 4" xfId="2650" xr:uid="{00000000-0005-0000-0000-00001D0A0000}"/>
    <cellStyle name="Normal 11 6 2 2 5" xfId="2651" xr:uid="{00000000-0005-0000-0000-00001E0A0000}"/>
    <cellStyle name="Normal 11 6 2 3" xfId="2652" xr:uid="{00000000-0005-0000-0000-00001F0A0000}"/>
    <cellStyle name="Normal 11 6 2 3 2" xfId="2653" xr:uid="{00000000-0005-0000-0000-0000200A0000}"/>
    <cellStyle name="Normal 11 6 2 3 2 2" xfId="2654" xr:uid="{00000000-0005-0000-0000-0000210A0000}"/>
    <cellStyle name="Normal 11 6 2 3 3" xfId="2655" xr:uid="{00000000-0005-0000-0000-0000220A0000}"/>
    <cellStyle name="Normal 11 6 2 3 4" xfId="2656" xr:uid="{00000000-0005-0000-0000-0000230A0000}"/>
    <cellStyle name="Normal 11 6 2 4" xfId="2657" xr:uid="{00000000-0005-0000-0000-0000240A0000}"/>
    <cellStyle name="Normal 11 6 2 4 2" xfId="2658" xr:uid="{00000000-0005-0000-0000-0000250A0000}"/>
    <cellStyle name="Normal 11 6 2 5" xfId="2659" xr:uid="{00000000-0005-0000-0000-0000260A0000}"/>
    <cellStyle name="Normal 11 6 2 6" xfId="2660" xr:uid="{00000000-0005-0000-0000-0000270A0000}"/>
    <cellStyle name="Normal 11 6 3" xfId="2661" xr:uid="{00000000-0005-0000-0000-0000280A0000}"/>
    <cellStyle name="Normal 11 6 3 2" xfId="2662" xr:uid="{00000000-0005-0000-0000-0000290A0000}"/>
    <cellStyle name="Normal 11 6 3 2 2" xfId="2663" xr:uid="{00000000-0005-0000-0000-00002A0A0000}"/>
    <cellStyle name="Normal 11 6 3 2 2 2" xfId="2664" xr:uid="{00000000-0005-0000-0000-00002B0A0000}"/>
    <cellStyle name="Normal 11 6 3 2 3" xfId="2665" xr:uid="{00000000-0005-0000-0000-00002C0A0000}"/>
    <cellStyle name="Normal 11 6 3 2 4" xfId="2666" xr:uid="{00000000-0005-0000-0000-00002D0A0000}"/>
    <cellStyle name="Normal 11 6 3 3" xfId="2667" xr:uid="{00000000-0005-0000-0000-00002E0A0000}"/>
    <cellStyle name="Normal 11 6 3 3 2" xfId="2668" xr:uid="{00000000-0005-0000-0000-00002F0A0000}"/>
    <cellStyle name="Normal 11 6 3 4" xfId="2669" xr:uid="{00000000-0005-0000-0000-0000300A0000}"/>
    <cellStyle name="Normal 11 6 3 5" xfId="2670" xr:uid="{00000000-0005-0000-0000-0000310A0000}"/>
    <cellStyle name="Normal 11 6 4" xfId="2671" xr:uid="{00000000-0005-0000-0000-0000320A0000}"/>
    <cellStyle name="Normal 11 6 4 2" xfId="2672" xr:uid="{00000000-0005-0000-0000-0000330A0000}"/>
    <cellStyle name="Normal 11 6 4 2 2" xfId="2673" xr:uid="{00000000-0005-0000-0000-0000340A0000}"/>
    <cellStyle name="Normal 11 6 4 3" xfId="2674" xr:uid="{00000000-0005-0000-0000-0000350A0000}"/>
    <cellStyle name="Normal 11 6 4 4" xfId="2675" xr:uid="{00000000-0005-0000-0000-0000360A0000}"/>
    <cellStyle name="Normal 11 6 5" xfId="2676" xr:uid="{00000000-0005-0000-0000-0000370A0000}"/>
    <cellStyle name="Normal 11 6 5 2" xfId="2677" xr:uid="{00000000-0005-0000-0000-0000380A0000}"/>
    <cellStyle name="Normal 11 6 6" xfId="2678" xr:uid="{00000000-0005-0000-0000-0000390A0000}"/>
    <cellStyle name="Normal 11 6 7" xfId="2679" xr:uid="{00000000-0005-0000-0000-00003A0A0000}"/>
    <cellStyle name="Normal 11 7" xfId="2680" xr:uid="{00000000-0005-0000-0000-00003B0A0000}"/>
    <cellStyle name="Normal 11 7 2" xfId="2681" xr:uid="{00000000-0005-0000-0000-00003C0A0000}"/>
    <cellStyle name="Normal 11 7 2 2" xfId="2682" xr:uid="{00000000-0005-0000-0000-00003D0A0000}"/>
    <cellStyle name="Normal 11 7 2 2 2" xfId="2683" xr:uid="{00000000-0005-0000-0000-00003E0A0000}"/>
    <cellStyle name="Normal 11 7 2 2 2 2" xfId="2684" xr:uid="{00000000-0005-0000-0000-00003F0A0000}"/>
    <cellStyle name="Normal 11 7 2 2 3" xfId="2685" xr:uid="{00000000-0005-0000-0000-0000400A0000}"/>
    <cellStyle name="Normal 11 7 2 2 4" xfId="2686" xr:uid="{00000000-0005-0000-0000-0000410A0000}"/>
    <cellStyle name="Normal 11 7 2 3" xfId="2687" xr:uid="{00000000-0005-0000-0000-0000420A0000}"/>
    <cellStyle name="Normal 11 7 2 3 2" xfId="2688" xr:uid="{00000000-0005-0000-0000-0000430A0000}"/>
    <cellStyle name="Normal 11 7 2 4" xfId="2689" xr:uid="{00000000-0005-0000-0000-0000440A0000}"/>
    <cellStyle name="Normal 11 7 2 5" xfId="2690" xr:uid="{00000000-0005-0000-0000-0000450A0000}"/>
    <cellStyle name="Normal 11 7 3" xfId="2691" xr:uid="{00000000-0005-0000-0000-0000460A0000}"/>
    <cellStyle name="Normal 11 7 3 2" xfId="2692" xr:uid="{00000000-0005-0000-0000-0000470A0000}"/>
    <cellStyle name="Normal 11 7 3 2 2" xfId="2693" xr:uid="{00000000-0005-0000-0000-0000480A0000}"/>
    <cellStyle name="Normal 11 7 3 3" xfId="2694" xr:uid="{00000000-0005-0000-0000-0000490A0000}"/>
    <cellStyle name="Normal 11 7 3 4" xfId="2695" xr:uid="{00000000-0005-0000-0000-00004A0A0000}"/>
    <cellStyle name="Normal 11 7 4" xfId="2696" xr:uid="{00000000-0005-0000-0000-00004B0A0000}"/>
    <cellStyle name="Normal 11 7 4 2" xfId="2697" xr:uid="{00000000-0005-0000-0000-00004C0A0000}"/>
    <cellStyle name="Normal 11 7 5" xfId="2698" xr:uid="{00000000-0005-0000-0000-00004D0A0000}"/>
    <cellStyle name="Normal 11 7 6" xfId="2699" xr:uid="{00000000-0005-0000-0000-00004E0A0000}"/>
    <cellStyle name="Normal 11 8" xfId="2700" xr:uid="{00000000-0005-0000-0000-00004F0A0000}"/>
    <cellStyle name="Normal 11 8 2" xfId="2701" xr:uid="{00000000-0005-0000-0000-0000500A0000}"/>
    <cellStyle name="Normal 11 8 2 2" xfId="2702" xr:uid="{00000000-0005-0000-0000-0000510A0000}"/>
    <cellStyle name="Normal 11 8 2 2 2" xfId="2703" xr:uid="{00000000-0005-0000-0000-0000520A0000}"/>
    <cellStyle name="Normal 11 8 2 2 2 2" xfId="2704" xr:uid="{00000000-0005-0000-0000-0000530A0000}"/>
    <cellStyle name="Normal 11 8 2 2 3" xfId="2705" xr:uid="{00000000-0005-0000-0000-0000540A0000}"/>
    <cellStyle name="Normal 11 8 2 2 4" xfId="2706" xr:uid="{00000000-0005-0000-0000-0000550A0000}"/>
    <cellStyle name="Normal 11 8 2 3" xfId="2707" xr:uid="{00000000-0005-0000-0000-0000560A0000}"/>
    <cellStyle name="Normal 11 8 2 3 2" xfId="2708" xr:uid="{00000000-0005-0000-0000-0000570A0000}"/>
    <cellStyle name="Normal 11 8 2 4" xfId="2709" xr:uid="{00000000-0005-0000-0000-0000580A0000}"/>
    <cellStyle name="Normal 11 8 2 5" xfId="2710" xr:uid="{00000000-0005-0000-0000-0000590A0000}"/>
    <cellStyle name="Normal 11 8 3" xfId="2711" xr:uid="{00000000-0005-0000-0000-00005A0A0000}"/>
    <cellStyle name="Normal 11 8 3 2" xfId="2712" xr:uid="{00000000-0005-0000-0000-00005B0A0000}"/>
    <cellStyle name="Normal 11 8 3 2 2" xfId="2713" xr:uid="{00000000-0005-0000-0000-00005C0A0000}"/>
    <cellStyle name="Normal 11 8 3 3" xfId="2714" xr:uid="{00000000-0005-0000-0000-00005D0A0000}"/>
    <cellStyle name="Normal 11 8 3 4" xfId="2715" xr:uid="{00000000-0005-0000-0000-00005E0A0000}"/>
    <cellStyle name="Normal 11 8 4" xfId="2716" xr:uid="{00000000-0005-0000-0000-00005F0A0000}"/>
    <cellStyle name="Normal 11 8 4 2" xfId="2717" xr:uid="{00000000-0005-0000-0000-0000600A0000}"/>
    <cellStyle name="Normal 11 8 5" xfId="2718" xr:uid="{00000000-0005-0000-0000-0000610A0000}"/>
    <cellStyle name="Normal 11 8 6" xfId="2719" xr:uid="{00000000-0005-0000-0000-0000620A0000}"/>
    <cellStyle name="Normal 11 9" xfId="2720" xr:uid="{00000000-0005-0000-0000-0000630A0000}"/>
    <cellStyle name="Normal 11 9 2" xfId="2721" xr:uid="{00000000-0005-0000-0000-0000640A0000}"/>
    <cellStyle name="Normal 11 9 2 2" xfId="2722" xr:uid="{00000000-0005-0000-0000-0000650A0000}"/>
    <cellStyle name="Normal 11 9 2 2 2" xfId="2723" xr:uid="{00000000-0005-0000-0000-0000660A0000}"/>
    <cellStyle name="Normal 11 9 2 3" xfId="2724" xr:uid="{00000000-0005-0000-0000-0000670A0000}"/>
    <cellStyle name="Normal 11 9 2 4" xfId="2725" xr:uid="{00000000-0005-0000-0000-0000680A0000}"/>
    <cellStyle name="Normal 11 9 3" xfId="2726" xr:uid="{00000000-0005-0000-0000-0000690A0000}"/>
    <cellStyle name="Normal 11 9 3 2" xfId="2727" xr:uid="{00000000-0005-0000-0000-00006A0A0000}"/>
    <cellStyle name="Normal 11 9 4" xfId="2728" xr:uid="{00000000-0005-0000-0000-00006B0A0000}"/>
    <cellStyle name="Normal 11 9 5" xfId="2729" xr:uid="{00000000-0005-0000-0000-00006C0A0000}"/>
    <cellStyle name="Normal 110" xfId="2730" xr:uid="{00000000-0005-0000-0000-00006D0A0000}"/>
    <cellStyle name="Normal 111" xfId="2731" xr:uid="{00000000-0005-0000-0000-00006E0A0000}"/>
    <cellStyle name="Normal 112" xfId="2732" xr:uid="{00000000-0005-0000-0000-00006F0A0000}"/>
    <cellStyle name="Normal 113" xfId="2733" xr:uid="{00000000-0005-0000-0000-0000700A0000}"/>
    <cellStyle name="Normal 114" xfId="2734" xr:uid="{00000000-0005-0000-0000-0000710A0000}"/>
    <cellStyle name="Normal 115" xfId="2735" xr:uid="{00000000-0005-0000-0000-0000720A0000}"/>
    <cellStyle name="Normal 116" xfId="2736" xr:uid="{00000000-0005-0000-0000-0000730A0000}"/>
    <cellStyle name="Normal 117" xfId="2737" xr:uid="{00000000-0005-0000-0000-0000740A0000}"/>
    <cellStyle name="Normal 118" xfId="2738" xr:uid="{00000000-0005-0000-0000-0000750A0000}"/>
    <cellStyle name="Normal 119" xfId="2739" xr:uid="{00000000-0005-0000-0000-0000760A0000}"/>
    <cellStyle name="Normal 12" xfId="2740" xr:uid="{00000000-0005-0000-0000-0000770A0000}"/>
    <cellStyle name="Normal 12 10" xfId="2741" xr:uid="{00000000-0005-0000-0000-0000780A0000}"/>
    <cellStyle name="Normal 12 10 2" xfId="2742" xr:uid="{00000000-0005-0000-0000-0000790A0000}"/>
    <cellStyle name="Normal 12 10 2 2" xfId="2743" xr:uid="{00000000-0005-0000-0000-00007A0A0000}"/>
    <cellStyle name="Normal 12 10 2 2 2" xfId="2744" xr:uid="{00000000-0005-0000-0000-00007B0A0000}"/>
    <cellStyle name="Normal 12 10 2 3" xfId="2745" xr:uid="{00000000-0005-0000-0000-00007C0A0000}"/>
    <cellStyle name="Normal 12 10 2 4" xfId="2746" xr:uid="{00000000-0005-0000-0000-00007D0A0000}"/>
    <cellStyle name="Normal 12 10 3" xfId="2747" xr:uid="{00000000-0005-0000-0000-00007E0A0000}"/>
    <cellStyle name="Normal 12 10 3 2" xfId="2748" xr:uid="{00000000-0005-0000-0000-00007F0A0000}"/>
    <cellStyle name="Normal 12 10 4" xfId="2749" xr:uid="{00000000-0005-0000-0000-0000800A0000}"/>
    <cellStyle name="Normal 12 10 5" xfId="2750" xr:uid="{00000000-0005-0000-0000-0000810A0000}"/>
    <cellStyle name="Normal 12 11" xfId="2751" xr:uid="{00000000-0005-0000-0000-0000820A0000}"/>
    <cellStyle name="Normal 12 11 2" xfId="2752" xr:uid="{00000000-0005-0000-0000-0000830A0000}"/>
    <cellStyle name="Normal 12 11 2 2" xfId="2753" xr:uid="{00000000-0005-0000-0000-0000840A0000}"/>
    <cellStyle name="Normal 12 11 2 2 2" xfId="2754" xr:uid="{00000000-0005-0000-0000-0000850A0000}"/>
    <cellStyle name="Normal 12 11 2 3" xfId="2755" xr:uid="{00000000-0005-0000-0000-0000860A0000}"/>
    <cellStyle name="Normal 12 11 2 4" xfId="2756" xr:uid="{00000000-0005-0000-0000-0000870A0000}"/>
    <cellStyle name="Normal 12 11 3" xfId="2757" xr:uid="{00000000-0005-0000-0000-0000880A0000}"/>
    <cellStyle name="Normal 12 11 3 2" xfId="2758" xr:uid="{00000000-0005-0000-0000-0000890A0000}"/>
    <cellStyle name="Normal 12 11 4" xfId="2759" xr:uid="{00000000-0005-0000-0000-00008A0A0000}"/>
    <cellStyle name="Normal 12 11 5" xfId="2760" xr:uid="{00000000-0005-0000-0000-00008B0A0000}"/>
    <cellStyle name="Normal 12 12" xfId="2761" xr:uid="{00000000-0005-0000-0000-00008C0A0000}"/>
    <cellStyle name="Normal 12 12 2" xfId="2762" xr:uid="{00000000-0005-0000-0000-00008D0A0000}"/>
    <cellStyle name="Normal 12 12 2 2" xfId="2763" xr:uid="{00000000-0005-0000-0000-00008E0A0000}"/>
    <cellStyle name="Normal 12 12 3" xfId="2764" xr:uid="{00000000-0005-0000-0000-00008F0A0000}"/>
    <cellStyle name="Normal 12 12 4" xfId="2765" xr:uid="{00000000-0005-0000-0000-0000900A0000}"/>
    <cellStyle name="Normal 12 13" xfId="2766" xr:uid="{00000000-0005-0000-0000-0000910A0000}"/>
    <cellStyle name="Normal 12 13 2" xfId="2767" xr:uid="{00000000-0005-0000-0000-0000920A0000}"/>
    <cellStyle name="Normal 12 13 2 2" xfId="2768" xr:uid="{00000000-0005-0000-0000-0000930A0000}"/>
    <cellStyle name="Normal 12 13 3" xfId="2769" xr:uid="{00000000-0005-0000-0000-0000940A0000}"/>
    <cellStyle name="Normal 12 14" xfId="2770" xr:uid="{00000000-0005-0000-0000-0000950A0000}"/>
    <cellStyle name="Normal 12 14 2" xfId="2771" xr:uid="{00000000-0005-0000-0000-0000960A0000}"/>
    <cellStyle name="Normal 12 14 2 2" xfId="2772" xr:uid="{00000000-0005-0000-0000-0000970A0000}"/>
    <cellStyle name="Normal 12 14 3" xfId="2773" xr:uid="{00000000-0005-0000-0000-0000980A0000}"/>
    <cellStyle name="Normal 12 15" xfId="2774" xr:uid="{00000000-0005-0000-0000-0000990A0000}"/>
    <cellStyle name="Normal 12 15 2" xfId="2775" xr:uid="{00000000-0005-0000-0000-00009A0A0000}"/>
    <cellStyle name="Normal 12 16" xfId="2776" xr:uid="{00000000-0005-0000-0000-00009B0A0000}"/>
    <cellStyle name="Normal 12 17" xfId="2777" xr:uid="{00000000-0005-0000-0000-00009C0A0000}"/>
    <cellStyle name="Normal 12 18" xfId="2778" xr:uid="{00000000-0005-0000-0000-00009D0A0000}"/>
    <cellStyle name="Normal 12 2" xfId="2779" xr:uid="{00000000-0005-0000-0000-00009E0A0000}"/>
    <cellStyle name="Normal 12 2 10" xfId="2780" xr:uid="{00000000-0005-0000-0000-00009F0A0000}"/>
    <cellStyle name="Normal 12 2 10 2" xfId="2781" xr:uid="{00000000-0005-0000-0000-0000A00A0000}"/>
    <cellStyle name="Normal 12 2 10 2 2" xfId="2782" xr:uid="{00000000-0005-0000-0000-0000A10A0000}"/>
    <cellStyle name="Normal 12 2 10 3" xfId="2783" xr:uid="{00000000-0005-0000-0000-0000A20A0000}"/>
    <cellStyle name="Normal 12 2 11" xfId="2784" xr:uid="{00000000-0005-0000-0000-0000A30A0000}"/>
    <cellStyle name="Normal 12 2 11 2" xfId="2785" xr:uid="{00000000-0005-0000-0000-0000A40A0000}"/>
    <cellStyle name="Normal 12 2 11 2 2" xfId="2786" xr:uid="{00000000-0005-0000-0000-0000A50A0000}"/>
    <cellStyle name="Normal 12 2 11 3" xfId="2787" xr:uid="{00000000-0005-0000-0000-0000A60A0000}"/>
    <cellStyle name="Normal 12 2 12" xfId="2788" xr:uid="{00000000-0005-0000-0000-0000A70A0000}"/>
    <cellStyle name="Normal 12 2 12 2" xfId="2789" xr:uid="{00000000-0005-0000-0000-0000A80A0000}"/>
    <cellStyle name="Normal 12 2 13" xfId="2790" xr:uid="{00000000-0005-0000-0000-0000A90A0000}"/>
    <cellStyle name="Normal 12 2 14" xfId="2791" xr:uid="{00000000-0005-0000-0000-0000AA0A0000}"/>
    <cellStyle name="Normal 12 2 2" xfId="2792" xr:uid="{00000000-0005-0000-0000-0000AB0A0000}"/>
    <cellStyle name="Normal 12 2 2 2" xfId="2793" xr:uid="{00000000-0005-0000-0000-0000AC0A0000}"/>
    <cellStyle name="Normal 12 2 2 2 2" xfId="2794" xr:uid="{00000000-0005-0000-0000-0000AD0A0000}"/>
    <cellStyle name="Normal 12 2 2 2 2 2" xfId="2795" xr:uid="{00000000-0005-0000-0000-0000AE0A0000}"/>
    <cellStyle name="Normal 12 2 2 2 2 2 2" xfId="2796" xr:uid="{00000000-0005-0000-0000-0000AF0A0000}"/>
    <cellStyle name="Normal 12 2 2 2 2 2 2 2" xfId="2797" xr:uid="{00000000-0005-0000-0000-0000B00A0000}"/>
    <cellStyle name="Normal 12 2 2 2 2 2 2 2 2" xfId="2798" xr:uid="{00000000-0005-0000-0000-0000B10A0000}"/>
    <cellStyle name="Normal 12 2 2 2 2 2 2 3" xfId="2799" xr:uid="{00000000-0005-0000-0000-0000B20A0000}"/>
    <cellStyle name="Normal 12 2 2 2 2 2 2 4" xfId="2800" xr:uid="{00000000-0005-0000-0000-0000B30A0000}"/>
    <cellStyle name="Normal 12 2 2 2 2 2 3" xfId="2801" xr:uid="{00000000-0005-0000-0000-0000B40A0000}"/>
    <cellStyle name="Normal 12 2 2 2 2 2 3 2" xfId="2802" xr:uid="{00000000-0005-0000-0000-0000B50A0000}"/>
    <cellStyle name="Normal 12 2 2 2 2 2 4" xfId="2803" xr:uid="{00000000-0005-0000-0000-0000B60A0000}"/>
    <cellStyle name="Normal 12 2 2 2 2 2 5" xfId="2804" xr:uid="{00000000-0005-0000-0000-0000B70A0000}"/>
    <cellStyle name="Normal 12 2 2 2 2 3" xfId="2805" xr:uid="{00000000-0005-0000-0000-0000B80A0000}"/>
    <cellStyle name="Normal 12 2 2 2 2 3 2" xfId="2806" xr:uid="{00000000-0005-0000-0000-0000B90A0000}"/>
    <cellStyle name="Normal 12 2 2 2 2 3 2 2" xfId="2807" xr:uid="{00000000-0005-0000-0000-0000BA0A0000}"/>
    <cellStyle name="Normal 12 2 2 2 2 3 3" xfId="2808" xr:uid="{00000000-0005-0000-0000-0000BB0A0000}"/>
    <cellStyle name="Normal 12 2 2 2 2 3 4" xfId="2809" xr:uid="{00000000-0005-0000-0000-0000BC0A0000}"/>
    <cellStyle name="Normal 12 2 2 2 2 4" xfId="2810" xr:uid="{00000000-0005-0000-0000-0000BD0A0000}"/>
    <cellStyle name="Normal 12 2 2 2 2 4 2" xfId="2811" xr:uid="{00000000-0005-0000-0000-0000BE0A0000}"/>
    <cellStyle name="Normal 12 2 2 2 2 5" xfId="2812" xr:uid="{00000000-0005-0000-0000-0000BF0A0000}"/>
    <cellStyle name="Normal 12 2 2 2 2 6" xfId="2813" xr:uid="{00000000-0005-0000-0000-0000C00A0000}"/>
    <cellStyle name="Normal 12 2 2 2 3" xfId="2814" xr:uid="{00000000-0005-0000-0000-0000C10A0000}"/>
    <cellStyle name="Normal 12 2 2 2 3 2" xfId="2815" xr:uid="{00000000-0005-0000-0000-0000C20A0000}"/>
    <cellStyle name="Normal 12 2 2 2 3 2 2" xfId="2816" xr:uid="{00000000-0005-0000-0000-0000C30A0000}"/>
    <cellStyle name="Normal 12 2 2 2 3 2 2 2" xfId="2817" xr:uid="{00000000-0005-0000-0000-0000C40A0000}"/>
    <cellStyle name="Normal 12 2 2 2 3 2 3" xfId="2818" xr:uid="{00000000-0005-0000-0000-0000C50A0000}"/>
    <cellStyle name="Normal 12 2 2 2 3 2 4" xfId="2819" xr:uid="{00000000-0005-0000-0000-0000C60A0000}"/>
    <cellStyle name="Normal 12 2 2 2 3 3" xfId="2820" xr:uid="{00000000-0005-0000-0000-0000C70A0000}"/>
    <cellStyle name="Normal 12 2 2 2 3 3 2" xfId="2821" xr:uid="{00000000-0005-0000-0000-0000C80A0000}"/>
    <cellStyle name="Normal 12 2 2 2 3 4" xfId="2822" xr:uid="{00000000-0005-0000-0000-0000C90A0000}"/>
    <cellStyle name="Normal 12 2 2 2 3 5" xfId="2823" xr:uid="{00000000-0005-0000-0000-0000CA0A0000}"/>
    <cellStyle name="Normal 12 2 2 2 4" xfId="2824" xr:uid="{00000000-0005-0000-0000-0000CB0A0000}"/>
    <cellStyle name="Normal 12 2 2 2 4 2" xfId="2825" xr:uid="{00000000-0005-0000-0000-0000CC0A0000}"/>
    <cellStyle name="Normal 12 2 2 2 4 2 2" xfId="2826" xr:uid="{00000000-0005-0000-0000-0000CD0A0000}"/>
    <cellStyle name="Normal 12 2 2 2 4 3" xfId="2827" xr:uid="{00000000-0005-0000-0000-0000CE0A0000}"/>
    <cellStyle name="Normal 12 2 2 2 4 4" xfId="2828" xr:uid="{00000000-0005-0000-0000-0000CF0A0000}"/>
    <cellStyle name="Normal 12 2 2 2 5" xfId="2829" xr:uid="{00000000-0005-0000-0000-0000D00A0000}"/>
    <cellStyle name="Normal 12 2 2 2 5 2" xfId="2830" xr:uid="{00000000-0005-0000-0000-0000D10A0000}"/>
    <cellStyle name="Normal 12 2 2 2 6" xfId="2831" xr:uid="{00000000-0005-0000-0000-0000D20A0000}"/>
    <cellStyle name="Normal 12 2 2 2 7" xfId="2832" xr:uid="{00000000-0005-0000-0000-0000D30A0000}"/>
    <cellStyle name="Normal 12 2 2 3" xfId="2833" xr:uid="{00000000-0005-0000-0000-0000D40A0000}"/>
    <cellStyle name="Normal 12 2 2 3 2" xfId="2834" xr:uid="{00000000-0005-0000-0000-0000D50A0000}"/>
    <cellStyle name="Normal 12 2 2 3 2 2" xfId="2835" xr:uid="{00000000-0005-0000-0000-0000D60A0000}"/>
    <cellStyle name="Normal 12 2 2 3 2 2 2" xfId="2836" xr:uid="{00000000-0005-0000-0000-0000D70A0000}"/>
    <cellStyle name="Normal 12 2 2 3 2 2 2 2" xfId="2837" xr:uid="{00000000-0005-0000-0000-0000D80A0000}"/>
    <cellStyle name="Normal 12 2 2 3 2 2 3" xfId="2838" xr:uid="{00000000-0005-0000-0000-0000D90A0000}"/>
    <cellStyle name="Normal 12 2 2 3 2 2 4" xfId="2839" xr:uid="{00000000-0005-0000-0000-0000DA0A0000}"/>
    <cellStyle name="Normal 12 2 2 3 2 3" xfId="2840" xr:uid="{00000000-0005-0000-0000-0000DB0A0000}"/>
    <cellStyle name="Normal 12 2 2 3 2 3 2" xfId="2841" xr:uid="{00000000-0005-0000-0000-0000DC0A0000}"/>
    <cellStyle name="Normal 12 2 2 3 2 4" xfId="2842" xr:uid="{00000000-0005-0000-0000-0000DD0A0000}"/>
    <cellStyle name="Normal 12 2 2 3 2 5" xfId="2843" xr:uid="{00000000-0005-0000-0000-0000DE0A0000}"/>
    <cellStyle name="Normal 12 2 2 3 3" xfId="2844" xr:uid="{00000000-0005-0000-0000-0000DF0A0000}"/>
    <cellStyle name="Normal 12 2 2 3 3 2" xfId="2845" xr:uid="{00000000-0005-0000-0000-0000E00A0000}"/>
    <cellStyle name="Normal 12 2 2 3 3 2 2" xfId="2846" xr:uid="{00000000-0005-0000-0000-0000E10A0000}"/>
    <cellStyle name="Normal 12 2 2 3 3 3" xfId="2847" xr:uid="{00000000-0005-0000-0000-0000E20A0000}"/>
    <cellStyle name="Normal 12 2 2 3 3 4" xfId="2848" xr:uid="{00000000-0005-0000-0000-0000E30A0000}"/>
    <cellStyle name="Normal 12 2 2 3 4" xfId="2849" xr:uid="{00000000-0005-0000-0000-0000E40A0000}"/>
    <cellStyle name="Normal 12 2 2 3 4 2" xfId="2850" xr:uid="{00000000-0005-0000-0000-0000E50A0000}"/>
    <cellStyle name="Normal 12 2 2 3 5" xfId="2851" xr:uid="{00000000-0005-0000-0000-0000E60A0000}"/>
    <cellStyle name="Normal 12 2 2 3 6" xfId="2852" xr:uid="{00000000-0005-0000-0000-0000E70A0000}"/>
    <cellStyle name="Normal 12 2 2 4" xfId="2853" xr:uid="{00000000-0005-0000-0000-0000E80A0000}"/>
    <cellStyle name="Normal 12 2 2 4 2" xfId="2854" xr:uid="{00000000-0005-0000-0000-0000E90A0000}"/>
    <cellStyle name="Normal 12 2 2 4 2 2" xfId="2855" xr:uid="{00000000-0005-0000-0000-0000EA0A0000}"/>
    <cellStyle name="Normal 12 2 2 4 2 2 2" xfId="2856" xr:uid="{00000000-0005-0000-0000-0000EB0A0000}"/>
    <cellStyle name="Normal 12 2 2 4 2 2 2 2" xfId="2857" xr:uid="{00000000-0005-0000-0000-0000EC0A0000}"/>
    <cellStyle name="Normal 12 2 2 4 2 2 3" xfId="2858" xr:uid="{00000000-0005-0000-0000-0000ED0A0000}"/>
    <cellStyle name="Normal 12 2 2 4 2 2 4" xfId="2859" xr:uid="{00000000-0005-0000-0000-0000EE0A0000}"/>
    <cellStyle name="Normal 12 2 2 4 2 3" xfId="2860" xr:uid="{00000000-0005-0000-0000-0000EF0A0000}"/>
    <cellStyle name="Normal 12 2 2 4 2 3 2" xfId="2861" xr:uid="{00000000-0005-0000-0000-0000F00A0000}"/>
    <cellStyle name="Normal 12 2 2 4 2 4" xfId="2862" xr:uid="{00000000-0005-0000-0000-0000F10A0000}"/>
    <cellStyle name="Normal 12 2 2 4 2 5" xfId="2863" xr:uid="{00000000-0005-0000-0000-0000F20A0000}"/>
    <cellStyle name="Normal 12 2 2 4 3" xfId="2864" xr:uid="{00000000-0005-0000-0000-0000F30A0000}"/>
    <cellStyle name="Normal 12 2 2 4 3 2" xfId="2865" xr:uid="{00000000-0005-0000-0000-0000F40A0000}"/>
    <cellStyle name="Normal 12 2 2 4 3 2 2" xfId="2866" xr:uid="{00000000-0005-0000-0000-0000F50A0000}"/>
    <cellStyle name="Normal 12 2 2 4 3 3" xfId="2867" xr:uid="{00000000-0005-0000-0000-0000F60A0000}"/>
    <cellStyle name="Normal 12 2 2 4 3 4" xfId="2868" xr:uid="{00000000-0005-0000-0000-0000F70A0000}"/>
    <cellStyle name="Normal 12 2 2 4 4" xfId="2869" xr:uid="{00000000-0005-0000-0000-0000F80A0000}"/>
    <cellStyle name="Normal 12 2 2 4 4 2" xfId="2870" xr:uid="{00000000-0005-0000-0000-0000F90A0000}"/>
    <cellStyle name="Normal 12 2 2 4 5" xfId="2871" xr:uid="{00000000-0005-0000-0000-0000FA0A0000}"/>
    <cellStyle name="Normal 12 2 2 4 6" xfId="2872" xr:uid="{00000000-0005-0000-0000-0000FB0A0000}"/>
    <cellStyle name="Normal 12 2 2 5" xfId="2873" xr:uid="{00000000-0005-0000-0000-0000FC0A0000}"/>
    <cellStyle name="Normal 12 2 2 5 2" xfId="2874" xr:uid="{00000000-0005-0000-0000-0000FD0A0000}"/>
    <cellStyle name="Normal 12 2 2 5 2 2" xfId="2875" xr:uid="{00000000-0005-0000-0000-0000FE0A0000}"/>
    <cellStyle name="Normal 12 2 2 5 2 2 2" xfId="2876" xr:uid="{00000000-0005-0000-0000-0000FF0A0000}"/>
    <cellStyle name="Normal 12 2 2 5 2 3" xfId="2877" xr:uid="{00000000-0005-0000-0000-0000000B0000}"/>
    <cellStyle name="Normal 12 2 2 5 2 4" xfId="2878" xr:uid="{00000000-0005-0000-0000-0000010B0000}"/>
    <cellStyle name="Normal 12 2 2 5 3" xfId="2879" xr:uid="{00000000-0005-0000-0000-0000020B0000}"/>
    <cellStyle name="Normal 12 2 2 5 3 2" xfId="2880" xr:uid="{00000000-0005-0000-0000-0000030B0000}"/>
    <cellStyle name="Normal 12 2 2 5 4" xfId="2881" xr:uid="{00000000-0005-0000-0000-0000040B0000}"/>
    <cellStyle name="Normal 12 2 2 5 5" xfId="2882" xr:uid="{00000000-0005-0000-0000-0000050B0000}"/>
    <cellStyle name="Normal 12 2 2 6" xfId="2883" xr:uid="{00000000-0005-0000-0000-0000060B0000}"/>
    <cellStyle name="Normal 12 2 2 6 2" xfId="2884" xr:uid="{00000000-0005-0000-0000-0000070B0000}"/>
    <cellStyle name="Normal 12 2 2 6 2 2" xfId="2885" xr:uid="{00000000-0005-0000-0000-0000080B0000}"/>
    <cellStyle name="Normal 12 2 2 6 3" xfId="2886" xr:uid="{00000000-0005-0000-0000-0000090B0000}"/>
    <cellStyle name="Normal 12 2 2 6 4" xfId="2887" xr:uid="{00000000-0005-0000-0000-00000A0B0000}"/>
    <cellStyle name="Normal 12 2 2 7" xfId="2888" xr:uid="{00000000-0005-0000-0000-00000B0B0000}"/>
    <cellStyle name="Normal 12 2 2 7 2" xfId="2889" xr:uid="{00000000-0005-0000-0000-00000C0B0000}"/>
    <cellStyle name="Normal 12 2 2 8" xfId="2890" xr:uid="{00000000-0005-0000-0000-00000D0B0000}"/>
    <cellStyle name="Normal 12 2 2 9" xfId="2891" xr:uid="{00000000-0005-0000-0000-00000E0B0000}"/>
    <cellStyle name="Normal 12 2 3" xfId="2892" xr:uid="{00000000-0005-0000-0000-00000F0B0000}"/>
    <cellStyle name="Normal 12 2 3 2" xfId="2893" xr:uid="{00000000-0005-0000-0000-0000100B0000}"/>
    <cellStyle name="Normal 12 2 3 2 2" xfId="2894" xr:uid="{00000000-0005-0000-0000-0000110B0000}"/>
    <cellStyle name="Normal 12 2 3 2 2 2" xfId="2895" xr:uid="{00000000-0005-0000-0000-0000120B0000}"/>
    <cellStyle name="Normal 12 2 3 2 2 2 2" xfId="2896" xr:uid="{00000000-0005-0000-0000-0000130B0000}"/>
    <cellStyle name="Normal 12 2 3 2 2 2 2 2" xfId="2897" xr:uid="{00000000-0005-0000-0000-0000140B0000}"/>
    <cellStyle name="Normal 12 2 3 2 2 2 2 2 2" xfId="2898" xr:uid="{00000000-0005-0000-0000-0000150B0000}"/>
    <cellStyle name="Normal 12 2 3 2 2 2 2 3" xfId="2899" xr:uid="{00000000-0005-0000-0000-0000160B0000}"/>
    <cellStyle name="Normal 12 2 3 2 2 2 2 4" xfId="2900" xr:uid="{00000000-0005-0000-0000-0000170B0000}"/>
    <cellStyle name="Normal 12 2 3 2 2 2 3" xfId="2901" xr:uid="{00000000-0005-0000-0000-0000180B0000}"/>
    <cellStyle name="Normal 12 2 3 2 2 2 3 2" xfId="2902" xr:uid="{00000000-0005-0000-0000-0000190B0000}"/>
    <cellStyle name="Normal 12 2 3 2 2 2 4" xfId="2903" xr:uid="{00000000-0005-0000-0000-00001A0B0000}"/>
    <cellStyle name="Normal 12 2 3 2 2 2 5" xfId="2904" xr:uid="{00000000-0005-0000-0000-00001B0B0000}"/>
    <cellStyle name="Normal 12 2 3 2 2 3" xfId="2905" xr:uid="{00000000-0005-0000-0000-00001C0B0000}"/>
    <cellStyle name="Normal 12 2 3 2 2 3 2" xfId="2906" xr:uid="{00000000-0005-0000-0000-00001D0B0000}"/>
    <cellStyle name="Normal 12 2 3 2 2 3 2 2" xfId="2907" xr:uid="{00000000-0005-0000-0000-00001E0B0000}"/>
    <cellStyle name="Normal 12 2 3 2 2 3 3" xfId="2908" xr:uid="{00000000-0005-0000-0000-00001F0B0000}"/>
    <cellStyle name="Normal 12 2 3 2 2 3 4" xfId="2909" xr:uid="{00000000-0005-0000-0000-0000200B0000}"/>
    <cellStyle name="Normal 12 2 3 2 2 4" xfId="2910" xr:uid="{00000000-0005-0000-0000-0000210B0000}"/>
    <cellStyle name="Normal 12 2 3 2 2 4 2" xfId="2911" xr:uid="{00000000-0005-0000-0000-0000220B0000}"/>
    <cellStyle name="Normal 12 2 3 2 2 5" xfId="2912" xr:uid="{00000000-0005-0000-0000-0000230B0000}"/>
    <cellStyle name="Normal 12 2 3 2 2 6" xfId="2913" xr:uid="{00000000-0005-0000-0000-0000240B0000}"/>
    <cellStyle name="Normal 12 2 3 2 3" xfId="2914" xr:uid="{00000000-0005-0000-0000-0000250B0000}"/>
    <cellStyle name="Normal 12 2 3 2 3 2" xfId="2915" xr:uid="{00000000-0005-0000-0000-0000260B0000}"/>
    <cellStyle name="Normal 12 2 3 2 3 2 2" xfId="2916" xr:uid="{00000000-0005-0000-0000-0000270B0000}"/>
    <cellStyle name="Normal 12 2 3 2 3 2 2 2" xfId="2917" xr:uid="{00000000-0005-0000-0000-0000280B0000}"/>
    <cellStyle name="Normal 12 2 3 2 3 2 3" xfId="2918" xr:uid="{00000000-0005-0000-0000-0000290B0000}"/>
    <cellStyle name="Normal 12 2 3 2 3 2 4" xfId="2919" xr:uid="{00000000-0005-0000-0000-00002A0B0000}"/>
    <cellStyle name="Normal 12 2 3 2 3 3" xfId="2920" xr:uid="{00000000-0005-0000-0000-00002B0B0000}"/>
    <cellStyle name="Normal 12 2 3 2 3 3 2" xfId="2921" xr:uid="{00000000-0005-0000-0000-00002C0B0000}"/>
    <cellStyle name="Normal 12 2 3 2 3 4" xfId="2922" xr:uid="{00000000-0005-0000-0000-00002D0B0000}"/>
    <cellStyle name="Normal 12 2 3 2 3 5" xfId="2923" xr:uid="{00000000-0005-0000-0000-00002E0B0000}"/>
    <cellStyle name="Normal 12 2 3 2 4" xfId="2924" xr:uid="{00000000-0005-0000-0000-00002F0B0000}"/>
    <cellStyle name="Normal 12 2 3 2 4 2" xfId="2925" xr:uid="{00000000-0005-0000-0000-0000300B0000}"/>
    <cellStyle name="Normal 12 2 3 2 4 2 2" xfId="2926" xr:uid="{00000000-0005-0000-0000-0000310B0000}"/>
    <cellStyle name="Normal 12 2 3 2 4 3" xfId="2927" xr:uid="{00000000-0005-0000-0000-0000320B0000}"/>
    <cellStyle name="Normal 12 2 3 2 4 4" xfId="2928" xr:uid="{00000000-0005-0000-0000-0000330B0000}"/>
    <cellStyle name="Normal 12 2 3 2 5" xfId="2929" xr:uid="{00000000-0005-0000-0000-0000340B0000}"/>
    <cellStyle name="Normal 12 2 3 2 5 2" xfId="2930" xr:uid="{00000000-0005-0000-0000-0000350B0000}"/>
    <cellStyle name="Normal 12 2 3 2 6" xfId="2931" xr:uid="{00000000-0005-0000-0000-0000360B0000}"/>
    <cellStyle name="Normal 12 2 3 2 7" xfId="2932" xr:uid="{00000000-0005-0000-0000-0000370B0000}"/>
    <cellStyle name="Normal 12 2 3 3" xfId="2933" xr:uid="{00000000-0005-0000-0000-0000380B0000}"/>
    <cellStyle name="Normal 12 2 3 3 2" xfId="2934" xr:uid="{00000000-0005-0000-0000-0000390B0000}"/>
    <cellStyle name="Normal 12 2 3 3 2 2" xfId="2935" xr:uid="{00000000-0005-0000-0000-00003A0B0000}"/>
    <cellStyle name="Normal 12 2 3 3 2 2 2" xfId="2936" xr:uid="{00000000-0005-0000-0000-00003B0B0000}"/>
    <cellStyle name="Normal 12 2 3 3 2 2 2 2" xfId="2937" xr:uid="{00000000-0005-0000-0000-00003C0B0000}"/>
    <cellStyle name="Normal 12 2 3 3 2 2 3" xfId="2938" xr:uid="{00000000-0005-0000-0000-00003D0B0000}"/>
    <cellStyle name="Normal 12 2 3 3 2 2 4" xfId="2939" xr:uid="{00000000-0005-0000-0000-00003E0B0000}"/>
    <cellStyle name="Normal 12 2 3 3 2 3" xfId="2940" xr:uid="{00000000-0005-0000-0000-00003F0B0000}"/>
    <cellStyle name="Normal 12 2 3 3 2 3 2" xfId="2941" xr:uid="{00000000-0005-0000-0000-0000400B0000}"/>
    <cellStyle name="Normal 12 2 3 3 2 4" xfId="2942" xr:uid="{00000000-0005-0000-0000-0000410B0000}"/>
    <cellStyle name="Normal 12 2 3 3 2 5" xfId="2943" xr:uid="{00000000-0005-0000-0000-0000420B0000}"/>
    <cellStyle name="Normal 12 2 3 3 3" xfId="2944" xr:uid="{00000000-0005-0000-0000-0000430B0000}"/>
    <cellStyle name="Normal 12 2 3 3 3 2" xfId="2945" xr:uid="{00000000-0005-0000-0000-0000440B0000}"/>
    <cellStyle name="Normal 12 2 3 3 3 2 2" xfId="2946" xr:uid="{00000000-0005-0000-0000-0000450B0000}"/>
    <cellStyle name="Normal 12 2 3 3 3 3" xfId="2947" xr:uid="{00000000-0005-0000-0000-0000460B0000}"/>
    <cellStyle name="Normal 12 2 3 3 3 4" xfId="2948" xr:uid="{00000000-0005-0000-0000-0000470B0000}"/>
    <cellStyle name="Normal 12 2 3 3 4" xfId="2949" xr:uid="{00000000-0005-0000-0000-0000480B0000}"/>
    <cellStyle name="Normal 12 2 3 3 4 2" xfId="2950" xr:uid="{00000000-0005-0000-0000-0000490B0000}"/>
    <cellStyle name="Normal 12 2 3 3 5" xfId="2951" xr:uid="{00000000-0005-0000-0000-00004A0B0000}"/>
    <cellStyle name="Normal 12 2 3 3 6" xfId="2952" xr:uid="{00000000-0005-0000-0000-00004B0B0000}"/>
    <cellStyle name="Normal 12 2 3 4" xfId="2953" xr:uid="{00000000-0005-0000-0000-00004C0B0000}"/>
    <cellStyle name="Normal 12 2 3 4 2" xfId="2954" xr:uid="{00000000-0005-0000-0000-00004D0B0000}"/>
    <cellStyle name="Normal 12 2 3 4 2 2" xfId="2955" xr:uid="{00000000-0005-0000-0000-00004E0B0000}"/>
    <cellStyle name="Normal 12 2 3 4 2 2 2" xfId="2956" xr:uid="{00000000-0005-0000-0000-00004F0B0000}"/>
    <cellStyle name="Normal 12 2 3 4 2 2 2 2" xfId="2957" xr:uid="{00000000-0005-0000-0000-0000500B0000}"/>
    <cellStyle name="Normal 12 2 3 4 2 2 3" xfId="2958" xr:uid="{00000000-0005-0000-0000-0000510B0000}"/>
    <cellStyle name="Normal 12 2 3 4 2 2 4" xfId="2959" xr:uid="{00000000-0005-0000-0000-0000520B0000}"/>
    <cellStyle name="Normal 12 2 3 4 2 3" xfId="2960" xr:uid="{00000000-0005-0000-0000-0000530B0000}"/>
    <cellStyle name="Normal 12 2 3 4 2 3 2" xfId="2961" xr:uid="{00000000-0005-0000-0000-0000540B0000}"/>
    <cellStyle name="Normal 12 2 3 4 2 4" xfId="2962" xr:uid="{00000000-0005-0000-0000-0000550B0000}"/>
    <cellStyle name="Normal 12 2 3 4 2 5" xfId="2963" xr:uid="{00000000-0005-0000-0000-0000560B0000}"/>
    <cellStyle name="Normal 12 2 3 4 3" xfId="2964" xr:uid="{00000000-0005-0000-0000-0000570B0000}"/>
    <cellStyle name="Normal 12 2 3 4 3 2" xfId="2965" xr:uid="{00000000-0005-0000-0000-0000580B0000}"/>
    <cellStyle name="Normal 12 2 3 4 3 2 2" xfId="2966" xr:uid="{00000000-0005-0000-0000-0000590B0000}"/>
    <cellStyle name="Normal 12 2 3 4 3 3" xfId="2967" xr:uid="{00000000-0005-0000-0000-00005A0B0000}"/>
    <cellStyle name="Normal 12 2 3 4 3 4" xfId="2968" xr:uid="{00000000-0005-0000-0000-00005B0B0000}"/>
    <cellStyle name="Normal 12 2 3 4 4" xfId="2969" xr:uid="{00000000-0005-0000-0000-00005C0B0000}"/>
    <cellStyle name="Normal 12 2 3 4 4 2" xfId="2970" xr:uid="{00000000-0005-0000-0000-00005D0B0000}"/>
    <cellStyle name="Normal 12 2 3 4 5" xfId="2971" xr:uid="{00000000-0005-0000-0000-00005E0B0000}"/>
    <cellStyle name="Normal 12 2 3 4 6" xfId="2972" xr:uid="{00000000-0005-0000-0000-00005F0B0000}"/>
    <cellStyle name="Normal 12 2 3 5" xfId="2973" xr:uid="{00000000-0005-0000-0000-0000600B0000}"/>
    <cellStyle name="Normal 12 2 3 5 2" xfId="2974" xr:uid="{00000000-0005-0000-0000-0000610B0000}"/>
    <cellStyle name="Normal 12 2 3 5 2 2" xfId="2975" xr:uid="{00000000-0005-0000-0000-0000620B0000}"/>
    <cellStyle name="Normal 12 2 3 5 2 2 2" xfId="2976" xr:uid="{00000000-0005-0000-0000-0000630B0000}"/>
    <cellStyle name="Normal 12 2 3 5 2 3" xfId="2977" xr:uid="{00000000-0005-0000-0000-0000640B0000}"/>
    <cellStyle name="Normal 12 2 3 5 2 4" xfId="2978" xr:uid="{00000000-0005-0000-0000-0000650B0000}"/>
    <cellStyle name="Normal 12 2 3 5 3" xfId="2979" xr:uid="{00000000-0005-0000-0000-0000660B0000}"/>
    <cellStyle name="Normal 12 2 3 5 3 2" xfId="2980" xr:uid="{00000000-0005-0000-0000-0000670B0000}"/>
    <cellStyle name="Normal 12 2 3 5 4" xfId="2981" xr:uid="{00000000-0005-0000-0000-0000680B0000}"/>
    <cellStyle name="Normal 12 2 3 5 5" xfId="2982" xr:uid="{00000000-0005-0000-0000-0000690B0000}"/>
    <cellStyle name="Normal 12 2 3 6" xfId="2983" xr:uid="{00000000-0005-0000-0000-00006A0B0000}"/>
    <cellStyle name="Normal 12 2 3 6 2" xfId="2984" xr:uid="{00000000-0005-0000-0000-00006B0B0000}"/>
    <cellStyle name="Normal 12 2 3 6 2 2" xfId="2985" xr:uid="{00000000-0005-0000-0000-00006C0B0000}"/>
    <cellStyle name="Normal 12 2 3 6 3" xfId="2986" xr:uid="{00000000-0005-0000-0000-00006D0B0000}"/>
    <cellStyle name="Normal 12 2 3 6 4" xfId="2987" xr:uid="{00000000-0005-0000-0000-00006E0B0000}"/>
    <cellStyle name="Normal 12 2 3 7" xfId="2988" xr:uid="{00000000-0005-0000-0000-00006F0B0000}"/>
    <cellStyle name="Normal 12 2 3 7 2" xfId="2989" xr:uid="{00000000-0005-0000-0000-0000700B0000}"/>
    <cellStyle name="Normal 12 2 3 8" xfId="2990" xr:uid="{00000000-0005-0000-0000-0000710B0000}"/>
    <cellStyle name="Normal 12 2 3 9" xfId="2991" xr:uid="{00000000-0005-0000-0000-0000720B0000}"/>
    <cellStyle name="Normal 12 2 4" xfId="2992" xr:uid="{00000000-0005-0000-0000-0000730B0000}"/>
    <cellStyle name="Normal 12 2 4 2" xfId="2993" xr:uid="{00000000-0005-0000-0000-0000740B0000}"/>
    <cellStyle name="Normal 12 2 4 2 2" xfId="2994" xr:uid="{00000000-0005-0000-0000-0000750B0000}"/>
    <cellStyle name="Normal 12 2 4 2 2 2" xfId="2995" xr:uid="{00000000-0005-0000-0000-0000760B0000}"/>
    <cellStyle name="Normal 12 2 4 2 2 2 2" xfId="2996" xr:uid="{00000000-0005-0000-0000-0000770B0000}"/>
    <cellStyle name="Normal 12 2 4 2 2 2 2 2" xfId="2997" xr:uid="{00000000-0005-0000-0000-0000780B0000}"/>
    <cellStyle name="Normal 12 2 4 2 2 2 3" xfId="2998" xr:uid="{00000000-0005-0000-0000-0000790B0000}"/>
    <cellStyle name="Normal 12 2 4 2 2 2 4" xfId="2999" xr:uid="{00000000-0005-0000-0000-00007A0B0000}"/>
    <cellStyle name="Normal 12 2 4 2 2 3" xfId="3000" xr:uid="{00000000-0005-0000-0000-00007B0B0000}"/>
    <cellStyle name="Normal 12 2 4 2 2 3 2" xfId="3001" xr:uid="{00000000-0005-0000-0000-00007C0B0000}"/>
    <cellStyle name="Normal 12 2 4 2 2 4" xfId="3002" xr:uid="{00000000-0005-0000-0000-00007D0B0000}"/>
    <cellStyle name="Normal 12 2 4 2 2 5" xfId="3003" xr:uid="{00000000-0005-0000-0000-00007E0B0000}"/>
    <cellStyle name="Normal 12 2 4 2 3" xfId="3004" xr:uid="{00000000-0005-0000-0000-00007F0B0000}"/>
    <cellStyle name="Normal 12 2 4 2 3 2" xfId="3005" xr:uid="{00000000-0005-0000-0000-0000800B0000}"/>
    <cellStyle name="Normal 12 2 4 2 3 2 2" xfId="3006" xr:uid="{00000000-0005-0000-0000-0000810B0000}"/>
    <cellStyle name="Normal 12 2 4 2 3 3" xfId="3007" xr:uid="{00000000-0005-0000-0000-0000820B0000}"/>
    <cellStyle name="Normal 12 2 4 2 3 4" xfId="3008" xr:uid="{00000000-0005-0000-0000-0000830B0000}"/>
    <cellStyle name="Normal 12 2 4 2 4" xfId="3009" xr:uid="{00000000-0005-0000-0000-0000840B0000}"/>
    <cellStyle name="Normal 12 2 4 2 4 2" xfId="3010" xr:uid="{00000000-0005-0000-0000-0000850B0000}"/>
    <cellStyle name="Normal 12 2 4 2 5" xfId="3011" xr:uid="{00000000-0005-0000-0000-0000860B0000}"/>
    <cellStyle name="Normal 12 2 4 2 6" xfId="3012" xr:uid="{00000000-0005-0000-0000-0000870B0000}"/>
    <cellStyle name="Normal 12 2 4 3" xfId="3013" xr:uid="{00000000-0005-0000-0000-0000880B0000}"/>
    <cellStyle name="Normal 12 2 4 3 2" xfId="3014" xr:uid="{00000000-0005-0000-0000-0000890B0000}"/>
    <cellStyle name="Normal 12 2 4 3 2 2" xfId="3015" xr:uid="{00000000-0005-0000-0000-00008A0B0000}"/>
    <cellStyle name="Normal 12 2 4 3 2 2 2" xfId="3016" xr:uid="{00000000-0005-0000-0000-00008B0B0000}"/>
    <cellStyle name="Normal 12 2 4 3 2 3" xfId="3017" xr:uid="{00000000-0005-0000-0000-00008C0B0000}"/>
    <cellStyle name="Normal 12 2 4 3 2 4" xfId="3018" xr:uid="{00000000-0005-0000-0000-00008D0B0000}"/>
    <cellStyle name="Normal 12 2 4 3 3" xfId="3019" xr:uid="{00000000-0005-0000-0000-00008E0B0000}"/>
    <cellStyle name="Normal 12 2 4 3 3 2" xfId="3020" xr:uid="{00000000-0005-0000-0000-00008F0B0000}"/>
    <cellStyle name="Normal 12 2 4 3 4" xfId="3021" xr:uid="{00000000-0005-0000-0000-0000900B0000}"/>
    <cellStyle name="Normal 12 2 4 3 5" xfId="3022" xr:uid="{00000000-0005-0000-0000-0000910B0000}"/>
    <cellStyle name="Normal 12 2 4 4" xfId="3023" xr:uid="{00000000-0005-0000-0000-0000920B0000}"/>
    <cellStyle name="Normal 12 2 4 4 2" xfId="3024" xr:uid="{00000000-0005-0000-0000-0000930B0000}"/>
    <cellStyle name="Normal 12 2 4 4 2 2" xfId="3025" xr:uid="{00000000-0005-0000-0000-0000940B0000}"/>
    <cellStyle name="Normal 12 2 4 4 3" xfId="3026" xr:uid="{00000000-0005-0000-0000-0000950B0000}"/>
    <cellStyle name="Normal 12 2 4 4 4" xfId="3027" xr:uid="{00000000-0005-0000-0000-0000960B0000}"/>
    <cellStyle name="Normal 12 2 4 5" xfId="3028" xr:uid="{00000000-0005-0000-0000-0000970B0000}"/>
    <cellStyle name="Normal 12 2 4 5 2" xfId="3029" xr:uid="{00000000-0005-0000-0000-0000980B0000}"/>
    <cellStyle name="Normal 12 2 4 6" xfId="3030" xr:uid="{00000000-0005-0000-0000-0000990B0000}"/>
    <cellStyle name="Normal 12 2 4 7" xfId="3031" xr:uid="{00000000-0005-0000-0000-00009A0B0000}"/>
    <cellStyle name="Normal 12 2 5" xfId="3032" xr:uid="{00000000-0005-0000-0000-00009B0B0000}"/>
    <cellStyle name="Normal 12 2 5 2" xfId="3033" xr:uid="{00000000-0005-0000-0000-00009C0B0000}"/>
    <cellStyle name="Normal 12 2 5 2 2" xfId="3034" xr:uid="{00000000-0005-0000-0000-00009D0B0000}"/>
    <cellStyle name="Normal 12 2 5 2 2 2" xfId="3035" xr:uid="{00000000-0005-0000-0000-00009E0B0000}"/>
    <cellStyle name="Normal 12 2 5 2 2 2 2" xfId="3036" xr:uid="{00000000-0005-0000-0000-00009F0B0000}"/>
    <cellStyle name="Normal 12 2 5 2 2 3" xfId="3037" xr:uid="{00000000-0005-0000-0000-0000A00B0000}"/>
    <cellStyle name="Normal 12 2 5 2 2 4" xfId="3038" xr:uid="{00000000-0005-0000-0000-0000A10B0000}"/>
    <cellStyle name="Normal 12 2 5 2 3" xfId="3039" xr:uid="{00000000-0005-0000-0000-0000A20B0000}"/>
    <cellStyle name="Normal 12 2 5 2 3 2" xfId="3040" xr:uid="{00000000-0005-0000-0000-0000A30B0000}"/>
    <cellStyle name="Normal 12 2 5 2 4" xfId="3041" xr:uid="{00000000-0005-0000-0000-0000A40B0000}"/>
    <cellStyle name="Normal 12 2 5 2 5" xfId="3042" xr:uid="{00000000-0005-0000-0000-0000A50B0000}"/>
    <cellStyle name="Normal 12 2 5 3" xfId="3043" xr:uid="{00000000-0005-0000-0000-0000A60B0000}"/>
    <cellStyle name="Normal 12 2 5 3 2" xfId="3044" xr:uid="{00000000-0005-0000-0000-0000A70B0000}"/>
    <cellStyle name="Normal 12 2 5 3 2 2" xfId="3045" xr:uid="{00000000-0005-0000-0000-0000A80B0000}"/>
    <cellStyle name="Normal 12 2 5 3 3" xfId="3046" xr:uid="{00000000-0005-0000-0000-0000A90B0000}"/>
    <cellStyle name="Normal 12 2 5 3 4" xfId="3047" xr:uid="{00000000-0005-0000-0000-0000AA0B0000}"/>
    <cellStyle name="Normal 12 2 5 4" xfId="3048" xr:uid="{00000000-0005-0000-0000-0000AB0B0000}"/>
    <cellStyle name="Normal 12 2 5 4 2" xfId="3049" xr:uid="{00000000-0005-0000-0000-0000AC0B0000}"/>
    <cellStyle name="Normal 12 2 5 5" xfId="3050" xr:uid="{00000000-0005-0000-0000-0000AD0B0000}"/>
    <cellStyle name="Normal 12 2 5 6" xfId="3051" xr:uid="{00000000-0005-0000-0000-0000AE0B0000}"/>
    <cellStyle name="Normal 12 2 6" xfId="3052" xr:uid="{00000000-0005-0000-0000-0000AF0B0000}"/>
    <cellStyle name="Normal 12 2 6 2" xfId="3053" xr:uid="{00000000-0005-0000-0000-0000B00B0000}"/>
    <cellStyle name="Normal 12 2 6 2 2" xfId="3054" xr:uid="{00000000-0005-0000-0000-0000B10B0000}"/>
    <cellStyle name="Normal 12 2 6 2 2 2" xfId="3055" xr:uid="{00000000-0005-0000-0000-0000B20B0000}"/>
    <cellStyle name="Normal 12 2 6 2 2 2 2" xfId="3056" xr:uid="{00000000-0005-0000-0000-0000B30B0000}"/>
    <cellStyle name="Normal 12 2 6 2 2 3" xfId="3057" xr:uid="{00000000-0005-0000-0000-0000B40B0000}"/>
    <cellStyle name="Normal 12 2 6 2 2 4" xfId="3058" xr:uid="{00000000-0005-0000-0000-0000B50B0000}"/>
    <cellStyle name="Normal 12 2 6 2 3" xfId="3059" xr:uid="{00000000-0005-0000-0000-0000B60B0000}"/>
    <cellStyle name="Normal 12 2 6 2 3 2" xfId="3060" xr:uid="{00000000-0005-0000-0000-0000B70B0000}"/>
    <cellStyle name="Normal 12 2 6 2 4" xfId="3061" xr:uid="{00000000-0005-0000-0000-0000B80B0000}"/>
    <cellStyle name="Normal 12 2 6 2 5" xfId="3062" xr:uid="{00000000-0005-0000-0000-0000B90B0000}"/>
    <cellStyle name="Normal 12 2 6 3" xfId="3063" xr:uid="{00000000-0005-0000-0000-0000BA0B0000}"/>
    <cellStyle name="Normal 12 2 6 3 2" xfId="3064" xr:uid="{00000000-0005-0000-0000-0000BB0B0000}"/>
    <cellStyle name="Normal 12 2 6 3 2 2" xfId="3065" xr:uid="{00000000-0005-0000-0000-0000BC0B0000}"/>
    <cellStyle name="Normal 12 2 6 3 3" xfId="3066" xr:uid="{00000000-0005-0000-0000-0000BD0B0000}"/>
    <cellStyle name="Normal 12 2 6 3 4" xfId="3067" xr:uid="{00000000-0005-0000-0000-0000BE0B0000}"/>
    <cellStyle name="Normal 12 2 6 4" xfId="3068" xr:uid="{00000000-0005-0000-0000-0000BF0B0000}"/>
    <cellStyle name="Normal 12 2 6 4 2" xfId="3069" xr:uid="{00000000-0005-0000-0000-0000C00B0000}"/>
    <cellStyle name="Normal 12 2 6 5" xfId="3070" xr:uid="{00000000-0005-0000-0000-0000C10B0000}"/>
    <cellStyle name="Normal 12 2 6 6" xfId="3071" xr:uid="{00000000-0005-0000-0000-0000C20B0000}"/>
    <cellStyle name="Normal 12 2 7" xfId="3072" xr:uid="{00000000-0005-0000-0000-0000C30B0000}"/>
    <cellStyle name="Normal 12 2 7 2" xfId="3073" xr:uid="{00000000-0005-0000-0000-0000C40B0000}"/>
    <cellStyle name="Normal 12 2 7 2 2" xfId="3074" xr:uid="{00000000-0005-0000-0000-0000C50B0000}"/>
    <cellStyle name="Normal 12 2 7 2 2 2" xfId="3075" xr:uid="{00000000-0005-0000-0000-0000C60B0000}"/>
    <cellStyle name="Normal 12 2 7 2 3" xfId="3076" xr:uid="{00000000-0005-0000-0000-0000C70B0000}"/>
    <cellStyle name="Normal 12 2 7 2 4" xfId="3077" xr:uid="{00000000-0005-0000-0000-0000C80B0000}"/>
    <cellStyle name="Normal 12 2 7 3" xfId="3078" xr:uid="{00000000-0005-0000-0000-0000C90B0000}"/>
    <cellStyle name="Normal 12 2 7 3 2" xfId="3079" xr:uid="{00000000-0005-0000-0000-0000CA0B0000}"/>
    <cellStyle name="Normal 12 2 7 4" xfId="3080" xr:uid="{00000000-0005-0000-0000-0000CB0B0000}"/>
    <cellStyle name="Normal 12 2 7 5" xfId="3081" xr:uid="{00000000-0005-0000-0000-0000CC0B0000}"/>
    <cellStyle name="Normal 12 2 8" xfId="3082" xr:uid="{00000000-0005-0000-0000-0000CD0B0000}"/>
    <cellStyle name="Normal 12 2 8 2" xfId="3083" xr:uid="{00000000-0005-0000-0000-0000CE0B0000}"/>
    <cellStyle name="Normal 12 2 8 2 2" xfId="3084" xr:uid="{00000000-0005-0000-0000-0000CF0B0000}"/>
    <cellStyle name="Normal 12 2 8 2 2 2" xfId="3085" xr:uid="{00000000-0005-0000-0000-0000D00B0000}"/>
    <cellStyle name="Normal 12 2 8 2 3" xfId="3086" xr:uid="{00000000-0005-0000-0000-0000D10B0000}"/>
    <cellStyle name="Normal 12 2 8 2 4" xfId="3087" xr:uid="{00000000-0005-0000-0000-0000D20B0000}"/>
    <cellStyle name="Normal 12 2 8 3" xfId="3088" xr:uid="{00000000-0005-0000-0000-0000D30B0000}"/>
    <cellStyle name="Normal 12 2 8 3 2" xfId="3089" xr:uid="{00000000-0005-0000-0000-0000D40B0000}"/>
    <cellStyle name="Normal 12 2 8 4" xfId="3090" xr:uid="{00000000-0005-0000-0000-0000D50B0000}"/>
    <cellStyle name="Normal 12 2 8 5" xfId="3091" xr:uid="{00000000-0005-0000-0000-0000D60B0000}"/>
    <cellStyle name="Normal 12 2 9" xfId="3092" xr:uid="{00000000-0005-0000-0000-0000D70B0000}"/>
    <cellStyle name="Normal 12 2 9 2" xfId="3093" xr:uid="{00000000-0005-0000-0000-0000D80B0000}"/>
    <cellStyle name="Normal 12 2 9 2 2" xfId="3094" xr:uid="{00000000-0005-0000-0000-0000D90B0000}"/>
    <cellStyle name="Normal 12 2 9 3" xfId="3095" xr:uid="{00000000-0005-0000-0000-0000DA0B0000}"/>
    <cellStyle name="Normal 12 2 9 4" xfId="3096" xr:uid="{00000000-0005-0000-0000-0000DB0B0000}"/>
    <cellStyle name="Normal 12 3" xfId="3097" xr:uid="{00000000-0005-0000-0000-0000DC0B0000}"/>
    <cellStyle name="Normal 12 3 10" xfId="3098" xr:uid="{00000000-0005-0000-0000-0000DD0B0000}"/>
    <cellStyle name="Normal 12 3 2" xfId="3099" xr:uid="{00000000-0005-0000-0000-0000DE0B0000}"/>
    <cellStyle name="Normal 12 3 2 2" xfId="3100" xr:uid="{00000000-0005-0000-0000-0000DF0B0000}"/>
    <cellStyle name="Normal 12 3 2 2 2" xfId="3101" xr:uid="{00000000-0005-0000-0000-0000E00B0000}"/>
    <cellStyle name="Normal 12 3 2 2 2 2" xfId="3102" xr:uid="{00000000-0005-0000-0000-0000E10B0000}"/>
    <cellStyle name="Normal 12 3 2 2 2 2 2" xfId="3103" xr:uid="{00000000-0005-0000-0000-0000E20B0000}"/>
    <cellStyle name="Normal 12 3 2 2 2 2 2 2" xfId="3104" xr:uid="{00000000-0005-0000-0000-0000E30B0000}"/>
    <cellStyle name="Normal 12 3 2 2 2 2 2 2 2" xfId="3105" xr:uid="{00000000-0005-0000-0000-0000E40B0000}"/>
    <cellStyle name="Normal 12 3 2 2 2 2 2 3" xfId="3106" xr:uid="{00000000-0005-0000-0000-0000E50B0000}"/>
    <cellStyle name="Normal 12 3 2 2 2 2 2 4" xfId="3107" xr:uid="{00000000-0005-0000-0000-0000E60B0000}"/>
    <cellStyle name="Normal 12 3 2 2 2 2 3" xfId="3108" xr:uid="{00000000-0005-0000-0000-0000E70B0000}"/>
    <cellStyle name="Normal 12 3 2 2 2 2 3 2" xfId="3109" xr:uid="{00000000-0005-0000-0000-0000E80B0000}"/>
    <cellStyle name="Normal 12 3 2 2 2 2 4" xfId="3110" xr:uid="{00000000-0005-0000-0000-0000E90B0000}"/>
    <cellStyle name="Normal 12 3 2 2 2 2 5" xfId="3111" xr:uid="{00000000-0005-0000-0000-0000EA0B0000}"/>
    <cellStyle name="Normal 12 3 2 2 2 3" xfId="3112" xr:uid="{00000000-0005-0000-0000-0000EB0B0000}"/>
    <cellStyle name="Normal 12 3 2 2 2 3 2" xfId="3113" xr:uid="{00000000-0005-0000-0000-0000EC0B0000}"/>
    <cellStyle name="Normal 12 3 2 2 2 3 2 2" xfId="3114" xr:uid="{00000000-0005-0000-0000-0000ED0B0000}"/>
    <cellStyle name="Normal 12 3 2 2 2 3 3" xfId="3115" xr:uid="{00000000-0005-0000-0000-0000EE0B0000}"/>
    <cellStyle name="Normal 12 3 2 2 2 3 4" xfId="3116" xr:uid="{00000000-0005-0000-0000-0000EF0B0000}"/>
    <cellStyle name="Normal 12 3 2 2 2 4" xfId="3117" xr:uid="{00000000-0005-0000-0000-0000F00B0000}"/>
    <cellStyle name="Normal 12 3 2 2 2 4 2" xfId="3118" xr:uid="{00000000-0005-0000-0000-0000F10B0000}"/>
    <cellStyle name="Normal 12 3 2 2 2 5" xfId="3119" xr:uid="{00000000-0005-0000-0000-0000F20B0000}"/>
    <cellStyle name="Normal 12 3 2 2 2 6" xfId="3120" xr:uid="{00000000-0005-0000-0000-0000F30B0000}"/>
    <cellStyle name="Normal 12 3 2 2 3" xfId="3121" xr:uid="{00000000-0005-0000-0000-0000F40B0000}"/>
    <cellStyle name="Normal 12 3 2 2 3 2" xfId="3122" xr:uid="{00000000-0005-0000-0000-0000F50B0000}"/>
    <cellStyle name="Normal 12 3 2 2 3 2 2" xfId="3123" xr:uid="{00000000-0005-0000-0000-0000F60B0000}"/>
    <cellStyle name="Normal 12 3 2 2 3 2 2 2" xfId="3124" xr:uid="{00000000-0005-0000-0000-0000F70B0000}"/>
    <cellStyle name="Normal 12 3 2 2 3 2 3" xfId="3125" xr:uid="{00000000-0005-0000-0000-0000F80B0000}"/>
    <cellStyle name="Normal 12 3 2 2 3 2 4" xfId="3126" xr:uid="{00000000-0005-0000-0000-0000F90B0000}"/>
    <cellStyle name="Normal 12 3 2 2 3 3" xfId="3127" xr:uid="{00000000-0005-0000-0000-0000FA0B0000}"/>
    <cellStyle name="Normal 12 3 2 2 3 3 2" xfId="3128" xr:uid="{00000000-0005-0000-0000-0000FB0B0000}"/>
    <cellStyle name="Normal 12 3 2 2 3 4" xfId="3129" xr:uid="{00000000-0005-0000-0000-0000FC0B0000}"/>
    <cellStyle name="Normal 12 3 2 2 3 5" xfId="3130" xr:uid="{00000000-0005-0000-0000-0000FD0B0000}"/>
    <cellStyle name="Normal 12 3 2 2 4" xfId="3131" xr:uid="{00000000-0005-0000-0000-0000FE0B0000}"/>
    <cellStyle name="Normal 12 3 2 2 4 2" xfId="3132" xr:uid="{00000000-0005-0000-0000-0000FF0B0000}"/>
    <cellStyle name="Normal 12 3 2 2 4 2 2" xfId="3133" xr:uid="{00000000-0005-0000-0000-0000000C0000}"/>
    <cellStyle name="Normal 12 3 2 2 4 3" xfId="3134" xr:uid="{00000000-0005-0000-0000-0000010C0000}"/>
    <cellStyle name="Normal 12 3 2 2 4 4" xfId="3135" xr:uid="{00000000-0005-0000-0000-0000020C0000}"/>
    <cellStyle name="Normal 12 3 2 2 5" xfId="3136" xr:uid="{00000000-0005-0000-0000-0000030C0000}"/>
    <cellStyle name="Normal 12 3 2 2 5 2" xfId="3137" xr:uid="{00000000-0005-0000-0000-0000040C0000}"/>
    <cellStyle name="Normal 12 3 2 2 6" xfId="3138" xr:uid="{00000000-0005-0000-0000-0000050C0000}"/>
    <cellStyle name="Normal 12 3 2 2 7" xfId="3139" xr:uid="{00000000-0005-0000-0000-0000060C0000}"/>
    <cellStyle name="Normal 12 3 2 3" xfId="3140" xr:uid="{00000000-0005-0000-0000-0000070C0000}"/>
    <cellStyle name="Normal 12 3 2 3 2" xfId="3141" xr:uid="{00000000-0005-0000-0000-0000080C0000}"/>
    <cellStyle name="Normal 12 3 2 3 2 2" xfId="3142" xr:uid="{00000000-0005-0000-0000-0000090C0000}"/>
    <cellStyle name="Normal 12 3 2 3 2 2 2" xfId="3143" xr:uid="{00000000-0005-0000-0000-00000A0C0000}"/>
    <cellStyle name="Normal 12 3 2 3 2 2 2 2" xfId="3144" xr:uid="{00000000-0005-0000-0000-00000B0C0000}"/>
    <cellStyle name="Normal 12 3 2 3 2 2 3" xfId="3145" xr:uid="{00000000-0005-0000-0000-00000C0C0000}"/>
    <cellStyle name="Normal 12 3 2 3 2 2 4" xfId="3146" xr:uid="{00000000-0005-0000-0000-00000D0C0000}"/>
    <cellStyle name="Normal 12 3 2 3 2 3" xfId="3147" xr:uid="{00000000-0005-0000-0000-00000E0C0000}"/>
    <cellStyle name="Normal 12 3 2 3 2 3 2" xfId="3148" xr:uid="{00000000-0005-0000-0000-00000F0C0000}"/>
    <cellStyle name="Normal 12 3 2 3 2 4" xfId="3149" xr:uid="{00000000-0005-0000-0000-0000100C0000}"/>
    <cellStyle name="Normal 12 3 2 3 2 5" xfId="3150" xr:uid="{00000000-0005-0000-0000-0000110C0000}"/>
    <cellStyle name="Normal 12 3 2 3 3" xfId="3151" xr:uid="{00000000-0005-0000-0000-0000120C0000}"/>
    <cellStyle name="Normal 12 3 2 3 3 2" xfId="3152" xr:uid="{00000000-0005-0000-0000-0000130C0000}"/>
    <cellStyle name="Normal 12 3 2 3 3 2 2" xfId="3153" xr:uid="{00000000-0005-0000-0000-0000140C0000}"/>
    <cellStyle name="Normal 12 3 2 3 3 3" xfId="3154" xr:uid="{00000000-0005-0000-0000-0000150C0000}"/>
    <cellStyle name="Normal 12 3 2 3 3 4" xfId="3155" xr:uid="{00000000-0005-0000-0000-0000160C0000}"/>
    <cellStyle name="Normal 12 3 2 3 4" xfId="3156" xr:uid="{00000000-0005-0000-0000-0000170C0000}"/>
    <cellStyle name="Normal 12 3 2 3 4 2" xfId="3157" xr:uid="{00000000-0005-0000-0000-0000180C0000}"/>
    <cellStyle name="Normal 12 3 2 3 5" xfId="3158" xr:uid="{00000000-0005-0000-0000-0000190C0000}"/>
    <cellStyle name="Normal 12 3 2 3 6" xfId="3159" xr:uid="{00000000-0005-0000-0000-00001A0C0000}"/>
    <cellStyle name="Normal 12 3 2 4" xfId="3160" xr:uid="{00000000-0005-0000-0000-00001B0C0000}"/>
    <cellStyle name="Normal 12 3 2 4 2" xfId="3161" xr:uid="{00000000-0005-0000-0000-00001C0C0000}"/>
    <cellStyle name="Normal 12 3 2 4 2 2" xfId="3162" xr:uid="{00000000-0005-0000-0000-00001D0C0000}"/>
    <cellStyle name="Normal 12 3 2 4 2 2 2" xfId="3163" xr:uid="{00000000-0005-0000-0000-00001E0C0000}"/>
    <cellStyle name="Normal 12 3 2 4 2 2 2 2" xfId="3164" xr:uid="{00000000-0005-0000-0000-00001F0C0000}"/>
    <cellStyle name="Normal 12 3 2 4 2 2 3" xfId="3165" xr:uid="{00000000-0005-0000-0000-0000200C0000}"/>
    <cellStyle name="Normal 12 3 2 4 2 2 4" xfId="3166" xr:uid="{00000000-0005-0000-0000-0000210C0000}"/>
    <cellStyle name="Normal 12 3 2 4 2 3" xfId="3167" xr:uid="{00000000-0005-0000-0000-0000220C0000}"/>
    <cellStyle name="Normal 12 3 2 4 2 3 2" xfId="3168" xr:uid="{00000000-0005-0000-0000-0000230C0000}"/>
    <cellStyle name="Normal 12 3 2 4 2 4" xfId="3169" xr:uid="{00000000-0005-0000-0000-0000240C0000}"/>
    <cellStyle name="Normal 12 3 2 4 2 5" xfId="3170" xr:uid="{00000000-0005-0000-0000-0000250C0000}"/>
    <cellStyle name="Normal 12 3 2 4 3" xfId="3171" xr:uid="{00000000-0005-0000-0000-0000260C0000}"/>
    <cellStyle name="Normal 12 3 2 4 3 2" xfId="3172" xr:uid="{00000000-0005-0000-0000-0000270C0000}"/>
    <cellStyle name="Normal 12 3 2 4 3 2 2" xfId="3173" xr:uid="{00000000-0005-0000-0000-0000280C0000}"/>
    <cellStyle name="Normal 12 3 2 4 3 3" xfId="3174" xr:uid="{00000000-0005-0000-0000-0000290C0000}"/>
    <cellStyle name="Normal 12 3 2 4 3 4" xfId="3175" xr:uid="{00000000-0005-0000-0000-00002A0C0000}"/>
    <cellStyle name="Normal 12 3 2 4 4" xfId="3176" xr:uid="{00000000-0005-0000-0000-00002B0C0000}"/>
    <cellStyle name="Normal 12 3 2 4 4 2" xfId="3177" xr:uid="{00000000-0005-0000-0000-00002C0C0000}"/>
    <cellStyle name="Normal 12 3 2 4 5" xfId="3178" xr:uid="{00000000-0005-0000-0000-00002D0C0000}"/>
    <cellStyle name="Normal 12 3 2 4 6" xfId="3179" xr:uid="{00000000-0005-0000-0000-00002E0C0000}"/>
    <cellStyle name="Normal 12 3 2 5" xfId="3180" xr:uid="{00000000-0005-0000-0000-00002F0C0000}"/>
    <cellStyle name="Normal 12 3 2 5 2" xfId="3181" xr:uid="{00000000-0005-0000-0000-0000300C0000}"/>
    <cellStyle name="Normal 12 3 2 5 2 2" xfId="3182" xr:uid="{00000000-0005-0000-0000-0000310C0000}"/>
    <cellStyle name="Normal 12 3 2 5 2 2 2" xfId="3183" xr:uid="{00000000-0005-0000-0000-0000320C0000}"/>
    <cellStyle name="Normal 12 3 2 5 2 3" xfId="3184" xr:uid="{00000000-0005-0000-0000-0000330C0000}"/>
    <cellStyle name="Normal 12 3 2 5 2 4" xfId="3185" xr:uid="{00000000-0005-0000-0000-0000340C0000}"/>
    <cellStyle name="Normal 12 3 2 5 3" xfId="3186" xr:uid="{00000000-0005-0000-0000-0000350C0000}"/>
    <cellStyle name="Normal 12 3 2 5 3 2" xfId="3187" xr:uid="{00000000-0005-0000-0000-0000360C0000}"/>
    <cellStyle name="Normal 12 3 2 5 4" xfId="3188" xr:uid="{00000000-0005-0000-0000-0000370C0000}"/>
    <cellStyle name="Normal 12 3 2 5 5" xfId="3189" xr:uid="{00000000-0005-0000-0000-0000380C0000}"/>
    <cellStyle name="Normal 12 3 2 6" xfId="3190" xr:uid="{00000000-0005-0000-0000-0000390C0000}"/>
    <cellStyle name="Normal 12 3 2 6 2" xfId="3191" xr:uid="{00000000-0005-0000-0000-00003A0C0000}"/>
    <cellStyle name="Normal 12 3 2 6 2 2" xfId="3192" xr:uid="{00000000-0005-0000-0000-00003B0C0000}"/>
    <cellStyle name="Normal 12 3 2 6 3" xfId="3193" xr:uid="{00000000-0005-0000-0000-00003C0C0000}"/>
    <cellStyle name="Normal 12 3 2 6 4" xfId="3194" xr:uid="{00000000-0005-0000-0000-00003D0C0000}"/>
    <cellStyle name="Normal 12 3 2 7" xfId="3195" xr:uid="{00000000-0005-0000-0000-00003E0C0000}"/>
    <cellStyle name="Normal 12 3 2 7 2" xfId="3196" xr:uid="{00000000-0005-0000-0000-00003F0C0000}"/>
    <cellStyle name="Normal 12 3 2 8" xfId="3197" xr:uid="{00000000-0005-0000-0000-0000400C0000}"/>
    <cellStyle name="Normal 12 3 2 9" xfId="3198" xr:uid="{00000000-0005-0000-0000-0000410C0000}"/>
    <cellStyle name="Normal 12 3 3" xfId="3199" xr:uid="{00000000-0005-0000-0000-0000420C0000}"/>
    <cellStyle name="Normal 12 3 3 2" xfId="3200" xr:uid="{00000000-0005-0000-0000-0000430C0000}"/>
    <cellStyle name="Normal 12 3 3 2 2" xfId="3201" xr:uid="{00000000-0005-0000-0000-0000440C0000}"/>
    <cellStyle name="Normal 12 3 3 2 2 2" xfId="3202" xr:uid="{00000000-0005-0000-0000-0000450C0000}"/>
    <cellStyle name="Normal 12 3 3 2 2 2 2" xfId="3203" xr:uid="{00000000-0005-0000-0000-0000460C0000}"/>
    <cellStyle name="Normal 12 3 3 2 2 2 2 2" xfId="3204" xr:uid="{00000000-0005-0000-0000-0000470C0000}"/>
    <cellStyle name="Normal 12 3 3 2 2 2 3" xfId="3205" xr:uid="{00000000-0005-0000-0000-0000480C0000}"/>
    <cellStyle name="Normal 12 3 3 2 2 2 4" xfId="3206" xr:uid="{00000000-0005-0000-0000-0000490C0000}"/>
    <cellStyle name="Normal 12 3 3 2 2 3" xfId="3207" xr:uid="{00000000-0005-0000-0000-00004A0C0000}"/>
    <cellStyle name="Normal 12 3 3 2 2 3 2" xfId="3208" xr:uid="{00000000-0005-0000-0000-00004B0C0000}"/>
    <cellStyle name="Normal 12 3 3 2 2 4" xfId="3209" xr:uid="{00000000-0005-0000-0000-00004C0C0000}"/>
    <cellStyle name="Normal 12 3 3 2 2 5" xfId="3210" xr:uid="{00000000-0005-0000-0000-00004D0C0000}"/>
    <cellStyle name="Normal 12 3 3 2 3" xfId="3211" xr:uid="{00000000-0005-0000-0000-00004E0C0000}"/>
    <cellStyle name="Normal 12 3 3 2 3 2" xfId="3212" xr:uid="{00000000-0005-0000-0000-00004F0C0000}"/>
    <cellStyle name="Normal 12 3 3 2 3 2 2" xfId="3213" xr:uid="{00000000-0005-0000-0000-0000500C0000}"/>
    <cellStyle name="Normal 12 3 3 2 3 3" xfId="3214" xr:uid="{00000000-0005-0000-0000-0000510C0000}"/>
    <cellStyle name="Normal 12 3 3 2 3 4" xfId="3215" xr:uid="{00000000-0005-0000-0000-0000520C0000}"/>
    <cellStyle name="Normal 12 3 3 2 4" xfId="3216" xr:uid="{00000000-0005-0000-0000-0000530C0000}"/>
    <cellStyle name="Normal 12 3 3 2 4 2" xfId="3217" xr:uid="{00000000-0005-0000-0000-0000540C0000}"/>
    <cellStyle name="Normal 12 3 3 2 5" xfId="3218" xr:uid="{00000000-0005-0000-0000-0000550C0000}"/>
    <cellStyle name="Normal 12 3 3 2 6" xfId="3219" xr:uid="{00000000-0005-0000-0000-0000560C0000}"/>
    <cellStyle name="Normal 12 3 3 3" xfId="3220" xr:uid="{00000000-0005-0000-0000-0000570C0000}"/>
    <cellStyle name="Normal 12 3 3 3 2" xfId="3221" xr:uid="{00000000-0005-0000-0000-0000580C0000}"/>
    <cellStyle name="Normal 12 3 3 3 2 2" xfId="3222" xr:uid="{00000000-0005-0000-0000-0000590C0000}"/>
    <cellStyle name="Normal 12 3 3 3 2 2 2" xfId="3223" xr:uid="{00000000-0005-0000-0000-00005A0C0000}"/>
    <cellStyle name="Normal 12 3 3 3 2 3" xfId="3224" xr:uid="{00000000-0005-0000-0000-00005B0C0000}"/>
    <cellStyle name="Normal 12 3 3 3 2 4" xfId="3225" xr:uid="{00000000-0005-0000-0000-00005C0C0000}"/>
    <cellStyle name="Normal 12 3 3 3 3" xfId="3226" xr:uid="{00000000-0005-0000-0000-00005D0C0000}"/>
    <cellStyle name="Normal 12 3 3 3 3 2" xfId="3227" xr:uid="{00000000-0005-0000-0000-00005E0C0000}"/>
    <cellStyle name="Normal 12 3 3 3 4" xfId="3228" xr:uid="{00000000-0005-0000-0000-00005F0C0000}"/>
    <cellStyle name="Normal 12 3 3 3 5" xfId="3229" xr:uid="{00000000-0005-0000-0000-0000600C0000}"/>
    <cellStyle name="Normal 12 3 3 4" xfId="3230" xr:uid="{00000000-0005-0000-0000-0000610C0000}"/>
    <cellStyle name="Normal 12 3 3 4 2" xfId="3231" xr:uid="{00000000-0005-0000-0000-0000620C0000}"/>
    <cellStyle name="Normal 12 3 3 4 2 2" xfId="3232" xr:uid="{00000000-0005-0000-0000-0000630C0000}"/>
    <cellStyle name="Normal 12 3 3 4 3" xfId="3233" xr:uid="{00000000-0005-0000-0000-0000640C0000}"/>
    <cellStyle name="Normal 12 3 3 4 4" xfId="3234" xr:uid="{00000000-0005-0000-0000-0000650C0000}"/>
    <cellStyle name="Normal 12 3 3 5" xfId="3235" xr:uid="{00000000-0005-0000-0000-0000660C0000}"/>
    <cellStyle name="Normal 12 3 3 5 2" xfId="3236" xr:uid="{00000000-0005-0000-0000-0000670C0000}"/>
    <cellStyle name="Normal 12 3 3 6" xfId="3237" xr:uid="{00000000-0005-0000-0000-0000680C0000}"/>
    <cellStyle name="Normal 12 3 3 7" xfId="3238" xr:uid="{00000000-0005-0000-0000-0000690C0000}"/>
    <cellStyle name="Normal 12 3 4" xfId="3239" xr:uid="{00000000-0005-0000-0000-00006A0C0000}"/>
    <cellStyle name="Normal 12 3 4 2" xfId="3240" xr:uid="{00000000-0005-0000-0000-00006B0C0000}"/>
    <cellStyle name="Normal 12 3 4 2 2" xfId="3241" xr:uid="{00000000-0005-0000-0000-00006C0C0000}"/>
    <cellStyle name="Normal 12 3 4 2 2 2" xfId="3242" xr:uid="{00000000-0005-0000-0000-00006D0C0000}"/>
    <cellStyle name="Normal 12 3 4 2 2 2 2" xfId="3243" xr:uid="{00000000-0005-0000-0000-00006E0C0000}"/>
    <cellStyle name="Normal 12 3 4 2 2 3" xfId="3244" xr:uid="{00000000-0005-0000-0000-00006F0C0000}"/>
    <cellStyle name="Normal 12 3 4 2 2 4" xfId="3245" xr:uid="{00000000-0005-0000-0000-0000700C0000}"/>
    <cellStyle name="Normal 12 3 4 2 3" xfId="3246" xr:uid="{00000000-0005-0000-0000-0000710C0000}"/>
    <cellStyle name="Normal 12 3 4 2 3 2" xfId="3247" xr:uid="{00000000-0005-0000-0000-0000720C0000}"/>
    <cellStyle name="Normal 12 3 4 2 4" xfId="3248" xr:uid="{00000000-0005-0000-0000-0000730C0000}"/>
    <cellStyle name="Normal 12 3 4 2 5" xfId="3249" xr:uid="{00000000-0005-0000-0000-0000740C0000}"/>
    <cellStyle name="Normal 12 3 4 3" xfId="3250" xr:uid="{00000000-0005-0000-0000-0000750C0000}"/>
    <cellStyle name="Normal 12 3 4 3 2" xfId="3251" xr:uid="{00000000-0005-0000-0000-0000760C0000}"/>
    <cellStyle name="Normal 12 3 4 3 2 2" xfId="3252" xr:uid="{00000000-0005-0000-0000-0000770C0000}"/>
    <cellStyle name="Normal 12 3 4 3 3" xfId="3253" xr:uid="{00000000-0005-0000-0000-0000780C0000}"/>
    <cellStyle name="Normal 12 3 4 3 4" xfId="3254" xr:uid="{00000000-0005-0000-0000-0000790C0000}"/>
    <cellStyle name="Normal 12 3 4 4" xfId="3255" xr:uid="{00000000-0005-0000-0000-00007A0C0000}"/>
    <cellStyle name="Normal 12 3 4 4 2" xfId="3256" xr:uid="{00000000-0005-0000-0000-00007B0C0000}"/>
    <cellStyle name="Normal 12 3 4 5" xfId="3257" xr:uid="{00000000-0005-0000-0000-00007C0C0000}"/>
    <cellStyle name="Normal 12 3 4 6" xfId="3258" xr:uid="{00000000-0005-0000-0000-00007D0C0000}"/>
    <cellStyle name="Normal 12 3 5" xfId="3259" xr:uid="{00000000-0005-0000-0000-00007E0C0000}"/>
    <cellStyle name="Normal 12 3 5 2" xfId="3260" xr:uid="{00000000-0005-0000-0000-00007F0C0000}"/>
    <cellStyle name="Normal 12 3 5 2 2" xfId="3261" xr:uid="{00000000-0005-0000-0000-0000800C0000}"/>
    <cellStyle name="Normal 12 3 5 2 2 2" xfId="3262" xr:uid="{00000000-0005-0000-0000-0000810C0000}"/>
    <cellStyle name="Normal 12 3 5 2 2 2 2" xfId="3263" xr:uid="{00000000-0005-0000-0000-0000820C0000}"/>
    <cellStyle name="Normal 12 3 5 2 2 3" xfId="3264" xr:uid="{00000000-0005-0000-0000-0000830C0000}"/>
    <cellStyle name="Normal 12 3 5 2 2 4" xfId="3265" xr:uid="{00000000-0005-0000-0000-0000840C0000}"/>
    <cellStyle name="Normal 12 3 5 2 3" xfId="3266" xr:uid="{00000000-0005-0000-0000-0000850C0000}"/>
    <cellStyle name="Normal 12 3 5 2 3 2" xfId="3267" xr:uid="{00000000-0005-0000-0000-0000860C0000}"/>
    <cellStyle name="Normal 12 3 5 2 4" xfId="3268" xr:uid="{00000000-0005-0000-0000-0000870C0000}"/>
    <cellStyle name="Normal 12 3 5 2 5" xfId="3269" xr:uid="{00000000-0005-0000-0000-0000880C0000}"/>
    <cellStyle name="Normal 12 3 5 3" xfId="3270" xr:uid="{00000000-0005-0000-0000-0000890C0000}"/>
    <cellStyle name="Normal 12 3 5 3 2" xfId="3271" xr:uid="{00000000-0005-0000-0000-00008A0C0000}"/>
    <cellStyle name="Normal 12 3 5 3 2 2" xfId="3272" xr:uid="{00000000-0005-0000-0000-00008B0C0000}"/>
    <cellStyle name="Normal 12 3 5 3 3" xfId="3273" xr:uid="{00000000-0005-0000-0000-00008C0C0000}"/>
    <cellStyle name="Normal 12 3 5 3 4" xfId="3274" xr:uid="{00000000-0005-0000-0000-00008D0C0000}"/>
    <cellStyle name="Normal 12 3 5 4" xfId="3275" xr:uid="{00000000-0005-0000-0000-00008E0C0000}"/>
    <cellStyle name="Normal 12 3 5 4 2" xfId="3276" xr:uid="{00000000-0005-0000-0000-00008F0C0000}"/>
    <cellStyle name="Normal 12 3 5 5" xfId="3277" xr:uid="{00000000-0005-0000-0000-0000900C0000}"/>
    <cellStyle name="Normal 12 3 5 6" xfId="3278" xr:uid="{00000000-0005-0000-0000-0000910C0000}"/>
    <cellStyle name="Normal 12 3 6" xfId="3279" xr:uid="{00000000-0005-0000-0000-0000920C0000}"/>
    <cellStyle name="Normal 12 3 6 2" xfId="3280" xr:uid="{00000000-0005-0000-0000-0000930C0000}"/>
    <cellStyle name="Normal 12 3 6 2 2" xfId="3281" xr:uid="{00000000-0005-0000-0000-0000940C0000}"/>
    <cellStyle name="Normal 12 3 6 2 2 2" xfId="3282" xr:uid="{00000000-0005-0000-0000-0000950C0000}"/>
    <cellStyle name="Normal 12 3 6 2 3" xfId="3283" xr:uid="{00000000-0005-0000-0000-0000960C0000}"/>
    <cellStyle name="Normal 12 3 6 2 4" xfId="3284" xr:uid="{00000000-0005-0000-0000-0000970C0000}"/>
    <cellStyle name="Normal 12 3 6 3" xfId="3285" xr:uid="{00000000-0005-0000-0000-0000980C0000}"/>
    <cellStyle name="Normal 12 3 6 3 2" xfId="3286" xr:uid="{00000000-0005-0000-0000-0000990C0000}"/>
    <cellStyle name="Normal 12 3 6 4" xfId="3287" xr:uid="{00000000-0005-0000-0000-00009A0C0000}"/>
    <cellStyle name="Normal 12 3 6 5" xfId="3288" xr:uid="{00000000-0005-0000-0000-00009B0C0000}"/>
    <cellStyle name="Normal 12 3 7" xfId="3289" xr:uid="{00000000-0005-0000-0000-00009C0C0000}"/>
    <cellStyle name="Normal 12 3 7 2" xfId="3290" xr:uid="{00000000-0005-0000-0000-00009D0C0000}"/>
    <cellStyle name="Normal 12 3 7 2 2" xfId="3291" xr:uid="{00000000-0005-0000-0000-00009E0C0000}"/>
    <cellStyle name="Normal 12 3 7 3" xfId="3292" xr:uid="{00000000-0005-0000-0000-00009F0C0000}"/>
    <cellStyle name="Normal 12 3 7 4" xfId="3293" xr:uid="{00000000-0005-0000-0000-0000A00C0000}"/>
    <cellStyle name="Normal 12 3 8" xfId="3294" xr:uid="{00000000-0005-0000-0000-0000A10C0000}"/>
    <cellStyle name="Normal 12 3 8 2" xfId="3295" xr:uid="{00000000-0005-0000-0000-0000A20C0000}"/>
    <cellStyle name="Normal 12 3 9" xfId="3296" xr:uid="{00000000-0005-0000-0000-0000A30C0000}"/>
    <cellStyle name="Normal 12 4" xfId="3297" xr:uid="{00000000-0005-0000-0000-0000A40C0000}"/>
    <cellStyle name="Normal 12 4 2" xfId="3298" xr:uid="{00000000-0005-0000-0000-0000A50C0000}"/>
    <cellStyle name="Normal 12 4 2 2" xfId="3299" xr:uid="{00000000-0005-0000-0000-0000A60C0000}"/>
    <cellStyle name="Normal 12 4 2 2 2" xfId="3300" xr:uid="{00000000-0005-0000-0000-0000A70C0000}"/>
    <cellStyle name="Normal 12 4 2 2 2 2" xfId="3301" xr:uid="{00000000-0005-0000-0000-0000A80C0000}"/>
    <cellStyle name="Normal 12 4 2 2 2 2 2" xfId="3302" xr:uid="{00000000-0005-0000-0000-0000A90C0000}"/>
    <cellStyle name="Normal 12 4 2 2 2 2 2 2" xfId="3303" xr:uid="{00000000-0005-0000-0000-0000AA0C0000}"/>
    <cellStyle name="Normal 12 4 2 2 2 2 3" xfId="3304" xr:uid="{00000000-0005-0000-0000-0000AB0C0000}"/>
    <cellStyle name="Normal 12 4 2 2 2 2 4" xfId="3305" xr:uid="{00000000-0005-0000-0000-0000AC0C0000}"/>
    <cellStyle name="Normal 12 4 2 2 2 3" xfId="3306" xr:uid="{00000000-0005-0000-0000-0000AD0C0000}"/>
    <cellStyle name="Normal 12 4 2 2 2 3 2" xfId="3307" xr:uid="{00000000-0005-0000-0000-0000AE0C0000}"/>
    <cellStyle name="Normal 12 4 2 2 2 4" xfId="3308" xr:uid="{00000000-0005-0000-0000-0000AF0C0000}"/>
    <cellStyle name="Normal 12 4 2 2 2 5" xfId="3309" xr:uid="{00000000-0005-0000-0000-0000B00C0000}"/>
    <cellStyle name="Normal 12 4 2 2 3" xfId="3310" xr:uid="{00000000-0005-0000-0000-0000B10C0000}"/>
    <cellStyle name="Normal 12 4 2 2 3 2" xfId="3311" xr:uid="{00000000-0005-0000-0000-0000B20C0000}"/>
    <cellStyle name="Normal 12 4 2 2 3 2 2" xfId="3312" xr:uid="{00000000-0005-0000-0000-0000B30C0000}"/>
    <cellStyle name="Normal 12 4 2 2 3 3" xfId="3313" xr:uid="{00000000-0005-0000-0000-0000B40C0000}"/>
    <cellStyle name="Normal 12 4 2 2 3 4" xfId="3314" xr:uid="{00000000-0005-0000-0000-0000B50C0000}"/>
    <cellStyle name="Normal 12 4 2 2 4" xfId="3315" xr:uid="{00000000-0005-0000-0000-0000B60C0000}"/>
    <cellStyle name="Normal 12 4 2 2 4 2" xfId="3316" xr:uid="{00000000-0005-0000-0000-0000B70C0000}"/>
    <cellStyle name="Normal 12 4 2 2 5" xfId="3317" xr:uid="{00000000-0005-0000-0000-0000B80C0000}"/>
    <cellStyle name="Normal 12 4 2 2 6" xfId="3318" xr:uid="{00000000-0005-0000-0000-0000B90C0000}"/>
    <cellStyle name="Normal 12 4 2 3" xfId="3319" xr:uid="{00000000-0005-0000-0000-0000BA0C0000}"/>
    <cellStyle name="Normal 12 4 2 3 2" xfId="3320" xr:uid="{00000000-0005-0000-0000-0000BB0C0000}"/>
    <cellStyle name="Normal 12 4 2 3 2 2" xfId="3321" xr:uid="{00000000-0005-0000-0000-0000BC0C0000}"/>
    <cellStyle name="Normal 12 4 2 3 2 2 2" xfId="3322" xr:uid="{00000000-0005-0000-0000-0000BD0C0000}"/>
    <cellStyle name="Normal 12 4 2 3 2 3" xfId="3323" xr:uid="{00000000-0005-0000-0000-0000BE0C0000}"/>
    <cellStyle name="Normal 12 4 2 3 2 4" xfId="3324" xr:uid="{00000000-0005-0000-0000-0000BF0C0000}"/>
    <cellStyle name="Normal 12 4 2 3 3" xfId="3325" xr:uid="{00000000-0005-0000-0000-0000C00C0000}"/>
    <cellStyle name="Normal 12 4 2 3 3 2" xfId="3326" xr:uid="{00000000-0005-0000-0000-0000C10C0000}"/>
    <cellStyle name="Normal 12 4 2 3 4" xfId="3327" xr:uid="{00000000-0005-0000-0000-0000C20C0000}"/>
    <cellStyle name="Normal 12 4 2 3 5" xfId="3328" xr:uid="{00000000-0005-0000-0000-0000C30C0000}"/>
    <cellStyle name="Normal 12 4 2 4" xfId="3329" xr:uid="{00000000-0005-0000-0000-0000C40C0000}"/>
    <cellStyle name="Normal 12 4 2 4 2" xfId="3330" xr:uid="{00000000-0005-0000-0000-0000C50C0000}"/>
    <cellStyle name="Normal 12 4 2 4 2 2" xfId="3331" xr:uid="{00000000-0005-0000-0000-0000C60C0000}"/>
    <cellStyle name="Normal 12 4 2 4 3" xfId="3332" xr:uid="{00000000-0005-0000-0000-0000C70C0000}"/>
    <cellStyle name="Normal 12 4 2 4 4" xfId="3333" xr:uid="{00000000-0005-0000-0000-0000C80C0000}"/>
    <cellStyle name="Normal 12 4 2 5" xfId="3334" xr:uid="{00000000-0005-0000-0000-0000C90C0000}"/>
    <cellStyle name="Normal 12 4 2 5 2" xfId="3335" xr:uid="{00000000-0005-0000-0000-0000CA0C0000}"/>
    <cellStyle name="Normal 12 4 2 6" xfId="3336" xr:uid="{00000000-0005-0000-0000-0000CB0C0000}"/>
    <cellStyle name="Normal 12 4 2 7" xfId="3337" xr:uid="{00000000-0005-0000-0000-0000CC0C0000}"/>
    <cellStyle name="Normal 12 4 3" xfId="3338" xr:uid="{00000000-0005-0000-0000-0000CD0C0000}"/>
    <cellStyle name="Normal 12 4 3 2" xfId="3339" xr:uid="{00000000-0005-0000-0000-0000CE0C0000}"/>
    <cellStyle name="Normal 12 4 3 2 2" xfId="3340" xr:uid="{00000000-0005-0000-0000-0000CF0C0000}"/>
    <cellStyle name="Normal 12 4 3 2 2 2" xfId="3341" xr:uid="{00000000-0005-0000-0000-0000D00C0000}"/>
    <cellStyle name="Normal 12 4 3 2 2 2 2" xfId="3342" xr:uid="{00000000-0005-0000-0000-0000D10C0000}"/>
    <cellStyle name="Normal 12 4 3 2 2 3" xfId="3343" xr:uid="{00000000-0005-0000-0000-0000D20C0000}"/>
    <cellStyle name="Normal 12 4 3 2 2 4" xfId="3344" xr:uid="{00000000-0005-0000-0000-0000D30C0000}"/>
    <cellStyle name="Normal 12 4 3 2 3" xfId="3345" xr:uid="{00000000-0005-0000-0000-0000D40C0000}"/>
    <cellStyle name="Normal 12 4 3 2 3 2" xfId="3346" xr:uid="{00000000-0005-0000-0000-0000D50C0000}"/>
    <cellStyle name="Normal 12 4 3 2 4" xfId="3347" xr:uid="{00000000-0005-0000-0000-0000D60C0000}"/>
    <cellStyle name="Normal 12 4 3 2 5" xfId="3348" xr:uid="{00000000-0005-0000-0000-0000D70C0000}"/>
    <cellStyle name="Normal 12 4 3 3" xfId="3349" xr:uid="{00000000-0005-0000-0000-0000D80C0000}"/>
    <cellStyle name="Normal 12 4 3 3 2" xfId="3350" xr:uid="{00000000-0005-0000-0000-0000D90C0000}"/>
    <cellStyle name="Normal 12 4 3 3 2 2" xfId="3351" xr:uid="{00000000-0005-0000-0000-0000DA0C0000}"/>
    <cellStyle name="Normal 12 4 3 3 3" xfId="3352" xr:uid="{00000000-0005-0000-0000-0000DB0C0000}"/>
    <cellStyle name="Normal 12 4 3 3 4" xfId="3353" xr:uid="{00000000-0005-0000-0000-0000DC0C0000}"/>
    <cellStyle name="Normal 12 4 3 4" xfId="3354" xr:uid="{00000000-0005-0000-0000-0000DD0C0000}"/>
    <cellStyle name="Normal 12 4 3 4 2" xfId="3355" xr:uid="{00000000-0005-0000-0000-0000DE0C0000}"/>
    <cellStyle name="Normal 12 4 3 5" xfId="3356" xr:uid="{00000000-0005-0000-0000-0000DF0C0000}"/>
    <cellStyle name="Normal 12 4 3 6" xfId="3357" xr:uid="{00000000-0005-0000-0000-0000E00C0000}"/>
    <cellStyle name="Normal 12 4 4" xfId="3358" xr:uid="{00000000-0005-0000-0000-0000E10C0000}"/>
    <cellStyle name="Normal 12 4 4 2" xfId="3359" xr:uid="{00000000-0005-0000-0000-0000E20C0000}"/>
    <cellStyle name="Normal 12 4 4 2 2" xfId="3360" xr:uid="{00000000-0005-0000-0000-0000E30C0000}"/>
    <cellStyle name="Normal 12 4 4 2 2 2" xfId="3361" xr:uid="{00000000-0005-0000-0000-0000E40C0000}"/>
    <cellStyle name="Normal 12 4 4 2 2 2 2" xfId="3362" xr:uid="{00000000-0005-0000-0000-0000E50C0000}"/>
    <cellStyle name="Normal 12 4 4 2 2 3" xfId="3363" xr:uid="{00000000-0005-0000-0000-0000E60C0000}"/>
    <cellStyle name="Normal 12 4 4 2 2 4" xfId="3364" xr:uid="{00000000-0005-0000-0000-0000E70C0000}"/>
    <cellStyle name="Normal 12 4 4 2 3" xfId="3365" xr:uid="{00000000-0005-0000-0000-0000E80C0000}"/>
    <cellStyle name="Normal 12 4 4 2 3 2" xfId="3366" xr:uid="{00000000-0005-0000-0000-0000E90C0000}"/>
    <cellStyle name="Normal 12 4 4 2 4" xfId="3367" xr:uid="{00000000-0005-0000-0000-0000EA0C0000}"/>
    <cellStyle name="Normal 12 4 4 2 5" xfId="3368" xr:uid="{00000000-0005-0000-0000-0000EB0C0000}"/>
    <cellStyle name="Normal 12 4 4 3" xfId="3369" xr:uid="{00000000-0005-0000-0000-0000EC0C0000}"/>
    <cellStyle name="Normal 12 4 4 3 2" xfId="3370" xr:uid="{00000000-0005-0000-0000-0000ED0C0000}"/>
    <cellStyle name="Normal 12 4 4 3 2 2" xfId="3371" xr:uid="{00000000-0005-0000-0000-0000EE0C0000}"/>
    <cellStyle name="Normal 12 4 4 3 3" xfId="3372" xr:uid="{00000000-0005-0000-0000-0000EF0C0000}"/>
    <cellStyle name="Normal 12 4 4 3 4" xfId="3373" xr:uid="{00000000-0005-0000-0000-0000F00C0000}"/>
    <cellStyle name="Normal 12 4 4 4" xfId="3374" xr:uid="{00000000-0005-0000-0000-0000F10C0000}"/>
    <cellStyle name="Normal 12 4 4 4 2" xfId="3375" xr:uid="{00000000-0005-0000-0000-0000F20C0000}"/>
    <cellStyle name="Normal 12 4 4 5" xfId="3376" xr:uid="{00000000-0005-0000-0000-0000F30C0000}"/>
    <cellStyle name="Normal 12 4 4 6" xfId="3377" xr:uid="{00000000-0005-0000-0000-0000F40C0000}"/>
    <cellStyle name="Normal 12 4 5" xfId="3378" xr:uid="{00000000-0005-0000-0000-0000F50C0000}"/>
    <cellStyle name="Normal 12 4 5 2" xfId="3379" xr:uid="{00000000-0005-0000-0000-0000F60C0000}"/>
    <cellStyle name="Normal 12 4 5 2 2" xfId="3380" xr:uid="{00000000-0005-0000-0000-0000F70C0000}"/>
    <cellStyle name="Normal 12 4 5 2 2 2" xfId="3381" xr:uid="{00000000-0005-0000-0000-0000F80C0000}"/>
    <cellStyle name="Normal 12 4 5 2 3" xfId="3382" xr:uid="{00000000-0005-0000-0000-0000F90C0000}"/>
    <cellStyle name="Normal 12 4 5 2 4" xfId="3383" xr:uid="{00000000-0005-0000-0000-0000FA0C0000}"/>
    <cellStyle name="Normal 12 4 5 3" xfId="3384" xr:uid="{00000000-0005-0000-0000-0000FB0C0000}"/>
    <cellStyle name="Normal 12 4 5 3 2" xfId="3385" xr:uid="{00000000-0005-0000-0000-0000FC0C0000}"/>
    <cellStyle name="Normal 12 4 5 4" xfId="3386" xr:uid="{00000000-0005-0000-0000-0000FD0C0000}"/>
    <cellStyle name="Normal 12 4 5 5" xfId="3387" xr:uid="{00000000-0005-0000-0000-0000FE0C0000}"/>
    <cellStyle name="Normal 12 4 6" xfId="3388" xr:uid="{00000000-0005-0000-0000-0000FF0C0000}"/>
    <cellStyle name="Normal 12 4 6 2" xfId="3389" xr:uid="{00000000-0005-0000-0000-0000000D0000}"/>
    <cellStyle name="Normal 12 4 6 2 2" xfId="3390" xr:uid="{00000000-0005-0000-0000-0000010D0000}"/>
    <cellStyle name="Normal 12 4 6 3" xfId="3391" xr:uid="{00000000-0005-0000-0000-0000020D0000}"/>
    <cellStyle name="Normal 12 4 6 4" xfId="3392" xr:uid="{00000000-0005-0000-0000-0000030D0000}"/>
    <cellStyle name="Normal 12 4 7" xfId="3393" xr:uid="{00000000-0005-0000-0000-0000040D0000}"/>
    <cellStyle name="Normal 12 4 7 2" xfId="3394" xr:uid="{00000000-0005-0000-0000-0000050D0000}"/>
    <cellStyle name="Normal 12 4 8" xfId="3395" xr:uid="{00000000-0005-0000-0000-0000060D0000}"/>
    <cellStyle name="Normal 12 4 9" xfId="3396" xr:uid="{00000000-0005-0000-0000-0000070D0000}"/>
    <cellStyle name="Normal 12 5" xfId="3397" xr:uid="{00000000-0005-0000-0000-0000080D0000}"/>
    <cellStyle name="Normal 12 6" xfId="3398" xr:uid="{00000000-0005-0000-0000-0000090D0000}"/>
    <cellStyle name="Normal 12 6 2" xfId="3399" xr:uid="{00000000-0005-0000-0000-00000A0D0000}"/>
    <cellStyle name="Normal 12 6 2 2" xfId="3400" xr:uid="{00000000-0005-0000-0000-00000B0D0000}"/>
    <cellStyle name="Normal 12 6 2 2 2" xfId="3401" xr:uid="{00000000-0005-0000-0000-00000C0D0000}"/>
    <cellStyle name="Normal 12 6 2 2 2 2" xfId="3402" xr:uid="{00000000-0005-0000-0000-00000D0D0000}"/>
    <cellStyle name="Normal 12 6 2 2 2 2 2" xfId="3403" xr:uid="{00000000-0005-0000-0000-00000E0D0000}"/>
    <cellStyle name="Normal 12 6 2 2 2 2 2 2" xfId="3404" xr:uid="{00000000-0005-0000-0000-00000F0D0000}"/>
    <cellStyle name="Normal 12 6 2 2 2 2 3" xfId="3405" xr:uid="{00000000-0005-0000-0000-0000100D0000}"/>
    <cellStyle name="Normal 12 6 2 2 2 2 4" xfId="3406" xr:uid="{00000000-0005-0000-0000-0000110D0000}"/>
    <cellStyle name="Normal 12 6 2 2 2 3" xfId="3407" xr:uid="{00000000-0005-0000-0000-0000120D0000}"/>
    <cellStyle name="Normal 12 6 2 2 2 3 2" xfId="3408" xr:uid="{00000000-0005-0000-0000-0000130D0000}"/>
    <cellStyle name="Normal 12 6 2 2 2 4" xfId="3409" xr:uid="{00000000-0005-0000-0000-0000140D0000}"/>
    <cellStyle name="Normal 12 6 2 2 2 5" xfId="3410" xr:uid="{00000000-0005-0000-0000-0000150D0000}"/>
    <cellStyle name="Normal 12 6 2 2 3" xfId="3411" xr:uid="{00000000-0005-0000-0000-0000160D0000}"/>
    <cellStyle name="Normal 12 6 2 2 3 2" xfId="3412" xr:uid="{00000000-0005-0000-0000-0000170D0000}"/>
    <cellStyle name="Normal 12 6 2 2 3 2 2" xfId="3413" xr:uid="{00000000-0005-0000-0000-0000180D0000}"/>
    <cellStyle name="Normal 12 6 2 2 3 3" xfId="3414" xr:uid="{00000000-0005-0000-0000-0000190D0000}"/>
    <cellStyle name="Normal 12 6 2 2 3 4" xfId="3415" xr:uid="{00000000-0005-0000-0000-00001A0D0000}"/>
    <cellStyle name="Normal 12 6 2 2 4" xfId="3416" xr:uid="{00000000-0005-0000-0000-00001B0D0000}"/>
    <cellStyle name="Normal 12 6 2 2 4 2" xfId="3417" xr:uid="{00000000-0005-0000-0000-00001C0D0000}"/>
    <cellStyle name="Normal 12 6 2 2 5" xfId="3418" xr:uid="{00000000-0005-0000-0000-00001D0D0000}"/>
    <cellStyle name="Normal 12 6 2 2 6" xfId="3419" xr:uid="{00000000-0005-0000-0000-00001E0D0000}"/>
    <cellStyle name="Normal 12 6 2 3" xfId="3420" xr:uid="{00000000-0005-0000-0000-00001F0D0000}"/>
    <cellStyle name="Normal 12 6 2 3 2" xfId="3421" xr:uid="{00000000-0005-0000-0000-0000200D0000}"/>
    <cellStyle name="Normal 12 6 2 3 2 2" xfId="3422" xr:uid="{00000000-0005-0000-0000-0000210D0000}"/>
    <cellStyle name="Normal 12 6 2 3 2 2 2" xfId="3423" xr:uid="{00000000-0005-0000-0000-0000220D0000}"/>
    <cellStyle name="Normal 12 6 2 3 2 3" xfId="3424" xr:uid="{00000000-0005-0000-0000-0000230D0000}"/>
    <cellStyle name="Normal 12 6 2 3 2 4" xfId="3425" xr:uid="{00000000-0005-0000-0000-0000240D0000}"/>
    <cellStyle name="Normal 12 6 2 3 3" xfId="3426" xr:uid="{00000000-0005-0000-0000-0000250D0000}"/>
    <cellStyle name="Normal 12 6 2 3 3 2" xfId="3427" xr:uid="{00000000-0005-0000-0000-0000260D0000}"/>
    <cellStyle name="Normal 12 6 2 3 4" xfId="3428" xr:uid="{00000000-0005-0000-0000-0000270D0000}"/>
    <cellStyle name="Normal 12 6 2 3 5" xfId="3429" xr:uid="{00000000-0005-0000-0000-0000280D0000}"/>
    <cellStyle name="Normal 12 6 2 4" xfId="3430" xr:uid="{00000000-0005-0000-0000-0000290D0000}"/>
    <cellStyle name="Normal 12 6 2 4 2" xfId="3431" xr:uid="{00000000-0005-0000-0000-00002A0D0000}"/>
    <cellStyle name="Normal 12 6 2 4 2 2" xfId="3432" xr:uid="{00000000-0005-0000-0000-00002B0D0000}"/>
    <cellStyle name="Normal 12 6 2 4 3" xfId="3433" xr:uid="{00000000-0005-0000-0000-00002C0D0000}"/>
    <cellStyle name="Normal 12 6 2 4 4" xfId="3434" xr:uid="{00000000-0005-0000-0000-00002D0D0000}"/>
    <cellStyle name="Normal 12 6 2 5" xfId="3435" xr:uid="{00000000-0005-0000-0000-00002E0D0000}"/>
    <cellStyle name="Normal 12 6 2 5 2" xfId="3436" xr:uid="{00000000-0005-0000-0000-00002F0D0000}"/>
    <cellStyle name="Normal 12 6 2 6" xfId="3437" xr:uid="{00000000-0005-0000-0000-0000300D0000}"/>
    <cellStyle name="Normal 12 6 2 7" xfId="3438" xr:uid="{00000000-0005-0000-0000-0000310D0000}"/>
    <cellStyle name="Normal 12 6 3" xfId="3439" xr:uid="{00000000-0005-0000-0000-0000320D0000}"/>
    <cellStyle name="Normal 12 6 3 2" xfId="3440" xr:uid="{00000000-0005-0000-0000-0000330D0000}"/>
    <cellStyle name="Normal 12 6 3 2 2" xfId="3441" xr:uid="{00000000-0005-0000-0000-0000340D0000}"/>
    <cellStyle name="Normal 12 6 3 2 2 2" xfId="3442" xr:uid="{00000000-0005-0000-0000-0000350D0000}"/>
    <cellStyle name="Normal 12 6 3 2 2 2 2" xfId="3443" xr:uid="{00000000-0005-0000-0000-0000360D0000}"/>
    <cellStyle name="Normal 12 6 3 2 2 3" xfId="3444" xr:uid="{00000000-0005-0000-0000-0000370D0000}"/>
    <cellStyle name="Normal 12 6 3 2 2 4" xfId="3445" xr:uid="{00000000-0005-0000-0000-0000380D0000}"/>
    <cellStyle name="Normal 12 6 3 2 3" xfId="3446" xr:uid="{00000000-0005-0000-0000-0000390D0000}"/>
    <cellStyle name="Normal 12 6 3 2 3 2" xfId="3447" xr:uid="{00000000-0005-0000-0000-00003A0D0000}"/>
    <cellStyle name="Normal 12 6 3 2 4" xfId="3448" xr:uid="{00000000-0005-0000-0000-00003B0D0000}"/>
    <cellStyle name="Normal 12 6 3 2 5" xfId="3449" xr:uid="{00000000-0005-0000-0000-00003C0D0000}"/>
    <cellStyle name="Normal 12 6 3 3" xfId="3450" xr:uid="{00000000-0005-0000-0000-00003D0D0000}"/>
    <cellStyle name="Normal 12 6 3 3 2" xfId="3451" xr:uid="{00000000-0005-0000-0000-00003E0D0000}"/>
    <cellStyle name="Normal 12 6 3 3 2 2" xfId="3452" xr:uid="{00000000-0005-0000-0000-00003F0D0000}"/>
    <cellStyle name="Normal 12 6 3 3 3" xfId="3453" xr:uid="{00000000-0005-0000-0000-0000400D0000}"/>
    <cellStyle name="Normal 12 6 3 3 4" xfId="3454" xr:uid="{00000000-0005-0000-0000-0000410D0000}"/>
    <cellStyle name="Normal 12 6 3 4" xfId="3455" xr:uid="{00000000-0005-0000-0000-0000420D0000}"/>
    <cellStyle name="Normal 12 6 3 4 2" xfId="3456" xr:uid="{00000000-0005-0000-0000-0000430D0000}"/>
    <cellStyle name="Normal 12 6 3 5" xfId="3457" xr:uid="{00000000-0005-0000-0000-0000440D0000}"/>
    <cellStyle name="Normal 12 6 3 6" xfId="3458" xr:uid="{00000000-0005-0000-0000-0000450D0000}"/>
    <cellStyle name="Normal 12 6 4" xfId="3459" xr:uid="{00000000-0005-0000-0000-0000460D0000}"/>
    <cellStyle name="Normal 12 6 4 2" xfId="3460" xr:uid="{00000000-0005-0000-0000-0000470D0000}"/>
    <cellStyle name="Normal 12 6 4 2 2" xfId="3461" xr:uid="{00000000-0005-0000-0000-0000480D0000}"/>
    <cellStyle name="Normal 12 6 4 2 2 2" xfId="3462" xr:uid="{00000000-0005-0000-0000-0000490D0000}"/>
    <cellStyle name="Normal 12 6 4 2 2 2 2" xfId="3463" xr:uid="{00000000-0005-0000-0000-00004A0D0000}"/>
    <cellStyle name="Normal 12 6 4 2 2 3" xfId="3464" xr:uid="{00000000-0005-0000-0000-00004B0D0000}"/>
    <cellStyle name="Normal 12 6 4 2 2 4" xfId="3465" xr:uid="{00000000-0005-0000-0000-00004C0D0000}"/>
    <cellStyle name="Normal 12 6 4 2 3" xfId="3466" xr:uid="{00000000-0005-0000-0000-00004D0D0000}"/>
    <cellStyle name="Normal 12 6 4 2 3 2" xfId="3467" xr:uid="{00000000-0005-0000-0000-00004E0D0000}"/>
    <cellStyle name="Normal 12 6 4 2 4" xfId="3468" xr:uid="{00000000-0005-0000-0000-00004F0D0000}"/>
    <cellStyle name="Normal 12 6 4 2 5" xfId="3469" xr:uid="{00000000-0005-0000-0000-0000500D0000}"/>
    <cellStyle name="Normal 12 6 4 3" xfId="3470" xr:uid="{00000000-0005-0000-0000-0000510D0000}"/>
    <cellStyle name="Normal 12 6 4 3 2" xfId="3471" xr:uid="{00000000-0005-0000-0000-0000520D0000}"/>
    <cellStyle name="Normal 12 6 4 3 2 2" xfId="3472" xr:uid="{00000000-0005-0000-0000-0000530D0000}"/>
    <cellStyle name="Normal 12 6 4 3 3" xfId="3473" xr:uid="{00000000-0005-0000-0000-0000540D0000}"/>
    <cellStyle name="Normal 12 6 4 3 4" xfId="3474" xr:uid="{00000000-0005-0000-0000-0000550D0000}"/>
    <cellStyle name="Normal 12 6 4 4" xfId="3475" xr:uid="{00000000-0005-0000-0000-0000560D0000}"/>
    <cellStyle name="Normal 12 6 4 4 2" xfId="3476" xr:uid="{00000000-0005-0000-0000-0000570D0000}"/>
    <cellStyle name="Normal 12 6 4 5" xfId="3477" xr:uid="{00000000-0005-0000-0000-0000580D0000}"/>
    <cellStyle name="Normal 12 6 4 6" xfId="3478" xr:uid="{00000000-0005-0000-0000-0000590D0000}"/>
    <cellStyle name="Normal 12 6 5" xfId="3479" xr:uid="{00000000-0005-0000-0000-00005A0D0000}"/>
    <cellStyle name="Normal 12 6 5 2" xfId="3480" xr:uid="{00000000-0005-0000-0000-00005B0D0000}"/>
    <cellStyle name="Normal 12 6 5 2 2" xfId="3481" xr:uid="{00000000-0005-0000-0000-00005C0D0000}"/>
    <cellStyle name="Normal 12 6 5 2 2 2" xfId="3482" xr:uid="{00000000-0005-0000-0000-00005D0D0000}"/>
    <cellStyle name="Normal 12 6 5 2 3" xfId="3483" xr:uid="{00000000-0005-0000-0000-00005E0D0000}"/>
    <cellStyle name="Normal 12 6 5 2 4" xfId="3484" xr:uid="{00000000-0005-0000-0000-00005F0D0000}"/>
    <cellStyle name="Normal 12 6 5 3" xfId="3485" xr:uid="{00000000-0005-0000-0000-0000600D0000}"/>
    <cellStyle name="Normal 12 6 5 3 2" xfId="3486" xr:uid="{00000000-0005-0000-0000-0000610D0000}"/>
    <cellStyle name="Normal 12 6 5 4" xfId="3487" xr:uid="{00000000-0005-0000-0000-0000620D0000}"/>
    <cellStyle name="Normal 12 6 5 5" xfId="3488" xr:uid="{00000000-0005-0000-0000-0000630D0000}"/>
    <cellStyle name="Normal 12 6 6" xfId="3489" xr:uid="{00000000-0005-0000-0000-0000640D0000}"/>
    <cellStyle name="Normal 12 6 6 2" xfId="3490" xr:uid="{00000000-0005-0000-0000-0000650D0000}"/>
    <cellStyle name="Normal 12 6 6 2 2" xfId="3491" xr:uid="{00000000-0005-0000-0000-0000660D0000}"/>
    <cellStyle name="Normal 12 6 6 3" xfId="3492" xr:uid="{00000000-0005-0000-0000-0000670D0000}"/>
    <cellStyle name="Normal 12 6 6 4" xfId="3493" xr:uid="{00000000-0005-0000-0000-0000680D0000}"/>
    <cellStyle name="Normal 12 6 7" xfId="3494" xr:uid="{00000000-0005-0000-0000-0000690D0000}"/>
    <cellStyle name="Normal 12 6 7 2" xfId="3495" xr:uid="{00000000-0005-0000-0000-00006A0D0000}"/>
    <cellStyle name="Normal 12 6 8" xfId="3496" xr:uid="{00000000-0005-0000-0000-00006B0D0000}"/>
    <cellStyle name="Normal 12 6 9" xfId="3497" xr:uid="{00000000-0005-0000-0000-00006C0D0000}"/>
    <cellStyle name="Normal 12 7" xfId="3498" xr:uid="{00000000-0005-0000-0000-00006D0D0000}"/>
    <cellStyle name="Normal 12 7 2" xfId="3499" xr:uid="{00000000-0005-0000-0000-00006E0D0000}"/>
    <cellStyle name="Normal 12 7 2 2" xfId="3500" xr:uid="{00000000-0005-0000-0000-00006F0D0000}"/>
    <cellStyle name="Normal 12 7 2 2 2" xfId="3501" xr:uid="{00000000-0005-0000-0000-0000700D0000}"/>
    <cellStyle name="Normal 12 7 2 2 2 2" xfId="3502" xr:uid="{00000000-0005-0000-0000-0000710D0000}"/>
    <cellStyle name="Normal 12 7 2 2 2 2 2" xfId="3503" xr:uid="{00000000-0005-0000-0000-0000720D0000}"/>
    <cellStyle name="Normal 12 7 2 2 2 3" xfId="3504" xr:uid="{00000000-0005-0000-0000-0000730D0000}"/>
    <cellStyle name="Normal 12 7 2 2 2 4" xfId="3505" xr:uid="{00000000-0005-0000-0000-0000740D0000}"/>
    <cellStyle name="Normal 12 7 2 2 3" xfId="3506" xr:uid="{00000000-0005-0000-0000-0000750D0000}"/>
    <cellStyle name="Normal 12 7 2 2 3 2" xfId="3507" xr:uid="{00000000-0005-0000-0000-0000760D0000}"/>
    <cellStyle name="Normal 12 7 2 2 4" xfId="3508" xr:uid="{00000000-0005-0000-0000-0000770D0000}"/>
    <cellStyle name="Normal 12 7 2 2 5" xfId="3509" xr:uid="{00000000-0005-0000-0000-0000780D0000}"/>
    <cellStyle name="Normal 12 7 2 3" xfId="3510" xr:uid="{00000000-0005-0000-0000-0000790D0000}"/>
    <cellStyle name="Normal 12 7 2 3 2" xfId="3511" xr:uid="{00000000-0005-0000-0000-00007A0D0000}"/>
    <cellStyle name="Normal 12 7 2 3 2 2" xfId="3512" xr:uid="{00000000-0005-0000-0000-00007B0D0000}"/>
    <cellStyle name="Normal 12 7 2 3 3" xfId="3513" xr:uid="{00000000-0005-0000-0000-00007C0D0000}"/>
    <cellStyle name="Normal 12 7 2 3 4" xfId="3514" xr:uid="{00000000-0005-0000-0000-00007D0D0000}"/>
    <cellStyle name="Normal 12 7 2 4" xfId="3515" xr:uid="{00000000-0005-0000-0000-00007E0D0000}"/>
    <cellStyle name="Normal 12 7 2 4 2" xfId="3516" xr:uid="{00000000-0005-0000-0000-00007F0D0000}"/>
    <cellStyle name="Normal 12 7 2 5" xfId="3517" xr:uid="{00000000-0005-0000-0000-0000800D0000}"/>
    <cellStyle name="Normal 12 7 2 6" xfId="3518" xr:uid="{00000000-0005-0000-0000-0000810D0000}"/>
    <cellStyle name="Normal 12 7 3" xfId="3519" xr:uid="{00000000-0005-0000-0000-0000820D0000}"/>
    <cellStyle name="Normal 12 7 3 2" xfId="3520" xr:uid="{00000000-0005-0000-0000-0000830D0000}"/>
    <cellStyle name="Normal 12 7 3 2 2" xfId="3521" xr:uid="{00000000-0005-0000-0000-0000840D0000}"/>
    <cellStyle name="Normal 12 7 3 2 2 2" xfId="3522" xr:uid="{00000000-0005-0000-0000-0000850D0000}"/>
    <cellStyle name="Normal 12 7 3 2 3" xfId="3523" xr:uid="{00000000-0005-0000-0000-0000860D0000}"/>
    <cellStyle name="Normal 12 7 3 2 4" xfId="3524" xr:uid="{00000000-0005-0000-0000-0000870D0000}"/>
    <cellStyle name="Normal 12 7 3 3" xfId="3525" xr:uid="{00000000-0005-0000-0000-0000880D0000}"/>
    <cellStyle name="Normal 12 7 3 3 2" xfId="3526" xr:uid="{00000000-0005-0000-0000-0000890D0000}"/>
    <cellStyle name="Normal 12 7 3 4" xfId="3527" xr:uid="{00000000-0005-0000-0000-00008A0D0000}"/>
    <cellStyle name="Normal 12 7 3 5" xfId="3528" xr:uid="{00000000-0005-0000-0000-00008B0D0000}"/>
    <cellStyle name="Normal 12 7 4" xfId="3529" xr:uid="{00000000-0005-0000-0000-00008C0D0000}"/>
    <cellStyle name="Normal 12 7 4 2" xfId="3530" xr:uid="{00000000-0005-0000-0000-00008D0D0000}"/>
    <cellStyle name="Normal 12 7 4 2 2" xfId="3531" xr:uid="{00000000-0005-0000-0000-00008E0D0000}"/>
    <cellStyle name="Normal 12 7 4 3" xfId="3532" xr:uid="{00000000-0005-0000-0000-00008F0D0000}"/>
    <cellStyle name="Normal 12 7 4 4" xfId="3533" xr:uid="{00000000-0005-0000-0000-0000900D0000}"/>
    <cellStyle name="Normal 12 7 5" xfId="3534" xr:uid="{00000000-0005-0000-0000-0000910D0000}"/>
    <cellStyle name="Normal 12 7 5 2" xfId="3535" xr:uid="{00000000-0005-0000-0000-0000920D0000}"/>
    <cellStyle name="Normal 12 7 6" xfId="3536" xr:uid="{00000000-0005-0000-0000-0000930D0000}"/>
    <cellStyle name="Normal 12 7 7" xfId="3537" xr:uid="{00000000-0005-0000-0000-0000940D0000}"/>
    <cellStyle name="Normal 12 8" xfId="3538" xr:uid="{00000000-0005-0000-0000-0000950D0000}"/>
    <cellStyle name="Normal 12 8 2" xfId="3539" xr:uid="{00000000-0005-0000-0000-0000960D0000}"/>
    <cellStyle name="Normal 12 8 2 2" xfId="3540" xr:uid="{00000000-0005-0000-0000-0000970D0000}"/>
    <cellStyle name="Normal 12 8 2 2 2" xfId="3541" xr:uid="{00000000-0005-0000-0000-0000980D0000}"/>
    <cellStyle name="Normal 12 8 2 2 2 2" xfId="3542" xr:uid="{00000000-0005-0000-0000-0000990D0000}"/>
    <cellStyle name="Normal 12 8 2 2 3" xfId="3543" xr:uid="{00000000-0005-0000-0000-00009A0D0000}"/>
    <cellStyle name="Normal 12 8 2 2 4" xfId="3544" xr:uid="{00000000-0005-0000-0000-00009B0D0000}"/>
    <cellStyle name="Normal 12 8 2 3" xfId="3545" xr:uid="{00000000-0005-0000-0000-00009C0D0000}"/>
    <cellStyle name="Normal 12 8 2 3 2" xfId="3546" xr:uid="{00000000-0005-0000-0000-00009D0D0000}"/>
    <cellStyle name="Normal 12 8 2 4" xfId="3547" xr:uid="{00000000-0005-0000-0000-00009E0D0000}"/>
    <cellStyle name="Normal 12 8 2 5" xfId="3548" xr:uid="{00000000-0005-0000-0000-00009F0D0000}"/>
    <cellStyle name="Normal 12 8 3" xfId="3549" xr:uid="{00000000-0005-0000-0000-0000A00D0000}"/>
    <cellStyle name="Normal 12 8 3 2" xfId="3550" xr:uid="{00000000-0005-0000-0000-0000A10D0000}"/>
    <cellStyle name="Normal 12 8 3 2 2" xfId="3551" xr:uid="{00000000-0005-0000-0000-0000A20D0000}"/>
    <cellStyle name="Normal 12 8 3 3" xfId="3552" xr:uid="{00000000-0005-0000-0000-0000A30D0000}"/>
    <cellStyle name="Normal 12 8 3 4" xfId="3553" xr:uid="{00000000-0005-0000-0000-0000A40D0000}"/>
    <cellStyle name="Normal 12 8 4" xfId="3554" xr:uid="{00000000-0005-0000-0000-0000A50D0000}"/>
    <cellStyle name="Normal 12 8 4 2" xfId="3555" xr:uid="{00000000-0005-0000-0000-0000A60D0000}"/>
    <cellStyle name="Normal 12 8 5" xfId="3556" xr:uid="{00000000-0005-0000-0000-0000A70D0000}"/>
    <cellStyle name="Normal 12 8 6" xfId="3557" xr:uid="{00000000-0005-0000-0000-0000A80D0000}"/>
    <cellStyle name="Normal 12 9" xfId="3558" xr:uid="{00000000-0005-0000-0000-0000A90D0000}"/>
    <cellStyle name="Normal 12 9 2" xfId="3559" xr:uid="{00000000-0005-0000-0000-0000AA0D0000}"/>
    <cellStyle name="Normal 12 9 2 2" xfId="3560" xr:uid="{00000000-0005-0000-0000-0000AB0D0000}"/>
    <cellStyle name="Normal 12 9 2 2 2" xfId="3561" xr:uid="{00000000-0005-0000-0000-0000AC0D0000}"/>
    <cellStyle name="Normal 12 9 2 2 2 2" xfId="3562" xr:uid="{00000000-0005-0000-0000-0000AD0D0000}"/>
    <cellStyle name="Normal 12 9 2 2 3" xfId="3563" xr:uid="{00000000-0005-0000-0000-0000AE0D0000}"/>
    <cellStyle name="Normal 12 9 2 2 4" xfId="3564" xr:uid="{00000000-0005-0000-0000-0000AF0D0000}"/>
    <cellStyle name="Normal 12 9 2 3" xfId="3565" xr:uid="{00000000-0005-0000-0000-0000B00D0000}"/>
    <cellStyle name="Normal 12 9 2 3 2" xfId="3566" xr:uid="{00000000-0005-0000-0000-0000B10D0000}"/>
    <cellStyle name="Normal 12 9 2 4" xfId="3567" xr:uid="{00000000-0005-0000-0000-0000B20D0000}"/>
    <cellStyle name="Normal 12 9 2 5" xfId="3568" xr:uid="{00000000-0005-0000-0000-0000B30D0000}"/>
    <cellStyle name="Normal 12 9 3" xfId="3569" xr:uid="{00000000-0005-0000-0000-0000B40D0000}"/>
    <cellStyle name="Normal 12 9 3 2" xfId="3570" xr:uid="{00000000-0005-0000-0000-0000B50D0000}"/>
    <cellStyle name="Normal 12 9 3 2 2" xfId="3571" xr:uid="{00000000-0005-0000-0000-0000B60D0000}"/>
    <cellStyle name="Normal 12 9 3 3" xfId="3572" xr:uid="{00000000-0005-0000-0000-0000B70D0000}"/>
    <cellStyle name="Normal 12 9 3 4" xfId="3573" xr:uid="{00000000-0005-0000-0000-0000B80D0000}"/>
    <cellStyle name="Normal 12 9 4" xfId="3574" xr:uid="{00000000-0005-0000-0000-0000B90D0000}"/>
    <cellStyle name="Normal 12 9 4 2" xfId="3575" xr:uid="{00000000-0005-0000-0000-0000BA0D0000}"/>
    <cellStyle name="Normal 12 9 5" xfId="3576" xr:uid="{00000000-0005-0000-0000-0000BB0D0000}"/>
    <cellStyle name="Normal 12 9 6" xfId="3577" xr:uid="{00000000-0005-0000-0000-0000BC0D0000}"/>
    <cellStyle name="Normal 120" xfId="3578" xr:uid="{00000000-0005-0000-0000-0000BD0D0000}"/>
    <cellStyle name="Normal 121" xfId="3579" xr:uid="{00000000-0005-0000-0000-0000BE0D0000}"/>
    <cellStyle name="Normal 122" xfId="13845" xr:uid="{E4B21F5E-E9C5-40A7-A978-EFC3AE0A996B}"/>
    <cellStyle name="Normal 123" xfId="13847" xr:uid="{9601EC2D-0254-448C-A446-5E9A68D476C0}"/>
    <cellStyle name="Normal 13" xfId="3580" xr:uid="{00000000-0005-0000-0000-0000BF0D0000}"/>
    <cellStyle name="Normal 13 2" xfId="3581" xr:uid="{00000000-0005-0000-0000-0000C00D0000}"/>
    <cellStyle name="Normal 14" xfId="3582" xr:uid="{00000000-0005-0000-0000-0000C10D0000}"/>
    <cellStyle name="Normal 14 10" xfId="3583" xr:uid="{00000000-0005-0000-0000-0000C20D0000}"/>
    <cellStyle name="Normal 14 10 2" xfId="3584" xr:uid="{00000000-0005-0000-0000-0000C30D0000}"/>
    <cellStyle name="Normal 14 10 2 2" xfId="3585" xr:uid="{00000000-0005-0000-0000-0000C40D0000}"/>
    <cellStyle name="Normal 14 10 3" xfId="3586" xr:uid="{00000000-0005-0000-0000-0000C50D0000}"/>
    <cellStyle name="Normal 14 10 4" xfId="3587" xr:uid="{00000000-0005-0000-0000-0000C60D0000}"/>
    <cellStyle name="Normal 14 11" xfId="3588" xr:uid="{00000000-0005-0000-0000-0000C70D0000}"/>
    <cellStyle name="Normal 14 11 2" xfId="3589" xr:uid="{00000000-0005-0000-0000-0000C80D0000}"/>
    <cellStyle name="Normal 14 11 2 2" xfId="3590" xr:uid="{00000000-0005-0000-0000-0000C90D0000}"/>
    <cellStyle name="Normal 14 11 3" xfId="3591" xr:uid="{00000000-0005-0000-0000-0000CA0D0000}"/>
    <cellStyle name="Normal 14 12" xfId="3592" xr:uid="{00000000-0005-0000-0000-0000CB0D0000}"/>
    <cellStyle name="Normal 14 12 2" xfId="3593" xr:uid="{00000000-0005-0000-0000-0000CC0D0000}"/>
    <cellStyle name="Normal 14 12 2 2" xfId="3594" xr:uid="{00000000-0005-0000-0000-0000CD0D0000}"/>
    <cellStyle name="Normal 14 12 3" xfId="3595" xr:uid="{00000000-0005-0000-0000-0000CE0D0000}"/>
    <cellStyle name="Normal 14 13" xfId="3596" xr:uid="{00000000-0005-0000-0000-0000CF0D0000}"/>
    <cellStyle name="Normal 14 13 2" xfId="3597" xr:uid="{00000000-0005-0000-0000-0000D00D0000}"/>
    <cellStyle name="Normal 14 14" xfId="3598" xr:uid="{00000000-0005-0000-0000-0000D10D0000}"/>
    <cellStyle name="Normal 14 15" xfId="3599" xr:uid="{00000000-0005-0000-0000-0000D20D0000}"/>
    <cellStyle name="Normal 14 16" xfId="3600" xr:uid="{00000000-0005-0000-0000-0000D30D0000}"/>
    <cellStyle name="Normal 14 2" xfId="3601" xr:uid="{00000000-0005-0000-0000-0000D40D0000}"/>
    <cellStyle name="Normal 14 2 2" xfId="3602" xr:uid="{00000000-0005-0000-0000-0000D50D0000}"/>
    <cellStyle name="Normal 14 2 2 2" xfId="3603" xr:uid="{00000000-0005-0000-0000-0000D60D0000}"/>
    <cellStyle name="Normal 14 2 2 2 2" xfId="3604" xr:uid="{00000000-0005-0000-0000-0000D70D0000}"/>
    <cellStyle name="Normal 14 2 2 2 2 2" xfId="3605" xr:uid="{00000000-0005-0000-0000-0000D80D0000}"/>
    <cellStyle name="Normal 14 2 2 2 2 2 2" xfId="3606" xr:uid="{00000000-0005-0000-0000-0000D90D0000}"/>
    <cellStyle name="Normal 14 2 2 2 2 2 2 2" xfId="3607" xr:uid="{00000000-0005-0000-0000-0000DA0D0000}"/>
    <cellStyle name="Normal 14 2 2 2 2 2 3" xfId="3608" xr:uid="{00000000-0005-0000-0000-0000DB0D0000}"/>
    <cellStyle name="Normal 14 2 2 2 2 2 4" xfId="3609" xr:uid="{00000000-0005-0000-0000-0000DC0D0000}"/>
    <cellStyle name="Normal 14 2 2 2 2 3" xfId="3610" xr:uid="{00000000-0005-0000-0000-0000DD0D0000}"/>
    <cellStyle name="Normal 14 2 2 2 2 3 2" xfId="3611" xr:uid="{00000000-0005-0000-0000-0000DE0D0000}"/>
    <cellStyle name="Normal 14 2 2 2 2 4" xfId="3612" xr:uid="{00000000-0005-0000-0000-0000DF0D0000}"/>
    <cellStyle name="Normal 14 2 2 2 2 5" xfId="3613" xr:uid="{00000000-0005-0000-0000-0000E00D0000}"/>
    <cellStyle name="Normal 14 2 2 2 3" xfId="3614" xr:uid="{00000000-0005-0000-0000-0000E10D0000}"/>
    <cellStyle name="Normal 14 2 2 2 3 2" xfId="3615" xr:uid="{00000000-0005-0000-0000-0000E20D0000}"/>
    <cellStyle name="Normal 14 2 2 2 3 2 2" xfId="3616" xr:uid="{00000000-0005-0000-0000-0000E30D0000}"/>
    <cellStyle name="Normal 14 2 2 2 3 3" xfId="3617" xr:uid="{00000000-0005-0000-0000-0000E40D0000}"/>
    <cellStyle name="Normal 14 2 2 2 3 4" xfId="3618" xr:uid="{00000000-0005-0000-0000-0000E50D0000}"/>
    <cellStyle name="Normal 14 2 2 2 4" xfId="3619" xr:uid="{00000000-0005-0000-0000-0000E60D0000}"/>
    <cellStyle name="Normal 14 2 2 2 4 2" xfId="3620" xr:uid="{00000000-0005-0000-0000-0000E70D0000}"/>
    <cellStyle name="Normal 14 2 2 2 5" xfId="3621" xr:uid="{00000000-0005-0000-0000-0000E80D0000}"/>
    <cellStyle name="Normal 14 2 2 2 6" xfId="3622" xr:uid="{00000000-0005-0000-0000-0000E90D0000}"/>
    <cellStyle name="Normal 14 2 2 3" xfId="3623" xr:uid="{00000000-0005-0000-0000-0000EA0D0000}"/>
    <cellStyle name="Normal 14 2 2 3 2" xfId="3624" xr:uid="{00000000-0005-0000-0000-0000EB0D0000}"/>
    <cellStyle name="Normal 14 2 2 3 2 2" xfId="3625" xr:uid="{00000000-0005-0000-0000-0000EC0D0000}"/>
    <cellStyle name="Normal 14 2 2 3 2 2 2" xfId="3626" xr:uid="{00000000-0005-0000-0000-0000ED0D0000}"/>
    <cellStyle name="Normal 14 2 2 3 2 3" xfId="3627" xr:uid="{00000000-0005-0000-0000-0000EE0D0000}"/>
    <cellStyle name="Normal 14 2 2 3 2 4" xfId="3628" xr:uid="{00000000-0005-0000-0000-0000EF0D0000}"/>
    <cellStyle name="Normal 14 2 2 3 3" xfId="3629" xr:uid="{00000000-0005-0000-0000-0000F00D0000}"/>
    <cellStyle name="Normal 14 2 2 3 3 2" xfId="3630" xr:uid="{00000000-0005-0000-0000-0000F10D0000}"/>
    <cellStyle name="Normal 14 2 2 3 4" xfId="3631" xr:uid="{00000000-0005-0000-0000-0000F20D0000}"/>
    <cellStyle name="Normal 14 2 2 3 5" xfId="3632" xr:uid="{00000000-0005-0000-0000-0000F30D0000}"/>
    <cellStyle name="Normal 14 2 2 4" xfId="3633" xr:uid="{00000000-0005-0000-0000-0000F40D0000}"/>
    <cellStyle name="Normal 14 2 2 4 2" xfId="3634" xr:uid="{00000000-0005-0000-0000-0000F50D0000}"/>
    <cellStyle name="Normal 14 2 2 4 2 2" xfId="3635" xr:uid="{00000000-0005-0000-0000-0000F60D0000}"/>
    <cellStyle name="Normal 14 2 2 4 3" xfId="3636" xr:uid="{00000000-0005-0000-0000-0000F70D0000}"/>
    <cellStyle name="Normal 14 2 2 4 4" xfId="3637" xr:uid="{00000000-0005-0000-0000-0000F80D0000}"/>
    <cellStyle name="Normal 14 2 2 5" xfId="3638" xr:uid="{00000000-0005-0000-0000-0000F90D0000}"/>
    <cellStyle name="Normal 14 2 2 5 2" xfId="3639" xr:uid="{00000000-0005-0000-0000-0000FA0D0000}"/>
    <cellStyle name="Normal 14 2 2 6" xfId="3640" xr:uid="{00000000-0005-0000-0000-0000FB0D0000}"/>
    <cellStyle name="Normal 14 2 2 7" xfId="3641" xr:uid="{00000000-0005-0000-0000-0000FC0D0000}"/>
    <cellStyle name="Normal 14 2 3" xfId="3642" xr:uid="{00000000-0005-0000-0000-0000FD0D0000}"/>
    <cellStyle name="Normal 14 2 3 2" xfId="3643" xr:uid="{00000000-0005-0000-0000-0000FE0D0000}"/>
    <cellStyle name="Normal 14 2 3 2 2" xfId="3644" xr:uid="{00000000-0005-0000-0000-0000FF0D0000}"/>
    <cellStyle name="Normal 14 2 3 2 2 2" xfId="3645" xr:uid="{00000000-0005-0000-0000-0000000E0000}"/>
    <cellStyle name="Normal 14 2 3 2 2 2 2" xfId="3646" xr:uid="{00000000-0005-0000-0000-0000010E0000}"/>
    <cellStyle name="Normal 14 2 3 2 2 3" xfId="3647" xr:uid="{00000000-0005-0000-0000-0000020E0000}"/>
    <cellStyle name="Normal 14 2 3 2 2 4" xfId="3648" xr:uid="{00000000-0005-0000-0000-0000030E0000}"/>
    <cellStyle name="Normal 14 2 3 2 3" xfId="3649" xr:uid="{00000000-0005-0000-0000-0000040E0000}"/>
    <cellStyle name="Normal 14 2 3 2 3 2" xfId="3650" xr:uid="{00000000-0005-0000-0000-0000050E0000}"/>
    <cellStyle name="Normal 14 2 3 2 4" xfId="3651" xr:uid="{00000000-0005-0000-0000-0000060E0000}"/>
    <cellStyle name="Normal 14 2 3 2 5" xfId="3652" xr:uid="{00000000-0005-0000-0000-0000070E0000}"/>
    <cellStyle name="Normal 14 2 3 3" xfId="3653" xr:uid="{00000000-0005-0000-0000-0000080E0000}"/>
    <cellStyle name="Normal 14 2 3 3 2" xfId="3654" xr:uid="{00000000-0005-0000-0000-0000090E0000}"/>
    <cellStyle name="Normal 14 2 3 3 2 2" xfId="3655" xr:uid="{00000000-0005-0000-0000-00000A0E0000}"/>
    <cellStyle name="Normal 14 2 3 3 3" xfId="3656" xr:uid="{00000000-0005-0000-0000-00000B0E0000}"/>
    <cellStyle name="Normal 14 2 3 3 4" xfId="3657" xr:uid="{00000000-0005-0000-0000-00000C0E0000}"/>
    <cellStyle name="Normal 14 2 3 4" xfId="3658" xr:uid="{00000000-0005-0000-0000-00000D0E0000}"/>
    <cellStyle name="Normal 14 2 3 4 2" xfId="3659" xr:uid="{00000000-0005-0000-0000-00000E0E0000}"/>
    <cellStyle name="Normal 14 2 3 5" xfId="3660" xr:uid="{00000000-0005-0000-0000-00000F0E0000}"/>
    <cellStyle name="Normal 14 2 3 6" xfId="3661" xr:uid="{00000000-0005-0000-0000-0000100E0000}"/>
    <cellStyle name="Normal 14 2 4" xfId="3662" xr:uid="{00000000-0005-0000-0000-0000110E0000}"/>
    <cellStyle name="Normal 14 2 4 2" xfId="3663" xr:uid="{00000000-0005-0000-0000-0000120E0000}"/>
    <cellStyle name="Normal 14 2 4 2 2" xfId="3664" xr:uid="{00000000-0005-0000-0000-0000130E0000}"/>
    <cellStyle name="Normal 14 2 4 2 2 2" xfId="3665" xr:uid="{00000000-0005-0000-0000-0000140E0000}"/>
    <cellStyle name="Normal 14 2 4 2 2 2 2" xfId="3666" xr:uid="{00000000-0005-0000-0000-0000150E0000}"/>
    <cellStyle name="Normal 14 2 4 2 2 3" xfId="3667" xr:uid="{00000000-0005-0000-0000-0000160E0000}"/>
    <cellStyle name="Normal 14 2 4 2 2 4" xfId="3668" xr:uid="{00000000-0005-0000-0000-0000170E0000}"/>
    <cellStyle name="Normal 14 2 4 2 3" xfId="3669" xr:uid="{00000000-0005-0000-0000-0000180E0000}"/>
    <cellStyle name="Normal 14 2 4 2 3 2" xfId="3670" xr:uid="{00000000-0005-0000-0000-0000190E0000}"/>
    <cellStyle name="Normal 14 2 4 2 4" xfId="3671" xr:uid="{00000000-0005-0000-0000-00001A0E0000}"/>
    <cellStyle name="Normal 14 2 4 2 5" xfId="3672" xr:uid="{00000000-0005-0000-0000-00001B0E0000}"/>
    <cellStyle name="Normal 14 2 4 3" xfId="3673" xr:uid="{00000000-0005-0000-0000-00001C0E0000}"/>
    <cellStyle name="Normal 14 2 4 3 2" xfId="3674" xr:uid="{00000000-0005-0000-0000-00001D0E0000}"/>
    <cellStyle name="Normal 14 2 4 3 2 2" xfId="3675" xr:uid="{00000000-0005-0000-0000-00001E0E0000}"/>
    <cellStyle name="Normal 14 2 4 3 3" xfId="3676" xr:uid="{00000000-0005-0000-0000-00001F0E0000}"/>
    <cellStyle name="Normal 14 2 4 3 4" xfId="3677" xr:uid="{00000000-0005-0000-0000-0000200E0000}"/>
    <cellStyle name="Normal 14 2 4 4" xfId="3678" xr:uid="{00000000-0005-0000-0000-0000210E0000}"/>
    <cellStyle name="Normal 14 2 4 4 2" xfId="3679" xr:uid="{00000000-0005-0000-0000-0000220E0000}"/>
    <cellStyle name="Normal 14 2 4 5" xfId="3680" xr:uid="{00000000-0005-0000-0000-0000230E0000}"/>
    <cellStyle name="Normal 14 2 4 6" xfId="3681" xr:uid="{00000000-0005-0000-0000-0000240E0000}"/>
    <cellStyle name="Normal 14 2 5" xfId="3682" xr:uid="{00000000-0005-0000-0000-0000250E0000}"/>
    <cellStyle name="Normal 14 2 5 2" xfId="3683" xr:uid="{00000000-0005-0000-0000-0000260E0000}"/>
    <cellStyle name="Normal 14 2 5 2 2" xfId="3684" xr:uid="{00000000-0005-0000-0000-0000270E0000}"/>
    <cellStyle name="Normal 14 2 5 2 2 2" xfId="3685" xr:uid="{00000000-0005-0000-0000-0000280E0000}"/>
    <cellStyle name="Normal 14 2 5 2 3" xfId="3686" xr:uid="{00000000-0005-0000-0000-0000290E0000}"/>
    <cellStyle name="Normal 14 2 5 2 4" xfId="3687" xr:uid="{00000000-0005-0000-0000-00002A0E0000}"/>
    <cellStyle name="Normal 14 2 5 3" xfId="3688" xr:uid="{00000000-0005-0000-0000-00002B0E0000}"/>
    <cellStyle name="Normal 14 2 5 3 2" xfId="3689" xr:uid="{00000000-0005-0000-0000-00002C0E0000}"/>
    <cellStyle name="Normal 14 2 5 4" xfId="3690" xr:uid="{00000000-0005-0000-0000-00002D0E0000}"/>
    <cellStyle name="Normal 14 2 5 5" xfId="3691" xr:uid="{00000000-0005-0000-0000-00002E0E0000}"/>
    <cellStyle name="Normal 14 2 6" xfId="3692" xr:uid="{00000000-0005-0000-0000-00002F0E0000}"/>
    <cellStyle name="Normal 14 2 6 2" xfId="3693" xr:uid="{00000000-0005-0000-0000-0000300E0000}"/>
    <cellStyle name="Normal 14 2 6 2 2" xfId="3694" xr:uid="{00000000-0005-0000-0000-0000310E0000}"/>
    <cellStyle name="Normal 14 2 6 3" xfId="3695" xr:uid="{00000000-0005-0000-0000-0000320E0000}"/>
    <cellStyle name="Normal 14 2 6 4" xfId="3696" xr:uid="{00000000-0005-0000-0000-0000330E0000}"/>
    <cellStyle name="Normal 14 2 7" xfId="3697" xr:uid="{00000000-0005-0000-0000-0000340E0000}"/>
    <cellStyle name="Normal 14 2 7 2" xfId="3698" xr:uid="{00000000-0005-0000-0000-0000350E0000}"/>
    <cellStyle name="Normal 14 2 8" xfId="3699" xr:uid="{00000000-0005-0000-0000-0000360E0000}"/>
    <cellStyle name="Normal 14 2 9" xfId="3700" xr:uid="{00000000-0005-0000-0000-0000370E0000}"/>
    <cellStyle name="Normal 14 3" xfId="3701" xr:uid="{00000000-0005-0000-0000-0000380E0000}"/>
    <cellStyle name="Normal 14 3 2" xfId="3702" xr:uid="{00000000-0005-0000-0000-0000390E0000}"/>
    <cellStyle name="Normal 14 3 2 2" xfId="3703" xr:uid="{00000000-0005-0000-0000-00003A0E0000}"/>
    <cellStyle name="Normal 14 3 2 2 2" xfId="3704" xr:uid="{00000000-0005-0000-0000-00003B0E0000}"/>
    <cellStyle name="Normal 14 3 2 2 2 2" xfId="3705" xr:uid="{00000000-0005-0000-0000-00003C0E0000}"/>
    <cellStyle name="Normal 14 3 2 2 2 2 2" xfId="3706" xr:uid="{00000000-0005-0000-0000-00003D0E0000}"/>
    <cellStyle name="Normal 14 3 2 2 2 2 2 2" xfId="3707" xr:uid="{00000000-0005-0000-0000-00003E0E0000}"/>
    <cellStyle name="Normal 14 3 2 2 2 2 3" xfId="3708" xr:uid="{00000000-0005-0000-0000-00003F0E0000}"/>
    <cellStyle name="Normal 14 3 2 2 2 2 4" xfId="3709" xr:uid="{00000000-0005-0000-0000-0000400E0000}"/>
    <cellStyle name="Normal 14 3 2 2 2 3" xfId="3710" xr:uid="{00000000-0005-0000-0000-0000410E0000}"/>
    <cellStyle name="Normal 14 3 2 2 2 3 2" xfId="3711" xr:uid="{00000000-0005-0000-0000-0000420E0000}"/>
    <cellStyle name="Normal 14 3 2 2 2 4" xfId="3712" xr:uid="{00000000-0005-0000-0000-0000430E0000}"/>
    <cellStyle name="Normal 14 3 2 2 2 5" xfId="3713" xr:uid="{00000000-0005-0000-0000-0000440E0000}"/>
    <cellStyle name="Normal 14 3 2 2 3" xfId="3714" xr:uid="{00000000-0005-0000-0000-0000450E0000}"/>
    <cellStyle name="Normal 14 3 2 2 3 2" xfId="3715" xr:uid="{00000000-0005-0000-0000-0000460E0000}"/>
    <cellStyle name="Normal 14 3 2 2 3 2 2" xfId="3716" xr:uid="{00000000-0005-0000-0000-0000470E0000}"/>
    <cellStyle name="Normal 14 3 2 2 3 3" xfId="3717" xr:uid="{00000000-0005-0000-0000-0000480E0000}"/>
    <cellStyle name="Normal 14 3 2 2 3 4" xfId="3718" xr:uid="{00000000-0005-0000-0000-0000490E0000}"/>
    <cellStyle name="Normal 14 3 2 2 4" xfId="3719" xr:uid="{00000000-0005-0000-0000-00004A0E0000}"/>
    <cellStyle name="Normal 14 3 2 2 4 2" xfId="3720" xr:uid="{00000000-0005-0000-0000-00004B0E0000}"/>
    <cellStyle name="Normal 14 3 2 2 5" xfId="3721" xr:uid="{00000000-0005-0000-0000-00004C0E0000}"/>
    <cellStyle name="Normal 14 3 2 2 6" xfId="3722" xr:uid="{00000000-0005-0000-0000-00004D0E0000}"/>
    <cellStyle name="Normal 14 3 2 3" xfId="3723" xr:uid="{00000000-0005-0000-0000-00004E0E0000}"/>
    <cellStyle name="Normal 14 3 2 3 2" xfId="3724" xr:uid="{00000000-0005-0000-0000-00004F0E0000}"/>
    <cellStyle name="Normal 14 3 2 3 2 2" xfId="3725" xr:uid="{00000000-0005-0000-0000-0000500E0000}"/>
    <cellStyle name="Normal 14 3 2 3 2 2 2" xfId="3726" xr:uid="{00000000-0005-0000-0000-0000510E0000}"/>
    <cellStyle name="Normal 14 3 2 3 2 3" xfId="3727" xr:uid="{00000000-0005-0000-0000-0000520E0000}"/>
    <cellStyle name="Normal 14 3 2 3 2 4" xfId="3728" xr:uid="{00000000-0005-0000-0000-0000530E0000}"/>
    <cellStyle name="Normal 14 3 2 3 3" xfId="3729" xr:uid="{00000000-0005-0000-0000-0000540E0000}"/>
    <cellStyle name="Normal 14 3 2 3 3 2" xfId="3730" xr:uid="{00000000-0005-0000-0000-0000550E0000}"/>
    <cellStyle name="Normal 14 3 2 3 4" xfId="3731" xr:uid="{00000000-0005-0000-0000-0000560E0000}"/>
    <cellStyle name="Normal 14 3 2 3 5" xfId="3732" xr:uid="{00000000-0005-0000-0000-0000570E0000}"/>
    <cellStyle name="Normal 14 3 2 4" xfId="3733" xr:uid="{00000000-0005-0000-0000-0000580E0000}"/>
    <cellStyle name="Normal 14 3 2 4 2" xfId="3734" xr:uid="{00000000-0005-0000-0000-0000590E0000}"/>
    <cellStyle name="Normal 14 3 2 4 2 2" xfId="3735" xr:uid="{00000000-0005-0000-0000-00005A0E0000}"/>
    <cellStyle name="Normal 14 3 2 4 3" xfId="3736" xr:uid="{00000000-0005-0000-0000-00005B0E0000}"/>
    <cellStyle name="Normal 14 3 2 4 4" xfId="3737" xr:uid="{00000000-0005-0000-0000-00005C0E0000}"/>
    <cellStyle name="Normal 14 3 2 5" xfId="3738" xr:uid="{00000000-0005-0000-0000-00005D0E0000}"/>
    <cellStyle name="Normal 14 3 2 5 2" xfId="3739" xr:uid="{00000000-0005-0000-0000-00005E0E0000}"/>
    <cellStyle name="Normal 14 3 2 6" xfId="3740" xr:uid="{00000000-0005-0000-0000-00005F0E0000}"/>
    <cellStyle name="Normal 14 3 2 7" xfId="3741" xr:uid="{00000000-0005-0000-0000-0000600E0000}"/>
    <cellStyle name="Normal 14 3 3" xfId="3742" xr:uid="{00000000-0005-0000-0000-0000610E0000}"/>
    <cellStyle name="Normal 14 3 3 2" xfId="3743" xr:uid="{00000000-0005-0000-0000-0000620E0000}"/>
    <cellStyle name="Normal 14 3 3 2 2" xfId="3744" xr:uid="{00000000-0005-0000-0000-0000630E0000}"/>
    <cellStyle name="Normal 14 3 3 2 2 2" xfId="3745" xr:uid="{00000000-0005-0000-0000-0000640E0000}"/>
    <cellStyle name="Normal 14 3 3 2 2 2 2" xfId="3746" xr:uid="{00000000-0005-0000-0000-0000650E0000}"/>
    <cellStyle name="Normal 14 3 3 2 2 3" xfId="3747" xr:uid="{00000000-0005-0000-0000-0000660E0000}"/>
    <cellStyle name="Normal 14 3 3 2 2 4" xfId="3748" xr:uid="{00000000-0005-0000-0000-0000670E0000}"/>
    <cellStyle name="Normal 14 3 3 2 3" xfId="3749" xr:uid="{00000000-0005-0000-0000-0000680E0000}"/>
    <cellStyle name="Normal 14 3 3 2 3 2" xfId="3750" xr:uid="{00000000-0005-0000-0000-0000690E0000}"/>
    <cellStyle name="Normal 14 3 3 2 4" xfId="3751" xr:uid="{00000000-0005-0000-0000-00006A0E0000}"/>
    <cellStyle name="Normal 14 3 3 2 5" xfId="3752" xr:uid="{00000000-0005-0000-0000-00006B0E0000}"/>
    <cellStyle name="Normal 14 3 3 3" xfId="3753" xr:uid="{00000000-0005-0000-0000-00006C0E0000}"/>
    <cellStyle name="Normal 14 3 3 3 2" xfId="3754" xr:uid="{00000000-0005-0000-0000-00006D0E0000}"/>
    <cellStyle name="Normal 14 3 3 3 2 2" xfId="3755" xr:uid="{00000000-0005-0000-0000-00006E0E0000}"/>
    <cellStyle name="Normal 14 3 3 3 3" xfId="3756" xr:uid="{00000000-0005-0000-0000-00006F0E0000}"/>
    <cellStyle name="Normal 14 3 3 3 4" xfId="3757" xr:uid="{00000000-0005-0000-0000-0000700E0000}"/>
    <cellStyle name="Normal 14 3 3 4" xfId="3758" xr:uid="{00000000-0005-0000-0000-0000710E0000}"/>
    <cellStyle name="Normal 14 3 3 4 2" xfId="3759" xr:uid="{00000000-0005-0000-0000-0000720E0000}"/>
    <cellStyle name="Normal 14 3 3 5" xfId="3760" xr:uid="{00000000-0005-0000-0000-0000730E0000}"/>
    <cellStyle name="Normal 14 3 3 6" xfId="3761" xr:uid="{00000000-0005-0000-0000-0000740E0000}"/>
    <cellStyle name="Normal 14 3 4" xfId="3762" xr:uid="{00000000-0005-0000-0000-0000750E0000}"/>
    <cellStyle name="Normal 14 3 4 2" xfId="3763" xr:uid="{00000000-0005-0000-0000-0000760E0000}"/>
    <cellStyle name="Normal 14 3 4 2 2" xfId="3764" xr:uid="{00000000-0005-0000-0000-0000770E0000}"/>
    <cellStyle name="Normal 14 3 4 2 2 2" xfId="3765" xr:uid="{00000000-0005-0000-0000-0000780E0000}"/>
    <cellStyle name="Normal 14 3 4 2 2 2 2" xfId="3766" xr:uid="{00000000-0005-0000-0000-0000790E0000}"/>
    <cellStyle name="Normal 14 3 4 2 2 3" xfId="3767" xr:uid="{00000000-0005-0000-0000-00007A0E0000}"/>
    <cellStyle name="Normal 14 3 4 2 2 4" xfId="3768" xr:uid="{00000000-0005-0000-0000-00007B0E0000}"/>
    <cellStyle name="Normal 14 3 4 2 3" xfId="3769" xr:uid="{00000000-0005-0000-0000-00007C0E0000}"/>
    <cellStyle name="Normal 14 3 4 2 3 2" xfId="3770" xr:uid="{00000000-0005-0000-0000-00007D0E0000}"/>
    <cellStyle name="Normal 14 3 4 2 4" xfId="3771" xr:uid="{00000000-0005-0000-0000-00007E0E0000}"/>
    <cellStyle name="Normal 14 3 4 2 5" xfId="3772" xr:uid="{00000000-0005-0000-0000-00007F0E0000}"/>
    <cellStyle name="Normal 14 3 4 3" xfId="3773" xr:uid="{00000000-0005-0000-0000-0000800E0000}"/>
    <cellStyle name="Normal 14 3 4 3 2" xfId="3774" xr:uid="{00000000-0005-0000-0000-0000810E0000}"/>
    <cellStyle name="Normal 14 3 4 3 2 2" xfId="3775" xr:uid="{00000000-0005-0000-0000-0000820E0000}"/>
    <cellStyle name="Normal 14 3 4 3 3" xfId="3776" xr:uid="{00000000-0005-0000-0000-0000830E0000}"/>
    <cellStyle name="Normal 14 3 4 3 4" xfId="3777" xr:uid="{00000000-0005-0000-0000-0000840E0000}"/>
    <cellStyle name="Normal 14 3 4 4" xfId="3778" xr:uid="{00000000-0005-0000-0000-0000850E0000}"/>
    <cellStyle name="Normal 14 3 4 4 2" xfId="3779" xr:uid="{00000000-0005-0000-0000-0000860E0000}"/>
    <cellStyle name="Normal 14 3 4 5" xfId="3780" xr:uid="{00000000-0005-0000-0000-0000870E0000}"/>
    <cellStyle name="Normal 14 3 4 6" xfId="3781" xr:uid="{00000000-0005-0000-0000-0000880E0000}"/>
    <cellStyle name="Normal 14 3 5" xfId="3782" xr:uid="{00000000-0005-0000-0000-0000890E0000}"/>
    <cellStyle name="Normal 14 3 5 2" xfId="3783" xr:uid="{00000000-0005-0000-0000-00008A0E0000}"/>
    <cellStyle name="Normal 14 3 5 2 2" xfId="3784" xr:uid="{00000000-0005-0000-0000-00008B0E0000}"/>
    <cellStyle name="Normal 14 3 5 2 2 2" xfId="3785" xr:uid="{00000000-0005-0000-0000-00008C0E0000}"/>
    <cellStyle name="Normal 14 3 5 2 3" xfId="3786" xr:uid="{00000000-0005-0000-0000-00008D0E0000}"/>
    <cellStyle name="Normal 14 3 5 2 4" xfId="3787" xr:uid="{00000000-0005-0000-0000-00008E0E0000}"/>
    <cellStyle name="Normal 14 3 5 3" xfId="3788" xr:uid="{00000000-0005-0000-0000-00008F0E0000}"/>
    <cellStyle name="Normal 14 3 5 3 2" xfId="3789" xr:uid="{00000000-0005-0000-0000-0000900E0000}"/>
    <cellStyle name="Normal 14 3 5 4" xfId="3790" xr:uid="{00000000-0005-0000-0000-0000910E0000}"/>
    <cellStyle name="Normal 14 3 5 5" xfId="3791" xr:uid="{00000000-0005-0000-0000-0000920E0000}"/>
    <cellStyle name="Normal 14 3 6" xfId="3792" xr:uid="{00000000-0005-0000-0000-0000930E0000}"/>
    <cellStyle name="Normal 14 3 6 2" xfId="3793" xr:uid="{00000000-0005-0000-0000-0000940E0000}"/>
    <cellStyle name="Normal 14 3 6 2 2" xfId="3794" xr:uid="{00000000-0005-0000-0000-0000950E0000}"/>
    <cellStyle name="Normal 14 3 6 3" xfId="3795" xr:uid="{00000000-0005-0000-0000-0000960E0000}"/>
    <cellStyle name="Normal 14 3 6 4" xfId="3796" xr:uid="{00000000-0005-0000-0000-0000970E0000}"/>
    <cellStyle name="Normal 14 3 7" xfId="3797" xr:uid="{00000000-0005-0000-0000-0000980E0000}"/>
    <cellStyle name="Normal 14 3 7 2" xfId="3798" xr:uid="{00000000-0005-0000-0000-0000990E0000}"/>
    <cellStyle name="Normal 14 3 8" xfId="3799" xr:uid="{00000000-0005-0000-0000-00009A0E0000}"/>
    <cellStyle name="Normal 14 3 9" xfId="3800" xr:uid="{00000000-0005-0000-0000-00009B0E0000}"/>
    <cellStyle name="Normal 14 4" xfId="3801" xr:uid="{00000000-0005-0000-0000-00009C0E0000}"/>
    <cellStyle name="Normal 14 4 2" xfId="3802" xr:uid="{00000000-0005-0000-0000-00009D0E0000}"/>
    <cellStyle name="Normal 14 4 2 2" xfId="3803" xr:uid="{00000000-0005-0000-0000-00009E0E0000}"/>
    <cellStyle name="Normal 14 4 2 2 2" xfId="3804" xr:uid="{00000000-0005-0000-0000-00009F0E0000}"/>
    <cellStyle name="Normal 14 4 2 2 2 2" xfId="3805" xr:uid="{00000000-0005-0000-0000-0000A00E0000}"/>
    <cellStyle name="Normal 14 4 2 2 2 2 2" xfId="3806" xr:uid="{00000000-0005-0000-0000-0000A10E0000}"/>
    <cellStyle name="Normal 14 4 2 2 2 3" xfId="3807" xr:uid="{00000000-0005-0000-0000-0000A20E0000}"/>
    <cellStyle name="Normal 14 4 2 2 2 4" xfId="3808" xr:uid="{00000000-0005-0000-0000-0000A30E0000}"/>
    <cellStyle name="Normal 14 4 2 2 3" xfId="3809" xr:uid="{00000000-0005-0000-0000-0000A40E0000}"/>
    <cellStyle name="Normal 14 4 2 2 3 2" xfId="3810" xr:uid="{00000000-0005-0000-0000-0000A50E0000}"/>
    <cellStyle name="Normal 14 4 2 2 4" xfId="3811" xr:uid="{00000000-0005-0000-0000-0000A60E0000}"/>
    <cellStyle name="Normal 14 4 2 2 5" xfId="3812" xr:uid="{00000000-0005-0000-0000-0000A70E0000}"/>
    <cellStyle name="Normal 14 4 2 3" xfId="3813" xr:uid="{00000000-0005-0000-0000-0000A80E0000}"/>
    <cellStyle name="Normal 14 4 2 3 2" xfId="3814" xr:uid="{00000000-0005-0000-0000-0000A90E0000}"/>
    <cellStyle name="Normal 14 4 2 3 2 2" xfId="3815" xr:uid="{00000000-0005-0000-0000-0000AA0E0000}"/>
    <cellStyle name="Normal 14 4 2 3 3" xfId="3816" xr:uid="{00000000-0005-0000-0000-0000AB0E0000}"/>
    <cellStyle name="Normal 14 4 2 3 4" xfId="3817" xr:uid="{00000000-0005-0000-0000-0000AC0E0000}"/>
    <cellStyle name="Normal 14 4 2 4" xfId="3818" xr:uid="{00000000-0005-0000-0000-0000AD0E0000}"/>
    <cellStyle name="Normal 14 4 2 4 2" xfId="3819" xr:uid="{00000000-0005-0000-0000-0000AE0E0000}"/>
    <cellStyle name="Normal 14 4 2 5" xfId="3820" xr:uid="{00000000-0005-0000-0000-0000AF0E0000}"/>
    <cellStyle name="Normal 14 4 2 6" xfId="3821" xr:uid="{00000000-0005-0000-0000-0000B00E0000}"/>
    <cellStyle name="Normal 14 4 3" xfId="3822" xr:uid="{00000000-0005-0000-0000-0000B10E0000}"/>
    <cellStyle name="Normal 14 4 3 2" xfId="3823" xr:uid="{00000000-0005-0000-0000-0000B20E0000}"/>
    <cellStyle name="Normal 14 4 3 2 2" xfId="3824" xr:uid="{00000000-0005-0000-0000-0000B30E0000}"/>
    <cellStyle name="Normal 14 4 3 2 2 2" xfId="3825" xr:uid="{00000000-0005-0000-0000-0000B40E0000}"/>
    <cellStyle name="Normal 14 4 3 2 3" xfId="3826" xr:uid="{00000000-0005-0000-0000-0000B50E0000}"/>
    <cellStyle name="Normal 14 4 3 2 4" xfId="3827" xr:uid="{00000000-0005-0000-0000-0000B60E0000}"/>
    <cellStyle name="Normal 14 4 3 3" xfId="3828" xr:uid="{00000000-0005-0000-0000-0000B70E0000}"/>
    <cellStyle name="Normal 14 4 3 3 2" xfId="3829" xr:uid="{00000000-0005-0000-0000-0000B80E0000}"/>
    <cellStyle name="Normal 14 4 3 4" xfId="3830" xr:uid="{00000000-0005-0000-0000-0000B90E0000}"/>
    <cellStyle name="Normal 14 4 3 5" xfId="3831" xr:uid="{00000000-0005-0000-0000-0000BA0E0000}"/>
    <cellStyle name="Normal 14 4 4" xfId="3832" xr:uid="{00000000-0005-0000-0000-0000BB0E0000}"/>
    <cellStyle name="Normal 14 4 4 2" xfId="3833" xr:uid="{00000000-0005-0000-0000-0000BC0E0000}"/>
    <cellStyle name="Normal 14 4 4 2 2" xfId="3834" xr:uid="{00000000-0005-0000-0000-0000BD0E0000}"/>
    <cellStyle name="Normal 14 4 4 3" xfId="3835" xr:uid="{00000000-0005-0000-0000-0000BE0E0000}"/>
    <cellStyle name="Normal 14 4 4 4" xfId="3836" xr:uid="{00000000-0005-0000-0000-0000BF0E0000}"/>
    <cellStyle name="Normal 14 4 5" xfId="3837" xr:uid="{00000000-0005-0000-0000-0000C00E0000}"/>
    <cellStyle name="Normal 14 4 5 2" xfId="3838" xr:uid="{00000000-0005-0000-0000-0000C10E0000}"/>
    <cellStyle name="Normal 14 4 6" xfId="3839" xr:uid="{00000000-0005-0000-0000-0000C20E0000}"/>
    <cellStyle name="Normal 14 4 7" xfId="3840" xr:uid="{00000000-0005-0000-0000-0000C30E0000}"/>
    <cellStyle name="Normal 14 5" xfId="3841" xr:uid="{00000000-0005-0000-0000-0000C40E0000}"/>
    <cellStyle name="Normal 14 5 2" xfId="3842" xr:uid="{00000000-0005-0000-0000-0000C50E0000}"/>
    <cellStyle name="Normal 14 5 2 2" xfId="3843" xr:uid="{00000000-0005-0000-0000-0000C60E0000}"/>
    <cellStyle name="Normal 14 5 2 2 2" xfId="3844" xr:uid="{00000000-0005-0000-0000-0000C70E0000}"/>
    <cellStyle name="Normal 14 5 2 2 2 2" xfId="3845" xr:uid="{00000000-0005-0000-0000-0000C80E0000}"/>
    <cellStyle name="Normal 14 5 2 2 3" xfId="3846" xr:uid="{00000000-0005-0000-0000-0000C90E0000}"/>
    <cellStyle name="Normal 14 5 2 2 4" xfId="3847" xr:uid="{00000000-0005-0000-0000-0000CA0E0000}"/>
    <cellStyle name="Normal 14 5 2 3" xfId="3848" xr:uid="{00000000-0005-0000-0000-0000CB0E0000}"/>
    <cellStyle name="Normal 14 5 2 3 2" xfId="3849" xr:uid="{00000000-0005-0000-0000-0000CC0E0000}"/>
    <cellStyle name="Normal 14 5 2 4" xfId="3850" xr:uid="{00000000-0005-0000-0000-0000CD0E0000}"/>
    <cellStyle name="Normal 14 5 2 5" xfId="3851" xr:uid="{00000000-0005-0000-0000-0000CE0E0000}"/>
    <cellStyle name="Normal 14 5 3" xfId="3852" xr:uid="{00000000-0005-0000-0000-0000CF0E0000}"/>
    <cellStyle name="Normal 14 5 3 2" xfId="3853" xr:uid="{00000000-0005-0000-0000-0000D00E0000}"/>
    <cellStyle name="Normal 14 5 3 2 2" xfId="3854" xr:uid="{00000000-0005-0000-0000-0000D10E0000}"/>
    <cellStyle name="Normal 14 5 3 3" xfId="3855" xr:uid="{00000000-0005-0000-0000-0000D20E0000}"/>
    <cellStyle name="Normal 14 5 3 4" xfId="3856" xr:uid="{00000000-0005-0000-0000-0000D30E0000}"/>
    <cellStyle name="Normal 14 5 4" xfId="3857" xr:uid="{00000000-0005-0000-0000-0000D40E0000}"/>
    <cellStyle name="Normal 14 5 4 2" xfId="3858" xr:uid="{00000000-0005-0000-0000-0000D50E0000}"/>
    <cellStyle name="Normal 14 5 5" xfId="3859" xr:uid="{00000000-0005-0000-0000-0000D60E0000}"/>
    <cellStyle name="Normal 14 5 6" xfId="3860" xr:uid="{00000000-0005-0000-0000-0000D70E0000}"/>
    <cellStyle name="Normal 14 6" xfId="3861" xr:uid="{00000000-0005-0000-0000-0000D80E0000}"/>
    <cellStyle name="Normal 14 6 2" xfId="3862" xr:uid="{00000000-0005-0000-0000-0000D90E0000}"/>
    <cellStyle name="Normal 14 6 2 2" xfId="3863" xr:uid="{00000000-0005-0000-0000-0000DA0E0000}"/>
    <cellStyle name="Normal 14 6 2 2 2" xfId="3864" xr:uid="{00000000-0005-0000-0000-0000DB0E0000}"/>
    <cellStyle name="Normal 14 6 2 2 2 2" xfId="3865" xr:uid="{00000000-0005-0000-0000-0000DC0E0000}"/>
    <cellStyle name="Normal 14 6 2 2 3" xfId="3866" xr:uid="{00000000-0005-0000-0000-0000DD0E0000}"/>
    <cellStyle name="Normal 14 6 2 2 4" xfId="3867" xr:uid="{00000000-0005-0000-0000-0000DE0E0000}"/>
    <cellStyle name="Normal 14 6 2 3" xfId="3868" xr:uid="{00000000-0005-0000-0000-0000DF0E0000}"/>
    <cellStyle name="Normal 14 6 2 3 2" xfId="3869" xr:uid="{00000000-0005-0000-0000-0000E00E0000}"/>
    <cellStyle name="Normal 14 6 2 4" xfId="3870" xr:uid="{00000000-0005-0000-0000-0000E10E0000}"/>
    <cellStyle name="Normal 14 6 2 5" xfId="3871" xr:uid="{00000000-0005-0000-0000-0000E20E0000}"/>
    <cellStyle name="Normal 14 6 3" xfId="3872" xr:uid="{00000000-0005-0000-0000-0000E30E0000}"/>
    <cellStyle name="Normal 14 6 3 2" xfId="3873" xr:uid="{00000000-0005-0000-0000-0000E40E0000}"/>
    <cellStyle name="Normal 14 6 3 2 2" xfId="3874" xr:uid="{00000000-0005-0000-0000-0000E50E0000}"/>
    <cellStyle name="Normal 14 6 3 3" xfId="3875" xr:uid="{00000000-0005-0000-0000-0000E60E0000}"/>
    <cellStyle name="Normal 14 6 3 4" xfId="3876" xr:uid="{00000000-0005-0000-0000-0000E70E0000}"/>
    <cellStyle name="Normal 14 6 4" xfId="3877" xr:uid="{00000000-0005-0000-0000-0000E80E0000}"/>
    <cellStyle name="Normal 14 6 4 2" xfId="3878" xr:uid="{00000000-0005-0000-0000-0000E90E0000}"/>
    <cellStyle name="Normal 14 6 5" xfId="3879" xr:uid="{00000000-0005-0000-0000-0000EA0E0000}"/>
    <cellStyle name="Normal 14 6 6" xfId="3880" xr:uid="{00000000-0005-0000-0000-0000EB0E0000}"/>
    <cellStyle name="Normal 14 7" xfId="3881" xr:uid="{00000000-0005-0000-0000-0000EC0E0000}"/>
    <cellStyle name="Normal 14 7 2" xfId="3882" xr:uid="{00000000-0005-0000-0000-0000ED0E0000}"/>
    <cellStyle name="Normal 14 7 2 2" xfId="3883" xr:uid="{00000000-0005-0000-0000-0000EE0E0000}"/>
    <cellStyle name="Normal 14 7 2 2 2" xfId="3884" xr:uid="{00000000-0005-0000-0000-0000EF0E0000}"/>
    <cellStyle name="Normal 14 7 2 3" xfId="3885" xr:uid="{00000000-0005-0000-0000-0000F00E0000}"/>
    <cellStyle name="Normal 14 7 2 4" xfId="3886" xr:uid="{00000000-0005-0000-0000-0000F10E0000}"/>
    <cellStyle name="Normal 14 7 3" xfId="3887" xr:uid="{00000000-0005-0000-0000-0000F20E0000}"/>
    <cellStyle name="Normal 14 7 3 2" xfId="3888" xr:uid="{00000000-0005-0000-0000-0000F30E0000}"/>
    <cellStyle name="Normal 14 7 4" xfId="3889" xr:uid="{00000000-0005-0000-0000-0000F40E0000}"/>
    <cellStyle name="Normal 14 7 5" xfId="3890" xr:uid="{00000000-0005-0000-0000-0000F50E0000}"/>
    <cellStyle name="Normal 14 8" xfId="3891" xr:uid="{00000000-0005-0000-0000-0000F60E0000}"/>
    <cellStyle name="Normal 14 8 2" xfId="3892" xr:uid="{00000000-0005-0000-0000-0000F70E0000}"/>
    <cellStyle name="Normal 14 8 2 2" xfId="3893" xr:uid="{00000000-0005-0000-0000-0000F80E0000}"/>
    <cellStyle name="Normal 14 8 2 2 2" xfId="3894" xr:uid="{00000000-0005-0000-0000-0000F90E0000}"/>
    <cellStyle name="Normal 14 8 2 3" xfId="3895" xr:uid="{00000000-0005-0000-0000-0000FA0E0000}"/>
    <cellStyle name="Normal 14 8 2 4" xfId="3896" xr:uid="{00000000-0005-0000-0000-0000FB0E0000}"/>
    <cellStyle name="Normal 14 8 3" xfId="3897" xr:uid="{00000000-0005-0000-0000-0000FC0E0000}"/>
    <cellStyle name="Normal 14 8 3 2" xfId="3898" xr:uid="{00000000-0005-0000-0000-0000FD0E0000}"/>
    <cellStyle name="Normal 14 8 4" xfId="3899" xr:uid="{00000000-0005-0000-0000-0000FE0E0000}"/>
    <cellStyle name="Normal 14 8 5" xfId="3900" xr:uid="{00000000-0005-0000-0000-0000FF0E0000}"/>
    <cellStyle name="Normal 14 9" xfId="3901" xr:uid="{00000000-0005-0000-0000-0000000F0000}"/>
    <cellStyle name="Normal 15" xfId="3902" xr:uid="{00000000-0005-0000-0000-0000010F0000}"/>
    <cellStyle name="Normal 15 2" xfId="3903" xr:uid="{00000000-0005-0000-0000-0000020F0000}"/>
    <cellStyle name="Normal 15 2 2" xfId="3904" xr:uid="{00000000-0005-0000-0000-0000030F0000}"/>
    <cellStyle name="Normal 15 2 2 2" xfId="3905" xr:uid="{00000000-0005-0000-0000-0000040F0000}"/>
    <cellStyle name="Normal 15 2 3" xfId="3906" xr:uid="{00000000-0005-0000-0000-0000050F0000}"/>
    <cellStyle name="Normal 15 3" xfId="3907" xr:uid="{00000000-0005-0000-0000-0000060F0000}"/>
    <cellStyle name="Normal 15 4" xfId="3908" xr:uid="{00000000-0005-0000-0000-0000070F0000}"/>
    <cellStyle name="Normal 15 4 2" xfId="3909" xr:uid="{00000000-0005-0000-0000-0000080F0000}"/>
    <cellStyle name="Normal 15 5" xfId="3910" xr:uid="{00000000-0005-0000-0000-0000090F0000}"/>
    <cellStyle name="Normal 15 6" xfId="3911" xr:uid="{00000000-0005-0000-0000-00000A0F0000}"/>
    <cellStyle name="Normal 15 7" xfId="13839" xr:uid="{00000000-0005-0000-0000-00000B0F0000}"/>
    <cellStyle name="Normal 16" xfId="3912" xr:uid="{00000000-0005-0000-0000-00000C0F0000}"/>
    <cellStyle name="Normal 16 2" xfId="3913" xr:uid="{00000000-0005-0000-0000-00000D0F0000}"/>
    <cellStyle name="Normal 16 2 2" xfId="3914" xr:uid="{00000000-0005-0000-0000-00000E0F0000}"/>
    <cellStyle name="Normal 16 2 2 2" xfId="3915" xr:uid="{00000000-0005-0000-0000-00000F0F0000}"/>
    <cellStyle name="Normal 16 2 2 2 2" xfId="3916" xr:uid="{00000000-0005-0000-0000-0000100F0000}"/>
    <cellStyle name="Normal 16 2 2 3" xfId="3917" xr:uid="{00000000-0005-0000-0000-0000110F0000}"/>
    <cellStyle name="Normal 16 2 2 4" xfId="3918" xr:uid="{00000000-0005-0000-0000-0000120F0000}"/>
    <cellStyle name="Normal 16 2 3" xfId="3919" xr:uid="{00000000-0005-0000-0000-0000130F0000}"/>
    <cellStyle name="Normal 16 2 3 2" xfId="3920" xr:uid="{00000000-0005-0000-0000-0000140F0000}"/>
    <cellStyle name="Normal 16 2 4" xfId="3921" xr:uid="{00000000-0005-0000-0000-0000150F0000}"/>
    <cellStyle name="Normal 16 2 5" xfId="3922" xr:uid="{00000000-0005-0000-0000-0000160F0000}"/>
    <cellStyle name="Normal 16 3" xfId="3923" xr:uid="{00000000-0005-0000-0000-0000170F0000}"/>
    <cellStyle name="Normal 16 3 2" xfId="3924" xr:uid="{00000000-0005-0000-0000-0000180F0000}"/>
    <cellStyle name="Normal 16 3 2 2" xfId="3925" xr:uid="{00000000-0005-0000-0000-0000190F0000}"/>
    <cellStyle name="Normal 16 3 3" xfId="3926" xr:uid="{00000000-0005-0000-0000-00001A0F0000}"/>
    <cellStyle name="Normal 16 3 4" xfId="3927" xr:uid="{00000000-0005-0000-0000-00001B0F0000}"/>
    <cellStyle name="Normal 16 4" xfId="3928" xr:uid="{00000000-0005-0000-0000-00001C0F0000}"/>
    <cellStyle name="Normal 16 5" xfId="3929" xr:uid="{00000000-0005-0000-0000-00001D0F0000}"/>
    <cellStyle name="Normal 16 5 2" xfId="3930" xr:uid="{00000000-0005-0000-0000-00001E0F0000}"/>
    <cellStyle name="Normal 16 5 2 2" xfId="3931" xr:uid="{00000000-0005-0000-0000-00001F0F0000}"/>
    <cellStyle name="Normal 16 5 3" xfId="3932" xr:uid="{00000000-0005-0000-0000-0000200F0000}"/>
    <cellStyle name="Normal 16 5 4" xfId="3933" xr:uid="{00000000-0005-0000-0000-0000210F0000}"/>
    <cellStyle name="Normal 16 6" xfId="3934" xr:uid="{00000000-0005-0000-0000-0000220F0000}"/>
    <cellStyle name="Normal 16 6 2" xfId="3935" xr:uid="{00000000-0005-0000-0000-0000230F0000}"/>
    <cellStyle name="Normal 16 7" xfId="3936" xr:uid="{00000000-0005-0000-0000-0000240F0000}"/>
    <cellStyle name="Normal 16 8" xfId="3937" xr:uid="{00000000-0005-0000-0000-0000250F0000}"/>
    <cellStyle name="Normal 16 9" xfId="3938" xr:uid="{00000000-0005-0000-0000-0000260F0000}"/>
    <cellStyle name="Normal 17" xfId="3939" xr:uid="{00000000-0005-0000-0000-0000270F0000}"/>
    <cellStyle name="Normal 17 2" xfId="3940" xr:uid="{00000000-0005-0000-0000-0000280F0000}"/>
    <cellStyle name="Normal 18" xfId="3941" xr:uid="{00000000-0005-0000-0000-0000290F0000}"/>
    <cellStyle name="Normal 18 2" xfId="3942" xr:uid="{00000000-0005-0000-0000-00002A0F0000}"/>
    <cellStyle name="Normal 18 2 2" xfId="3943" xr:uid="{00000000-0005-0000-0000-00002B0F0000}"/>
    <cellStyle name="Normal 18 2 2 2" xfId="3944" xr:uid="{00000000-0005-0000-0000-00002C0F0000}"/>
    <cellStyle name="Normal 18 2 3" xfId="3945" xr:uid="{00000000-0005-0000-0000-00002D0F0000}"/>
    <cellStyle name="Normal 18 2 4" xfId="3946" xr:uid="{00000000-0005-0000-0000-00002E0F0000}"/>
    <cellStyle name="Normal 18 3" xfId="3947" xr:uid="{00000000-0005-0000-0000-00002F0F0000}"/>
    <cellStyle name="Normal 18 4" xfId="3948" xr:uid="{00000000-0005-0000-0000-0000300F0000}"/>
    <cellStyle name="Normal 18 4 2" xfId="3949" xr:uid="{00000000-0005-0000-0000-0000310F0000}"/>
    <cellStyle name="Normal 18 5" xfId="3950" xr:uid="{00000000-0005-0000-0000-0000320F0000}"/>
    <cellStyle name="Normal 18 6" xfId="3951" xr:uid="{00000000-0005-0000-0000-0000330F0000}"/>
    <cellStyle name="Normal 18 7" xfId="3952" xr:uid="{00000000-0005-0000-0000-0000340F0000}"/>
    <cellStyle name="Normal 19" xfId="3953" xr:uid="{00000000-0005-0000-0000-0000350F0000}"/>
    <cellStyle name="Normal 19 2" xfId="3954" xr:uid="{00000000-0005-0000-0000-0000360F0000}"/>
    <cellStyle name="Normal 19 2 2" xfId="3955" xr:uid="{00000000-0005-0000-0000-0000370F0000}"/>
    <cellStyle name="Normal 19 2 2 2" xfId="3956" xr:uid="{00000000-0005-0000-0000-0000380F0000}"/>
    <cellStyle name="Normal 19 2 3" xfId="3957" xr:uid="{00000000-0005-0000-0000-0000390F0000}"/>
    <cellStyle name="Normal 19 2 4" xfId="3958" xr:uid="{00000000-0005-0000-0000-00003A0F0000}"/>
    <cellStyle name="Normal 19 3" xfId="3959" xr:uid="{00000000-0005-0000-0000-00003B0F0000}"/>
    <cellStyle name="Normal 19 4" xfId="3960" xr:uid="{00000000-0005-0000-0000-00003C0F0000}"/>
    <cellStyle name="Normal 19 4 2" xfId="3961" xr:uid="{00000000-0005-0000-0000-00003D0F0000}"/>
    <cellStyle name="Normal 19 5" xfId="3962" xr:uid="{00000000-0005-0000-0000-00003E0F0000}"/>
    <cellStyle name="Normal 19 6" xfId="3963" xr:uid="{00000000-0005-0000-0000-00003F0F0000}"/>
    <cellStyle name="Normal 19 7" xfId="3964" xr:uid="{00000000-0005-0000-0000-0000400F0000}"/>
    <cellStyle name="Normal 2" xfId="50" xr:uid="{00000000-0005-0000-0000-0000410F0000}"/>
    <cellStyle name="Normal 2 10" xfId="3965" xr:uid="{00000000-0005-0000-0000-0000420F0000}"/>
    <cellStyle name="Normal 2 11" xfId="3966" xr:uid="{00000000-0005-0000-0000-0000430F0000}"/>
    <cellStyle name="Normal 2 12" xfId="3967" xr:uid="{00000000-0005-0000-0000-0000440F0000}"/>
    <cellStyle name="Normal 2 2" xfId="51" xr:uid="{00000000-0005-0000-0000-0000450F0000}"/>
    <cellStyle name="Normal 2 2 2" xfId="3968" xr:uid="{00000000-0005-0000-0000-0000460F0000}"/>
    <cellStyle name="Normal 2 2 2 2" xfId="3969" xr:uid="{00000000-0005-0000-0000-0000470F0000}"/>
    <cellStyle name="Normal 2 2 3" xfId="3970" xr:uid="{00000000-0005-0000-0000-0000480F0000}"/>
    <cellStyle name="Normal 2 2 4" xfId="3971" xr:uid="{00000000-0005-0000-0000-0000490F0000}"/>
    <cellStyle name="Normal 2 2 5" xfId="3972" xr:uid="{00000000-0005-0000-0000-00004A0F0000}"/>
    <cellStyle name="Normal 2 3" xfId="52" xr:uid="{00000000-0005-0000-0000-00004B0F0000}"/>
    <cellStyle name="Normal 2 3 10" xfId="3973" xr:uid="{00000000-0005-0000-0000-00004C0F0000}"/>
    <cellStyle name="Normal 2 3 11" xfId="3974" xr:uid="{00000000-0005-0000-0000-00004D0F0000}"/>
    <cellStyle name="Normal 2 3 12" xfId="3975" xr:uid="{00000000-0005-0000-0000-00004E0F0000}"/>
    <cellStyle name="Normal 2 3 13" xfId="3976" xr:uid="{00000000-0005-0000-0000-00004F0F0000}"/>
    <cellStyle name="Normal 2 3 2" xfId="3977" xr:uid="{00000000-0005-0000-0000-0000500F0000}"/>
    <cellStyle name="Normal 2 3 2 2" xfId="3978" xr:uid="{00000000-0005-0000-0000-0000510F0000}"/>
    <cellStyle name="Normal 2 3 2 2 2" xfId="3979" xr:uid="{00000000-0005-0000-0000-0000520F0000}"/>
    <cellStyle name="Normal 2 3 2 2 2 2" xfId="3980" xr:uid="{00000000-0005-0000-0000-0000530F0000}"/>
    <cellStyle name="Normal 2 3 2 2 2 2 2" xfId="3981" xr:uid="{00000000-0005-0000-0000-0000540F0000}"/>
    <cellStyle name="Normal 2 3 2 2 2 2 2 2" xfId="3982" xr:uid="{00000000-0005-0000-0000-0000550F0000}"/>
    <cellStyle name="Normal 2 3 2 2 2 2 3" xfId="3983" xr:uid="{00000000-0005-0000-0000-0000560F0000}"/>
    <cellStyle name="Normal 2 3 2 2 2 2 4" xfId="3984" xr:uid="{00000000-0005-0000-0000-0000570F0000}"/>
    <cellStyle name="Normal 2 3 2 2 2 3" xfId="3985" xr:uid="{00000000-0005-0000-0000-0000580F0000}"/>
    <cellStyle name="Normal 2 3 2 2 2 3 2" xfId="3986" xr:uid="{00000000-0005-0000-0000-0000590F0000}"/>
    <cellStyle name="Normal 2 3 2 2 2 4" xfId="3987" xr:uid="{00000000-0005-0000-0000-00005A0F0000}"/>
    <cellStyle name="Normal 2 3 2 2 2 5" xfId="3988" xr:uid="{00000000-0005-0000-0000-00005B0F0000}"/>
    <cellStyle name="Normal 2 3 2 2 3" xfId="3989" xr:uid="{00000000-0005-0000-0000-00005C0F0000}"/>
    <cellStyle name="Normal 2 3 2 2 3 2" xfId="3990" xr:uid="{00000000-0005-0000-0000-00005D0F0000}"/>
    <cellStyle name="Normal 2 3 2 2 3 2 2" xfId="3991" xr:uid="{00000000-0005-0000-0000-00005E0F0000}"/>
    <cellStyle name="Normal 2 3 2 2 3 3" xfId="3992" xr:uid="{00000000-0005-0000-0000-00005F0F0000}"/>
    <cellStyle name="Normal 2 3 2 2 3 4" xfId="3993" xr:uid="{00000000-0005-0000-0000-0000600F0000}"/>
    <cellStyle name="Normal 2 3 2 2 4" xfId="3994" xr:uid="{00000000-0005-0000-0000-0000610F0000}"/>
    <cellStyle name="Normal 2 3 2 2 4 2" xfId="3995" xr:uid="{00000000-0005-0000-0000-0000620F0000}"/>
    <cellStyle name="Normal 2 3 2 2 5" xfId="3996" xr:uid="{00000000-0005-0000-0000-0000630F0000}"/>
    <cellStyle name="Normal 2 3 2 2 6" xfId="3997" xr:uid="{00000000-0005-0000-0000-0000640F0000}"/>
    <cellStyle name="Normal 2 3 2 3" xfId="3998" xr:uid="{00000000-0005-0000-0000-0000650F0000}"/>
    <cellStyle name="Normal 2 3 2 3 2" xfId="3999" xr:uid="{00000000-0005-0000-0000-0000660F0000}"/>
    <cellStyle name="Normal 2 3 2 3 2 2" xfId="4000" xr:uid="{00000000-0005-0000-0000-0000670F0000}"/>
    <cellStyle name="Normal 2 3 2 3 2 2 2" xfId="4001" xr:uid="{00000000-0005-0000-0000-0000680F0000}"/>
    <cellStyle name="Normal 2 3 2 3 2 3" xfId="4002" xr:uid="{00000000-0005-0000-0000-0000690F0000}"/>
    <cellStyle name="Normal 2 3 2 3 2 4" xfId="4003" xr:uid="{00000000-0005-0000-0000-00006A0F0000}"/>
    <cellStyle name="Normal 2 3 2 3 3" xfId="4004" xr:uid="{00000000-0005-0000-0000-00006B0F0000}"/>
    <cellStyle name="Normal 2 3 2 3 3 2" xfId="4005" xr:uid="{00000000-0005-0000-0000-00006C0F0000}"/>
    <cellStyle name="Normal 2 3 2 3 4" xfId="4006" xr:uid="{00000000-0005-0000-0000-00006D0F0000}"/>
    <cellStyle name="Normal 2 3 2 3 5" xfId="4007" xr:uid="{00000000-0005-0000-0000-00006E0F0000}"/>
    <cellStyle name="Normal 2 3 2 4" xfId="4008" xr:uid="{00000000-0005-0000-0000-00006F0F0000}"/>
    <cellStyle name="Normal 2 3 2 4 2" xfId="4009" xr:uid="{00000000-0005-0000-0000-0000700F0000}"/>
    <cellStyle name="Normal 2 3 2 4 2 2" xfId="4010" xr:uid="{00000000-0005-0000-0000-0000710F0000}"/>
    <cellStyle name="Normal 2 3 2 4 3" xfId="4011" xr:uid="{00000000-0005-0000-0000-0000720F0000}"/>
    <cellStyle name="Normal 2 3 2 4 4" xfId="4012" xr:uid="{00000000-0005-0000-0000-0000730F0000}"/>
    <cellStyle name="Normal 2 3 2 5" xfId="4013" xr:uid="{00000000-0005-0000-0000-0000740F0000}"/>
    <cellStyle name="Normal 2 3 2 5 2" xfId="4014" xr:uid="{00000000-0005-0000-0000-0000750F0000}"/>
    <cellStyle name="Normal 2 3 2 6" xfId="4015" xr:uid="{00000000-0005-0000-0000-0000760F0000}"/>
    <cellStyle name="Normal 2 3 2 7" xfId="4016" xr:uid="{00000000-0005-0000-0000-0000770F0000}"/>
    <cellStyle name="Normal 2 3 2 8" xfId="4017" xr:uid="{00000000-0005-0000-0000-0000780F0000}"/>
    <cellStyle name="Normal 2 3 2 9" xfId="4018" xr:uid="{00000000-0005-0000-0000-0000790F0000}"/>
    <cellStyle name="Normal 2 3 3" xfId="4019" xr:uid="{00000000-0005-0000-0000-00007A0F0000}"/>
    <cellStyle name="Normal 2 3 3 2" xfId="4020" xr:uid="{00000000-0005-0000-0000-00007B0F0000}"/>
    <cellStyle name="Normal 2 3 3 2 2" xfId="4021" xr:uid="{00000000-0005-0000-0000-00007C0F0000}"/>
    <cellStyle name="Normal 2 3 3 2 2 2" xfId="4022" xr:uid="{00000000-0005-0000-0000-00007D0F0000}"/>
    <cellStyle name="Normal 2 3 3 2 2 2 2" xfId="4023" xr:uid="{00000000-0005-0000-0000-00007E0F0000}"/>
    <cellStyle name="Normal 2 3 3 2 2 3" xfId="4024" xr:uid="{00000000-0005-0000-0000-00007F0F0000}"/>
    <cellStyle name="Normal 2 3 3 2 2 4" xfId="4025" xr:uid="{00000000-0005-0000-0000-0000800F0000}"/>
    <cellStyle name="Normal 2 3 3 2 3" xfId="4026" xr:uid="{00000000-0005-0000-0000-0000810F0000}"/>
    <cellStyle name="Normal 2 3 3 2 3 2" xfId="4027" xr:uid="{00000000-0005-0000-0000-0000820F0000}"/>
    <cellStyle name="Normal 2 3 3 2 4" xfId="4028" xr:uid="{00000000-0005-0000-0000-0000830F0000}"/>
    <cellStyle name="Normal 2 3 3 2 5" xfId="4029" xr:uid="{00000000-0005-0000-0000-0000840F0000}"/>
    <cellStyle name="Normal 2 3 3 3" xfId="4030" xr:uid="{00000000-0005-0000-0000-0000850F0000}"/>
    <cellStyle name="Normal 2 3 3 3 2" xfId="4031" xr:uid="{00000000-0005-0000-0000-0000860F0000}"/>
    <cellStyle name="Normal 2 3 3 3 2 2" xfId="4032" xr:uid="{00000000-0005-0000-0000-0000870F0000}"/>
    <cellStyle name="Normal 2 3 3 3 3" xfId="4033" xr:uid="{00000000-0005-0000-0000-0000880F0000}"/>
    <cellStyle name="Normal 2 3 3 3 4" xfId="4034" xr:uid="{00000000-0005-0000-0000-0000890F0000}"/>
    <cellStyle name="Normal 2 3 3 4" xfId="4035" xr:uid="{00000000-0005-0000-0000-00008A0F0000}"/>
    <cellStyle name="Normal 2 3 3 4 2" xfId="4036" xr:uid="{00000000-0005-0000-0000-00008B0F0000}"/>
    <cellStyle name="Normal 2 3 3 5" xfId="4037" xr:uid="{00000000-0005-0000-0000-00008C0F0000}"/>
    <cellStyle name="Normal 2 3 3 6" xfId="4038" xr:uid="{00000000-0005-0000-0000-00008D0F0000}"/>
    <cellStyle name="Normal 2 3 3 7" xfId="4039" xr:uid="{00000000-0005-0000-0000-00008E0F0000}"/>
    <cellStyle name="Normal 2 3 4" xfId="4040" xr:uid="{00000000-0005-0000-0000-00008F0F0000}"/>
    <cellStyle name="Normal 2 3 4 2" xfId="4041" xr:uid="{00000000-0005-0000-0000-0000900F0000}"/>
    <cellStyle name="Normal 2 3 4 2 2" xfId="4042" xr:uid="{00000000-0005-0000-0000-0000910F0000}"/>
    <cellStyle name="Normal 2 3 4 2 2 2" xfId="4043" xr:uid="{00000000-0005-0000-0000-0000920F0000}"/>
    <cellStyle name="Normal 2 3 4 2 2 2 2" xfId="4044" xr:uid="{00000000-0005-0000-0000-0000930F0000}"/>
    <cellStyle name="Normal 2 3 4 2 2 3" xfId="4045" xr:uid="{00000000-0005-0000-0000-0000940F0000}"/>
    <cellStyle name="Normal 2 3 4 2 2 4" xfId="4046" xr:uid="{00000000-0005-0000-0000-0000950F0000}"/>
    <cellStyle name="Normal 2 3 4 2 3" xfId="4047" xr:uid="{00000000-0005-0000-0000-0000960F0000}"/>
    <cellStyle name="Normal 2 3 4 2 3 2" xfId="4048" xr:uid="{00000000-0005-0000-0000-0000970F0000}"/>
    <cellStyle name="Normal 2 3 4 2 4" xfId="4049" xr:uid="{00000000-0005-0000-0000-0000980F0000}"/>
    <cellStyle name="Normal 2 3 4 2 5" xfId="4050" xr:uid="{00000000-0005-0000-0000-0000990F0000}"/>
    <cellStyle name="Normal 2 3 4 3" xfId="4051" xr:uid="{00000000-0005-0000-0000-00009A0F0000}"/>
    <cellStyle name="Normal 2 3 4 3 2" xfId="4052" xr:uid="{00000000-0005-0000-0000-00009B0F0000}"/>
    <cellStyle name="Normal 2 3 4 3 2 2" xfId="4053" xr:uid="{00000000-0005-0000-0000-00009C0F0000}"/>
    <cellStyle name="Normal 2 3 4 3 3" xfId="4054" xr:uid="{00000000-0005-0000-0000-00009D0F0000}"/>
    <cellStyle name="Normal 2 3 4 3 4" xfId="4055" xr:uid="{00000000-0005-0000-0000-00009E0F0000}"/>
    <cellStyle name="Normal 2 3 4 4" xfId="4056" xr:uid="{00000000-0005-0000-0000-00009F0F0000}"/>
    <cellStyle name="Normal 2 3 4 4 2" xfId="4057" xr:uid="{00000000-0005-0000-0000-0000A00F0000}"/>
    <cellStyle name="Normal 2 3 4 5" xfId="4058" xr:uid="{00000000-0005-0000-0000-0000A10F0000}"/>
    <cellStyle name="Normal 2 3 4 6" xfId="4059" xr:uid="{00000000-0005-0000-0000-0000A20F0000}"/>
    <cellStyle name="Normal 2 3 5" xfId="4060" xr:uid="{00000000-0005-0000-0000-0000A30F0000}"/>
    <cellStyle name="Normal 2 3 5 2" xfId="4061" xr:uid="{00000000-0005-0000-0000-0000A40F0000}"/>
    <cellStyle name="Normal 2 3 5 2 2" xfId="4062" xr:uid="{00000000-0005-0000-0000-0000A50F0000}"/>
    <cellStyle name="Normal 2 3 5 2 2 2" xfId="4063" xr:uid="{00000000-0005-0000-0000-0000A60F0000}"/>
    <cellStyle name="Normal 2 3 5 2 3" xfId="4064" xr:uid="{00000000-0005-0000-0000-0000A70F0000}"/>
    <cellStyle name="Normal 2 3 5 2 4" xfId="4065" xr:uid="{00000000-0005-0000-0000-0000A80F0000}"/>
    <cellStyle name="Normal 2 3 5 3" xfId="4066" xr:uid="{00000000-0005-0000-0000-0000A90F0000}"/>
    <cellStyle name="Normal 2 3 5 3 2" xfId="4067" xr:uid="{00000000-0005-0000-0000-0000AA0F0000}"/>
    <cellStyle name="Normal 2 3 5 4" xfId="4068" xr:uid="{00000000-0005-0000-0000-0000AB0F0000}"/>
    <cellStyle name="Normal 2 3 5 5" xfId="4069" xr:uid="{00000000-0005-0000-0000-0000AC0F0000}"/>
    <cellStyle name="Normal 2 3 6" xfId="4070" xr:uid="{00000000-0005-0000-0000-0000AD0F0000}"/>
    <cellStyle name="Normal 2 3 6 2" xfId="4071" xr:uid="{00000000-0005-0000-0000-0000AE0F0000}"/>
    <cellStyle name="Normal 2 3 6 2 2" xfId="4072" xr:uid="{00000000-0005-0000-0000-0000AF0F0000}"/>
    <cellStyle name="Normal 2 3 6 3" xfId="4073" xr:uid="{00000000-0005-0000-0000-0000B00F0000}"/>
    <cellStyle name="Normal 2 3 6 4" xfId="4074" xr:uid="{00000000-0005-0000-0000-0000B10F0000}"/>
    <cellStyle name="Normal 2 3 7" xfId="4075" xr:uid="{00000000-0005-0000-0000-0000B20F0000}"/>
    <cellStyle name="Normal 2 3 8" xfId="4076" xr:uid="{00000000-0005-0000-0000-0000B30F0000}"/>
    <cellStyle name="Normal 2 3 8 2" xfId="4077" xr:uid="{00000000-0005-0000-0000-0000B40F0000}"/>
    <cellStyle name="Normal 2 3 8 2 2" xfId="4078" xr:uid="{00000000-0005-0000-0000-0000B50F0000}"/>
    <cellStyle name="Normal 2 3 8 3" xfId="4079" xr:uid="{00000000-0005-0000-0000-0000B60F0000}"/>
    <cellStyle name="Normal 2 3 8 4" xfId="4080" xr:uid="{00000000-0005-0000-0000-0000B70F0000}"/>
    <cellStyle name="Normal 2 3 9" xfId="4081" xr:uid="{00000000-0005-0000-0000-0000B80F0000}"/>
    <cellStyle name="Normal 2 3 9 2" xfId="4082" xr:uid="{00000000-0005-0000-0000-0000B90F0000}"/>
    <cellStyle name="Normal 2 4" xfId="53" xr:uid="{00000000-0005-0000-0000-0000BA0F0000}"/>
    <cellStyle name="Normal 2 4 2" xfId="4083" xr:uid="{00000000-0005-0000-0000-0000BB0F0000}"/>
    <cellStyle name="Normal 2 4 3" xfId="4084" xr:uid="{00000000-0005-0000-0000-0000BC0F0000}"/>
    <cellStyle name="Normal 2 4 4" xfId="4085" xr:uid="{00000000-0005-0000-0000-0000BD0F0000}"/>
    <cellStyle name="Normal 2 5" xfId="54" xr:uid="{00000000-0005-0000-0000-0000BE0F0000}"/>
    <cellStyle name="Normal 2 5 2" xfId="4086" xr:uid="{00000000-0005-0000-0000-0000BF0F0000}"/>
    <cellStyle name="Normal 2 5 3" xfId="4087" xr:uid="{00000000-0005-0000-0000-0000C00F0000}"/>
    <cellStyle name="Normal 2 6" xfId="55" xr:uid="{00000000-0005-0000-0000-0000C10F0000}"/>
    <cellStyle name="Normal 2 6 2" xfId="4088" xr:uid="{00000000-0005-0000-0000-0000C20F0000}"/>
    <cellStyle name="Normal 2 7" xfId="56" xr:uid="{00000000-0005-0000-0000-0000C30F0000}"/>
    <cellStyle name="Normal 2 7 2" xfId="4089" xr:uid="{00000000-0005-0000-0000-0000C40F0000}"/>
    <cellStyle name="Normal 2 8" xfId="4090" xr:uid="{00000000-0005-0000-0000-0000C50F0000}"/>
    <cellStyle name="Normal 2 8 2" xfId="4091" xr:uid="{00000000-0005-0000-0000-0000C60F0000}"/>
    <cellStyle name="Normal 2 8 3" xfId="4092" xr:uid="{00000000-0005-0000-0000-0000C70F0000}"/>
    <cellStyle name="Normal 2 8 4" xfId="4093" xr:uid="{00000000-0005-0000-0000-0000C80F0000}"/>
    <cellStyle name="Normal 2 9" xfId="4094" xr:uid="{00000000-0005-0000-0000-0000C90F0000}"/>
    <cellStyle name="Normal 2_(attorney work product) Final Participation" xfId="4095" xr:uid="{00000000-0005-0000-0000-0000CA0F0000}"/>
    <cellStyle name="Normal 20" xfId="4096" xr:uid="{00000000-0005-0000-0000-0000CB0F0000}"/>
    <cellStyle name="Normal 21" xfId="4097" xr:uid="{00000000-0005-0000-0000-0000CC0F0000}"/>
    <cellStyle name="Normal 22" xfId="4098" xr:uid="{00000000-0005-0000-0000-0000CD0F0000}"/>
    <cellStyle name="Normal 23" xfId="4099" xr:uid="{00000000-0005-0000-0000-0000CE0F0000}"/>
    <cellStyle name="Normal 24" xfId="4100" xr:uid="{00000000-0005-0000-0000-0000CF0F0000}"/>
    <cellStyle name="Normal 24 2" xfId="4101" xr:uid="{00000000-0005-0000-0000-0000D00F0000}"/>
    <cellStyle name="Normal 25" xfId="4102" xr:uid="{00000000-0005-0000-0000-0000D10F0000}"/>
    <cellStyle name="Normal 25 2" xfId="4103" xr:uid="{00000000-0005-0000-0000-0000D20F0000}"/>
    <cellStyle name="Normal 26" xfId="4104" xr:uid="{00000000-0005-0000-0000-0000D30F0000}"/>
    <cellStyle name="Normal 26 2" xfId="4105" xr:uid="{00000000-0005-0000-0000-0000D40F0000}"/>
    <cellStyle name="Normal 27" xfId="4106" xr:uid="{00000000-0005-0000-0000-0000D50F0000}"/>
    <cellStyle name="Normal 27 2" xfId="4107" xr:uid="{00000000-0005-0000-0000-0000D60F0000}"/>
    <cellStyle name="Normal 28" xfId="4108" xr:uid="{00000000-0005-0000-0000-0000D70F0000}"/>
    <cellStyle name="Normal 29" xfId="4109" xr:uid="{00000000-0005-0000-0000-0000D80F0000}"/>
    <cellStyle name="Normal 3" xfId="57" xr:uid="{00000000-0005-0000-0000-0000D90F0000}"/>
    <cellStyle name="Normal 3 2" xfId="68" xr:uid="{00000000-0005-0000-0000-0000DA0F0000}"/>
    <cellStyle name="Normal 3 2 2" xfId="4110" xr:uid="{00000000-0005-0000-0000-0000DB0F0000}"/>
    <cellStyle name="Normal 3 2 3" xfId="4111" xr:uid="{00000000-0005-0000-0000-0000DC0F0000}"/>
    <cellStyle name="Normal 3 3" xfId="4112" xr:uid="{00000000-0005-0000-0000-0000DD0F0000}"/>
    <cellStyle name="Normal 3 3 2" xfId="4113" xr:uid="{00000000-0005-0000-0000-0000DE0F0000}"/>
    <cellStyle name="Normal 3 3 3" xfId="4114" xr:uid="{00000000-0005-0000-0000-0000DF0F0000}"/>
    <cellStyle name="Normal 3 4" xfId="4115" xr:uid="{00000000-0005-0000-0000-0000E00F0000}"/>
    <cellStyle name="Normal 3 5" xfId="4116" xr:uid="{00000000-0005-0000-0000-0000E10F0000}"/>
    <cellStyle name="Normal 3 6" xfId="4117" xr:uid="{00000000-0005-0000-0000-0000E20F0000}"/>
    <cellStyle name="Normal 3_06 2012 ECCR Over-Under-Recovery NEW FILE" xfId="4118" xr:uid="{00000000-0005-0000-0000-0000E30F0000}"/>
    <cellStyle name="Normal 30" xfId="4119" xr:uid="{00000000-0005-0000-0000-0000E40F0000}"/>
    <cellStyle name="Normal 31" xfId="4120" xr:uid="{00000000-0005-0000-0000-0000E50F0000}"/>
    <cellStyle name="Normal 32" xfId="4121" xr:uid="{00000000-0005-0000-0000-0000E60F0000}"/>
    <cellStyle name="Normal 32 2" xfId="4122" xr:uid="{00000000-0005-0000-0000-0000E70F0000}"/>
    <cellStyle name="Normal 32 3" xfId="4123" xr:uid="{00000000-0005-0000-0000-0000E80F0000}"/>
    <cellStyle name="Normal 33" xfId="4124" xr:uid="{00000000-0005-0000-0000-0000E90F0000}"/>
    <cellStyle name="Normal 33 2" xfId="4125" xr:uid="{00000000-0005-0000-0000-0000EA0F0000}"/>
    <cellStyle name="Normal 33 2 2" xfId="4126" xr:uid="{00000000-0005-0000-0000-0000EB0F0000}"/>
    <cellStyle name="Normal 33 2 2 2" xfId="4127" xr:uid="{00000000-0005-0000-0000-0000EC0F0000}"/>
    <cellStyle name="Normal 33 2 2 2 2" xfId="4128" xr:uid="{00000000-0005-0000-0000-0000ED0F0000}"/>
    <cellStyle name="Normal 33 2 2 3" xfId="4129" xr:uid="{00000000-0005-0000-0000-0000EE0F0000}"/>
    <cellStyle name="Normal 33 2 2 3 2" xfId="4130" xr:uid="{00000000-0005-0000-0000-0000EF0F0000}"/>
    <cellStyle name="Normal 33 2 2 4" xfId="4131" xr:uid="{00000000-0005-0000-0000-0000F00F0000}"/>
    <cellStyle name="Normal 33 2 3" xfId="4132" xr:uid="{00000000-0005-0000-0000-0000F10F0000}"/>
    <cellStyle name="Normal 33 2 3 2" xfId="4133" xr:uid="{00000000-0005-0000-0000-0000F20F0000}"/>
    <cellStyle name="Normal 33 2 4" xfId="4134" xr:uid="{00000000-0005-0000-0000-0000F30F0000}"/>
    <cellStyle name="Normal 33 2 4 2" xfId="4135" xr:uid="{00000000-0005-0000-0000-0000F40F0000}"/>
    <cellStyle name="Normal 33 2 5" xfId="4136" xr:uid="{00000000-0005-0000-0000-0000F50F0000}"/>
    <cellStyle name="Normal 33 2 5 2" xfId="4137" xr:uid="{00000000-0005-0000-0000-0000F60F0000}"/>
    <cellStyle name="Normal 33 2 6" xfId="4138" xr:uid="{00000000-0005-0000-0000-0000F70F0000}"/>
    <cellStyle name="Normal 33 3" xfId="4139" xr:uid="{00000000-0005-0000-0000-0000F80F0000}"/>
    <cellStyle name="Normal 33 3 2" xfId="4140" xr:uid="{00000000-0005-0000-0000-0000F90F0000}"/>
    <cellStyle name="Normal 33 3 2 2" xfId="4141" xr:uid="{00000000-0005-0000-0000-0000FA0F0000}"/>
    <cellStyle name="Normal 33 3 3" xfId="4142" xr:uid="{00000000-0005-0000-0000-0000FB0F0000}"/>
    <cellStyle name="Normal 33 3 3 2" xfId="4143" xr:uid="{00000000-0005-0000-0000-0000FC0F0000}"/>
    <cellStyle name="Normal 33 3 4" xfId="4144" xr:uid="{00000000-0005-0000-0000-0000FD0F0000}"/>
    <cellStyle name="Normal 33 4" xfId="4145" xr:uid="{00000000-0005-0000-0000-0000FE0F0000}"/>
    <cellStyle name="Normal 33 4 2" xfId="4146" xr:uid="{00000000-0005-0000-0000-0000FF0F0000}"/>
    <cellStyle name="Normal 33 4 3" xfId="4147" xr:uid="{00000000-0005-0000-0000-000000100000}"/>
    <cellStyle name="Normal 33 5" xfId="4148" xr:uid="{00000000-0005-0000-0000-000001100000}"/>
    <cellStyle name="Normal 33 5 2" xfId="4149" xr:uid="{00000000-0005-0000-0000-000002100000}"/>
    <cellStyle name="Normal 33 5 3" xfId="4150" xr:uid="{00000000-0005-0000-0000-000003100000}"/>
    <cellStyle name="Normal 33 6" xfId="4151" xr:uid="{00000000-0005-0000-0000-000004100000}"/>
    <cellStyle name="Normal 33 6 2" xfId="4152" xr:uid="{00000000-0005-0000-0000-000005100000}"/>
    <cellStyle name="Normal 33 7" xfId="4153" xr:uid="{00000000-0005-0000-0000-000006100000}"/>
    <cellStyle name="Normal 34" xfId="4154" xr:uid="{00000000-0005-0000-0000-000007100000}"/>
    <cellStyle name="Normal 34 2" xfId="4155" xr:uid="{00000000-0005-0000-0000-000008100000}"/>
    <cellStyle name="Normal 34 2 2" xfId="4156" xr:uid="{00000000-0005-0000-0000-000009100000}"/>
    <cellStyle name="Normal 34 3" xfId="4157" xr:uid="{00000000-0005-0000-0000-00000A100000}"/>
    <cellStyle name="Normal 34 4" xfId="4158" xr:uid="{00000000-0005-0000-0000-00000B100000}"/>
    <cellStyle name="Normal 34 5" xfId="4159" xr:uid="{00000000-0005-0000-0000-00000C100000}"/>
    <cellStyle name="Normal 35" xfId="4160" xr:uid="{00000000-0005-0000-0000-00000D100000}"/>
    <cellStyle name="Normal 35 2" xfId="4161" xr:uid="{00000000-0005-0000-0000-00000E100000}"/>
    <cellStyle name="Normal 35 2 2" xfId="4162" xr:uid="{00000000-0005-0000-0000-00000F100000}"/>
    <cellStyle name="Normal 35 3" xfId="4163" xr:uid="{00000000-0005-0000-0000-000010100000}"/>
    <cellStyle name="Normal 35 4" xfId="4164" xr:uid="{00000000-0005-0000-0000-000011100000}"/>
    <cellStyle name="Normal 35 5" xfId="4165" xr:uid="{00000000-0005-0000-0000-000012100000}"/>
    <cellStyle name="Normal 36" xfId="4166" xr:uid="{00000000-0005-0000-0000-000013100000}"/>
    <cellStyle name="Normal 36 2" xfId="4167" xr:uid="{00000000-0005-0000-0000-000014100000}"/>
    <cellStyle name="Normal 36 2 2" xfId="4168" xr:uid="{00000000-0005-0000-0000-000015100000}"/>
    <cellStyle name="Normal 36 3" xfId="4169" xr:uid="{00000000-0005-0000-0000-000016100000}"/>
    <cellStyle name="Normal 36 4" xfId="4170" xr:uid="{00000000-0005-0000-0000-000017100000}"/>
    <cellStyle name="Normal 37" xfId="4171" xr:uid="{00000000-0005-0000-0000-000018100000}"/>
    <cellStyle name="Normal 37 2" xfId="4172" xr:uid="{00000000-0005-0000-0000-000019100000}"/>
    <cellStyle name="Normal 38" xfId="4173" xr:uid="{00000000-0005-0000-0000-00001A100000}"/>
    <cellStyle name="Normal 38 2" xfId="4174" xr:uid="{00000000-0005-0000-0000-00001B100000}"/>
    <cellStyle name="Normal 39" xfId="4175" xr:uid="{00000000-0005-0000-0000-00001C100000}"/>
    <cellStyle name="Normal 39 2" xfId="4176" xr:uid="{00000000-0005-0000-0000-00001D100000}"/>
    <cellStyle name="Normal 4" xfId="67" xr:uid="{00000000-0005-0000-0000-00001E100000}"/>
    <cellStyle name="Normal 4 2" xfId="4177" xr:uid="{00000000-0005-0000-0000-00001F100000}"/>
    <cellStyle name="Normal 4 2 2" xfId="4178" xr:uid="{00000000-0005-0000-0000-000020100000}"/>
    <cellStyle name="Normal 4 2 3" xfId="13840" xr:uid="{00000000-0005-0000-0000-000021100000}"/>
    <cellStyle name="Normal 4 3" xfId="4179" xr:uid="{00000000-0005-0000-0000-000022100000}"/>
    <cellStyle name="Normal 4 4" xfId="4180" xr:uid="{00000000-0005-0000-0000-000023100000}"/>
    <cellStyle name="Normal 40" xfId="4181" xr:uid="{00000000-0005-0000-0000-000024100000}"/>
    <cellStyle name="Normal 40 2" xfId="4182" xr:uid="{00000000-0005-0000-0000-000025100000}"/>
    <cellStyle name="Normal 41" xfId="4183" xr:uid="{00000000-0005-0000-0000-000026100000}"/>
    <cellStyle name="Normal 41 2" xfId="4184" xr:uid="{00000000-0005-0000-0000-000027100000}"/>
    <cellStyle name="Normal 42" xfId="4185" xr:uid="{00000000-0005-0000-0000-000028100000}"/>
    <cellStyle name="Normal 42 2" xfId="4186" xr:uid="{00000000-0005-0000-0000-000029100000}"/>
    <cellStyle name="Normal 43" xfId="4187" xr:uid="{00000000-0005-0000-0000-00002A100000}"/>
    <cellStyle name="Normal 43 2" xfId="4188" xr:uid="{00000000-0005-0000-0000-00002B100000}"/>
    <cellStyle name="Normal 44" xfId="4189" xr:uid="{00000000-0005-0000-0000-00002C100000}"/>
    <cellStyle name="Normal 44 2" xfId="4190" xr:uid="{00000000-0005-0000-0000-00002D100000}"/>
    <cellStyle name="Normal 45" xfId="4191" xr:uid="{00000000-0005-0000-0000-00002E100000}"/>
    <cellStyle name="Normal 45 2" xfId="4192" xr:uid="{00000000-0005-0000-0000-00002F100000}"/>
    <cellStyle name="Normal 46" xfId="4193" xr:uid="{00000000-0005-0000-0000-000030100000}"/>
    <cellStyle name="Normal 46 2" xfId="4194" xr:uid="{00000000-0005-0000-0000-000031100000}"/>
    <cellStyle name="Normal 47" xfId="4195" xr:uid="{00000000-0005-0000-0000-000032100000}"/>
    <cellStyle name="Normal 47 2" xfId="4196" xr:uid="{00000000-0005-0000-0000-000033100000}"/>
    <cellStyle name="Normal 48" xfId="4197" xr:uid="{00000000-0005-0000-0000-000034100000}"/>
    <cellStyle name="Normal 48 2" xfId="4198" xr:uid="{00000000-0005-0000-0000-000035100000}"/>
    <cellStyle name="Normal 49" xfId="4199" xr:uid="{00000000-0005-0000-0000-000036100000}"/>
    <cellStyle name="Normal 49 2" xfId="4200" xr:uid="{00000000-0005-0000-0000-000037100000}"/>
    <cellStyle name="Normal 5" xfId="69" xr:uid="{00000000-0005-0000-0000-000038100000}"/>
    <cellStyle name="Normal 5 2" xfId="4201" xr:uid="{00000000-0005-0000-0000-000039100000}"/>
    <cellStyle name="Normal 5 2 2" xfId="4202" xr:uid="{00000000-0005-0000-0000-00003A100000}"/>
    <cellStyle name="Normal 5 3" xfId="4203" xr:uid="{00000000-0005-0000-0000-00003B100000}"/>
    <cellStyle name="Normal 5 3 2" xfId="4204" xr:uid="{00000000-0005-0000-0000-00003C100000}"/>
    <cellStyle name="Normal 5 3 3" xfId="4205" xr:uid="{00000000-0005-0000-0000-00003D100000}"/>
    <cellStyle name="Normal 5 4" xfId="4206" xr:uid="{00000000-0005-0000-0000-00003E100000}"/>
    <cellStyle name="Normal 5 5" xfId="4207" xr:uid="{00000000-0005-0000-0000-00003F100000}"/>
    <cellStyle name="Normal 50" xfId="4208" xr:uid="{00000000-0005-0000-0000-000040100000}"/>
    <cellStyle name="Normal 51" xfId="4209" xr:uid="{00000000-0005-0000-0000-000041100000}"/>
    <cellStyle name="Normal 51 2" xfId="4210" xr:uid="{00000000-0005-0000-0000-000042100000}"/>
    <cellStyle name="Normal 52" xfId="4211" xr:uid="{00000000-0005-0000-0000-000043100000}"/>
    <cellStyle name="Normal 52 2" xfId="4212" xr:uid="{00000000-0005-0000-0000-000044100000}"/>
    <cellStyle name="Normal 53" xfId="4213" xr:uid="{00000000-0005-0000-0000-000045100000}"/>
    <cellStyle name="Normal 54" xfId="4214" xr:uid="{00000000-0005-0000-0000-000046100000}"/>
    <cellStyle name="Normal 55" xfId="4215" xr:uid="{00000000-0005-0000-0000-000047100000}"/>
    <cellStyle name="Normal 56" xfId="4216" xr:uid="{00000000-0005-0000-0000-000048100000}"/>
    <cellStyle name="Normal 57" xfId="4217" xr:uid="{00000000-0005-0000-0000-000049100000}"/>
    <cellStyle name="Normal 58" xfId="4218" xr:uid="{00000000-0005-0000-0000-00004A100000}"/>
    <cellStyle name="Normal 59" xfId="4219" xr:uid="{00000000-0005-0000-0000-00004B100000}"/>
    <cellStyle name="Normal 6" xfId="93" xr:uid="{00000000-0005-0000-0000-00004C100000}"/>
    <cellStyle name="Normal 6 10" xfId="4220" xr:uid="{00000000-0005-0000-0000-00004D100000}"/>
    <cellStyle name="Normal 6 10 2" xfId="4221" xr:uid="{00000000-0005-0000-0000-00004E100000}"/>
    <cellStyle name="Normal 6 10 2 2" xfId="4222" xr:uid="{00000000-0005-0000-0000-00004F100000}"/>
    <cellStyle name="Normal 6 10 2 2 2" xfId="4223" xr:uid="{00000000-0005-0000-0000-000050100000}"/>
    <cellStyle name="Normal 6 10 2 2 2 2" xfId="4224" xr:uid="{00000000-0005-0000-0000-000051100000}"/>
    <cellStyle name="Normal 6 10 2 2 3" xfId="4225" xr:uid="{00000000-0005-0000-0000-000052100000}"/>
    <cellStyle name="Normal 6 10 2 2 4" xfId="4226" xr:uid="{00000000-0005-0000-0000-000053100000}"/>
    <cellStyle name="Normal 6 10 2 3" xfId="4227" xr:uid="{00000000-0005-0000-0000-000054100000}"/>
    <cellStyle name="Normal 6 10 2 3 2" xfId="4228" xr:uid="{00000000-0005-0000-0000-000055100000}"/>
    <cellStyle name="Normal 6 10 2 4" xfId="4229" xr:uid="{00000000-0005-0000-0000-000056100000}"/>
    <cellStyle name="Normal 6 10 2 5" xfId="4230" xr:uid="{00000000-0005-0000-0000-000057100000}"/>
    <cellStyle name="Normal 6 10 3" xfId="4231" xr:uid="{00000000-0005-0000-0000-000058100000}"/>
    <cellStyle name="Normal 6 10 3 2" xfId="4232" xr:uid="{00000000-0005-0000-0000-000059100000}"/>
    <cellStyle name="Normal 6 10 3 2 2" xfId="4233" xr:uid="{00000000-0005-0000-0000-00005A100000}"/>
    <cellStyle name="Normal 6 10 3 3" xfId="4234" xr:uid="{00000000-0005-0000-0000-00005B100000}"/>
    <cellStyle name="Normal 6 10 3 4" xfId="4235" xr:uid="{00000000-0005-0000-0000-00005C100000}"/>
    <cellStyle name="Normal 6 10 4" xfId="4236" xr:uid="{00000000-0005-0000-0000-00005D100000}"/>
    <cellStyle name="Normal 6 10 4 2" xfId="4237" xr:uid="{00000000-0005-0000-0000-00005E100000}"/>
    <cellStyle name="Normal 6 10 5" xfId="4238" xr:uid="{00000000-0005-0000-0000-00005F100000}"/>
    <cellStyle name="Normal 6 10 6" xfId="4239" xr:uid="{00000000-0005-0000-0000-000060100000}"/>
    <cellStyle name="Normal 6 11" xfId="4240" xr:uid="{00000000-0005-0000-0000-000061100000}"/>
    <cellStyle name="Normal 6 11 2" xfId="4241" xr:uid="{00000000-0005-0000-0000-000062100000}"/>
    <cellStyle name="Normal 6 11 2 2" xfId="4242" xr:uid="{00000000-0005-0000-0000-000063100000}"/>
    <cellStyle name="Normal 6 11 2 2 2" xfId="4243" xr:uid="{00000000-0005-0000-0000-000064100000}"/>
    <cellStyle name="Normal 6 11 2 3" xfId="4244" xr:uid="{00000000-0005-0000-0000-000065100000}"/>
    <cellStyle name="Normal 6 11 2 4" xfId="4245" xr:uid="{00000000-0005-0000-0000-000066100000}"/>
    <cellStyle name="Normal 6 11 3" xfId="4246" xr:uid="{00000000-0005-0000-0000-000067100000}"/>
    <cellStyle name="Normal 6 11 3 2" xfId="4247" xr:uid="{00000000-0005-0000-0000-000068100000}"/>
    <cellStyle name="Normal 6 11 4" xfId="4248" xr:uid="{00000000-0005-0000-0000-000069100000}"/>
    <cellStyle name="Normal 6 11 5" xfId="4249" xr:uid="{00000000-0005-0000-0000-00006A100000}"/>
    <cellStyle name="Normal 6 12" xfId="4250" xr:uid="{00000000-0005-0000-0000-00006B100000}"/>
    <cellStyle name="Normal 6 12 2" xfId="4251" xr:uid="{00000000-0005-0000-0000-00006C100000}"/>
    <cellStyle name="Normal 6 12 2 2" xfId="4252" xr:uid="{00000000-0005-0000-0000-00006D100000}"/>
    <cellStyle name="Normal 6 12 2 2 2" xfId="4253" xr:uid="{00000000-0005-0000-0000-00006E100000}"/>
    <cellStyle name="Normal 6 12 2 3" xfId="4254" xr:uid="{00000000-0005-0000-0000-00006F100000}"/>
    <cellStyle name="Normal 6 12 2 4" xfId="4255" xr:uid="{00000000-0005-0000-0000-000070100000}"/>
    <cellStyle name="Normal 6 12 3" xfId="4256" xr:uid="{00000000-0005-0000-0000-000071100000}"/>
    <cellStyle name="Normal 6 12 3 2" xfId="4257" xr:uid="{00000000-0005-0000-0000-000072100000}"/>
    <cellStyle name="Normal 6 12 4" xfId="4258" xr:uid="{00000000-0005-0000-0000-000073100000}"/>
    <cellStyle name="Normal 6 12 5" xfId="4259" xr:uid="{00000000-0005-0000-0000-000074100000}"/>
    <cellStyle name="Normal 6 13" xfId="4260" xr:uid="{00000000-0005-0000-0000-000075100000}"/>
    <cellStyle name="Normal 6 13 2" xfId="4261" xr:uid="{00000000-0005-0000-0000-000076100000}"/>
    <cellStyle name="Normal 6 13 2 2" xfId="4262" xr:uid="{00000000-0005-0000-0000-000077100000}"/>
    <cellStyle name="Normal 6 13 3" xfId="4263" xr:uid="{00000000-0005-0000-0000-000078100000}"/>
    <cellStyle name="Normal 6 13 4" xfId="4264" xr:uid="{00000000-0005-0000-0000-000079100000}"/>
    <cellStyle name="Normal 6 14" xfId="4265" xr:uid="{00000000-0005-0000-0000-00007A100000}"/>
    <cellStyle name="Normal 6 15" xfId="4266" xr:uid="{00000000-0005-0000-0000-00007B100000}"/>
    <cellStyle name="Normal 6 15 2" xfId="4267" xr:uid="{00000000-0005-0000-0000-00007C100000}"/>
    <cellStyle name="Normal 6 15 2 2" xfId="4268" xr:uid="{00000000-0005-0000-0000-00007D100000}"/>
    <cellStyle name="Normal 6 15 3" xfId="4269" xr:uid="{00000000-0005-0000-0000-00007E100000}"/>
    <cellStyle name="Normal 6 15 4" xfId="4270" xr:uid="{00000000-0005-0000-0000-00007F100000}"/>
    <cellStyle name="Normal 6 16" xfId="4271" xr:uid="{00000000-0005-0000-0000-000080100000}"/>
    <cellStyle name="Normal 6 16 2" xfId="4272" xr:uid="{00000000-0005-0000-0000-000081100000}"/>
    <cellStyle name="Normal 6 16 2 2" xfId="4273" xr:uid="{00000000-0005-0000-0000-000082100000}"/>
    <cellStyle name="Normal 6 16 3" xfId="4274" xr:uid="{00000000-0005-0000-0000-000083100000}"/>
    <cellStyle name="Normal 6 17" xfId="4275" xr:uid="{00000000-0005-0000-0000-000084100000}"/>
    <cellStyle name="Normal 6 17 2" xfId="4276" xr:uid="{00000000-0005-0000-0000-000085100000}"/>
    <cellStyle name="Normal 6 17 2 2" xfId="4277" xr:uid="{00000000-0005-0000-0000-000086100000}"/>
    <cellStyle name="Normal 6 17 3" xfId="4278" xr:uid="{00000000-0005-0000-0000-000087100000}"/>
    <cellStyle name="Normal 6 18" xfId="4279" xr:uid="{00000000-0005-0000-0000-000088100000}"/>
    <cellStyle name="Normal 6 18 2" xfId="4280" xr:uid="{00000000-0005-0000-0000-000089100000}"/>
    <cellStyle name="Normal 6 19" xfId="4281" xr:uid="{00000000-0005-0000-0000-00008A100000}"/>
    <cellStyle name="Normal 6 2" xfId="4282" xr:uid="{00000000-0005-0000-0000-00008B100000}"/>
    <cellStyle name="Normal 6 2 10" xfId="4283" xr:uid="{00000000-0005-0000-0000-00008C100000}"/>
    <cellStyle name="Normal 6 2 10 2" xfId="4284" xr:uid="{00000000-0005-0000-0000-00008D100000}"/>
    <cellStyle name="Normal 6 2 10 2 2" xfId="4285" xr:uid="{00000000-0005-0000-0000-00008E100000}"/>
    <cellStyle name="Normal 6 2 10 2 2 2" xfId="4286" xr:uid="{00000000-0005-0000-0000-00008F100000}"/>
    <cellStyle name="Normal 6 2 10 2 3" xfId="4287" xr:uid="{00000000-0005-0000-0000-000090100000}"/>
    <cellStyle name="Normal 6 2 10 2 4" xfId="4288" xr:uid="{00000000-0005-0000-0000-000091100000}"/>
    <cellStyle name="Normal 6 2 10 3" xfId="4289" xr:uid="{00000000-0005-0000-0000-000092100000}"/>
    <cellStyle name="Normal 6 2 10 3 2" xfId="4290" xr:uid="{00000000-0005-0000-0000-000093100000}"/>
    <cellStyle name="Normal 6 2 10 4" xfId="4291" xr:uid="{00000000-0005-0000-0000-000094100000}"/>
    <cellStyle name="Normal 6 2 10 5" xfId="4292" xr:uid="{00000000-0005-0000-0000-000095100000}"/>
    <cellStyle name="Normal 6 2 11" xfId="4293" xr:uid="{00000000-0005-0000-0000-000096100000}"/>
    <cellStyle name="Normal 6 2 11 2" xfId="4294" xr:uid="{00000000-0005-0000-0000-000097100000}"/>
    <cellStyle name="Normal 6 2 11 2 2" xfId="4295" xr:uid="{00000000-0005-0000-0000-000098100000}"/>
    <cellStyle name="Normal 6 2 11 2 2 2" xfId="4296" xr:uid="{00000000-0005-0000-0000-000099100000}"/>
    <cellStyle name="Normal 6 2 11 2 3" xfId="4297" xr:uid="{00000000-0005-0000-0000-00009A100000}"/>
    <cellStyle name="Normal 6 2 11 2 4" xfId="4298" xr:uid="{00000000-0005-0000-0000-00009B100000}"/>
    <cellStyle name="Normal 6 2 11 3" xfId="4299" xr:uid="{00000000-0005-0000-0000-00009C100000}"/>
    <cellStyle name="Normal 6 2 11 3 2" xfId="4300" xr:uid="{00000000-0005-0000-0000-00009D100000}"/>
    <cellStyle name="Normal 6 2 11 4" xfId="4301" xr:uid="{00000000-0005-0000-0000-00009E100000}"/>
    <cellStyle name="Normal 6 2 11 5" xfId="4302" xr:uid="{00000000-0005-0000-0000-00009F100000}"/>
    <cellStyle name="Normal 6 2 12" xfId="4303" xr:uid="{00000000-0005-0000-0000-0000A0100000}"/>
    <cellStyle name="Normal 6 2 13" xfId="4304" xr:uid="{00000000-0005-0000-0000-0000A1100000}"/>
    <cellStyle name="Normal 6 2 13 2" xfId="4305" xr:uid="{00000000-0005-0000-0000-0000A2100000}"/>
    <cellStyle name="Normal 6 2 13 2 2" xfId="4306" xr:uid="{00000000-0005-0000-0000-0000A3100000}"/>
    <cellStyle name="Normal 6 2 13 3" xfId="4307" xr:uid="{00000000-0005-0000-0000-0000A4100000}"/>
    <cellStyle name="Normal 6 2 13 4" xfId="4308" xr:uid="{00000000-0005-0000-0000-0000A5100000}"/>
    <cellStyle name="Normal 6 2 14" xfId="4309" xr:uid="{00000000-0005-0000-0000-0000A6100000}"/>
    <cellStyle name="Normal 6 2 14 2" xfId="4310" xr:uid="{00000000-0005-0000-0000-0000A7100000}"/>
    <cellStyle name="Normal 6 2 14 2 2" xfId="4311" xr:uid="{00000000-0005-0000-0000-0000A8100000}"/>
    <cellStyle name="Normal 6 2 14 3" xfId="4312" xr:uid="{00000000-0005-0000-0000-0000A9100000}"/>
    <cellStyle name="Normal 6 2 15" xfId="4313" xr:uid="{00000000-0005-0000-0000-0000AA100000}"/>
    <cellStyle name="Normal 6 2 15 2" xfId="4314" xr:uid="{00000000-0005-0000-0000-0000AB100000}"/>
    <cellStyle name="Normal 6 2 15 2 2" xfId="4315" xr:uid="{00000000-0005-0000-0000-0000AC100000}"/>
    <cellStyle name="Normal 6 2 15 3" xfId="4316" xr:uid="{00000000-0005-0000-0000-0000AD100000}"/>
    <cellStyle name="Normal 6 2 16" xfId="4317" xr:uid="{00000000-0005-0000-0000-0000AE100000}"/>
    <cellStyle name="Normal 6 2 16 2" xfId="4318" xr:uid="{00000000-0005-0000-0000-0000AF100000}"/>
    <cellStyle name="Normal 6 2 17" xfId="4319" xr:uid="{00000000-0005-0000-0000-0000B0100000}"/>
    <cellStyle name="Normal 6 2 18" xfId="4320" xr:uid="{00000000-0005-0000-0000-0000B1100000}"/>
    <cellStyle name="Normal 6 2 2" xfId="4321" xr:uid="{00000000-0005-0000-0000-0000B2100000}"/>
    <cellStyle name="Normal 6 2 2 10" xfId="4322" xr:uid="{00000000-0005-0000-0000-0000B3100000}"/>
    <cellStyle name="Normal 6 2 2 10 2" xfId="4323" xr:uid="{00000000-0005-0000-0000-0000B4100000}"/>
    <cellStyle name="Normal 6 2 2 10 2 2" xfId="4324" xr:uid="{00000000-0005-0000-0000-0000B5100000}"/>
    <cellStyle name="Normal 6 2 2 10 2 2 2" xfId="4325" xr:uid="{00000000-0005-0000-0000-0000B6100000}"/>
    <cellStyle name="Normal 6 2 2 10 2 3" xfId="4326" xr:uid="{00000000-0005-0000-0000-0000B7100000}"/>
    <cellStyle name="Normal 6 2 2 10 2 4" xfId="4327" xr:uid="{00000000-0005-0000-0000-0000B8100000}"/>
    <cellStyle name="Normal 6 2 2 10 3" xfId="4328" xr:uid="{00000000-0005-0000-0000-0000B9100000}"/>
    <cellStyle name="Normal 6 2 2 10 3 2" xfId="4329" xr:uid="{00000000-0005-0000-0000-0000BA100000}"/>
    <cellStyle name="Normal 6 2 2 10 4" xfId="4330" xr:uid="{00000000-0005-0000-0000-0000BB100000}"/>
    <cellStyle name="Normal 6 2 2 10 5" xfId="4331" xr:uid="{00000000-0005-0000-0000-0000BC100000}"/>
    <cellStyle name="Normal 6 2 2 11" xfId="4332" xr:uid="{00000000-0005-0000-0000-0000BD100000}"/>
    <cellStyle name="Normal 6 2 2 11 2" xfId="4333" xr:uid="{00000000-0005-0000-0000-0000BE100000}"/>
    <cellStyle name="Normal 6 2 2 11 2 2" xfId="4334" xr:uid="{00000000-0005-0000-0000-0000BF100000}"/>
    <cellStyle name="Normal 6 2 2 11 3" xfId="4335" xr:uid="{00000000-0005-0000-0000-0000C0100000}"/>
    <cellStyle name="Normal 6 2 2 11 4" xfId="4336" xr:uid="{00000000-0005-0000-0000-0000C1100000}"/>
    <cellStyle name="Normal 6 2 2 12" xfId="4337" xr:uid="{00000000-0005-0000-0000-0000C2100000}"/>
    <cellStyle name="Normal 6 2 2 12 2" xfId="4338" xr:uid="{00000000-0005-0000-0000-0000C3100000}"/>
    <cellStyle name="Normal 6 2 2 12 2 2" xfId="4339" xr:uid="{00000000-0005-0000-0000-0000C4100000}"/>
    <cellStyle name="Normal 6 2 2 12 3" xfId="4340" xr:uid="{00000000-0005-0000-0000-0000C5100000}"/>
    <cellStyle name="Normal 6 2 2 13" xfId="4341" xr:uid="{00000000-0005-0000-0000-0000C6100000}"/>
    <cellStyle name="Normal 6 2 2 13 2" xfId="4342" xr:uid="{00000000-0005-0000-0000-0000C7100000}"/>
    <cellStyle name="Normal 6 2 2 13 2 2" xfId="4343" xr:uid="{00000000-0005-0000-0000-0000C8100000}"/>
    <cellStyle name="Normal 6 2 2 13 3" xfId="4344" xr:uid="{00000000-0005-0000-0000-0000C9100000}"/>
    <cellStyle name="Normal 6 2 2 14" xfId="4345" xr:uid="{00000000-0005-0000-0000-0000CA100000}"/>
    <cellStyle name="Normal 6 2 2 14 2" xfId="4346" xr:uid="{00000000-0005-0000-0000-0000CB100000}"/>
    <cellStyle name="Normal 6 2 2 15" xfId="4347" xr:uid="{00000000-0005-0000-0000-0000CC100000}"/>
    <cellStyle name="Normal 6 2 2 16" xfId="4348" xr:uid="{00000000-0005-0000-0000-0000CD100000}"/>
    <cellStyle name="Normal 6 2 2 2" xfId="4349" xr:uid="{00000000-0005-0000-0000-0000CE100000}"/>
    <cellStyle name="Normal 6 2 2 2 10" xfId="4350" xr:uid="{00000000-0005-0000-0000-0000CF100000}"/>
    <cellStyle name="Normal 6 2 2 2 10 2" xfId="4351" xr:uid="{00000000-0005-0000-0000-0000D0100000}"/>
    <cellStyle name="Normal 6 2 2 2 10 2 2" xfId="4352" xr:uid="{00000000-0005-0000-0000-0000D1100000}"/>
    <cellStyle name="Normal 6 2 2 2 10 3" xfId="4353" xr:uid="{00000000-0005-0000-0000-0000D2100000}"/>
    <cellStyle name="Normal 6 2 2 2 11" xfId="4354" xr:uid="{00000000-0005-0000-0000-0000D3100000}"/>
    <cellStyle name="Normal 6 2 2 2 11 2" xfId="4355" xr:uid="{00000000-0005-0000-0000-0000D4100000}"/>
    <cellStyle name="Normal 6 2 2 2 11 2 2" xfId="4356" xr:uid="{00000000-0005-0000-0000-0000D5100000}"/>
    <cellStyle name="Normal 6 2 2 2 11 3" xfId="4357" xr:uid="{00000000-0005-0000-0000-0000D6100000}"/>
    <cellStyle name="Normal 6 2 2 2 12" xfId="4358" xr:uid="{00000000-0005-0000-0000-0000D7100000}"/>
    <cellStyle name="Normal 6 2 2 2 12 2" xfId="4359" xr:uid="{00000000-0005-0000-0000-0000D8100000}"/>
    <cellStyle name="Normal 6 2 2 2 13" xfId="4360" xr:uid="{00000000-0005-0000-0000-0000D9100000}"/>
    <cellStyle name="Normal 6 2 2 2 14" xfId="4361" xr:uid="{00000000-0005-0000-0000-0000DA100000}"/>
    <cellStyle name="Normal 6 2 2 2 2" xfId="4362" xr:uid="{00000000-0005-0000-0000-0000DB100000}"/>
    <cellStyle name="Normal 6 2 2 2 2 2" xfId="4363" xr:uid="{00000000-0005-0000-0000-0000DC100000}"/>
    <cellStyle name="Normal 6 2 2 2 2 2 2" xfId="4364" xr:uid="{00000000-0005-0000-0000-0000DD100000}"/>
    <cellStyle name="Normal 6 2 2 2 2 2 2 2" xfId="4365" xr:uid="{00000000-0005-0000-0000-0000DE100000}"/>
    <cellStyle name="Normal 6 2 2 2 2 2 2 2 2" xfId="4366" xr:uid="{00000000-0005-0000-0000-0000DF100000}"/>
    <cellStyle name="Normal 6 2 2 2 2 2 2 2 2 2" xfId="4367" xr:uid="{00000000-0005-0000-0000-0000E0100000}"/>
    <cellStyle name="Normal 6 2 2 2 2 2 2 2 2 2 2" xfId="4368" xr:uid="{00000000-0005-0000-0000-0000E1100000}"/>
    <cellStyle name="Normal 6 2 2 2 2 2 2 2 2 3" xfId="4369" xr:uid="{00000000-0005-0000-0000-0000E2100000}"/>
    <cellStyle name="Normal 6 2 2 2 2 2 2 2 2 4" xfId="4370" xr:uid="{00000000-0005-0000-0000-0000E3100000}"/>
    <cellStyle name="Normal 6 2 2 2 2 2 2 2 3" xfId="4371" xr:uid="{00000000-0005-0000-0000-0000E4100000}"/>
    <cellStyle name="Normal 6 2 2 2 2 2 2 2 3 2" xfId="4372" xr:uid="{00000000-0005-0000-0000-0000E5100000}"/>
    <cellStyle name="Normal 6 2 2 2 2 2 2 2 4" xfId="4373" xr:uid="{00000000-0005-0000-0000-0000E6100000}"/>
    <cellStyle name="Normal 6 2 2 2 2 2 2 2 5" xfId="4374" xr:uid="{00000000-0005-0000-0000-0000E7100000}"/>
    <cellStyle name="Normal 6 2 2 2 2 2 2 3" xfId="4375" xr:uid="{00000000-0005-0000-0000-0000E8100000}"/>
    <cellStyle name="Normal 6 2 2 2 2 2 2 3 2" xfId="4376" xr:uid="{00000000-0005-0000-0000-0000E9100000}"/>
    <cellStyle name="Normal 6 2 2 2 2 2 2 3 2 2" xfId="4377" xr:uid="{00000000-0005-0000-0000-0000EA100000}"/>
    <cellStyle name="Normal 6 2 2 2 2 2 2 3 3" xfId="4378" xr:uid="{00000000-0005-0000-0000-0000EB100000}"/>
    <cellStyle name="Normal 6 2 2 2 2 2 2 3 4" xfId="4379" xr:uid="{00000000-0005-0000-0000-0000EC100000}"/>
    <cellStyle name="Normal 6 2 2 2 2 2 2 4" xfId="4380" xr:uid="{00000000-0005-0000-0000-0000ED100000}"/>
    <cellStyle name="Normal 6 2 2 2 2 2 2 4 2" xfId="4381" xr:uid="{00000000-0005-0000-0000-0000EE100000}"/>
    <cellStyle name="Normal 6 2 2 2 2 2 2 5" xfId="4382" xr:uid="{00000000-0005-0000-0000-0000EF100000}"/>
    <cellStyle name="Normal 6 2 2 2 2 2 2 6" xfId="4383" xr:uid="{00000000-0005-0000-0000-0000F0100000}"/>
    <cellStyle name="Normal 6 2 2 2 2 2 3" xfId="4384" xr:uid="{00000000-0005-0000-0000-0000F1100000}"/>
    <cellStyle name="Normal 6 2 2 2 2 2 3 2" xfId="4385" xr:uid="{00000000-0005-0000-0000-0000F2100000}"/>
    <cellStyle name="Normal 6 2 2 2 2 2 3 2 2" xfId="4386" xr:uid="{00000000-0005-0000-0000-0000F3100000}"/>
    <cellStyle name="Normal 6 2 2 2 2 2 3 2 2 2" xfId="4387" xr:uid="{00000000-0005-0000-0000-0000F4100000}"/>
    <cellStyle name="Normal 6 2 2 2 2 2 3 2 3" xfId="4388" xr:uid="{00000000-0005-0000-0000-0000F5100000}"/>
    <cellStyle name="Normal 6 2 2 2 2 2 3 2 4" xfId="4389" xr:uid="{00000000-0005-0000-0000-0000F6100000}"/>
    <cellStyle name="Normal 6 2 2 2 2 2 3 3" xfId="4390" xr:uid="{00000000-0005-0000-0000-0000F7100000}"/>
    <cellStyle name="Normal 6 2 2 2 2 2 3 3 2" xfId="4391" xr:uid="{00000000-0005-0000-0000-0000F8100000}"/>
    <cellStyle name="Normal 6 2 2 2 2 2 3 4" xfId="4392" xr:uid="{00000000-0005-0000-0000-0000F9100000}"/>
    <cellStyle name="Normal 6 2 2 2 2 2 3 5" xfId="4393" xr:uid="{00000000-0005-0000-0000-0000FA100000}"/>
    <cellStyle name="Normal 6 2 2 2 2 2 4" xfId="4394" xr:uid="{00000000-0005-0000-0000-0000FB100000}"/>
    <cellStyle name="Normal 6 2 2 2 2 2 4 2" xfId="4395" xr:uid="{00000000-0005-0000-0000-0000FC100000}"/>
    <cellStyle name="Normal 6 2 2 2 2 2 4 2 2" xfId="4396" xr:uid="{00000000-0005-0000-0000-0000FD100000}"/>
    <cellStyle name="Normal 6 2 2 2 2 2 4 3" xfId="4397" xr:uid="{00000000-0005-0000-0000-0000FE100000}"/>
    <cellStyle name="Normal 6 2 2 2 2 2 4 4" xfId="4398" xr:uid="{00000000-0005-0000-0000-0000FF100000}"/>
    <cellStyle name="Normal 6 2 2 2 2 2 5" xfId="4399" xr:uid="{00000000-0005-0000-0000-000000110000}"/>
    <cellStyle name="Normal 6 2 2 2 2 2 5 2" xfId="4400" xr:uid="{00000000-0005-0000-0000-000001110000}"/>
    <cellStyle name="Normal 6 2 2 2 2 2 6" xfId="4401" xr:uid="{00000000-0005-0000-0000-000002110000}"/>
    <cellStyle name="Normal 6 2 2 2 2 2 7" xfId="4402" xr:uid="{00000000-0005-0000-0000-000003110000}"/>
    <cellStyle name="Normal 6 2 2 2 2 3" xfId="4403" xr:uid="{00000000-0005-0000-0000-000004110000}"/>
    <cellStyle name="Normal 6 2 2 2 2 3 2" xfId="4404" xr:uid="{00000000-0005-0000-0000-000005110000}"/>
    <cellStyle name="Normal 6 2 2 2 2 3 2 2" xfId="4405" xr:uid="{00000000-0005-0000-0000-000006110000}"/>
    <cellStyle name="Normal 6 2 2 2 2 3 2 2 2" xfId="4406" xr:uid="{00000000-0005-0000-0000-000007110000}"/>
    <cellStyle name="Normal 6 2 2 2 2 3 2 2 2 2" xfId="4407" xr:uid="{00000000-0005-0000-0000-000008110000}"/>
    <cellStyle name="Normal 6 2 2 2 2 3 2 2 3" xfId="4408" xr:uid="{00000000-0005-0000-0000-000009110000}"/>
    <cellStyle name="Normal 6 2 2 2 2 3 2 2 4" xfId="4409" xr:uid="{00000000-0005-0000-0000-00000A110000}"/>
    <cellStyle name="Normal 6 2 2 2 2 3 2 3" xfId="4410" xr:uid="{00000000-0005-0000-0000-00000B110000}"/>
    <cellStyle name="Normal 6 2 2 2 2 3 2 3 2" xfId="4411" xr:uid="{00000000-0005-0000-0000-00000C110000}"/>
    <cellStyle name="Normal 6 2 2 2 2 3 2 4" xfId="4412" xr:uid="{00000000-0005-0000-0000-00000D110000}"/>
    <cellStyle name="Normal 6 2 2 2 2 3 2 5" xfId="4413" xr:uid="{00000000-0005-0000-0000-00000E110000}"/>
    <cellStyle name="Normal 6 2 2 2 2 3 3" xfId="4414" xr:uid="{00000000-0005-0000-0000-00000F110000}"/>
    <cellStyle name="Normal 6 2 2 2 2 3 3 2" xfId="4415" xr:uid="{00000000-0005-0000-0000-000010110000}"/>
    <cellStyle name="Normal 6 2 2 2 2 3 3 2 2" xfId="4416" xr:uid="{00000000-0005-0000-0000-000011110000}"/>
    <cellStyle name="Normal 6 2 2 2 2 3 3 3" xfId="4417" xr:uid="{00000000-0005-0000-0000-000012110000}"/>
    <cellStyle name="Normal 6 2 2 2 2 3 3 4" xfId="4418" xr:uid="{00000000-0005-0000-0000-000013110000}"/>
    <cellStyle name="Normal 6 2 2 2 2 3 4" xfId="4419" xr:uid="{00000000-0005-0000-0000-000014110000}"/>
    <cellStyle name="Normal 6 2 2 2 2 3 4 2" xfId="4420" xr:uid="{00000000-0005-0000-0000-000015110000}"/>
    <cellStyle name="Normal 6 2 2 2 2 3 5" xfId="4421" xr:uid="{00000000-0005-0000-0000-000016110000}"/>
    <cellStyle name="Normal 6 2 2 2 2 3 6" xfId="4422" xr:uid="{00000000-0005-0000-0000-000017110000}"/>
    <cellStyle name="Normal 6 2 2 2 2 4" xfId="4423" xr:uid="{00000000-0005-0000-0000-000018110000}"/>
    <cellStyle name="Normal 6 2 2 2 2 4 2" xfId="4424" xr:uid="{00000000-0005-0000-0000-000019110000}"/>
    <cellStyle name="Normal 6 2 2 2 2 4 2 2" xfId="4425" xr:uid="{00000000-0005-0000-0000-00001A110000}"/>
    <cellStyle name="Normal 6 2 2 2 2 4 2 2 2" xfId="4426" xr:uid="{00000000-0005-0000-0000-00001B110000}"/>
    <cellStyle name="Normal 6 2 2 2 2 4 2 2 2 2" xfId="4427" xr:uid="{00000000-0005-0000-0000-00001C110000}"/>
    <cellStyle name="Normal 6 2 2 2 2 4 2 2 3" xfId="4428" xr:uid="{00000000-0005-0000-0000-00001D110000}"/>
    <cellStyle name="Normal 6 2 2 2 2 4 2 2 4" xfId="4429" xr:uid="{00000000-0005-0000-0000-00001E110000}"/>
    <cellStyle name="Normal 6 2 2 2 2 4 2 3" xfId="4430" xr:uid="{00000000-0005-0000-0000-00001F110000}"/>
    <cellStyle name="Normal 6 2 2 2 2 4 2 3 2" xfId="4431" xr:uid="{00000000-0005-0000-0000-000020110000}"/>
    <cellStyle name="Normal 6 2 2 2 2 4 2 4" xfId="4432" xr:uid="{00000000-0005-0000-0000-000021110000}"/>
    <cellStyle name="Normal 6 2 2 2 2 4 2 5" xfId="4433" xr:uid="{00000000-0005-0000-0000-000022110000}"/>
    <cellStyle name="Normal 6 2 2 2 2 4 3" xfId="4434" xr:uid="{00000000-0005-0000-0000-000023110000}"/>
    <cellStyle name="Normal 6 2 2 2 2 4 3 2" xfId="4435" xr:uid="{00000000-0005-0000-0000-000024110000}"/>
    <cellStyle name="Normal 6 2 2 2 2 4 3 2 2" xfId="4436" xr:uid="{00000000-0005-0000-0000-000025110000}"/>
    <cellStyle name="Normal 6 2 2 2 2 4 3 3" xfId="4437" xr:uid="{00000000-0005-0000-0000-000026110000}"/>
    <cellStyle name="Normal 6 2 2 2 2 4 3 4" xfId="4438" xr:uid="{00000000-0005-0000-0000-000027110000}"/>
    <cellStyle name="Normal 6 2 2 2 2 4 4" xfId="4439" xr:uid="{00000000-0005-0000-0000-000028110000}"/>
    <cellStyle name="Normal 6 2 2 2 2 4 4 2" xfId="4440" xr:uid="{00000000-0005-0000-0000-000029110000}"/>
    <cellStyle name="Normal 6 2 2 2 2 4 5" xfId="4441" xr:uid="{00000000-0005-0000-0000-00002A110000}"/>
    <cellStyle name="Normal 6 2 2 2 2 4 6" xfId="4442" xr:uid="{00000000-0005-0000-0000-00002B110000}"/>
    <cellStyle name="Normal 6 2 2 2 2 5" xfId="4443" xr:uid="{00000000-0005-0000-0000-00002C110000}"/>
    <cellStyle name="Normal 6 2 2 2 2 5 2" xfId="4444" xr:uid="{00000000-0005-0000-0000-00002D110000}"/>
    <cellStyle name="Normal 6 2 2 2 2 5 2 2" xfId="4445" xr:uid="{00000000-0005-0000-0000-00002E110000}"/>
    <cellStyle name="Normal 6 2 2 2 2 5 2 2 2" xfId="4446" xr:uid="{00000000-0005-0000-0000-00002F110000}"/>
    <cellStyle name="Normal 6 2 2 2 2 5 2 3" xfId="4447" xr:uid="{00000000-0005-0000-0000-000030110000}"/>
    <cellStyle name="Normal 6 2 2 2 2 5 2 4" xfId="4448" xr:uid="{00000000-0005-0000-0000-000031110000}"/>
    <cellStyle name="Normal 6 2 2 2 2 5 3" xfId="4449" xr:uid="{00000000-0005-0000-0000-000032110000}"/>
    <cellStyle name="Normal 6 2 2 2 2 5 3 2" xfId="4450" xr:uid="{00000000-0005-0000-0000-000033110000}"/>
    <cellStyle name="Normal 6 2 2 2 2 5 4" xfId="4451" xr:uid="{00000000-0005-0000-0000-000034110000}"/>
    <cellStyle name="Normal 6 2 2 2 2 5 5" xfId="4452" xr:uid="{00000000-0005-0000-0000-000035110000}"/>
    <cellStyle name="Normal 6 2 2 2 2 6" xfId="4453" xr:uid="{00000000-0005-0000-0000-000036110000}"/>
    <cellStyle name="Normal 6 2 2 2 2 6 2" xfId="4454" xr:uid="{00000000-0005-0000-0000-000037110000}"/>
    <cellStyle name="Normal 6 2 2 2 2 6 2 2" xfId="4455" xr:uid="{00000000-0005-0000-0000-000038110000}"/>
    <cellStyle name="Normal 6 2 2 2 2 6 3" xfId="4456" xr:uid="{00000000-0005-0000-0000-000039110000}"/>
    <cellStyle name="Normal 6 2 2 2 2 6 4" xfId="4457" xr:uid="{00000000-0005-0000-0000-00003A110000}"/>
    <cellStyle name="Normal 6 2 2 2 2 7" xfId="4458" xr:uid="{00000000-0005-0000-0000-00003B110000}"/>
    <cellStyle name="Normal 6 2 2 2 2 7 2" xfId="4459" xr:uid="{00000000-0005-0000-0000-00003C110000}"/>
    <cellStyle name="Normal 6 2 2 2 2 8" xfId="4460" xr:uid="{00000000-0005-0000-0000-00003D110000}"/>
    <cellStyle name="Normal 6 2 2 2 2 9" xfId="4461" xr:uid="{00000000-0005-0000-0000-00003E110000}"/>
    <cellStyle name="Normal 6 2 2 2 3" xfId="4462" xr:uid="{00000000-0005-0000-0000-00003F110000}"/>
    <cellStyle name="Normal 6 2 2 2 3 2" xfId="4463" xr:uid="{00000000-0005-0000-0000-000040110000}"/>
    <cellStyle name="Normal 6 2 2 2 3 2 2" xfId="4464" xr:uid="{00000000-0005-0000-0000-000041110000}"/>
    <cellStyle name="Normal 6 2 2 2 3 2 2 2" xfId="4465" xr:uid="{00000000-0005-0000-0000-000042110000}"/>
    <cellStyle name="Normal 6 2 2 2 3 2 2 2 2" xfId="4466" xr:uid="{00000000-0005-0000-0000-000043110000}"/>
    <cellStyle name="Normal 6 2 2 2 3 2 2 2 2 2" xfId="4467" xr:uid="{00000000-0005-0000-0000-000044110000}"/>
    <cellStyle name="Normal 6 2 2 2 3 2 2 2 2 2 2" xfId="4468" xr:uid="{00000000-0005-0000-0000-000045110000}"/>
    <cellStyle name="Normal 6 2 2 2 3 2 2 2 2 3" xfId="4469" xr:uid="{00000000-0005-0000-0000-000046110000}"/>
    <cellStyle name="Normal 6 2 2 2 3 2 2 2 2 4" xfId="4470" xr:uid="{00000000-0005-0000-0000-000047110000}"/>
    <cellStyle name="Normal 6 2 2 2 3 2 2 2 3" xfId="4471" xr:uid="{00000000-0005-0000-0000-000048110000}"/>
    <cellStyle name="Normal 6 2 2 2 3 2 2 2 3 2" xfId="4472" xr:uid="{00000000-0005-0000-0000-000049110000}"/>
    <cellStyle name="Normal 6 2 2 2 3 2 2 2 4" xfId="4473" xr:uid="{00000000-0005-0000-0000-00004A110000}"/>
    <cellStyle name="Normal 6 2 2 2 3 2 2 2 5" xfId="4474" xr:uid="{00000000-0005-0000-0000-00004B110000}"/>
    <cellStyle name="Normal 6 2 2 2 3 2 2 3" xfId="4475" xr:uid="{00000000-0005-0000-0000-00004C110000}"/>
    <cellStyle name="Normal 6 2 2 2 3 2 2 3 2" xfId="4476" xr:uid="{00000000-0005-0000-0000-00004D110000}"/>
    <cellStyle name="Normal 6 2 2 2 3 2 2 3 2 2" xfId="4477" xr:uid="{00000000-0005-0000-0000-00004E110000}"/>
    <cellStyle name="Normal 6 2 2 2 3 2 2 3 3" xfId="4478" xr:uid="{00000000-0005-0000-0000-00004F110000}"/>
    <cellStyle name="Normal 6 2 2 2 3 2 2 3 4" xfId="4479" xr:uid="{00000000-0005-0000-0000-000050110000}"/>
    <cellStyle name="Normal 6 2 2 2 3 2 2 4" xfId="4480" xr:uid="{00000000-0005-0000-0000-000051110000}"/>
    <cellStyle name="Normal 6 2 2 2 3 2 2 4 2" xfId="4481" xr:uid="{00000000-0005-0000-0000-000052110000}"/>
    <cellStyle name="Normal 6 2 2 2 3 2 2 5" xfId="4482" xr:uid="{00000000-0005-0000-0000-000053110000}"/>
    <cellStyle name="Normal 6 2 2 2 3 2 2 6" xfId="4483" xr:uid="{00000000-0005-0000-0000-000054110000}"/>
    <cellStyle name="Normal 6 2 2 2 3 2 3" xfId="4484" xr:uid="{00000000-0005-0000-0000-000055110000}"/>
    <cellStyle name="Normal 6 2 2 2 3 2 3 2" xfId="4485" xr:uid="{00000000-0005-0000-0000-000056110000}"/>
    <cellStyle name="Normal 6 2 2 2 3 2 3 2 2" xfId="4486" xr:uid="{00000000-0005-0000-0000-000057110000}"/>
    <cellStyle name="Normal 6 2 2 2 3 2 3 2 2 2" xfId="4487" xr:uid="{00000000-0005-0000-0000-000058110000}"/>
    <cellStyle name="Normal 6 2 2 2 3 2 3 2 3" xfId="4488" xr:uid="{00000000-0005-0000-0000-000059110000}"/>
    <cellStyle name="Normal 6 2 2 2 3 2 3 2 4" xfId="4489" xr:uid="{00000000-0005-0000-0000-00005A110000}"/>
    <cellStyle name="Normal 6 2 2 2 3 2 3 3" xfId="4490" xr:uid="{00000000-0005-0000-0000-00005B110000}"/>
    <cellStyle name="Normal 6 2 2 2 3 2 3 3 2" xfId="4491" xr:uid="{00000000-0005-0000-0000-00005C110000}"/>
    <cellStyle name="Normal 6 2 2 2 3 2 3 4" xfId="4492" xr:uid="{00000000-0005-0000-0000-00005D110000}"/>
    <cellStyle name="Normal 6 2 2 2 3 2 3 5" xfId="4493" xr:uid="{00000000-0005-0000-0000-00005E110000}"/>
    <cellStyle name="Normal 6 2 2 2 3 2 4" xfId="4494" xr:uid="{00000000-0005-0000-0000-00005F110000}"/>
    <cellStyle name="Normal 6 2 2 2 3 2 4 2" xfId="4495" xr:uid="{00000000-0005-0000-0000-000060110000}"/>
    <cellStyle name="Normal 6 2 2 2 3 2 4 2 2" xfId="4496" xr:uid="{00000000-0005-0000-0000-000061110000}"/>
    <cellStyle name="Normal 6 2 2 2 3 2 4 3" xfId="4497" xr:uid="{00000000-0005-0000-0000-000062110000}"/>
    <cellStyle name="Normal 6 2 2 2 3 2 4 4" xfId="4498" xr:uid="{00000000-0005-0000-0000-000063110000}"/>
    <cellStyle name="Normal 6 2 2 2 3 2 5" xfId="4499" xr:uid="{00000000-0005-0000-0000-000064110000}"/>
    <cellStyle name="Normal 6 2 2 2 3 2 5 2" xfId="4500" xr:uid="{00000000-0005-0000-0000-000065110000}"/>
    <cellStyle name="Normal 6 2 2 2 3 2 6" xfId="4501" xr:uid="{00000000-0005-0000-0000-000066110000}"/>
    <cellStyle name="Normal 6 2 2 2 3 2 7" xfId="4502" xr:uid="{00000000-0005-0000-0000-000067110000}"/>
    <cellStyle name="Normal 6 2 2 2 3 3" xfId="4503" xr:uid="{00000000-0005-0000-0000-000068110000}"/>
    <cellStyle name="Normal 6 2 2 2 3 3 2" xfId="4504" xr:uid="{00000000-0005-0000-0000-000069110000}"/>
    <cellStyle name="Normal 6 2 2 2 3 3 2 2" xfId="4505" xr:uid="{00000000-0005-0000-0000-00006A110000}"/>
    <cellStyle name="Normal 6 2 2 2 3 3 2 2 2" xfId="4506" xr:uid="{00000000-0005-0000-0000-00006B110000}"/>
    <cellStyle name="Normal 6 2 2 2 3 3 2 2 2 2" xfId="4507" xr:uid="{00000000-0005-0000-0000-00006C110000}"/>
    <cellStyle name="Normal 6 2 2 2 3 3 2 2 3" xfId="4508" xr:uid="{00000000-0005-0000-0000-00006D110000}"/>
    <cellStyle name="Normal 6 2 2 2 3 3 2 2 4" xfId="4509" xr:uid="{00000000-0005-0000-0000-00006E110000}"/>
    <cellStyle name="Normal 6 2 2 2 3 3 2 3" xfId="4510" xr:uid="{00000000-0005-0000-0000-00006F110000}"/>
    <cellStyle name="Normal 6 2 2 2 3 3 2 3 2" xfId="4511" xr:uid="{00000000-0005-0000-0000-000070110000}"/>
    <cellStyle name="Normal 6 2 2 2 3 3 2 4" xfId="4512" xr:uid="{00000000-0005-0000-0000-000071110000}"/>
    <cellStyle name="Normal 6 2 2 2 3 3 2 5" xfId="4513" xr:uid="{00000000-0005-0000-0000-000072110000}"/>
    <cellStyle name="Normal 6 2 2 2 3 3 3" xfId="4514" xr:uid="{00000000-0005-0000-0000-000073110000}"/>
    <cellStyle name="Normal 6 2 2 2 3 3 3 2" xfId="4515" xr:uid="{00000000-0005-0000-0000-000074110000}"/>
    <cellStyle name="Normal 6 2 2 2 3 3 3 2 2" xfId="4516" xr:uid="{00000000-0005-0000-0000-000075110000}"/>
    <cellStyle name="Normal 6 2 2 2 3 3 3 3" xfId="4517" xr:uid="{00000000-0005-0000-0000-000076110000}"/>
    <cellStyle name="Normal 6 2 2 2 3 3 3 4" xfId="4518" xr:uid="{00000000-0005-0000-0000-000077110000}"/>
    <cellStyle name="Normal 6 2 2 2 3 3 4" xfId="4519" xr:uid="{00000000-0005-0000-0000-000078110000}"/>
    <cellStyle name="Normal 6 2 2 2 3 3 4 2" xfId="4520" xr:uid="{00000000-0005-0000-0000-000079110000}"/>
    <cellStyle name="Normal 6 2 2 2 3 3 5" xfId="4521" xr:uid="{00000000-0005-0000-0000-00007A110000}"/>
    <cellStyle name="Normal 6 2 2 2 3 3 6" xfId="4522" xr:uid="{00000000-0005-0000-0000-00007B110000}"/>
    <cellStyle name="Normal 6 2 2 2 3 4" xfId="4523" xr:uid="{00000000-0005-0000-0000-00007C110000}"/>
    <cellStyle name="Normal 6 2 2 2 3 4 2" xfId="4524" xr:uid="{00000000-0005-0000-0000-00007D110000}"/>
    <cellStyle name="Normal 6 2 2 2 3 4 2 2" xfId="4525" xr:uid="{00000000-0005-0000-0000-00007E110000}"/>
    <cellStyle name="Normal 6 2 2 2 3 4 2 2 2" xfId="4526" xr:uid="{00000000-0005-0000-0000-00007F110000}"/>
    <cellStyle name="Normal 6 2 2 2 3 4 2 2 2 2" xfId="4527" xr:uid="{00000000-0005-0000-0000-000080110000}"/>
    <cellStyle name="Normal 6 2 2 2 3 4 2 2 3" xfId="4528" xr:uid="{00000000-0005-0000-0000-000081110000}"/>
    <cellStyle name="Normal 6 2 2 2 3 4 2 2 4" xfId="4529" xr:uid="{00000000-0005-0000-0000-000082110000}"/>
    <cellStyle name="Normal 6 2 2 2 3 4 2 3" xfId="4530" xr:uid="{00000000-0005-0000-0000-000083110000}"/>
    <cellStyle name="Normal 6 2 2 2 3 4 2 3 2" xfId="4531" xr:uid="{00000000-0005-0000-0000-000084110000}"/>
    <cellStyle name="Normal 6 2 2 2 3 4 2 4" xfId="4532" xr:uid="{00000000-0005-0000-0000-000085110000}"/>
    <cellStyle name="Normal 6 2 2 2 3 4 2 5" xfId="4533" xr:uid="{00000000-0005-0000-0000-000086110000}"/>
    <cellStyle name="Normal 6 2 2 2 3 4 3" xfId="4534" xr:uid="{00000000-0005-0000-0000-000087110000}"/>
    <cellStyle name="Normal 6 2 2 2 3 4 3 2" xfId="4535" xr:uid="{00000000-0005-0000-0000-000088110000}"/>
    <cellStyle name="Normal 6 2 2 2 3 4 3 2 2" xfId="4536" xr:uid="{00000000-0005-0000-0000-000089110000}"/>
    <cellStyle name="Normal 6 2 2 2 3 4 3 3" xfId="4537" xr:uid="{00000000-0005-0000-0000-00008A110000}"/>
    <cellStyle name="Normal 6 2 2 2 3 4 3 4" xfId="4538" xr:uid="{00000000-0005-0000-0000-00008B110000}"/>
    <cellStyle name="Normal 6 2 2 2 3 4 4" xfId="4539" xr:uid="{00000000-0005-0000-0000-00008C110000}"/>
    <cellStyle name="Normal 6 2 2 2 3 4 4 2" xfId="4540" xr:uid="{00000000-0005-0000-0000-00008D110000}"/>
    <cellStyle name="Normal 6 2 2 2 3 4 5" xfId="4541" xr:uid="{00000000-0005-0000-0000-00008E110000}"/>
    <cellStyle name="Normal 6 2 2 2 3 4 6" xfId="4542" xr:uid="{00000000-0005-0000-0000-00008F110000}"/>
    <cellStyle name="Normal 6 2 2 2 3 5" xfId="4543" xr:uid="{00000000-0005-0000-0000-000090110000}"/>
    <cellStyle name="Normal 6 2 2 2 3 5 2" xfId="4544" xr:uid="{00000000-0005-0000-0000-000091110000}"/>
    <cellStyle name="Normal 6 2 2 2 3 5 2 2" xfId="4545" xr:uid="{00000000-0005-0000-0000-000092110000}"/>
    <cellStyle name="Normal 6 2 2 2 3 5 2 2 2" xfId="4546" xr:uid="{00000000-0005-0000-0000-000093110000}"/>
    <cellStyle name="Normal 6 2 2 2 3 5 2 3" xfId="4547" xr:uid="{00000000-0005-0000-0000-000094110000}"/>
    <cellStyle name="Normal 6 2 2 2 3 5 2 4" xfId="4548" xr:uid="{00000000-0005-0000-0000-000095110000}"/>
    <cellStyle name="Normal 6 2 2 2 3 5 3" xfId="4549" xr:uid="{00000000-0005-0000-0000-000096110000}"/>
    <cellStyle name="Normal 6 2 2 2 3 5 3 2" xfId="4550" xr:uid="{00000000-0005-0000-0000-000097110000}"/>
    <cellStyle name="Normal 6 2 2 2 3 5 4" xfId="4551" xr:uid="{00000000-0005-0000-0000-000098110000}"/>
    <cellStyle name="Normal 6 2 2 2 3 5 5" xfId="4552" xr:uid="{00000000-0005-0000-0000-000099110000}"/>
    <cellStyle name="Normal 6 2 2 2 3 6" xfId="4553" xr:uid="{00000000-0005-0000-0000-00009A110000}"/>
    <cellStyle name="Normal 6 2 2 2 3 6 2" xfId="4554" xr:uid="{00000000-0005-0000-0000-00009B110000}"/>
    <cellStyle name="Normal 6 2 2 2 3 6 2 2" xfId="4555" xr:uid="{00000000-0005-0000-0000-00009C110000}"/>
    <cellStyle name="Normal 6 2 2 2 3 6 3" xfId="4556" xr:uid="{00000000-0005-0000-0000-00009D110000}"/>
    <cellStyle name="Normal 6 2 2 2 3 6 4" xfId="4557" xr:uid="{00000000-0005-0000-0000-00009E110000}"/>
    <cellStyle name="Normal 6 2 2 2 3 7" xfId="4558" xr:uid="{00000000-0005-0000-0000-00009F110000}"/>
    <cellStyle name="Normal 6 2 2 2 3 7 2" xfId="4559" xr:uid="{00000000-0005-0000-0000-0000A0110000}"/>
    <cellStyle name="Normal 6 2 2 2 3 8" xfId="4560" xr:uid="{00000000-0005-0000-0000-0000A1110000}"/>
    <cellStyle name="Normal 6 2 2 2 3 9" xfId="4561" xr:uid="{00000000-0005-0000-0000-0000A2110000}"/>
    <cellStyle name="Normal 6 2 2 2 4" xfId="4562" xr:uid="{00000000-0005-0000-0000-0000A3110000}"/>
    <cellStyle name="Normal 6 2 2 2 4 2" xfId="4563" xr:uid="{00000000-0005-0000-0000-0000A4110000}"/>
    <cellStyle name="Normal 6 2 2 2 4 2 2" xfId="4564" xr:uid="{00000000-0005-0000-0000-0000A5110000}"/>
    <cellStyle name="Normal 6 2 2 2 4 2 2 2" xfId="4565" xr:uid="{00000000-0005-0000-0000-0000A6110000}"/>
    <cellStyle name="Normal 6 2 2 2 4 2 2 2 2" xfId="4566" xr:uid="{00000000-0005-0000-0000-0000A7110000}"/>
    <cellStyle name="Normal 6 2 2 2 4 2 2 2 2 2" xfId="4567" xr:uid="{00000000-0005-0000-0000-0000A8110000}"/>
    <cellStyle name="Normal 6 2 2 2 4 2 2 2 3" xfId="4568" xr:uid="{00000000-0005-0000-0000-0000A9110000}"/>
    <cellStyle name="Normal 6 2 2 2 4 2 2 2 4" xfId="4569" xr:uid="{00000000-0005-0000-0000-0000AA110000}"/>
    <cellStyle name="Normal 6 2 2 2 4 2 2 3" xfId="4570" xr:uid="{00000000-0005-0000-0000-0000AB110000}"/>
    <cellStyle name="Normal 6 2 2 2 4 2 2 3 2" xfId="4571" xr:uid="{00000000-0005-0000-0000-0000AC110000}"/>
    <cellStyle name="Normal 6 2 2 2 4 2 2 4" xfId="4572" xr:uid="{00000000-0005-0000-0000-0000AD110000}"/>
    <cellStyle name="Normal 6 2 2 2 4 2 2 5" xfId="4573" xr:uid="{00000000-0005-0000-0000-0000AE110000}"/>
    <cellStyle name="Normal 6 2 2 2 4 2 3" xfId="4574" xr:uid="{00000000-0005-0000-0000-0000AF110000}"/>
    <cellStyle name="Normal 6 2 2 2 4 2 3 2" xfId="4575" xr:uid="{00000000-0005-0000-0000-0000B0110000}"/>
    <cellStyle name="Normal 6 2 2 2 4 2 3 2 2" xfId="4576" xr:uid="{00000000-0005-0000-0000-0000B1110000}"/>
    <cellStyle name="Normal 6 2 2 2 4 2 3 3" xfId="4577" xr:uid="{00000000-0005-0000-0000-0000B2110000}"/>
    <cellStyle name="Normal 6 2 2 2 4 2 3 4" xfId="4578" xr:uid="{00000000-0005-0000-0000-0000B3110000}"/>
    <cellStyle name="Normal 6 2 2 2 4 2 4" xfId="4579" xr:uid="{00000000-0005-0000-0000-0000B4110000}"/>
    <cellStyle name="Normal 6 2 2 2 4 2 4 2" xfId="4580" xr:uid="{00000000-0005-0000-0000-0000B5110000}"/>
    <cellStyle name="Normal 6 2 2 2 4 2 5" xfId="4581" xr:uid="{00000000-0005-0000-0000-0000B6110000}"/>
    <cellStyle name="Normal 6 2 2 2 4 2 6" xfId="4582" xr:uid="{00000000-0005-0000-0000-0000B7110000}"/>
    <cellStyle name="Normal 6 2 2 2 4 3" xfId="4583" xr:uid="{00000000-0005-0000-0000-0000B8110000}"/>
    <cellStyle name="Normal 6 2 2 2 4 3 2" xfId="4584" xr:uid="{00000000-0005-0000-0000-0000B9110000}"/>
    <cellStyle name="Normal 6 2 2 2 4 3 2 2" xfId="4585" xr:uid="{00000000-0005-0000-0000-0000BA110000}"/>
    <cellStyle name="Normal 6 2 2 2 4 3 2 2 2" xfId="4586" xr:uid="{00000000-0005-0000-0000-0000BB110000}"/>
    <cellStyle name="Normal 6 2 2 2 4 3 2 3" xfId="4587" xr:uid="{00000000-0005-0000-0000-0000BC110000}"/>
    <cellStyle name="Normal 6 2 2 2 4 3 2 4" xfId="4588" xr:uid="{00000000-0005-0000-0000-0000BD110000}"/>
    <cellStyle name="Normal 6 2 2 2 4 3 3" xfId="4589" xr:uid="{00000000-0005-0000-0000-0000BE110000}"/>
    <cellStyle name="Normal 6 2 2 2 4 3 3 2" xfId="4590" xr:uid="{00000000-0005-0000-0000-0000BF110000}"/>
    <cellStyle name="Normal 6 2 2 2 4 3 4" xfId="4591" xr:uid="{00000000-0005-0000-0000-0000C0110000}"/>
    <cellStyle name="Normal 6 2 2 2 4 3 5" xfId="4592" xr:uid="{00000000-0005-0000-0000-0000C1110000}"/>
    <cellStyle name="Normal 6 2 2 2 4 4" xfId="4593" xr:uid="{00000000-0005-0000-0000-0000C2110000}"/>
    <cellStyle name="Normal 6 2 2 2 4 4 2" xfId="4594" xr:uid="{00000000-0005-0000-0000-0000C3110000}"/>
    <cellStyle name="Normal 6 2 2 2 4 4 2 2" xfId="4595" xr:uid="{00000000-0005-0000-0000-0000C4110000}"/>
    <cellStyle name="Normal 6 2 2 2 4 4 3" xfId="4596" xr:uid="{00000000-0005-0000-0000-0000C5110000}"/>
    <cellStyle name="Normal 6 2 2 2 4 4 4" xfId="4597" xr:uid="{00000000-0005-0000-0000-0000C6110000}"/>
    <cellStyle name="Normal 6 2 2 2 4 5" xfId="4598" xr:uid="{00000000-0005-0000-0000-0000C7110000}"/>
    <cellStyle name="Normal 6 2 2 2 4 5 2" xfId="4599" xr:uid="{00000000-0005-0000-0000-0000C8110000}"/>
    <cellStyle name="Normal 6 2 2 2 4 6" xfId="4600" xr:uid="{00000000-0005-0000-0000-0000C9110000}"/>
    <cellStyle name="Normal 6 2 2 2 4 7" xfId="4601" xr:uid="{00000000-0005-0000-0000-0000CA110000}"/>
    <cellStyle name="Normal 6 2 2 2 5" xfId="4602" xr:uid="{00000000-0005-0000-0000-0000CB110000}"/>
    <cellStyle name="Normal 6 2 2 2 5 2" xfId="4603" xr:uid="{00000000-0005-0000-0000-0000CC110000}"/>
    <cellStyle name="Normal 6 2 2 2 5 2 2" xfId="4604" xr:uid="{00000000-0005-0000-0000-0000CD110000}"/>
    <cellStyle name="Normal 6 2 2 2 5 2 2 2" xfId="4605" xr:uid="{00000000-0005-0000-0000-0000CE110000}"/>
    <cellStyle name="Normal 6 2 2 2 5 2 2 2 2" xfId="4606" xr:uid="{00000000-0005-0000-0000-0000CF110000}"/>
    <cellStyle name="Normal 6 2 2 2 5 2 2 3" xfId="4607" xr:uid="{00000000-0005-0000-0000-0000D0110000}"/>
    <cellStyle name="Normal 6 2 2 2 5 2 2 4" xfId="4608" xr:uid="{00000000-0005-0000-0000-0000D1110000}"/>
    <cellStyle name="Normal 6 2 2 2 5 2 3" xfId="4609" xr:uid="{00000000-0005-0000-0000-0000D2110000}"/>
    <cellStyle name="Normal 6 2 2 2 5 2 3 2" xfId="4610" xr:uid="{00000000-0005-0000-0000-0000D3110000}"/>
    <cellStyle name="Normal 6 2 2 2 5 2 4" xfId="4611" xr:uid="{00000000-0005-0000-0000-0000D4110000}"/>
    <cellStyle name="Normal 6 2 2 2 5 2 5" xfId="4612" xr:uid="{00000000-0005-0000-0000-0000D5110000}"/>
    <cellStyle name="Normal 6 2 2 2 5 3" xfId="4613" xr:uid="{00000000-0005-0000-0000-0000D6110000}"/>
    <cellStyle name="Normal 6 2 2 2 5 3 2" xfId="4614" xr:uid="{00000000-0005-0000-0000-0000D7110000}"/>
    <cellStyle name="Normal 6 2 2 2 5 3 2 2" xfId="4615" xr:uid="{00000000-0005-0000-0000-0000D8110000}"/>
    <cellStyle name="Normal 6 2 2 2 5 3 3" xfId="4616" xr:uid="{00000000-0005-0000-0000-0000D9110000}"/>
    <cellStyle name="Normal 6 2 2 2 5 3 4" xfId="4617" xr:uid="{00000000-0005-0000-0000-0000DA110000}"/>
    <cellStyle name="Normal 6 2 2 2 5 4" xfId="4618" xr:uid="{00000000-0005-0000-0000-0000DB110000}"/>
    <cellStyle name="Normal 6 2 2 2 5 4 2" xfId="4619" xr:uid="{00000000-0005-0000-0000-0000DC110000}"/>
    <cellStyle name="Normal 6 2 2 2 5 5" xfId="4620" xr:uid="{00000000-0005-0000-0000-0000DD110000}"/>
    <cellStyle name="Normal 6 2 2 2 5 6" xfId="4621" xr:uid="{00000000-0005-0000-0000-0000DE110000}"/>
    <cellStyle name="Normal 6 2 2 2 6" xfId="4622" xr:uid="{00000000-0005-0000-0000-0000DF110000}"/>
    <cellStyle name="Normal 6 2 2 2 6 2" xfId="4623" xr:uid="{00000000-0005-0000-0000-0000E0110000}"/>
    <cellStyle name="Normal 6 2 2 2 6 2 2" xfId="4624" xr:uid="{00000000-0005-0000-0000-0000E1110000}"/>
    <cellStyle name="Normal 6 2 2 2 6 2 2 2" xfId="4625" xr:uid="{00000000-0005-0000-0000-0000E2110000}"/>
    <cellStyle name="Normal 6 2 2 2 6 2 2 2 2" xfId="4626" xr:uid="{00000000-0005-0000-0000-0000E3110000}"/>
    <cellStyle name="Normal 6 2 2 2 6 2 2 3" xfId="4627" xr:uid="{00000000-0005-0000-0000-0000E4110000}"/>
    <cellStyle name="Normal 6 2 2 2 6 2 2 4" xfId="4628" xr:uid="{00000000-0005-0000-0000-0000E5110000}"/>
    <cellStyle name="Normal 6 2 2 2 6 2 3" xfId="4629" xr:uid="{00000000-0005-0000-0000-0000E6110000}"/>
    <cellStyle name="Normal 6 2 2 2 6 2 3 2" xfId="4630" xr:uid="{00000000-0005-0000-0000-0000E7110000}"/>
    <cellStyle name="Normal 6 2 2 2 6 2 4" xfId="4631" xr:uid="{00000000-0005-0000-0000-0000E8110000}"/>
    <cellStyle name="Normal 6 2 2 2 6 2 5" xfId="4632" xr:uid="{00000000-0005-0000-0000-0000E9110000}"/>
    <cellStyle name="Normal 6 2 2 2 6 3" xfId="4633" xr:uid="{00000000-0005-0000-0000-0000EA110000}"/>
    <cellStyle name="Normal 6 2 2 2 6 3 2" xfId="4634" xr:uid="{00000000-0005-0000-0000-0000EB110000}"/>
    <cellStyle name="Normal 6 2 2 2 6 3 2 2" xfId="4635" xr:uid="{00000000-0005-0000-0000-0000EC110000}"/>
    <cellStyle name="Normal 6 2 2 2 6 3 3" xfId="4636" xr:uid="{00000000-0005-0000-0000-0000ED110000}"/>
    <cellStyle name="Normal 6 2 2 2 6 3 4" xfId="4637" xr:uid="{00000000-0005-0000-0000-0000EE110000}"/>
    <cellStyle name="Normal 6 2 2 2 6 4" xfId="4638" xr:uid="{00000000-0005-0000-0000-0000EF110000}"/>
    <cellStyle name="Normal 6 2 2 2 6 4 2" xfId="4639" xr:uid="{00000000-0005-0000-0000-0000F0110000}"/>
    <cellStyle name="Normal 6 2 2 2 6 5" xfId="4640" xr:uid="{00000000-0005-0000-0000-0000F1110000}"/>
    <cellStyle name="Normal 6 2 2 2 6 6" xfId="4641" xr:uid="{00000000-0005-0000-0000-0000F2110000}"/>
    <cellStyle name="Normal 6 2 2 2 7" xfId="4642" xr:uid="{00000000-0005-0000-0000-0000F3110000}"/>
    <cellStyle name="Normal 6 2 2 2 7 2" xfId="4643" xr:uid="{00000000-0005-0000-0000-0000F4110000}"/>
    <cellStyle name="Normal 6 2 2 2 7 2 2" xfId="4644" xr:uid="{00000000-0005-0000-0000-0000F5110000}"/>
    <cellStyle name="Normal 6 2 2 2 7 2 2 2" xfId="4645" xr:uid="{00000000-0005-0000-0000-0000F6110000}"/>
    <cellStyle name="Normal 6 2 2 2 7 2 3" xfId="4646" xr:uid="{00000000-0005-0000-0000-0000F7110000}"/>
    <cellStyle name="Normal 6 2 2 2 7 2 4" xfId="4647" xr:uid="{00000000-0005-0000-0000-0000F8110000}"/>
    <cellStyle name="Normal 6 2 2 2 7 3" xfId="4648" xr:uid="{00000000-0005-0000-0000-0000F9110000}"/>
    <cellStyle name="Normal 6 2 2 2 7 3 2" xfId="4649" xr:uid="{00000000-0005-0000-0000-0000FA110000}"/>
    <cellStyle name="Normal 6 2 2 2 7 4" xfId="4650" xr:uid="{00000000-0005-0000-0000-0000FB110000}"/>
    <cellStyle name="Normal 6 2 2 2 7 5" xfId="4651" xr:uid="{00000000-0005-0000-0000-0000FC110000}"/>
    <cellStyle name="Normal 6 2 2 2 8" xfId="4652" xr:uid="{00000000-0005-0000-0000-0000FD110000}"/>
    <cellStyle name="Normal 6 2 2 2 8 2" xfId="4653" xr:uid="{00000000-0005-0000-0000-0000FE110000}"/>
    <cellStyle name="Normal 6 2 2 2 8 2 2" xfId="4654" xr:uid="{00000000-0005-0000-0000-0000FF110000}"/>
    <cellStyle name="Normal 6 2 2 2 8 2 2 2" xfId="4655" xr:uid="{00000000-0005-0000-0000-000000120000}"/>
    <cellStyle name="Normal 6 2 2 2 8 2 3" xfId="4656" xr:uid="{00000000-0005-0000-0000-000001120000}"/>
    <cellStyle name="Normal 6 2 2 2 8 2 4" xfId="4657" xr:uid="{00000000-0005-0000-0000-000002120000}"/>
    <cellStyle name="Normal 6 2 2 2 8 3" xfId="4658" xr:uid="{00000000-0005-0000-0000-000003120000}"/>
    <cellStyle name="Normal 6 2 2 2 8 3 2" xfId="4659" xr:uid="{00000000-0005-0000-0000-000004120000}"/>
    <cellStyle name="Normal 6 2 2 2 8 4" xfId="4660" xr:uid="{00000000-0005-0000-0000-000005120000}"/>
    <cellStyle name="Normal 6 2 2 2 8 5" xfId="4661" xr:uid="{00000000-0005-0000-0000-000006120000}"/>
    <cellStyle name="Normal 6 2 2 2 9" xfId="4662" xr:uid="{00000000-0005-0000-0000-000007120000}"/>
    <cellStyle name="Normal 6 2 2 2 9 2" xfId="4663" xr:uid="{00000000-0005-0000-0000-000008120000}"/>
    <cellStyle name="Normal 6 2 2 2 9 2 2" xfId="4664" xr:uid="{00000000-0005-0000-0000-000009120000}"/>
    <cellStyle name="Normal 6 2 2 2 9 3" xfId="4665" xr:uid="{00000000-0005-0000-0000-00000A120000}"/>
    <cellStyle name="Normal 6 2 2 2 9 4" xfId="4666" xr:uid="{00000000-0005-0000-0000-00000B120000}"/>
    <cellStyle name="Normal 6 2 2 3" xfId="4667" xr:uid="{00000000-0005-0000-0000-00000C120000}"/>
    <cellStyle name="Normal 6 2 2 3 10" xfId="4668" xr:uid="{00000000-0005-0000-0000-00000D120000}"/>
    <cellStyle name="Normal 6 2 2 3 2" xfId="4669" xr:uid="{00000000-0005-0000-0000-00000E120000}"/>
    <cellStyle name="Normal 6 2 2 3 2 2" xfId="4670" xr:uid="{00000000-0005-0000-0000-00000F120000}"/>
    <cellStyle name="Normal 6 2 2 3 2 2 2" xfId="4671" xr:uid="{00000000-0005-0000-0000-000010120000}"/>
    <cellStyle name="Normal 6 2 2 3 2 2 2 2" xfId="4672" xr:uid="{00000000-0005-0000-0000-000011120000}"/>
    <cellStyle name="Normal 6 2 2 3 2 2 2 2 2" xfId="4673" xr:uid="{00000000-0005-0000-0000-000012120000}"/>
    <cellStyle name="Normal 6 2 2 3 2 2 2 2 2 2" xfId="4674" xr:uid="{00000000-0005-0000-0000-000013120000}"/>
    <cellStyle name="Normal 6 2 2 3 2 2 2 2 2 2 2" xfId="4675" xr:uid="{00000000-0005-0000-0000-000014120000}"/>
    <cellStyle name="Normal 6 2 2 3 2 2 2 2 2 3" xfId="4676" xr:uid="{00000000-0005-0000-0000-000015120000}"/>
    <cellStyle name="Normal 6 2 2 3 2 2 2 2 2 4" xfId="4677" xr:uid="{00000000-0005-0000-0000-000016120000}"/>
    <cellStyle name="Normal 6 2 2 3 2 2 2 2 3" xfId="4678" xr:uid="{00000000-0005-0000-0000-000017120000}"/>
    <cellStyle name="Normal 6 2 2 3 2 2 2 2 3 2" xfId="4679" xr:uid="{00000000-0005-0000-0000-000018120000}"/>
    <cellStyle name="Normal 6 2 2 3 2 2 2 2 4" xfId="4680" xr:uid="{00000000-0005-0000-0000-000019120000}"/>
    <cellStyle name="Normal 6 2 2 3 2 2 2 2 5" xfId="4681" xr:uid="{00000000-0005-0000-0000-00001A120000}"/>
    <cellStyle name="Normal 6 2 2 3 2 2 2 3" xfId="4682" xr:uid="{00000000-0005-0000-0000-00001B120000}"/>
    <cellStyle name="Normal 6 2 2 3 2 2 2 3 2" xfId="4683" xr:uid="{00000000-0005-0000-0000-00001C120000}"/>
    <cellStyle name="Normal 6 2 2 3 2 2 2 3 2 2" xfId="4684" xr:uid="{00000000-0005-0000-0000-00001D120000}"/>
    <cellStyle name="Normal 6 2 2 3 2 2 2 3 3" xfId="4685" xr:uid="{00000000-0005-0000-0000-00001E120000}"/>
    <cellStyle name="Normal 6 2 2 3 2 2 2 3 4" xfId="4686" xr:uid="{00000000-0005-0000-0000-00001F120000}"/>
    <cellStyle name="Normal 6 2 2 3 2 2 2 4" xfId="4687" xr:uid="{00000000-0005-0000-0000-000020120000}"/>
    <cellStyle name="Normal 6 2 2 3 2 2 2 4 2" xfId="4688" xr:uid="{00000000-0005-0000-0000-000021120000}"/>
    <cellStyle name="Normal 6 2 2 3 2 2 2 5" xfId="4689" xr:uid="{00000000-0005-0000-0000-000022120000}"/>
    <cellStyle name="Normal 6 2 2 3 2 2 2 6" xfId="4690" xr:uid="{00000000-0005-0000-0000-000023120000}"/>
    <cellStyle name="Normal 6 2 2 3 2 2 3" xfId="4691" xr:uid="{00000000-0005-0000-0000-000024120000}"/>
    <cellStyle name="Normal 6 2 2 3 2 2 3 2" xfId="4692" xr:uid="{00000000-0005-0000-0000-000025120000}"/>
    <cellStyle name="Normal 6 2 2 3 2 2 3 2 2" xfId="4693" xr:uid="{00000000-0005-0000-0000-000026120000}"/>
    <cellStyle name="Normal 6 2 2 3 2 2 3 2 2 2" xfId="4694" xr:uid="{00000000-0005-0000-0000-000027120000}"/>
    <cellStyle name="Normal 6 2 2 3 2 2 3 2 3" xfId="4695" xr:uid="{00000000-0005-0000-0000-000028120000}"/>
    <cellStyle name="Normal 6 2 2 3 2 2 3 2 4" xfId="4696" xr:uid="{00000000-0005-0000-0000-000029120000}"/>
    <cellStyle name="Normal 6 2 2 3 2 2 3 3" xfId="4697" xr:uid="{00000000-0005-0000-0000-00002A120000}"/>
    <cellStyle name="Normal 6 2 2 3 2 2 3 3 2" xfId="4698" xr:uid="{00000000-0005-0000-0000-00002B120000}"/>
    <cellStyle name="Normal 6 2 2 3 2 2 3 4" xfId="4699" xr:uid="{00000000-0005-0000-0000-00002C120000}"/>
    <cellStyle name="Normal 6 2 2 3 2 2 3 5" xfId="4700" xr:uid="{00000000-0005-0000-0000-00002D120000}"/>
    <cellStyle name="Normal 6 2 2 3 2 2 4" xfId="4701" xr:uid="{00000000-0005-0000-0000-00002E120000}"/>
    <cellStyle name="Normal 6 2 2 3 2 2 4 2" xfId="4702" xr:uid="{00000000-0005-0000-0000-00002F120000}"/>
    <cellStyle name="Normal 6 2 2 3 2 2 4 2 2" xfId="4703" xr:uid="{00000000-0005-0000-0000-000030120000}"/>
    <cellStyle name="Normal 6 2 2 3 2 2 4 3" xfId="4704" xr:uid="{00000000-0005-0000-0000-000031120000}"/>
    <cellStyle name="Normal 6 2 2 3 2 2 4 4" xfId="4705" xr:uid="{00000000-0005-0000-0000-000032120000}"/>
    <cellStyle name="Normal 6 2 2 3 2 2 5" xfId="4706" xr:uid="{00000000-0005-0000-0000-000033120000}"/>
    <cellStyle name="Normal 6 2 2 3 2 2 5 2" xfId="4707" xr:uid="{00000000-0005-0000-0000-000034120000}"/>
    <cellStyle name="Normal 6 2 2 3 2 2 6" xfId="4708" xr:uid="{00000000-0005-0000-0000-000035120000}"/>
    <cellStyle name="Normal 6 2 2 3 2 2 7" xfId="4709" xr:uid="{00000000-0005-0000-0000-000036120000}"/>
    <cellStyle name="Normal 6 2 2 3 2 3" xfId="4710" xr:uid="{00000000-0005-0000-0000-000037120000}"/>
    <cellStyle name="Normal 6 2 2 3 2 3 2" xfId="4711" xr:uid="{00000000-0005-0000-0000-000038120000}"/>
    <cellStyle name="Normal 6 2 2 3 2 3 2 2" xfId="4712" xr:uid="{00000000-0005-0000-0000-000039120000}"/>
    <cellStyle name="Normal 6 2 2 3 2 3 2 2 2" xfId="4713" xr:uid="{00000000-0005-0000-0000-00003A120000}"/>
    <cellStyle name="Normal 6 2 2 3 2 3 2 2 2 2" xfId="4714" xr:uid="{00000000-0005-0000-0000-00003B120000}"/>
    <cellStyle name="Normal 6 2 2 3 2 3 2 2 3" xfId="4715" xr:uid="{00000000-0005-0000-0000-00003C120000}"/>
    <cellStyle name="Normal 6 2 2 3 2 3 2 2 4" xfId="4716" xr:uid="{00000000-0005-0000-0000-00003D120000}"/>
    <cellStyle name="Normal 6 2 2 3 2 3 2 3" xfId="4717" xr:uid="{00000000-0005-0000-0000-00003E120000}"/>
    <cellStyle name="Normal 6 2 2 3 2 3 2 3 2" xfId="4718" xr:uid="{00000000-0005-0000-0000-00003F120000}"/>
    <cellStyle name="Normal 6 2 2 3 2 3 2 4" xfId="4719" xr:uid="{00000000-0005-0000-0000-000040120000}"/>
    <cellStyle name="Normal 6 2 2 3 2 3 2 5" xfId="4720" xr:uid="{00000000-0005-0000-0000-000041120000}"/>
    <cellStyle name="Normal 6 2 2 3 2 3 3" xfId="4721" xr:uid="{00000000-0005-0000-0000-000042120000}"/>
    <cellStyle name="Normal 6 2 2 3 2 3 3 2" xfId="4722" xr:uid="{00000000-0005-0000-0000-000043120000}"/>
    <cellStyle name="Normal 6 2 2 3 2 3 3 2 2" xfId="4723" xr:uid="{00000000-0005-0000-0000-000044120000}"/>
    <cellStyle name="Normal 6 2 2 3 2 3 3 3" xfId="4724" xr:uid="{00000000-0005-0000-0000-000045120000}"/>
    <cellStyle name="Normal 6 2 2 3 2 3 3 4" xfId="4725" xr:uid="{00000000-0005-0000-0000-000046120000}"/>
    <cellStyle name="Normal 6 2 2 3 2 3 4" xfId="4726" xr:uid="{00000000-0005-0000-0000-000047120000}"/>
    <cellStyle name="Normal 6 2 2 3 2 3 4 2" xfId="4727" xr:uid="{00000000-0005-0000-0000-000048120000}"/>
    <cellStyle name="Normal 6 2 2 3 2 3 5" xfId="4728" xr:uid="{00000000-0005-0000-0000-000049120000}"/>
    <cellStyle name="Normal 6 2 2 3 2 3 6" xfId="4729" xr:uid="{00000000-0005-0000-0000-00004A120000}"/>
    <cellStyle name="Normal 6 2 2 3 2 4" xfId="4730" xr:uid="{00000000-0005-0000-0000-00004B120000}"/>
    <cellStyle name="Normal 6 2 2 3 2 4 2" xfId="4731" xr:uid="{00000000-0005-0000-0000-00004C120000}"/>
    <cellStyle name="Normal 6 2 2 3 2 4 2 2" xfId="4732" xr:uid="{00000000-0005-0000-0000-00004D120000}"/>
    <cellStyle name="Normal 6 2 2 3 2 4 2 2 2" xfId="4733" xr:uid="{00000000-0005-0000-0000-00004E120000}"/>
    <cellStyle name="Normal 6 2 2 3 2 4 2 2 2 2" xfId="4734" xr:uid="{00000000-0005-0000-0000-00004F120000}"/>
    <cellStyle name="Normal 6 2 2 3 2 4 2 2 3" xfId="4735" xr:uid="{00000000-0005-0000-0000-000050120000}"/>
    <cellStyle name="Normal 6 2 2 3 2 4 2 2 4" xfId="4736" xr:uid="{00000000-0005-0000-0000-000051120000}"/>
    <cellStyle name="Normal 6 2 2 3 2 4 2 3" xfId="4737" xr:uid="{00000000-0005-0000-0000-000052120000}"/>
    <cellStyle name="Normal 6 2 2 3 2 4 2 3 2" xfId="4738" xr:uid="{00000000-0005-0000-0000-000053120000}"/>
    <cellStyle name="Normal 6 2 2 3 2 4 2 4" xfId="4739" xr:uid="{00000000-0005-0000-0000-000054120000}"/>
    <cellStyle name="Normal 6 2 2 3 2 4 2 5" xfId="4740" xr:uid="{00000000-0005-0000-0000-000055120000}"/>
    <cellStyle name="Normal 6 2 2 3 2 4 3" xfId="4741" xr:uid="{00000000-0005-0000-0000-000056120000}"/>
    <cellStyle name="Normal 6 2 2 3 2 4 3 2" xfId="4742" xr:uid="{00000000-0005-0000-0000-000057120000}"/>
    <cellStyle name="Normal 6 2 2 3 2 4 3 2 2" xfId="4743" xr:uid="{00000000-0005-0000-0000-000058120000}"/>
    <cellStyle name="Normal 6 2 2 3 2 4 3 3" xfId="4744" xr:uid="{00000000-0005-0000-0000-000059120000}"/>
    <cellStyle name="Normal 6 2 2 3 2 4 3 4" xfId="4745" xr:uid="{00000000-0005-0000-0000-00005A120000}"/>
    <cellStyle name="Normal 6 2 2 3 2 4 4" xfId="4746" xr:uid="{00000000-0005-0000-0000-00005B120000}"/>
    <cellStyle name="Normal 6 2 2 3 2 4 4 2" xfId="4747" xr:uid="{00000000-0005-0000-0000-00005C120000}"/>
    <cellStyle name="Normal 6 2 2 3 2 4 5" xfId="4748" xr:uid="{00000000-0005-0000-0000-00005D120000}"/>
    <cellStyle name="Normal 6 2 2 3 2 4 6" xfId="4749" xr:uid="{00000000-0005-0000-0000-00005E120000}"/>
    <cellStyle name="Normal 6 2 2 3 2 5" xfId="4750" xr:uid="{00000000-0005-0000-0000-00005F120000}"/>
    <cellStyle name="Normal 6 2 2 3 2 5 2" xfId="4751" xr:uid="{00000000-0005-0000-0000-000060120000}"/>
    <cellStyle name="Normal 6 2 2 3 2 5 2 2" xfId="4752" xr:uid="{00000000-0005-0000-0000-000061120000}"/>
    <cellStyle name="Normal 6 2 2 3 2 5 2 2 2" xfId="4753" xr:uid="{00000000-0005-0000-0000-000062120000}"/>
    <cellStyle name="Normal 6 2 2 3 2 5 2 3" xfId="4754" xr:uid="{00000000-0005-0000-0000-000063120000}"/>
    <cellStyle name="Normal 6 2 2 3 2 5 2 4" xfId="4755" xr:uid="{00000000-0005-0000-0000-000064120000}"/>
    <cellStyle name="Normal 6 2 2 3 2 5 3" xfId="4756" xr:uid="{00000000-0005-0000-0000-000065120000}"/>
    <cellStyle name="Normal 6 2 2 3 2 5 3 2" xfId="4757" xr:uid="{00000000-0005-0000-0000-000066120000}"/>
    <cellStyle name="Normal 6 2 2 3 2 5 4" xfId="4758" xr:uid="{00000000-0005-0000-0000-000067120000}"/>
    <cellStyle name="Normal 6 2 2 3 2 5 5" xfId="4759" xr:uid="{00000000-0005-0000-0000-000068120000}"/>
    <cellStyle name="Normal 6 2 2 3 2 6" xfId="4760" xr:uid="{00000000-0005-0000-0000-000069120000}"/>
    <cellStyle name="Normal 6 2 2 3 2 6 2" xfId="4761" xr:uid="{00000000-0005-0000-0000-00006A120000}"/>
    <cellStyle name="Normal 6 2 2 3 2 6 2 2" xfId="4762" xr:uid="{00000000-0005-0000-0000-00006B120000}"/>
    <cellStyle name="Normal 6 2 2 3 2 6 3" xfId="4763" xr:uid="{00000000-0005-0000-0000-00006C120000}"/>
    <cellStyle name="Normal 6 2 2 3 2 6 4" xfId="4764" xr:uid="{00000000-0005-0000-0000-00006D120000}"/>
    <cellStyle name="Normal 6 2 2 3 2 7" xfId="4765" xr:uid="{00000000-0005-0000-0000-00006E120000}"/>
    <cellStyle name="Normal 6 2 2 3 2 7 2" xfId="4766" xr:uid="{00000000-0005-0000-0000-00006F120000}"/>
    <cellStyle name="Normal 6 2 2 3 2 8" xfId="4767" xr:uid="{00000000-0005-0000-0000-000070120000}"/>
    <cellStyle name="Normal 6 2 2 3 2 9" xfId="4768" xr:uid="{00000000-0005-0000-0000-000071120000}"/>
    <cellStyle name="Normal 6 2 2 3 3" xfId="4769" xr:uid="{00000000-0005-0000-0000-000072120000}"/>
    <cellStyle name="Normal 6 2 2 3 3 2" xfId="4770" xr:uid="{00000000-0005-0000-0000-000073120000}"/>
    <cellStyle name="Normal 6 2 2 3 3 2 2" xfId="4771" xr:uid="{00000000-0005-0000-0000-000074120000}"/>
    <cellStyle name="Normal 6 2 2 3 3 2 2 2" xfId="4772" xr:uid="{00000000-0005-0000-0000-000075120000}"/>
    <cellStyle name="Normal 6 2 2 3 3 2 2 2 2" xfId="4773" xr:uid="{00000000-0005-0000-0000-000076120000}"/>
    <cellStyle name="Normal 6 2 2 3 3 2 2 2 2 2" xfId="4774" xr:uid="{00000000-0005-0000-0000-000077120000}"/>
    <cellStyle name="Normal 6 2 2 3 3 2 2 2 3" xfId="4775" xr:uid="{00000000-0005-0000-0000-000078120000}"/>
    <cellStyle name="Normal 6 2 2 3 3 2 2 2 4" xfId="4776" xr:uid="{00000000-0005-0000-0000-000079120000}"/>
    <cellStyle name="Normal 6 2 2 3 3 2 2 3" xfId="4777" xr:uid="{00000000-0005-0000-0000-00007A120000}"/>
    <cellStyle name="Normal 6 2 2 3 3 2 2 3 2" xfId="4778" xr:uid="{00000000-0005-0000-0000-00007B120000}"/>
    <cellStyle name="Normal 6 2 2 3 3 2 2 4" xfId="4779" xr:uid="{00000000-0005-0000-0000-00007C120000}"/>
    <cellStyle name="Normal 6 2 2 3 3 2 2 5" xfId="4780" xr:uid="{00000000-0005-0000-0000-00007D120000}"/>
    <cellStyle name="Normal 6 2 2 3 3 2 3" xfId="4781" xr:uid="{00000000-0005-0000-0000-00007E120000}"/>
    <cellStyle name="Normal 6 2 2 3 3 2 3 2" xfId="4782" xr:uid="{00000000-0005-0000-0000-00007F120000}"/>
    <cellStyle name="Normal 6 2 2 3 3 2 3 2 2" xfId="4783" xr:uid="{00000000-0005-0000-0000-000080120000}"/>
    <cellStyle name="Normal 6 2 2 3 3 2 3 3" xfId="4784" xr:uid="{00000000-0005-0000-0000-000081120000}"/>
    <cellStyle name="Normal 6 2 2 3 3 2 3 4" xfId="4785" xr:uid="{00000000-0005-0000-0000-000082120000}"/>
    <cellStyle name="Normal 6 2 2 3 3 2 4" xfId="4786" xr:uid="{00000000-0005-0000-0000-000083120000}"/>
    <cellStyle name="Normal 6 2 2 3 3 2 4 2" xfId="4787" xr:uid="{00000000-0005-0000-0000-000084120000}"/>
    <cellStyle name="Normal 6 2 2 3 3 2 5" xfId="4788" xr:uid="{00000000-0005-0000-0000-000085120000}"/>
    <cellStyle name="Normal 6 2 2 3 3 2 6" xfId="4789" xr:uid="{00000000-0005-0000-0000-000086120000}"/>
    <cellStyle name="Normal 6 2 2 3 3 3" xfId="4790" xr:uid="{00000000-0005-0000-0000-000087120000}"/>
    <cellStyle name="Normal 6 2 2 3 3 3 2" xfId="4791" xr:uid="{00000000-0005-0000-0000-000088120000}"/>
    <cellStyle name="Normal 6 2 2 3 3 3 2 2" xfId="4792" xr:uid="{00000000-0005-0000-0000-000089120000}"/>
    <cellStyle name="Normal 6 2 2 3 3 3 2 2 2" xfId="4793" xr:uid="{00000000-0005-0000-0000-00008A120000}"/>
    <cellStyle name="Normal 6 2 2 3 3 3 2 3" xfId="4794" xr:uid="{00000000-0005-0000-0000-00008B120000}"/>
    <cellStyle name="Normal 6 2 2 3 3 3 2 4" xfId="4795" xr:uid="{00000000-0005-0000-0000-00008C120000}"/>
    <cellStyle name="Normal 6 2 2 3 3 3 3" xfId="4796" xr:uid="{00000000-0005-0000-0000-00008D120000}"/>
    <cellStyle name="Normal 6 2 2 3 3 3 3 2" xfId="4797" xr:uid="{00000000-0005-0000-0000-00008E120000}"/>
    <cellStyle name="Normal 6 2 2 3 3 3 4" xfId="4798" xr:uid="{00000000-0005-0000-0000-00008F120000}"/>
    <cellStyle name="Normal 6 2 2 3 3 3 5" xfId="4799" xr:uid="{00000000-0005-0000-0000-000090120000}"/>
    <cellStyle name="Normal 6 2 2 3 3 4" xfId="4800" xr:uid="{00000000-0005-0000-0000-000091120000}"/>
    <cellStyle name="Normal 6 2 2 3 3 4 2" xfId="4801" xr:uid="{00000000-0005-0000-0000-000092120000}"/>
    <cellStyle name="Normal 6 2 2 3 3 4 2 2" xfId="4802" xr:uid="{00000000-0005-0000-0000-000093120000}"/>
    <cellStyle name="Normal 6 2 2 3 3 4 3" xfId="4803" xr:uid="{00000000-0005-0000-0000-000094120000}"/>
    <cellStyle name="Normal 6 2 2 3 3 4 4" xfId="4804" xr:uid="{00000000-0005-0000-0000-000095120000}"/>
    <cellStyle name="Normal 6 2 2 3 3 5" xfId="4805" xr:uid="{00000000-0005-0000-0000-000096120000}"/>
    <cellStyle name="Normal 6 2 2 3 3 5 2" xfId="4806" xr:uid="{00000000-0005-0000-0000-000097120000}"/>
    <cellStyle name="Normal 6 2 2 3 3 6" xfId="4807" xr:uid="{00000000-0005-0000-0000-000098120000}"/>
    <cellStyle name="Normal 6 2 2 3 3 7" xfId="4808" xr:uid="{00000000-0005-0000-0000-000099120000}"/>
    <cellStyle name="Normal 6 2 2 3 4" xfId="4809" xr:uid="{00000000-0005-0000-0000-00009A120000}"/>
    <cellStyle name="Normal 6 2 2 3 4 2" xfId="4810" xr:uid="{00000000-0005-0000-0000-00009B120000}"/>
    <cellStyle name="Normal 6 2 2 3 4 2 2" xfId="4811" xr:uid="{00000000-0005-0000-0000-00009C120000}"/>
    <cellStyle name="Normal 6 2 2 3 4 2 2 2" xfId="4812" xr:uid="{00000000-0005-0000-0000-00009D120000}"/>
    <cellStyle name="Normal 6 2 2 3 4 2 2 2 2" xfId="4813" xr:uid="{00000000-0005-0000-0000-00009E120000}"/>
    <cellStyle name="Normal 6 2 2 3 4 2 2 3" xfId="4814" xr:uid="{00000000-0005-0000-0000-00009F120000}"/>
    <cellStyle name="Normal 6 2 2 3 4 2 2 4" xfId="4815" xr:uid="{00000000-0005-0000-0000-0000A0120000}"/>
    <cellStyle name="Normal 6 2 2 3 4 2 3" xfId="4816" xr:uid="{00000000-0005-0000-0000-0000A1120000}"/>
    <cellStyle name="Normal 6 2 2 3 4 2 3 2" xfId="4817" xr:uid="{00000000-0005-0000-0000-0000A2120000}"/>
    <cellStyle name="Normal 6 2 2 3 4 2 4" xfId="4818" xr:uid="{00000000-0005-0000-0000-0000A3120000}"/>
    <cellStyle name="Normal 6 2 2 3 4 2 5" xfId="4819" xr:uid="{00000000-0005-0000-0000-0000A4120000}"/>
    <cellStyle name="Normal 6 2 2 3 4 3" xfId="4820" xr:uid="{00000000-0005-0000-0000-0000A5120000}"/>
    <cellStyle name="Normal 6 2 2 3 4 3 2" xfId="4821" xr:uid="{00000000-0005-0000-0000-0000A6120000}"/>
    <cellStyle name="Normal 6 2 2 3 4 3 2 2" xfId="4822" xr:uid="{00000000-0005-0000-0000-0000A7120000}"/>
    <cellStyle name="Normal 6 2 2 3 4 3 3" xfId="4823" xr:uid="{00000000-0005-0000-0000-0000A8120000}"/>
    <cellStyle name="Normal 6 2 2 3 4 3 4" xfId="4824" xr:uid="{00000000-0005-0000-0000-0000A9120000}"/>
    <cellStyle name="Normal 6 2 2 3 4 4" xfId="4825" xr:uid="{00000000-0005-0000-0000-0000AA120000}"/>
    <cellStyle name="Normal 6 2 2 3 4 4 2" xfId="4826" xr:uid="{00000000-0005-0000-0000-0000AB120000}"/>
    <cellStyle name="Normal 6 2 2 3 4 5" xfId="4827" xr:uid="{00000000-0005-0000-0000-0000AC120000}"/>
    <cellStyle name="Normal 6 2 2 3 4 6" xfId="4828" xr:uid="{00000000-0005-0000-0000-0000AD120000}"/>
    <cellStyle name="Normal 6 2 2 3 5" xfId="4829" xr:uid="{00000000-0005-0000-0000-0000AE120000}"/>
    <cellStyle name="Normal 6 2 2 3 5 2" xfId="4830" xr:uid="{00000000-0005-0000-0000-0000AF120000}"/>
    <cellStyle name="Normal 6 2 2 3 5 2 2" xfId="4831" xr:uid="{00000000-0005-0000-0000-0000B0120000}"/>
    <cellStyle name="Normal 6 2 2 3 5 2 2 2" xfId="4832" xr:uid="{00000000-0005-0000-0000-0000B1120000}"/>
    <cellStyle name="Normal 6 2 2 3 5 2 2 2 2" xfId="4833" xr:uid="{00000000-0005-0000-0000-0000B2120000}"/>
    <cellStyle name="Normal 6 2 2 3 5 2 2 3" xfId="4834" xr:uid="{00000000-0005-0000-0000-0000B3120000}"/>
    <cellStyle name="Normal 6 2 2 3 5 2 2 4" xfId="4835" xr:uid="{00000000-0005-0000-0000-0000B4120000}"/>
    <cellStyle name="Normal 6 2 2 3 5 2 3" xfId="4836" xr:uid="{00000000-0005-0000-0000-0000B5120000}"/>
    <cellStyle name="Normal 6 2 2 3 5 2 3 2" xfId="4837" xr:uid="{00000000-0005-0000-0000-0000B6120000}"/>
    <cellStyle name="Normal 6 2 2 3 5 2 4" xfId="4838" xr:uid="{00000000-0005-0000-0000-0000B7120000}"/>
    <cellStyle name="Normal 6 2 2 3 5 2 5" xfId="4839" xr:uid="{00000000-0005-0000-0000-0000B8120000}"/>
    <cellStyle name="Normal 6 2 2 3 5 3" xfId="4840" xr:uid="{00000000-0005-0000-0000-0000B9120000}"/>
    <cellStyle name="Normal 6 2 2 3 5 3 2" xfId="4841" xr:uid="{00000000-0005-0000-0000-0000BA120000}"/>
    <cellStyle name="Normal 6 2 2 3 5 3 2 2" xfId="4842" xr:uid="{00000000-0005-0000-0000-0000BB120000}"/>
    <cellStyle name="Normal 6 2 2 3 5 3 3" xfId="4843" xr:uid="{00000000-0005-0000-0000-0000BC120000}"/>
    <cellStyle name="Normal 6 2 2 3 5 3 4" xfId="4844" xr:uid="{00000000-0005-0000-0000-0000BD120000}"/>
    <cellStyle name="Normal 6 2 2 3 5 4" xfId="4845" xr:uid="{00000000-0005-0000-0000-0000BE120000}"/>
    <cellStyle name="Normal 6 2 2 3 5 4 2" xfId="4846" xr:uid="{00000000-0005-0000-0000-0000BF120000}"/>
    <cellStyle name="Normal 6 2 2 3 5 5" xfId="4847" xr:uid="{00000000-0005-0000-0000-0000C0120000}"/>
    <cellStyle name="Normal 6 2 2 3 5 6" xfId="4848" xr:uid="{00000000-0005-0000-0000-0000C1120000}"/>
    <cellStyle name="Normal 6 2 2 3 6" xfId="4849" xr:uid="{00000000-0005-0000-0000-0000C2120000}"/>
    <cellStyle name="Normal 6 2 2 3 6 2" xfId="4850" xr:uid="{00000000-0005-0000-0000-0000C3120000}"/>
    <cellStyle name="Normal 6 2 2 3 6 2 2" xfId="4851" xr:uid="{00000000-0005-0000-0000-0000C4120000}"/>
    <cellStyle name="Normal 6 2 2 3 6 2 2 2" xfId="4852" xr:uid="{00000000-0005-0000-0000-0000C5120000}"/>
    <cellStyle name="Normal 6 2 2 3 6 2 3" xfId="4853" xr:uid="{00000000-0005-0000-0000-0000C6120000}"/>
    <cellStyle name="Normal 6 2 2 3 6 2 4" xfId="4854" xr:uid="{00000000-0005-0000-0000-0000C7120000}"/>
    <cellStyle name="Normal 6 2 2 3 6 3" xfId="4855" xr:uid="{00000000-0005-0000-0000-0000C8120000}"/>
    <cellStyle name="Normal 6 2 2 3 6 3 2" xfId="4856" xr:uid="{00000000-0005-0000-0000-0000C9120000}"/>
    <cellStyle name="Normal 6 2 2 3 6 4" xfId="4857" xr:uid="{00000000-0005-0000-0000-0000CA120000}"/>
    <cellStyle name="Normal 6 2 2 3 6 5" xfId="4858" xr:uid="{00000000-0005-0000-0000-0000CB120000}"/>
    <cellStyle name="Normal 6 2 2 3 7" xfId="4859" xr:uid="{00000000-0005-0000-0000-0000CC120000}"/>
    <cellStyle name="Normal 6 2 2 3 7 2" xfId="4860" xr:uid="{00000000-0005-0000-0000-0000CD120000}"/>
    <cellStyle name="Normal 6 2 2 3 7 2 2" xfId="4861" xr:uid="{00000000-0005-0000-0000-0000CE120000}"/>
    <cellStyle name="Normal 6 2 2 3 7 3" xfId="4862" xr:uid="{00000000-0005-0000-0000-0000CF120000}"/>
    <cellStyle name="Normal 6 2 2 3 7 4" xfId="4863" xr:uid="{00000000-0005-0000-0000-0000D0120000}"/>
    <cellStyle name="Normal 6 2 2 3 8" xfId="4864" xr:uid="{00000000-0005-0000-0000-0000D1120000}"/>
    <cellStyle name="Normal 6 2 2 3 8 2" xfId="4865" xr:uid="{00000000-0005-0000-0000-0000D2120000}"/>
    <cellStyle name="Normal 6 2 2 3 9" xfId="4866" xr:uid="{00000000-0005-0000-0000-0000D3120000}"/>
    <cellStyle name="Normal 6 2 2 4" xfId="4867" xr:uid="{00000000-0005-0000-0000-0000D4120000}"/>
    <cellStyle name="Normal 6 2 2 4 2" xfId="4868" xr:uid="{00000000-0005-0000-0000-0000D5120000}"/>
    <cellStyle name="Normal 6 2 2 4 2 2" xfId="4869" xr:uid="{00000000-0005-0000-0000-0000D6120000}"/>
    <cellStyle name="Normal 6 2 2 4 2 2 2" xfId="4870" xr:uid="{00000000-0005-0000-0000-0000D7120000}"/>
    <cellStyle name="Normal 6 2 2 4 2 2 2 2" xfId="4871" xr:uid="{00000000-0005-0000-0000-0000D8120000}"/>
    <cellStyle name="Normal 6 2 2 4 2 2 2 2 2" xfId="4872" xr:uid="{00000000-0005-0000-0000-0000D9120000}"/>
    <cellStyle name="Normal 6 2 2 4 2 2 2 2 2 2" xfId="4873" xr:uid="{00000000-0005-0000-0000-0000DA120000}"/>
    <cellStyle name="Normal 6 2 2 4 2 2 2 2 3" xfId="4874" xr:uid="{00000000-0005-0000-0000-0000DB120000}"/>
    <cellStyle name="Normal 6 2 2 4 2 2 2 2 4" xfId="4875" xr:uid="{00000000-0005-0000-0000-0000DC120000}"/>
    <cellStyle name="Normal 6 2 2 4 2 2 2 3" xfId="4876" xr:uid="{00000000-0005-0000-0000-0000DD120000}"/>
    <cellStyle name="Normal 6 2 2 4 2 2 2 3 2" xfId="4877" xr:uid="{00000000-0005-0000-0000-0000DE120000}"/>
    <cellStyle name="Normal 6 2 2 4 2 2 2 4" xfId="4878" xr:uid="{00000000-0005-0000-0000-0000DF120000}"/>
    <cellStyle name="Normal 6 2 2 4 2 2 2 5" xfId="4879" xr:uid="{00000000-0005-0000-0000-0000E0120000}"/>
    <cellStyle name="Normal 6 2 2 4 2 2 3" xfId="4880" xr:uid="{00000000-0005-0000-0000-0000E1120000}"/>
    <cellStyle name="Normal 6 2 2 4 2 2 3 2" xfId="4881" xr:uid="{00000000-0005-0000-0000-0000E2120000}"/>
    <cellStyle name="Normal 6 2 2 4 2 2 3 2 2" xfId="4882" xr:uid="{00000000-0005-0000-0000-0000E3120000}"/>
    <cellStyle name="Normal 6 2 2 4 2 2 3 3" xfId="4883" xr:uid="{00000000-0005-0000-0000-0000E4120000}"/>
    <cellStyle name="Normal 6 2 2 4 2 2 3 4" xfId="4884" xr:uid="{00000000-0005-0000-0000-0000E5120000}"/>
    <cellStyle name="Normal 6 2 2 4 2 2 4" xfId="4885" xr:uid="{00000000-0005-0000-0000-0000E6120000}"/>
    <cellStyle name="Normal 6 2 2 4 2 2 4 2" xfId="4886" xr:uid="{00000000-0005-0000-0000-0000E7120000}"/>
    <cellStyle name="Normal 6 2 2 4 2 2 5" xfId="4887" xr:uid="{00000000-0005-0000-0000-0000E8120000}"/>
    <cellStyle name="Normal 6 2 2 4 2 2 6" xfId="4888" xr:uid="{00000000-0005-0000-0000-0000E9120000}"/>
    <cellStyle name="Normal 6 2 2 4 2 3" xfId="4889" xr:uid="{00000000-0005-0000-0000-0000EA120000}"/>
    <cellStyle name="Normal 6 2 2 4 2 3 2" xfId="4890" xr:uid="{00000000-0005-0000-0000-0000EB120000}"/>
    <cellStyle name="Normal 6 2 2 4 2 3 2 2" xfId="4891" xr:uid="{00000000-0005-0000-0000-0000EC120000}"/>
    <cellStyle name="Normal 6 2 2 4 2 3 2 2 2" xfId="4892" xr:uid="{00000000-0005-0000-0000-0000ED120000}"/>
    <cellStyle name="Normal 6 2 2 4 2 3 2 3" xfId="4893" xr:uid="{00000000-0005-0000-0000-0000EE120000}"/>
    <cellStyle name="Normal 6 2 2 4 2 3 2 4" xfId="4894" xr:uid="{00000000-0005-0000-0000-0000EF120000}"/>
    <cellStyle name="Normal 6 2 2 4 2 3 3" xfId="4895" xr:uid="{00000000-0005-0000-0000-0000F0120000}"/>
    <cellStyle name="Normal 6 2 2 4 2 3 3 2" xfId="4896" xr:uid="{00000000-0005-0000-0000-0000F1120000}"/>
    <cellStyle name="Normal 6 2 2 4 2 3 4" xfId="4897" xr:uid="{00000000-0005-0000-0000-0000F2120000}"/>
    <cellStyle name="Normal 6 2 2 4 2 3 5" xfId="4898" xr:uid="{00000000-0005-0000-0000-0000F3120000}"/>
    <cellStyle name="Normal 6 2 2 4 2 4" xfId="4899" xr:uid="{00000000-0005-0000-0000-0000F4120000}"/>
    <cellStyle name="Normal 6 2 2 4 2 4 2" xfId="4900" xr:uid="{00000000-0005-0000-0000-0000F5120000}"/>
    <cellStyle name="Normal 6 2 2 4 2 4 2 2" xfId="4901" xr:uid="{00000000-0005-0000-0000-0000F6120000}"/>
    <cellStyle name="Normal 6 2 2 4 2 4 3" xfId="4902" xr:uid="{00000000-0005-0000-0000-0000F7120000}"/>
    <cellStyle name="Normal 6 2 2 4 2 4 4" xfId="4903" xr:uid="{00000000-0005-0000-0000-0000F8120000}"/>
    <cellStyle name="Normal 6 2 2 4 2 5" xfId="4904" xr:uid="{00000000-0005-0000-0000-0000F9120000}"/>
    <cellStyle name="Normal 6 2 2 4 2 5 2" xfId="4905" xr:uid="{00000000-0005-0000-0000-0000FA120000}"/>
    <cellStyle name="Normal 6 2 2 4 2 6" xfId="4906" xr:uid="{00000000-0005-0000-0000-0000FB120000}"/>
    <cellStyle name="Normal 6 2 2 4 2 7" xfId="4907" xr:uid="{00000000-0005-0000-0000-0000FC120000}"/>
    <cellStyle name="Normal 6 2 2 4 3" xfId="4908" xr:uid="{00000000-0005-0000-0000-0000FD120000}"/>
    <cellStyle name="Normal 6 2 2 4 3 2" xfId="4909" xr:uid="{00000000-0005-0000-0000-0000FE120000}"/>
    <cellStyle name="Normal 6 2 2 4 3 2 2" xfId="4910" xr:uid="{00000000-0005-0000-0000-0000FF120000}"/>
    <cellStyle name="Normal 6 2 2 4 3 2 2 2" xfId="4911" xr:uid="{00000000-0005-0000-0000-000000130000}"/>
    <cellStyle name="Normal 6 2 2 4 3 2 2 2 2" xfId="4912" xr:uid="{00000000-0005-0000-0000-000001130000}"/>
    <cellStyle name="Normal 6 2 2 4 3 2 2 3" xfId="4913" xr:uid="{00000000-0005-0000-0000-000002130000}"/>
    <cellStyle name="Normal 6 2 2 4 3 2 2 4" xfId="4914" xr:uid="{00000000-0005-0000-0000-000003130000}"/>
    <cellStyle name="Normal 6 2 2 4 3 2 3" xfId="4915" xr:uid="{00000000-0005-0000-0000-000004130000}"/>
    <cellStyle name="Normal 6 2 2 4 3 2 3 2" xfId="4916" xr:uid="{00000000-0005-0000-0000-000005130000}"/>
    <cellStyle name="Normal 6 2 2 4 3 2 4" xfId="4917" xr:uid="{00000000-0005-0000-0000-000006130000}"/>
    <cellStyle name="Normal 6 2 2 4 3 2 5" xfId="4918" xr:uid="{00000000-0005-0000-0000-000007130000}"/>
    <cellStyle name="Normal 6 2 2 4 3 3" xfId="4919" xr:uid="{00000000-0005-0000-0000-000008130000}"/>
    <cellStyle name="Normal 6 2 2 4 3 3 2" xfId="4920" xr:uid="{00000000-0005-0000-0000-000009130000}"/>
    <cellStyle name="Normal 6 2 2 4 3 3 2 2" xfId="4921" xr:uid="{00000000-0005-0000-0000-00000A130000}"/>
    <cellStyle name="Normal 6 2 2 4 3 3 3" xfId="4922" xr:uid="{00000000-0005-0000-0000-00000B130000}"/>
    <cellStyle name="Normal 6 2 2 4 3 3 4" xfId="4923" xr:uid="{00000000-0005-0000-0000-00000C130000}"/>
    <cellStyle name="Normal 6 2 2 4 3 4" xfId="4924" xr:uid="{00000000-0005-0000-0000-00000D130000}"/>
    <cellStyle name="Normal 6 2 2 4 3 4 2" xfId="4925" xr:uid="{00000000-0005-0000-0000-00000E130000}"/>
    <cellStyle name="Normal 6 2 2 4 3 5" xfId="4926" xr:uid="{00000000-0005-0000-0000-00000F130000}"/>
    <cellStyle name="Normal 6 2 2 4 3 6" xfId="4927" xr:uid="{00000000-0005-0000-0000-000010130000}"/>
    <cellStyle name="Normal 6 2 2 4 4" xfId="4928" xr:uid="{00000000-0005-0000-0000-000011130000}"/>
    <cellStyle name="Normal 6 2 2 4 4 2" xfId="4929" xr:uid="{00000000-0005-0000-0000-000012130000}"/>
    <cellStyle name="Normal 6 2 2 4 4 2 2" xfId="4930" xr:uid="{00000000-0005-0000-0000-000013130000}"/>
    <cellStyle name="Normal 6 2 2 4 4 2 2 2" xfId="4931" xr:uid="{00000000-0005-0000-0000-000014130000}"/>
    <cellStyle name="Normal 6 2 2 4 4 2 2 2 2" xfId="4932" xr:uid="{00000000-0005-0000-0000-000015130000}"/>
    <cellStyle name="Normal 6 2 2 4 4 2 2 3" xfId="4933" xr:uid="{00000000-0005-0000-0000-000016130000}"/>
    <cellStyle name="Normal 6 2 2 4 4 2 2 4" xfId="4934" xr:uid="{00000000-0005-0000-0000-000017130000}"/>
    <cellStyle name="Normal 6 2 2 4 4 2 3" xfId="4935" xr:uid="{00000000-0005-0000-0000-000018130000}"/>
    <cellStyle name="Normal 6 2 2 4 4 2 3 2" xfId="4936" xr:uid="{00000000-0005-0000-0000-000019130000}"/>
    <cellStyle name="Normal 6 2 2 4 4 2 4" xfId="4937" xr:uid="{00000000-0005-0000-0000-00001A130000}"/>
    <cellStyle name="Normal 6 2 2 4 4 2 5" xfId="4938" xr:uid="{00000000-0005-0000-0000-00001B130000}"/>
    <cellStyle name="Normal 6 2 2 4 4 3" xfId="4939" xr:uid="{00000000-0005-0000-0000-00001C130000}"/>
    <cellStyle name="Normal 6 2 2 4 4 3 2" xfId="4940" xr:uid="{00000000-0005-0000-0000-00001D130000}"/>
    <cellStyle name="Normal 6 2 2 4 4 3 2 2" xfId="4941" xr:uid="{00000000-0005-0000-0000-00001E130000}"/>
    <cellStyle name="Normal 6 2 2 4 4 3 3" xfId="4942" xr:uid="{00000000-0005-0000-0000-00001F130000}"/>
    <cellStyle name="Normal 6 2 2 4 4 3 4" xfId="4943" xr:uid="{00000000-0005-0000-0000-000020130000}"/>
    <cellStyle name="Normal 6 2 2 4 4 4" xfId="4944" xr:uid="{00000000-0005-0000-0000-000021130000}"/>
    <cellStyle name="Normal 6 2 2 4 4 4 2" xfId="4945" xr:uid="{00000000-0005-0000-0000-000022130000}"/>
    <cellStyle name="Normal 6 2 2 4 4 5" xfId="4946" xr:uid="{00000000-0005-0000-0000-000023130000}"/>
    <cellStyle name="Normal 6 2 2 4 4 6" xfId="4947" xr:uid="{00000000-0005-0000-0000-000024130000}"/>
    <cellStyle name="Normal 6 2 2 4 5" xfId="4948" xr:uid="{00000000-0005-0000-0000-000025130000}"/>
    <cellStyle name="Normal 6 2 2 4 5 2" xfId="4949" xr:uid="{00000000-0005-0000-0000-000026130000}"/>
    <cellStyle name="Normal 6 2 2 4 5 2 2" xfId="4950" xr:uid="{00000000-0005-0000-0000-000027130000}"/>
    <cellStyle name="Normal 6 2 2 4 5 2 2 2" xfId="4951" xr:uid="{00000000-0005-0000-0000-000028130000}"/>
    <cellStyle name="Normal 6 2 2 4 5 2 3" xfId="4952" xr:uid="{00000000-0005-0000-0000-000029130000}"/>
    <cellStyle name="Normal 6 2 2 4 5 2 4" xfId="4953" xr:uid="{00000000-0005-0000-0000-00002A130000}"/>
    <cellStyle name="Normal 6 2 2 4 5 3" xfId="4954" xr:uid="{00000000-0005-0000-0000-00002B130000}"/>
    <cellStyle name="Normal 6 2 2 4 5 3 2" xfId="4955" xr:uid="{00000000-0005-0000-0000-00002C130000}"/>
    <cellStyle name="Normal 6 2 2 4 5 4" xfId="4956" xr:uid="{00000000-0005-0000-0000-00002D130000}"/>
    <cellStyle name="Normal 6 2 2 4 5 5" xfId="4957" xr:uid="{00000000-0005-0000-0000-00002E130000}"/>
    <cellStyle name="Normal 6 2 2 4 6" xfId="4958" xr:uid="{00000000-0005-0000-0000-00002F130000}"/>
    <cellStyle name="Normal 6 2 2 4 6 2" xfId="4959" xr:uid="{00000000-0005-0000-0000-000030130000}"/>
    <cellStyle name="Normal 6 2 2 4 6 2 2" xfId="4960" xr:uid="{00000000-0005-0000-0000-000031130000}"/>
    <cellStyle name="Normal 6 2 2 4 6 3" xfId="4961" xr:uid="{00000000-0005-0000-0000-000032130000}"/>
    <cellStyle name="Normal 6 2 2 4 6 4" xfId="4962" xr:uid="{00000000-0005-0000-0000-000033130000}"/>
    <cellStyle name="Normal 6 2 2 4 7" xfId="4963" xr:uid="{00000000-0005-0000-0000-000034130000}"/>
    <cellStyle name="Normal 6 2 2 4 7 2" xfId="4964" xr:uid="{00000000-0005-0000-0000-000035130000}"/>
    <cellStyle name="Normal 6 2 2 4 8" xfId="4965" xr:uid="{00000000-0005-0000-0000-000036130000}"/>
    <cellStyle name="Normal 6 2 2 4 9" xfId="4966" xr:uid="{00000000-0005-0000-0000-000037130000}"/>
    <cellStyle name="Normal 6 2 2 5" xfId="4967" xr:uid="{00000000-0005-0000-0000-000038130000}"/>
    <cellStyle name="Normal 6 2 2 5 2" xfId="4968" xr:uid="{00000000-0005-0000-0000-000039130000}"/>
    <cellStyle name="Normal 6 2 2 5 2 2" xfId="4969" xr:uid="{00000000-0005-0000-0000-00003A130000}"/>
    <cellStyle name="Normal 6 2 2 5 2 2 2" xfId="4970" xr:uid="{00000000-0005-0000-0000-00003B130000}"/>
    <cellStyle name="Normal 6 2 2 5 2 2 2 2" xfId="4971" xr:uid="{00000000-0005-0000-0000-00003C130000}"/>
    <cellStyle name="Normal 6 2 2 5 2 2 2 2 2" xfId="4972" xr:uid="{00000000-0005-0000-0000-00003D130000}"/>
    <cellStyle name="Normal 6 2 2 5 2 2 2 2 2 2" xfId="4973" xr:uid="{00000000-0005-0000-0000-00003E130000}"/>
    <cellStyle name="Normal 6 2 2 5 2 2 2 2 3" xfId="4974" xr:uid="{00000000-0005-0000-0000-00003F130000}"/>
    <cellStyle name="Normal 6 2 2 5 2 2 2 2 4" xfId="4975" xr:uid="{00000000-0005-0000-0000-000040130000}"/>
    <cellStyle name="Normal 6 2 2 5 2 2 2 3" xfId="4976" xr:uid="{00000000-0005-0000-0000-000041130000}"/>
    <cellStyle name="Normal 6 2 2 5 2 2 2 3 2" xfId="4977" xr:uid="{00000000-0005-0000-0000-000042130000}"/>
    <cellStyle name="Normal 6 2 2 5 2 2 2 4" xfId="4978" xr:uid="{00000000-0005-0000-0000-000043130000}"/>
    <cellStyle name="Normal 6 2 2 5 2 2 2 5" xfId="4979" xr:uid="{00000000-0005-0000-0000-000044130000}"/>
    <cellStyle name="Normal 6 2 2 5 2 2 3" xfId="4980" xr:uid="{00000000-0005-0000-0000-000045130000}"/>
    <cellStyle name="Normal 6 2 2 5 2 2 3 2" xfId="4981" xr:uid="{00000000-0005-0000-0000-000046130000}"/>
    <cellStyle name="Normal 6 2 2 5 2 2 3 2 2" xfId="4982" xr:uid="{00000000-0005-0000-0000-000047130000}"/>
    <cellStyle name="Normal 6 2 2 5 2 2 3 3" xfId="4983" xr:uid="{00000000-0005-0000-0000-000048130000}"/>
    <cellStyle name="Normal 6 2 2 5 2 2 3 4" xfId="4984" xr:uid="{00000000-0005-0000-0000-000049130000}"/>
    <cellStyle name="Normal 6 2 2 5 2 2 4" xfId="4985" xr:uid="{00000000-0005-0000-0000-00004A130000}"/>
    <cellStyle name="Normal 6 2 2 5 2 2 4 2" xfId="4986" xr:uid="{00000000-0005-0000-0000-00004B130000}"/>
    <cellStyle name="Normal 6 2 2 5 2 2 5" xfId="4987" xr:uid="{00000000-0005-0000-0000-00004C130000}"/>
    <cellStyle name="Normal 6 2 2 5 2 2 6" xfId="4988" xr:uid="{00000000-0005-0000-0000-00004D130000}"/>
    <cellStyle name="Normal 6 2 2 5 2 3" xfId="4989" xr:uid="{00000000-0005-0000-0000-00004E130000}"/>
    <cellStyle name="Normal 6 2 2 5 2 3 2" xfId="4990" xr:uid="{00000000-0005-0000-0000-00004F130000}"/>
    <cellStyle name="Normal 6 2 2 5 2 3 2 2" xfId="4991" xr:uid="{00000000-0005-0000-0000-000050130000}"/>
    <cellStyle name="Normal 6 2 2 5 2 3 2 2 2" xfId="4992" xr:uid="{00000000-0005-0000-0000-000051130000}"/>
    <cellStyle name="Normal 6 2 2 5 2 3 2 3" xfId="4993" xr:uid="{00000000-0005-0000-0000-000052130000}"/>
    <cellStyle name="Normal 6 2 2 5 2 3 2 4" xfId="4994" xr:uid="{00000000-0005-0000-0000-000053130000}"/>
    <cellStyle name="Normal 6 2 2 5 2 3 3" xfId="4995" xr:uid="{00000000-0005-0000-0000-000054130000}"/>
    <cellStyle name="Normal 6 2 2 5 2 3 3 2" xfId="4996" xr:uid="{00000000-0005-0000-0000-000055130000}"/>
    <cellStyle name="Normal 6 2 2 5 2 3 4" xfId="4997" xr:uid="{00000000-0005-0000-0000-000056130000}"/>
    <cellStyle name="Normal 6 2 2 5 2 3 5" xfId="4998" xr:uid="{00000000-0005-0000-0000-000057130000}"/>
    <cellStyle name="Normal 6 2 2 5 2 4" xfId="4999" xr:uid="{00000000-0005-0000-0000-000058130000}"/>
    <cellStyle name="Normal 6 2 2 5 2 4 2" xfId="5000" xr:uid="{00000000-0005-0000-0000-000059130000}"/>
    <cellStyle name="Normal 6 2 2 5 2 4 2 2" xfId="5001" xr:uid="{00000000-0005-0000-0000-00005A130000}"/>
    <cellStyle name="Normal 6 2 2 5 2 4 3" xfId="5002" xr:uid="{00000000-0005-0000-0000-00005B130000}"/>
    <cellStyle name="Normal 6 2 2 5 2 4 4" xfId="5003" xr:uid="{00000000-0005-0000-0000-00005C130000}"/>
    <cellStyle name="Normal 6 2 2 5 2 5" xfId="5004" xr:uid="{00000000-0005-0000-0000-00005D130000}"/>
    <cellStyle name="Normal 6 2 2 5 2 5 2" xfId="5005" xr:uid="{00000000-0005-0000-0000-00005E130000}"/>
    <cellStyle name="Normal 6 2 2 5 2 6" xfId="5006" xr:uid="{00000000-0005-0000-0000-00005F130000}"/>
    <cellStyle name="Normal 6 2 2 5 2 7" xfId="5007" xr:uid="{00000000-0005-0000-0000-000060130000}"/>
    <cellStyle name="Normal 6 2 2 5 3" xfId="5008" xr:uid="{00000000-0005-0000-0000-000061130000}"/>
    <cellStyle name="Normal 6 2 2 5 3 2" xfId="5009" xr:uid="{00000000-0005-0000-0000-000062130000}"/>
    <cellStyle name="Normal 6 2 2 5 3 2 2" xfId="5010" xr:uid="{00000000-0005-0000-0000-000063130000}"/>
    <cellStyle name="Normal 6 2 2 5 3 2 2 2" xfId="5011" xr:uid="{00000000-0005-0000-0000-000064130000}"/>
    <cellStyle name="Normal 6 2 2 5 3 2 2 2 2" xfId="5012" xr:uid="{00000000-0005-0000-0000-000065130000}"/>
    <cellStyle name="Normal 6 2 2 5 3 2 2 3" xfId="5013" xr:uid="{00000000-0005-0000-0000-000066130000}"/>
    <cellStyle name="Normal 6 2 2 5 3 2 2 4" xfId="5014" xr:uid="{00000000-0005-0000-0000-000067130000}"/>
    <cellStyle name="Normal 6 2 2 5 3 2 3" xfId="5015" xr:uid="{00000000-0005-0000-0000-000068130000}"/>
    <cellStyle name="Normal 6 2 2 5 3 2 3 2" xfId="5016" xr:uid="{00000000-0005-0000-0000-000069130000}"/>
    <cellStyle name="Normal 6 2 2 5 3 2 4" xfId="5017" xr:uid="{00000000-0005-0000-0000-00006A130000}"/>
    <cellStyle name="Normal 6 2 2 5 3 2 5" xfId="5018" xr:uid="{00000000-0005-0000-0000-00006B130000}"/>
    <cellStyle name="Normal 6 2 2 5 3 3" xfId="5019" xr:uid="{00000000-0005-0000-0000-00006C130000}"/>
    <cellStyle name="Normal 6 2 2 5 3 3 2" xfId="5020" xr:uid="{00000000-0005-0000-0000-00006D130000}"/>
    <cellStyle name="Normal 6 2 2 5 3 3 2 2" xfId="5021" xr:uid="{00000000-0005-0000-0000-00006E130000}"/>
    <cellStyle name="Normal 6 2 2 5 3 3 3" xfId="5022" xr:uid="{00000000-0005-0000-0000-00006F130000}"/>
    <cellStyle name="Normal 6 2 2 5 3 3 4" xfId="5023" xr:uid="{00000000-0005-0000-0000-000070130000}"/>
    <cellStyle name="Normal 6 2 2 5 3 4" xfId="5024" xr:uid="{00000000-0005-0000-0000-000071130000}"/>
    <cellStyle name="Normal 6 2 2 5 3 4 2" xfId="5025" xr:uid="{00000000-0005-0000-0000-000072130000}"/>
    <cellStyle name="Normal 6 2 2 5 3 5" xfId="5026" xr:uid="{00000000-0005-0000-0000-000073130000}"/>
    <cellStyle name="Normal 6 2 2 5 3 6" xfId="5027" xr:uid="{00000000-0005-0000-0000-000074130000}"/>
    <cellStyle name="Normal 6 2 2 5 4" xfId="5028" xr:uid="{00000000-0005-0000-0000-000075130000}"/>
    <cellStyle name="Normal 6 2 2 5 4 2" xfId="5029" xr:uid="{00000000-0005-0000-0000-000076130000}"/>
    <cellStyle name="Normal 6 2 2 5 4 2 2" xfId="5030" xr:uid="{00000000-0005-0000-0000-000077130000}"/>
    <cellStyle name="Normal 6 2 2 5 4 2 2 2" xfId="5031" xr:uid="{00000000-0005-0000-0000-000078130000}"/>
    <cellStyle name="Normal 6 2 2 5 4 2 2 2 2" xfId="5032" xr:uid="{00000000-0005-0000-0000-000079130000}"/>
    <cellStyle name="Normal 6 2 2 5 4 2 2 3" xfId="5033" xr:uid="{00000000-0005-0000-0000-00007A130000}"/>
    <cellStyle name="Normal 6 2 2 5 4 2 2 4" xfId="5034" xr:uid="{00000000-0005-0000-0000-00007B130000}"/>
    <cellStyle name="Normal 6 2 2 5 4 2 3" xfId="5035" xr:uid="{00000000-0005-0000-0000-00007C130000}"/>
    <cellStyle name="Normal 6 2 2 5 4 2 3 2" xfId="5036" xr:uid="{00000000-0005-0000-0000-00007D130000}"/>
    <cellStyle name="Normal 6 2 2 5 4 2 4" xfId="5037" xr:uid="{00000000-0005-0000-0000-00007E130000}"/>
    <cellStyle name="Normal 6 2 2 5 4 2 5" xfId="5038" xr:uid="{00000000-0005-0000-0000-00007F130000}"/>
    <cellStyle name="Normal 6 2 2 5 4 3" xfId="5039" xr:uid="{00000000-0005-0000-0000-000080130000}"/>
    <cellStyle name="Normal 6 2 2 5 4 3 2" xfId="5040" xr:uid="{00000000-0005-0000-0000-000081130000}"/>
    <cellStyle name="Normal 6 2 2 5 4 3 2 2" xfId="5041" xr:uid="{00000000-0005-0000-0000-000082130000}"/>
    <cellStyle name="Normal 6 2 2 5 4 3 3" xfId="5042" xr:uid="{00000000-0005-0000-0000-000083130000}"/>
    <cellStyle name="Normal 6 2 2 5 4 3 4" xfId="5043" xr:uid="{00000000-0005-0000-0000-000084130000}"/>
    <cellStyle name="Normal 6 2 2 5 4 4" xfId="5044" xr:uid="{00000000-0005-0000-0000-000085130000}"/>
    <cellStyle name="Normal 6 2 2 5 4 4 2" xfId="5045" xr:uid="{00000000-0005-0000-0000-000086130000}"/>
    <cellStyle name="Normal 6 2 2 5 4 5" xfId="5046" xr:uid="{00000000-0005-0000-0000-000087130000}"/>
    <cellStyle name="Normal 6 2 2 5 4 6" xfId="5047" xr:uid="{00000000-0005-0000-0000-000088130000}"/>
    <cellStyle name="Normal 6 2 2 5 5" xfId="5048" xr:uid="{00000000-0005-0000-0000-000089130000}"/>
    <cellStyle name="Normal 6 2 2 5 5 2" xfId="5049" xr:uid="{00000000-0005-0000-0000-00008A130000}"/>
    <cellStyle name="Normal 6 2 2 5 5 2 2" xfId="5050" xr:uid="{00000000-0005-0000-0000-00008B130000}"/>
    <cellStyle name="Normal 6 2 2 5 5 2 2 2" xfId="5051" xr:uid="{00000000-0005-0000-0000-00008C130000}"/>
    <cellStyle name="Normal 6 2 2 5 5 2 3" xfId="5052" xr:uid="{00000000-0005-0000-0000-00008D130000}"/>
    <cellStyle name="Normal 6 2 2 5 5 2 4" xfId="5053" xr:uid="{00000000-0005-0000-0000-00008E130000}"/>
    <cellStyle name="Normal 6 2 2 5 5 3" xfId="5054" xr:uid="{00000000-0005-0000-0000-00008F130000}"/>
    <cellStyle name="Normal 6 2 2 5 5 3 2" xfId="5055" xr:uid="{00000000-0005-0000-0000-000090130000}"/>
    <cellStyle name="Normal 6 2 2 5 5 4" xfId="5056" xr:uid="{00000000-0005-0000-0000-000091130000}"/>
    <cellStyle name="Normal 6 2 2 5 5 5" xfId="5057" xr:uid="{00000000-0005-0000-0000-000092130000}"/>
    <cellStyle name="Normal 6 2 2 5 6" xfId="5058" xr:uid="{00000000-0005-0000-0000-000093130000}"/>
    <cellStyle name="Normal 6 2 2 5 6 2" xfId="5059" xr:uid="{00000000-0005-0000-0000-000094130000}"/>
    <cellStyle name="Normal 6 2 2 5 6 2 2" xfId="5060" xr:uid="{00000000-0005-0000-0000-000095130000}"/>
    <cellStyle name="Normal 6 2 2 5 6 3" xfId="5061" xr:uid="{00000000-0005-0000-0000-000096130000}"/>
    <cellStyle name="Normal 6 2 2 5 6 4" xfId="5062" xr:uid="{00000000-0005-0000-0000-000097130000}"/>
    <cellStyle name="Normal 6 2 2 5 7" xfId="5063" xr:uid="{00000000-0005-0000-0000-000098130000}"/>
    <cellStyle name="Normal 6 2 2 5 7 2" xfId="5064" xr:uid="{00000000-0005-0000-0000-000099130000}"/>
    <cellStyle name="Normal 6 2 2 5 8" xfId="5065" xr:uid="{00000000-0005-0000-0000-00009A130000}"/>
    <cellStyle name="Normal 6 2 2 5 9" xfId="5066" xr:uid="{00000000-0005-0000-0000-00009B130000}"/>
    <cellStyle name="Normal 6 2 2 6" xfId="5067" xr:uid="{00000000-0005-0000-0000-00009C130000}"/>
    <cellStyle name="Normal 6 2 2 6 2" xfId="5068" xr:uid="{00000000-0005-0000-0000-00009D130000}"/>
    <cellStyle name="Normal 6 2 2 6 2 2" xfId="5069" xr:uid="{00000000-0005-0000-0000-00009E130000}"/>
    <cellStyle name="Normal 6 2 2 6 2 2 2" xfId="5070" xr:uid="{00000000-0005-0000-0000-00009F130000}"/>
    <cellStyle name="Normal 6 2 2 6 2 2 2 2" xfId="5071" xr:uid="{00000000-0005-0000-0000-0000A0130000}"/>
    <cellStyle name="Normal 6 2 2 6 2 2 2 2 2" xfId="5072" xr:uid="{00000000-0005-0000-0000-0000A1130000}"/>
    <cellStyle name="Normal 6 2 2 6 2 2 2 3" xfId="5073" xr:uid="{00000000-0005-0000-0000-0000A2130000}"/>
    <cellStyle name="Normal 6 2 2 6 2 2 2 4" xfId="5074" xr:uid="{00000000-0005-0000-0000-0000A3130000}"/>
    <cellStyle name="Normal 6 2 2 6 2 2 3" xfId="5075" xr:uid="{00000000-0005-0000-0000-0000A4130000}"/>
    <cellStyle name="Normal 6 2 2 6 2 2 3 2" xfId="5076" xr:uid="{00000000-0005-0000-0000-0000A5130000}"/>
    <cellStyle name="Normal 6 2 2 6 2 2 4" xfId="5077" xr:uid="{00000000-0005-0000-0000-0000A6130000}"/>
    <cellStyle name="Normal 6 2 2 6 2 2 5" xfId="5078" xr:uid="{00000000-0005-0000-0000-0000A7130000}"/>
    <cellStyle name="Normal 6 2 2 6 2 3" xfId="5079" xr:uid="{00000000-0005-0000-0000-0000A8130000}"/>
    <cellStyle name="Normal 6 2 2 6 2 3 2" xfId="5080" xr:uid="{00000000-0005-0000-0000-0000A9130000}"/>
    <cellStyle name="Normal 6 2 2 6 2 3 2 2" xfId="5081" xr:uid="{00000000-0005-0000-0000-0000AA130000}"/>
    <cellStyle name="Normal 6 2 2 6 2 3 3" xfId="5082" xr:uid="{00000000-0005-0000-0000-0000AB130000}"/>
    <cellStyle name="Normal 6 2 2 6 2 3 4" xfId="5083" xr:uid="{00000000-0005-0000-0000-0000AC130000}"/>
    <cellStyle name="Normal 6 2 2 6 2 4" xfId="5084" xr:uid="{00000000-0005-0000-0000-0000AD130000}"/>
    <cellStyle name="Normal 6 2 2 6 2 4 2" xfId="5085" xr:uid="{00000000-0005-0000-0000-0000AE130000}"/>
    <cellStyle name="Normal 6 2 2 6 2 5" xfId="5086" xr:uid="{00000000-0005-0000-0000-0000AF130000}"/>
    <cellStyle name="Normal 6 2 2 6 2 6" xfId="5087" xr:uid="{00000000-0005-0000-0000-0000B0130000}"/>
    <cellStyle name="Normal 6 2 2 6 3" xfId="5088" xr:uid="{00000000-0005-0000-0000-0000B1130000}"/>
    <cellStyle name="Normal 6 2 2 6 3 2" xfId="5089" xr:uid="{00000000-0005-0000-0000-0000B2130000}"/>
    <cellStyle name="Normal 6 2 2 6 3 2 2" xfId="5090" xr:uid="{00000000-0005-0000-0000-0000B3130000}"/>
    <cellStyle name="Normal 6 2 2 6 3 2 2 2" xfId="5091" xr:uid="{00000000-0005-0000-0000-0000B4130000}"/>
    <cellStyle name="Normal 6 2 2 6 3 2 3" xfId="5092" xr:uid="{00000000-0005-0000-0000-0000B5130000}"/>
    <cellStyle name="Normal 6 2 2 6 3 2 4" xfId="5093" xr:uid="{00000000-0005-0000-0000-0000B6130000}"/>
    <cellStyle name="Normal 6 2 2 6 3 3" xfId="5094" xr:uid="{00000000-0005-0000-0000-0000B7130000}"/>
    <cellStyle name="Normal 6 2 2 6 3 3 2" xfId="5095" xr:uid="{00000000-0005-0000-0000-0000B8130000}"/>
    <cellStyle name="Normal 6 2 2 6 3 4" xfId="5096" xr:uid="{00000000-0005-0000-0000-0000B9130000}"/>
    <cellStyle name="Normal 6 2 2 6 3 5" xfId="5097" xr:uid="{00000000-0005-0000-0000-0000BA130000}"/>
    <cellStyle name="Normal 6 2 2 6 4" xfId="5098" xr:uid="{00000000-0005-0000-0000-0000BB130000}"/>
    <cellStyle name="Normal 6 2 2 6 4 2" xfId="5099" xr:uid="{00000000-0005-0000-0000-0000BC130000}"/>
    <cellStyle name="Normal 6 2 2 6 4 2 2" xfId="5100" xr:uid="{00000000-0005-0000-0000-0000BD130000}"/>
    <cellStyle name="Normal 6 2 2 6 4 3" xfId="5101" xr:uid="{00000000-0005-0000-0000-0000BE130000}"/>
    <cellStyle name="Normal 6 2 2 6 4 4" xfId="5102" xr:uid="{00000000-0005-0000-0000-0000BF130000}"/>
    <cellStyle name="Normal 6 2 2 6 5" xfId="5103" xr:uid="{00000000-0005-0000-0000-0000C0130000}"/>
    <cellStyle name="Normal 6 2 2 6 5 2" xfId="5104" xr:uid="{00000000-0005-0000-0000-0000C1130000}"/>
    <cellStyle name="Normal 6 2 2 6 6" xfId="5105" xr:uid="{00000000-0005-0000-0000-0000C2130000}"/>
    <cellStyle name="Normal 6 2 2 6 7" xfId="5106" xr:uid="{00000000-0005-0000-0000-0000C3130000}"/>
    <cellStyle name="Normal 6 2 2 7" xfId="5107" xr:uid="{00000000-0005-0000-0000-0000C4130000}"/>
    <cellStyle name="Normal 6 2 2 7 2" xfId="5108" xr:uid="{00000000-0005-0000-0000-0000C5130000}"/>
    <cellStyle name="Normal 6 2 2 7 2 2" xfId="5109" xr:uid="{00000000-0005-0000-0000-0000C6130000}"/>
    <cellStyle name="Normal 6 2 2 7 2 2 2" xfId="5110" xr:uid="{00000000-0005-0000-0000-0000C7130000}"/>
    <cellStyle name="Normal 6 2 2 7 2 2 2 2" xfId="5111" xr:uid="{00000000-0005-0000-0000-0000C8130000}"/>
    <cellStyle name="Normal 6 2 2 7 2 2 3" xfId="5112" xr:uid="{00000000-0005-0000-0000-0000C9130000}"/>
    <cellStyle name="Normal 6 2 2 7 2 2 4" xfId="5113" xr:uid="{00000000-0005-0000-0000-0000CA130000}"/>
    <cellStyle name="Normal 6 2 2 7 2 3" xfId="5114" xr:uid="{00000000-0005-0000-0000-0000CB130000}"/>
    <cellStyle name="Normal 6 2 2 7 2 3 2" xfId="5115" xr:uid="{00000000-0005-0000-0000-0000CC130000}"/>
    <cellStyle name="Normal 6 2 2 7 2 4" xfId="5116" xr:uid="{00000000-0005-0000-0000-0000CD130000}"/>
    <cellStyle name="Normal 6 2 2 7 2 5" xfId="5117" xr:uid="{00000000-0005-0000-0000-0000CE130000}"/>
    <cellStyle name="Normal 6 2 2 7 3" xfId="5118" xr:uid="{00000000-0005-0000-0000-0000CF130000}"/>
    <cellStyle name="Normal 6 2 2 7 3 2" xfId="5119" xr:uid="{00000000-0005-0000-0000-0000D0130000}"/>
    <cellStyle name="Normal 6 2 2 7 3 2 2" xfId="5120" xr:uid="{00000000-0005-0000-0000-0000D1130000}"/>
    <cellStyle name="Normal 6 2 2 7 3 3" xfId="5121" xr:uid="{00000000-0005-0000-0000-0000D2130000}"/>
    <cellStyle name="Normal 6 2 2 7 3 4" xfId="5122" xr:uid="{00000000-0005-0000-0000-0000D3130000}"/>
    <cellStyle name="Normal 6 2 2 7 4" xfId="5123" xr:uid="{00000000-0005-0000-0000-0000D4130000}"/>
    <cellStyle name="Normal 6 2 2 7 4 2" xfId="5124" xr:uid="{00000000-0005-0000-0000-0000D5130000}"/>
    <cellStyle name="Normal 6 2 2 7 5" xfId="5125" xr:uid="{00000000-0005-0000-0000-0000D6130000}"/>
    <cellStyle name="Normal 6 2 2 7 6" xfId="5126" xr:uid="{00000000-0005-0000-0000-0000D7130000}"/>
    <cellStyle name="Normal 6 2 2 8" xfId="5127" xr:uid="{00000000-0005-0000-0000-0000D8130000}"/>
    <cellStyle name="Normal 6 2 2 8 2" xfId="5128" xr:uid="{00000000-0005-0000-0000-0000D9130000}"/>
    <cellStyle name="Normal 6 2 2 8 2 2" xfId="5129" xr:uid="{00000000-0005-0000-0000-0000DA130000}"/>
    <cellStyle name="Normal 6 2 2 8 2 2 2" xfId="5130" xr:uid="{00000000-0005-0000-0000-0000DB130000}"/>
    <cellStyle name="Normal 6 2 2 8 2 2 2 2" xfId="5131" xr:uid="{00000000-0005-0000-0000-0000DC130000}"/>
    <cellStyle name="Normal 6 2 2 8 2 2 3" xfId="5132" xr:uid="{00000000-0005-0000-0000-0000DD130000}"/>
    <cellStyle name="Normal 6 2 2 8 2 2 4" xfId="5133" xr:uid="{00000000-0005-0000-0000-0000DE130000}"/>
    <cellStyle name="Normal 6 2 2 8 2 3" xfId="5134" xr:uid="{00000000-0005-0000-0000-0000DF130000}"/>
    <cellStyle name="Normal 6 2 2 8 2 3 2" xfId="5135" xr:uid="{00000000-0005-0000-0000-0000E0130000}"/>
    <cellStyle name="Normal 6 2 2 8 2 4" xfId="5136" xr:uid="{00000000-0005-0000-0000-0000E1130000}"/>
    <cellStyle name="Normal 6 2 2 8 2 5" xfId="5137" xr:uid="{00000000-0005-0000-0000-0000E2130000}"/>
    <cellStyle name="Normal 6 2 2 8 3" xfId="5138" xr:uid="{00000000-0005-0000-0000-0000E3130000}"/>
    <cellStyle name="Normal 6 2 2 8 3 2" xfId="5139" xr:uid="{00000000-0005-0000-0000-0000E4130000}"/>
    <cellStyle name="Normal 6 2 2 8 3 2 2" xfId="5140" xr:uid="{00000000-0005-0000-0000-0000E5130000}"/>
    <cellStyle name="Normal 6 2 2 8 3 3" xfId="5141" xr:uid="{00000000-0005-0000-0000-0000E6130000}"/>
    <cellStyle name="Normal 6 2 2 8 3 4" xfId="5142" xr:uid="{00000000-0005-0000-0000-0000E7130000}"/>
    <cellStyle name="Normal 6 2 2 8 4" xfId="5143" xr:uid="{00000000-0005-0000-0000-0000E8130000}"/>
    <cellStyle name="Normal 6 2 2 8 4 2" xfId="5144" xr:uid="{00000000-0005-0000-0000-0000E9130000}"/>
    <cellStyle name="Normal 6 2 2 8 5" xfId="5145" xr:uid="{00000000-0005-0000-0000-0000EA130000}"/>
    <cellStyle name="Normal 6 2 2 8 6" xfId="5146" xr:uid="{00000000-0005-0000-0000-0000EB130000}"/>
    <cellStyle name="Normal 6 2 2 9" xfId="5147" xr:uid="{00000000-0005-0000-0000-0000EC130000}"/>
    <cellStyle name="Normal 6 2 2 9 2" xfId="5148" xr:uid="{00000000-0005-0000-0000-0000ED130000}"/>
    <cellStyle name="Normal 6 2 2 9 2 2" xfId="5149" xr:uid="{00000000-0005-0000-0000-0000EE130000}"/>
    <cellStyle name="Normal 6 2 2 9 2 2 2" xfId="5150" xr:uid="{00000000-0005-0000-0000-0000EF130000}"/>
    <cellStyle name="Normal 6 2 2 9 2 3" xfId="5151" xr:uid="{00000000-0005-0000-0000-0000F0130000}"/>
    <cellStyle name="Normal 6 2 2 9 2 4" xfId="5152" xr:uid="{00000000-0005-0000-0000-0000F1130000}"/>
    <cellStyle name="Normal 6 2 2 9 3" xfId="5153" xr:uid="{00000000-0005-0000-0000-0000F2130000}"/>
    <cellStyle name="Normal 6 2 2 9 3 2" xfId="5154" xr:uid="{00000000-0005-0000-0000-0000F3130000}"/>
    <cellStyle name="Normal 6 2 2 9 4" xfId="5155" xr:uid="{00000000-0005-0000-0000-0000F4130000}"/>
    <cellStyle name="Normal 6 2 2 9 5" xfId="5156" xr:uid="{00000000-0005-0000-0000-0000F5130000}"/>
    <cellStyle name="Normal 6 2 3" xfId="5157" xr:uid="{00000000-0005-0000-0000-0000F6130000}"/>
    <cellStyle name="Normal 6 2 3 10" xfId="5158" xr:uid="{00000000-0005-0000-0000-0000F7130000}"/>
    <cellStyle name="Normal 6 2 3 10 2" xfId="5159" xr:uid="{00000000-0005-0000-0000-0000F8130000}"/>
    <cellStyle name="Normal 6 2 3 10 2 2" xfId="5160" xr:uid="{00000000-0005-0000-0000-0000F9130000}"/>
    <cellStyle name="Normal 6 2 3 10 3" xfId="5161" xr:uid="{00000000-0005-0000-0000-0000FA130000}"/>
    <cellStyle name="Normal 6 2 3 11" xfId="5162" xr:uid="{00000000-0005-0000-0000-0000FB130000}"/>
    <cellStyle name="Normal 6 2 3 11 2" xfId="5163" xr:uid="{00000000-0005-0000-0000-0000FC130000}"/>
    <cellStyle name="Normal 6 2 3 11 2 2" xfId="5164" xr:uid="{00000000-0005-0000-0000-0000FD130000}"/>
    <cellStyle name="Normal 6 2 3 11 3" xfId="5165" xr:uid="{00000000-0005-0000-0000-0000FE130000}"/>
    <cellStyle name="Normal 6 2 3 12" xfId="5166" xr:uid="{00000000-0005-0000-0000-0000FF130000}"/>
    <cellStyle name="Normal 6 2 3 12 2" xfId="5167" xr:uid="{00000000-0005-0000-0000-000000140000}"/>
    <cellStyle name="Normal 6 2 3 13" xfId="5168" xr:uid="{00000000-0005-0000-0000-000001140000}"/>
    <cellStyle name="Normal 6 2 3 14" xfId="5169" xr:uid="{00000000-0005-0000-0000-000002140000}"/>
    <cellStyle name="Normal 6 2 3 2" xfId="5170" xr:uid="{00000000-0005-0000-0000-000003140000}"/>
    <cellStyle name="Normal 6 2 3 2 2" xfId="5171" xr:uid="{00000000-0005-0000-0000-000004140000}"/>
    <cellStyle name="Normal 6 2 3 2 2 2" xfId="5172" xr:uid="{00000000-0005-0000-0000-000005140000}"/>
    <cellStyle name="Normal 6 2 3 2 2 2 2" xfId="5173" xr:uid="{00000000-0005-0000-0000-000006140000}"/>
    <cellStyle name="Normal 6 2 3 2 2 2 2 2" xfId="5174" xr:uid="{00000000-0005-0000-0000-000007140000}"/>
    <cellStyle name="Normal 6 2 3 2 2 2 2 2 2" xfId="5175" xr:uid="{00000000-0005-0000-0000-000008140000}"/>
    <cellStyle name="Normal 6 2 3 2 2 2 2 2 2 2" xfId="5176" xr:uid="{00000000-0005-0000-0000-000009140000}"/>
    <cellStyle name="Normal 6 2 3 2 2 2 2 2 3" xfId="5177" xr:uid="{00000000-0005-0000-0000-00000A140000}"/>
    <cellStyle name="Normal 6 2 3 2 2 2 2 2 4" xfId="5178" xr:uid="{00000000-0005-0000-0000-00000B140000}"/>
    <cellStyle name="Normal 6 2 3 2 2 2 2 3" xfId="5179" xr:uid="{00000000-0005-0000-0000-00000C140000}"/>
    <cellStyle name="Normal 6 2 3 2 2 2 2 3 2" xfId="5180" xr:uid="{00000000-0005-0000-0000-00000D140000}"/>
    <cellStyle name="Normal 6 2 3 2 2 2 2 4" xfId="5181" xr:uid="{00000000-0005-0000-0000-00000E140000}"/>
    <cellStyle name="Normal 6 2 3 2 2 2 2 5" xfId="5182" xr:uid="{00000000-0005-0000-0000-00000F140000}"/>
    <cellStyle name="Normal 6 2 3 2 2 2 3" xfId="5183" xr:uid="{00000000-0005-0000-0000-000010140000}"/>
    <cellStyle name="Normal 6 2 3 2 2 2 3 2" xfId="5184" xr:uid="{00000000-0005-0000-0000-000011140000}"/>
    <cellStyle name="Normal 6 2 3 2 2 2 3 2 2" xfId="5185" xr:uid="{00000000-0005-0000-0000-000012140000}"/>
    <cellStyle name="Normal 6 2 3 2 2 2 3 3" xfId="5186" xr:uid="{00000000-0005-0000-0000-000013140000}"/>
    <cellStyle name="Normal 6 2 3 2 2 2 3 4" xfId="5187" xr:uid="{00000000-0005-0000-0000-000014140000}"/>
    <cellStyle name="Normal 6 2 3 2 2 2 4" xfId="5188" xr:uid="{00000000-0005-0000-0000-000015140000}"/>
    <cellStyle name="Normal 6 2 3 2 2 2 4 2" xfId="5189" xr:uid="{00000000-0005-0000-0000-000016140000}"/>
    <cellStyle name="Normal 6 2 3 2 2 2 5" xfId="5190" xr:uid="{00000000-0005-0000-0000-000017140000}"/>
    <cellStyle name="Normal 6 2 3 2 2 2 6" xfId="5191" xr:uid="{00000000-0005-0000-0000-000018140000}"/>
    <cellStyle name="Normal 6 2 3 2 2 3" xfId="5192" xr:uid="{00000000-0005-0000-0000-000019140000}"/>
    <cellStyle name="Normal 6 2 3 2 2 3 2" xfId="5193" xr:uid="{00000000-0005-0000-0000-00001A140000}"/>
    <cellStyle name="Normal 6 2 3 2 2 3 2 2" xfId="5194" xr:uid="{00000000-0005-0000-0000-00001B140000}"/>
    <cellStyle name="Normal 6 2 3 2 2 3 2 2 2" xfId="5195" xr:uid="{00000000-0005-0000-0000-00001C140000}"/>
    <cellStyle name="Normal 6 2 3 2 2 3 2 3" xfId="5196" xr:uid="{00000000-0005-0000-0000-00001D140000}"/>
    <cellStyle name="Normal 6 2 3 2 2 3 2 4" xfId="5197" xr:uid="{00000000-0005-0000-0000-00001E140000}"/>
    <cellStyle name="Normal 6 2 3 2 2 3 3" xfId="5198" xr:uid="{00000000-0005-0000-0000-00001F140000}"/>
    <cellStyle name="Normal 6 2 3 2 2 3 3 2" xfId="5199" xr:uid="{00000000-0005-0000-0000-000020140000}"/>
    <cellStyle name="Normal 6 2 3 2 2 3 4" xfId="5200" xr:uid="{00000000-0005-0000-0000-000021140000}"/>
    <cellStyle name="Normal 6 2 3 2 2 3 5" xfId="5201" xr:uid="{00000000-0005-0000-0000-000022140000}"/>
    <cellStyle name="Normal 6 2 3 2 2 4" xfId="5202" xr:uid="{00000000-0005-0000-0000-000023140000}"/>
    <cellStyle name="Normal 6 2 3 2 2 4 2" xfId="5203" xr:uid="{00000000-0005-0000-0000-000024140000}"/>
    <cellStyle name="Normal 6 2 3 2 2 4 2 2" xfId="5204" xr:uid="{00000000-0005-0000-0000-000025140000}"/>
    <cellStyle name="Normal 6 2 3 2 2 4 3" xfId="5205" xr:uid="{00000000-0005-0000-0000-000026140000}"/>
    <cellStyle name="Normal 6 2 3 2 2 4 4" xfId="5206" xr:uid="{00000000-0005-0000-0000-000027140000}"/>
    <cellStyle name="Normal 6 2 3 2 2 5" xfId="5207" xr:uid="{00000000-0005-0000-0000-000028140000}"/>
    <cellStyle name="Normal 6 2 3 2 2 5 2" xfId="5208" xr:uid="{00000000-0005-0000-0000-000029140000}"/>
    <cellStyle name="Normal 6 2 3 2 2 6" xfId="5209" xr:uid="{00000000-0005-0000-0000-00002A140000}"/>
    <cellStyle name="Normal 6 2 3 2 2 7" xfId="5210" xr:uid="{00000000-0005-0000-0000-00002B140000}"/>
    <cellStyle name="Normal 6 2 3 2 3" xfId="5211" xr:uid="{00000000-0005-0000-0000-00002C140000}"/>
    <cellStyle name="Normal 6 2 3 2 3 2" xfId="5212" xr:uid="{00000000-0005-0000-0000-00002D140000}"/>
    <cellStyle name="Normal 6 2 3 2 3 2 2" xfId="5213" xr:uid="{00000000-0005-0000-0000-00002E140000}"/>
    <cellStyle name="Normal 6 2 3 2 3 2 2 2" xfId="5214" xr:uid="{00000000-0005-0000-0000-00002F140000}"/>
    <cellStyle name="Normal 6 2 3 2 3 2 2 2 2" xfId="5215" xr:uid="{00000000-0005-0000-0000-000030140000}"/>
    <cellStyle name="Normal 6 2 3 2 3 2 2 3" xfId="5216" xr:uid="{00000000-0005-0000-0000-000031140000}"/>
    <cellStyle name="Normal 6 2 3 2 3 2 2 4" xfId="5217" xr:uid="{00000000-0005-0000-0000-000032140000}"/>
    <cellStyle name="Normal 6 2 3 2 3 2 3" xfId="5218" xr:uid="{00000000-0005-0000-0000-000033140000}"/>
    <cellStyle name="Normal 6 2 3 2 3 2 3 2" xfId="5219" xr:uid="{00000000-0005-0000-0000-000034140000}"/>
    <cellStyle name="Normal 6 2 3 2 3 2 4" xfId="5220" xr:uid="{00000000-0005-0000-0000-000035140000}"/>
    <cellStyle name="Normal 6 2 3 2 3 2 5" xfId="5221" xr:uid="{00000000-0005-0000-0000-000036140000}"/>
    <cellStyle name="Normal 6 2 3 2 3 3" xfId="5222" xr:uid="{00000000-0005-0000-0000-000037140000}"/>
    <cellStyle name="Normal 6 2 3 2 3 3 2" xfId="5223" xr:uid="{00000000-0005-0000-0000-000038140000}"/>
    <cellStyle name="Normal 6 2 3 2 3 3 2 2" xfId="5224" xr:uid="{00000000-0005-0000-0000-000039140000}"/>
    <cellStyle name="Normal 6 2 3 2 3 3 3" xfId="5225" xr:uid="{00000000-0005-0000-0000-00003A140000}"/>
    <cellStyle name="Normal 6 2 3 2 3 3 4" xfId="5226" xr:uid="{00000000-0005-0000-0000-00003B140000}"/>
    <cellStyle name="Normal 6 2 3 2 3 4" xfId="5227" xr:uid="{00000000-0005-0000-0000-00003C140000}"/>
    <cellStyle name="Normal 6 2 3 2 3 4 2" xfId="5228" xr:uid="{00000000-0005-0000-0000-00003D140000}"/>
    <cellStyle name="Normal 6 2 3 2 3 5" xfId="5229" xr:uid="{00000000-0005-0000-0000-00003E140000}"/>
    <cellStyle name="Normal 6 2 3 2 3 6" xfId="5230" xr:uid="{00000000-0005-0000-0000-00003F140000}"/>
    <cellStyle name="Normal 6 2 3 2 4" xfId="5231" xr:uid="{00000000-0005-0000-0000-000040140000}"/>
    <cellStyle name="Normal 6 2 3 2 4 2" xfId="5232" xr:uid="{00000000-0005-0000-0000-000041140000}"/>
    <cellStyle name="Normal 6 2 3 2 4 2 2" xfId="5233" xr:uid="{00000000-0005-0000-0000-000042140000}"/>
    <cellStyle name="Normal 6 2 3 2 4 2 2 2" xfId="5234" xr:uid="{00000000-0005-0000-0000-000043140000}"/>
    <cellStyle name="Normal 6 2 3 2 4 2 2 2 2" xfId="5235" xr:uid="{00000000-0005-0000-0000-000044140000}"/>
    <cellStyle name="Normal 6 2 3 2 4 2 2 3" xfId="5236" xr:uid="{00000000-0005-0000-0000-000045140000}"/>
    <cellStyle name="Normal 6 2 3 2 4 2 2 4" xfId="5237" xr:uid="{00000000-0005-0000-0000-000046140000}"/>
    <cellStyle name="Normal 6 2 3 2 4 2 3" xfId="5238" xr:uid="{00000000-0005-0000-0000-000047140000}"/>
    <cellStyle name="Normal 6 2 3 2 4 2 3 2" xfId="5239" xr:uid="{00000000-0005-0000-0000-000048140000}"/>
    <cellStyle name="Normal 6 2 3 2 4 2 4" xfId="5240" xr:uid="{00000000-0005-0000-0000-000049140000}"/>
    <cellStyle name="Normal 6 2 3 2 4 2 5" xfId="5241" xr:uid="{00000000-0005-0000-0000-00004A140000}"/>
    <cellStyle name="Normal 6 2 3 2 4 3" xfId="5242" xr:uid="{00000000-0005-0000-0000-00004B140000}"/>
    <cellStyle name="Normal 6 2 3 2 4 3 2" xfId="5243" xr:uid="{00000000-0005-0000-0000-00004C140000}"/>
    <cellStyle name="Normal 6 2 3 2 4 3 2 2" xfId="5244" xr:uid="{00000000-0005-0000-0000-00004D140000}"/>
    <cellStyle name="Normal 6 2 3 2 4 3 3" xfId="5245" xr:uid="{00000000-0005-0000-0000-00004E140000}"/>
    <cellStyle name="Normal 6 2 3 2 4 3 4" xfId="5246" xr:uid="{00000000-0005-0000-0000-00004F140000}"/>
    <cellStyle name="Normal 6 2 3 2 4 4" xfId="5247" xr:uid="{00000000-0005-0000-0000-000050140000}"/>
    <cellStyle name="Normal 6 2 3 2 4 4 2" xfId="5248" xr:uid="{00000000-0005-0000-0000-000051140000}"/>
    <cellStyle name="Normal 6 2 3 2 4 5" xfId="5249" xr:uid="{00000000-0005-0000-0000-000052140000}"/>
    <cellStyle name="Normal 6 2 3 2 4 6" xfId="5250" xr:uid="{00000000-0005-0000-0000-000053140000}"/>
    <cellStyle name="Normal 6 2 3 2 5" xfId="5251" xr:uid="{00000000-0005-0000-0000-000054140000}"/>
    <cellStyle name="Normal 6 2 3 2 5 2" xfId="5252" xr:uid="{00000000-0005-0000-0000-000055140000}"/>
    <cellStyle name="Normal 6 2 3 2 5 2 2" xfId="5253" xr:uid="{00000000-0005-0000-0000-000056140000}"/>
    <cellStyle name="Normal 6 2 3 2 5 2 2 2" xfId="5254" xr:uid="{00000000-0005-0000-0000-000057140000}"/>
    <cellStyle name="Normal 6 2 3 2 5 2 3" xfId="5255" xr:uid="{00000000-0005-0000-0000-000058140000}"/>
    <cellStyle name="Normal 6 2 3 2 5 2 4" xfId="5256" xr:uid="{00000000-0005-0000-0000-000059140000}"/>
    <cellStyle name="Normal 6 2 3 2 5 3" xfId="5257" xr:uid="{00000000-0005-0000-0000-00005A140000}"/>
    <cellStyle name="Normal 6 2 3 2 5 3 2" xfId="5258" xr:uid="{00000000-0005-0000-0000-00005B140000}"/>
    <cellStyle name="Normal 6 2 3 2 5 4" xfId="5259" xr:uid="{00000000-0005-0000-0000-00005C140000}"/>
    <cellStyle name="Normal 6 2 3 2 5 5" xfId="5260" xr:uid="{00000000-0005-0000-0000-00005D140000}"/>
    <cellStyle name="Normal 6 2 3 2 6" xfId="5261" xr:uid="{00000000-0005-0000-0000-00005E140000}"/>
    <cellStyle name="Normal 6 2 3 2 6 2" xfId="5262" xr:uid="{00000000-0005-0000-0000-00005F140000}"/>
    <cellStyle name="Normal 6 2 3 2 6 2 2" xfId="5263" xr:uid="{00000000-0005-0000-0000-000060140000}"/>
    <cellStyle name="Normal 6 2 3 2 6 3" xfId="5264" xr:uid="{00000000-0005-0000-0000-000061140000}"/>
    <cellStyle name="Normal 6 2 3 2 6 4" xfId="5265" xr:uid="{00000000-0005-0000-0000-000062140000}"/>
    <cellStyle name="Normal 6 2 3 2 7" xfId="5266" xr:uid="{00000000-0005-0000-0000-000063140000}"/>
    <cellStyle name="Normal 6 2 3 2 7 2" xfId="5267" xr:uid="{00000000-0005-0000-0000-000064140000}"/>
    <cellStyle name="Normal 6 2 3 2 8" xfId="5268" xr:uid="{00000000-0005-0000-0000-000065140000}"/>
    <cellStyle name="Normal 6 2 3 2 9" xfId="5269" xr:uid="{00000000-0005-0000-0000-000066140000}"/>
    <cellStyle name="Normal 6 2 3 3" xfId="5270" xr:uid="{00000000-0005-0000-0000-000067140000}"/>
    <cellStyle name="Normal 6 2 3 3 2" xfId="5271" xr:uid="{00000000-0005-0000-0000-000068140000}"/>
    <cellStyle name="Normal 6 2 3 3 2 2" xfId="5272" xr:uid="{00000000-0005-0000-0000-000069140000}"/>
    <cellStyle name="Normal 6 2 3 3 2 2 2" xfId="5273" xr:uid="{00000000-0005-0000-0000-00006A140000}"/>
    <cellStyle name="Normal 6 2 3 3 2 2 2 2" xfId="5274" xr:uid="{00000000-0005-0000-0000-00006B140000}"/>
    <cellStyle name="Normal 6 2 3 3 2 2 2 2 2" xfId="5275" xr:uid="{00000000-0005-0000-0000-00006C140000}"/>
    <cellStyle name="Normal 6 2 3 3 2 2 2 2 2 2" xfId="5276" xr:uid="{00000000-0005-0000-0000-00006D140000}"/>
    <cellStyle name="Normal 6 2 3 3 2 2 2 2 3" xfId="5277" xr:uid="{00000000-0005-0000-0000-00006E140000}"/>
    <cellStyle name="Normal 6 2 3 3 2 2 2 2 4" xfId="5278" xr:uid="{00000000-0005-0000-0000-00006F140000}"/>
    <cellStyle name="Normal 6 2 3 3 2 2 2 3" xfId="5279" xr:uid="{00000000-0005-0000-0000-000070140000}"/>
    <cellStyle name="Normal 6 2 3 3 2 2 2 3 2" xfId="5280" xr:uid="{00000000-0005-0000-0000-000071140000}"/>
    <cellStyle name="Normal 6 2 3 3 2 2 2 4" xfId="5281" xr:uid="{00000000-0005-0000-0000-000072140000}"/>
    <cellStyle name="Normal 6 2 3 3 2 2 2 5" xfId="5282" xr:uid="{00000000-0005-0000-0000-000073140000}"/>
    <cellStyle name="Normal 6 2 3 3 2 2 3" xfId="5283" xr:uid="{00000000-0005-0000-0000-000074140000}"/>
    <cellStyle name="Normal 6 2 3 3 2 2 3 2" xfId="5284" xr:uid="{00000000-0005-0000-0000-000075140000}"/>
    <cellStyle name="Normal 6 2 3 3 2 2 3 2 2" xfId="5285" xr:uid="{00000000-0005-0000-0000-000076140000}"/>
    <cellStyle name="Normal 6 2 3 3 2 2 3 3" xfId="5286" xr:uid="{00000000-0005-0000-0000-000077140000}"/>
    <cellStyle name="Normal 6 2 3 3 2 2 3 4" xfId="5287" xr:uid="{00000000-0005-0000-0000-000078140000}"/>
    <cellStyle name="Normal 6 2 3 3 2 2 4" xfId="5288" xr:uid="{00000000-0005-0000-0000-000079140000}"/>
    <cellStyle name="Normal 6 2 3 3 2 2 4 2" xfId="5289" xr:uid="{00000000-0005-0000-0000-00007A140000}"/>
    <cellStyle name="Normal 6 2 3 3 2 2 5" xfId="5290" xr:uid="{00000000-0005-0000-0000-00007B140000}"/>
    <cellStyle name="Normal 6 2 3 3 2 2 6" xfId="5291" xr:uid="{00000000-0005-0000-0000-00007C140000}"/>
    <cellStyle name="Normal 6 2 3 3 2 3" xfId="5292" xr:uid="{00000000-0005-0000-0000-00007D140000}"/>
    <cellStyle name="Normal 6 2 3 3 2 3 2" xfId="5293" xr:uid="{00000000-0005-0000-0000-00007E140000}"/>
    <cellStyle name="Normal 6 2 3 3 2 3 2 2" xfId="5294" xr:uid="{00000000-0005-0000-0000-00007F140000}"/>
    <cellStyle name="Normal 6 2 3 3 2 3 2 2 2" xfId="5295" xr:uid="{00000000-0005-0000-0000-000080140000}"/>
    <cellStyle name="Normal 6 2 3 3 2 3 2 3" xfId="5296" xr:uid="{00000000-0005-0000-0000-000081140000}"/>
    <cellStyle name="Normal 6 2 3 3 2 3 2 4" xfId="5297" xr:uid="{00000000-0005-0000-0000-000082140000}"/>
    <cellStyle name="Normal 6 2 3 3 2 3 3" xfId="5298" xr:uid="{00000000-0005-0000-0000-000083140000}"/>
    <cellStyle name="Normal 6 2 3 3 2 3 3 2" xfId="5299" xr:uid="{00000000-0005-0000-0000-000084140000}"/>
    <cellStyle name="Normal 6 2 3 3 2 3 4" xfId="5300" xr:uid="{00000000-0005-0000-0000-000085140000}"/>
    <cellStyle name="Normal 6 2 3 3 2 3 5" xfId="5301" xr:uid="{00000000-0005-0000-0000-000086140000}"/>
    <cellStyle name="Normal 6 2 3 3 2 4" xfId="5302" xr:uid="{00000000-0005-0000-0000-000087140000}"/>
    <cellStyle name="Normal 6 2 3 3 2 4 2" xfId="5303" xr:uid="{00000000-0005-0000-0000-000088140000}"/>
    <cellStyle name="Normal 6 2 3 3 2 4 2 2" xfId="5304" xr:uid="{00000000-0005-0000-0000-000089140000}"/>
    <cellStyle name="Normal 6 2 3 3 2 4 3" xfId="5305" xr:uid="{00000000-0005-0000-0000-00008A140000}"/>
    <cellStyle name="Normal 6 2 3 3 2 4 4" xfId="5306" xr:uid="{00000000-0005-0000-0000-00008B140000}"/>
    <cellStyle name="Normal 6 2 3 3 2 5" xfId="5307" xr:uid="{00000000-0005-0000-0000-00008C140000}"/>
    <cellStyle name="Normal 6 2 3 3 2 5 2" xfId="5308" xr:uid="{00000000-0005-0000-0000-00008D140000}"/>
    <cellStyle name="Normal 6 2 3 3 2 6" xfId="5309" xr:uid="{00000000-0005-0000-0000-00008E140000}"/>
    <cellStyle name="Normal 6 2 3 3 2 7" xfId="5310" xr:uid="{00000000-0005-0000-0000-00008F140000}"/>
    <cellStyle name="Normal 6 2 3 3 3" xfId="5311" xr:uid="{00000000-0005-0000-0000-000090140000}"/>
    <cellStyle name="Normal 6 2 3 3 3 2" xfId="5312" xr:uid="{00000000-0005-0000-0000-000091140000}"/>
    <cellStyle name="Normal 6 2 3 3 3 2 2" xfId="5313" xr:uid="{00000000-0005-0000-0000-000092140000}"/>
    <cellStyle name="Normal 6 2 3 3 3 2 2 2" xfId="5314" xr:uid="{00000000-0005-0000-0000-000093140000}"/>
    <cellStyle name="Normal 6 2 3 3 3 2 2 2 2" xfId="5315" xr:uid="{00000000-0005-0000-0000-000094140000}"/>
    <cellStyle name="Normal 6 2 3 3 3 2 2 3" xfId="5316" xr:uid="{00000000-0005-0000-0000-000095140000}"/>
    <cellStyle name="Normal 6 2 3 3 3 2 2 4" xfId="5317" xr:uid="{00000000-0005-0000-0000-000096140000}"/>
    <cellStyle name="Normal 6 2 3 3 3 2 3" xfId="5318" xr:uid="{00000000-0005-0000-0000-000097140000}"/>
    <cellStyle name="Normal 6 2 3 3 3 2 3 2" xfId="5319" xr:uid="{00000000-0005-0000-0000-000098140000}"/>
    <cellStyle name="Normal 6 2 3 3 3 2 4" xfId="5320" xr:uid="{00000000-0005-0000-0000-000099140000}"/>
    <cellStyle name="Normal 6 2 3 3 3 2 5" xfId="5321" xr:uid="{00000000-0005-0000-0000-00009A140000}"/>
    <cellStyle name="Normal 6 2 3 3 3 3" xfId="5322" xr:uid="{00000000-0005-0000-0000-00009B140000}"/>
    <cellStyle name="Normal 6 2 3 3 3 3 2" xfId="5323" xr:uid="{00000000-0005-0000-0000-00009C140000}"/>
    <cellStyle name="Normal 6 2 3 3 3 3 2 2" xfId="5324" xr:uid="{00000000-0005-0000-0000-00009D140000}"/>
    <cellStyle name="Normal 6 2 3 3 3 3 3" xfId="5325" xr:uid="{00000000-0005-0000-0000-00009E140000}"/>
    <cellStyle name="Normal 6 2 3 3 3 3 4" xfId="5326" xr:uid="{00000000-0005-0000-0000-00009F140000}"/>
    <cellStyle name="Normal 6 2 3 3 3 4" xfId="5327" xr:uid="{00000000-0005-0000-0000-0000A0140000}"/>
    <cellStyle name="Normal 6 2 3 3 3 4 2" xfId="5328" xr:uid="{00000000-0005-0000-0000-0000A1140000}"/>
    <cellStyle name="Normal 6 2 3 3 3 5" xfId="5329" xr:uid="{00000000-0005-0000-0000-0000A2140000}"/>
    <cellStyle name="Normal 6 2 3 3 3 6" xfId="5330" xr:uid="{00000000-0005-0000-0000-0000A3140000}"/>
    <cellStyle name="Normal 6 2 3 3 4" xfId="5331" xr:uid="{00000000-0005-0000-0000-0000A4140000}"/>
    <cellStyle name="Normal 6 2 3 3 4 2" xfId="5332" xr:uid="{00000000-0005-0000-0000-0000A5140000}"/>
    <cellStyle name="Normal 6 2 3 3 4 2 2" xfId="5333" xr:uid="{00000000-0005-0000-0000-0000A6140000}"/>
    <cellStyle name="Normal 6 2 3 3 4 2 2 2" xfId="5334" xr:uid="{00000000-0005-0000-0000-0000A7140000}"/>
    <cellStyle name="Normal 6 2 3 3 4 2 2 2 2" xfId="5335" xr:uid="{00000000-0005-0000-0000-0000A8140000}"/>
    <cellStyle name="Normal 6 2 3 3 4 2 2 3" xfId="5336" xr:uid="{00000000-0005-0000-0000-0000A9140000}"/>
    <cellStyle name="Normal 6 2 3 3 4 2 2 4" xfId="5337" xr:uid="{00000000-0005-0000-0000-0000AA140000}"/>
    <cellStyle name="Normal 6 2 3 3 4 2 3" xfId="5338" xr:uid="{00000000-0005-0000-0000-0000AB140000}"/>
    <cellStyle name="Normal 6 2 3 3 4 2 3 2" xfId="5339" xr:uid="{00000000-0005-0000-0000-0000AC140000}"/>
    <cellStyle name="Normal 6 2 3 3 4 2 4" xfId="5340" xr:uid="{00000000-0005-0000-0000-0000AD140000}"/>
    <cellStyle name="Normal 6 2 3 3 4 2 5" xfId="5341" xr:uid="{00000000-0005-0000-0000-0000AE140000}"/>
    <cellStyle name="Normal 6 2 3 3 4 3" xfId="5342" xr:uid="{00000000-0005-0000-0000-0000AF140000}"/>
    <cellStyle name="Normal 6 2 3 3 4 3 2" xfId="5343" xr:uid="{00000000-0005-0000-0000-0000B0140000}"/>
    <cellStyle name="Normal 6 2 3 3 4 3 2 2" xfId="5344" xr:uid="{00000000-0005-0000-0000-0000B1140000}"/>
    <cellStyle name="Normal 6 2 3 3 4 3 3" xfId="5345" xr:uid="{00000000-0005-0000-0000-0000B2140000}"/>
    <cellStyle name="Normal 6 2 3 3 4 3 4" xfId="5346" xr:uid="{00000000-0005-0000-0000-0000B3140000}"/>
    <cellStyle name="Normal 6 2 3 3 4 4" xfId="5347" xr:uid="{00000000-0005-0000-0000-0000B4140000}"/>
    <cellStyle name="Normal 6 2 3 3 4 4 2" xfId="5348" xr:uid="{00000000-0005-0000-0000-0000B5140000}"/>
    <cellStyle name="Normal 6 2 3 3 4 5" xfId="5349" xr:uid="{00000000-0005-0000-0000-0000B6140000}"/>
    <cellStyle name="Normal 6 2 3 3 4 6" xfId="5350" xr:uid="{00000000-0005-0000-0000-0000B7140000}"/>
    <cellStyle name="Normal 6 2 3 3 5" xfId="5351" xr:uid="{00000000-0005-0000-0000-0000B8140000}"/>
    <cellStyle name="Normal 6 2 3 3 5 2" xfId="5352" xr:uid="{00000000-0005-0000-0000-0000B9140000}"/>
    <cellStyle name="Normal 6 2 3 3 5 2 2" xfId="5353" xr:uid="{00000000-0005-0000-0000-0000BA140000}"/>
    <cellStyle name="Normal 6 2 3 3 5 2 2 2" xfId="5354" xr:uid="{00000000-0005-0000-0000-0000BB140000}"/>
    <cellStyle name="Normal 6 2 3 3 5 2 3" xfId="5355" xr:uid="{00000000-0005-0000-0000-0000BC140000}"/>
    <cellStyle name="Normal 6 2 3 3 5 2 4" xfId="5356" xr:uid="{00000000-0005-0000-0000-0000BD140000}"/>
    <cellStyle name="Normal 6 2 3 3 5 3" xfId="5357" xr:uid="{00000000-0005-0000-0000-0000BE140000}"/>
    <cellStyle name="Normal 6 2 3 3 5 3 2" xfId="5358" xr:uid="{00000000-0005-0000-0000-0000BF140000}"/>
    <cellStyle name="Normal 6 2 3 3 5 4" xfId="5359" xr:uid="{00000000-0005-0000-0000-0000C0140000}"/>
    <cellStyle name="Normal 6 2 3 3 5 5" xfId="5360" xr:uid="{00000000-0005-0000-0000-0000C1140000}"/>
    <cellStyle name="Normal 6 2 3 3 6" xfId="5361" xr:uid="{00000000-0005-0000-0000-0000C2140000}"/>
    <cellStyle name="Normal 6 2 3 3 6 2" xfId="5362" xr:uid="{00000000-0005-0000-0000-0000C3140000}"/>
    <cellStyle name="Normal 6 2 3 3 6 2 2" xfId="5363" xr:uid="{00000000-0005-0000-0000-0000C4140000}"/>
    <cellStyle name="Normal 6 2 3 3 6 3" xfId="5364" xr:uid="{00000000-0005-0000-0000-0000C5140000}"/>
    <cellStyle name="Normal 6 2 3 3 6 4" xfId="5365" xr:uid="{00000000-0005-0000-0000-0000C6140000}"/>
    <cellStyle name="Normal 6 2 3 3 7" xfId="5366" xr:uid="{00000000-0005-0000-0000-0000C7140000}"/>
    <cellStyle name="Normal 6 2 3 3 7 2" xfId="5367" xr:uid="{00000000-0005-0000-0000-0000C8140000}"/>
    <cellStyle name="Normal 6 2 3 3 8" xfId="5368" xr:uid="{00000000-0005-0000-0000-0000C9140000}"/>
    <cellStyle name="Normal 6 2 3 3 9" xfId="5369" xr:uid="{00000000-0005-0000-0000-0000CA140000}"/>
    <cellStyle name="Normal 6 2 3 4" xfId="5370" xr:uid="{00000000-0005-0000-0000-0000CB140000}"/>
    <cellStyle name="Normal 6 2 3 4 2" xfId="5371" xr:uid="{00000000-0005-0000-0000-0000CC140000}"/>
    <cellStyle name="Normal 6 2 3 4 2 2" xfId="5372" xr:uid="{00000000-0005-0000-0000-0000CD140000}"/>
    <cellStyle name="Normal 6 2 3 4 2 2 2" xfId="5373" xr:uid="{00000000-0005-0000-0000-0000CE140000}"/>
    <cellStyle name="Normal 6 2 3 4 2 2 2 2" xfId="5374" xr:uid="{00000000-0005-0000-0000-0000CF140000}"/>
    <cellStyle name="Normal 6 2 3 4 2 2 2 2 2" xfId="5375" xr:uid="{00000000-0005-0000-0000-0000D0140000}"/>
    <cellStyle name="Normal 6 2 3 4 2 2 2 3" xfId="5376" xr:uid="{00000000-0005-0000-0000-0000D1140000}"/>
    <cellStyle name="Normal 6 2 3 4 2 2 2 4" xfId="5377" xr:uid="{00000000-0005-0000-0000-0000D2140000}"/>
    <cellStyle name="Normal 6 2 3 4 2 2 3" xfId="5378" xr:uid="{00000000-0005-0000-0000-0000D3140000}"/>
    <cellStyle name="Normal 6 2 3 4 2 2 3 2" xfId="5379" xr:uid="{00000000-0005-0000-0000-0000D4140000}"/>
    <cellStyle name="Normal 6 2 3 4 2 2 4" xfId="5380" xr:uid="{00000000-0005-0000-0000-0000D5140000}"/>
    <cellStyle name="Normal 6 2 3 4 2 2 5" xfId="5381" xr:uid="{00000000-0005-0000-0000-0000D6140000}"/>
    <cellStyle name="Normal 6 2 3 4 2 3" xfId="5382" xr:uid="{00000000-0005-0000-0000-0000D7140000}"/>
    <cellStyle name="Normal 6 2 3 4 2 3 2" xfId="5383" xr:uid="{00000000-0005-0000-0000-0000D8140000}"/>
    <cellStyle name="Normal 6 2 3 4 2 3 2 2" xfId="5384" xr:uid="{00000000-0005-0000-0000-0000D9140000}"/>
    <cellStyle name="Normal 6 2 3 4 2 3 3" xfId="5385" xr:uid="{00000000-0005-0000-0000-0000DA140000}"/>
    <cellStyle name="Normal 6 2 3 4 2 3 4" xfId="5386" xr:uid="{00000000-0005-0000-0000-0000DB140000}"/>
    <cellStyle name="Normal 6 2 3 4 2 4" xfId="5387" xr:uid="{00000000-0005-0000-0000-0000DC140000}"/>
    <cellStyle name="Normal 6 2 3 4 2 4 2" xfId="5388" xr:uid="{00000000-0005-0000-0000-0000DD140000}"/>
    <cellStyle name="Normal 6 2 3 4 2 5" xfId="5389" xr:uid="{00000000-0005-0000-0000-0000DE140000}"/>
    <cellStyle name="Normal 6 2 3 4 2 6" xfId="5390" xr:uid="{00000000-0005-0000-0000-0000DF140000}"/>
    <cellStyle name="Normal 6 2 3 4 3" xfId="5391" xr:uid="{00000000-0005-0000-0000-0000E0140000}"/>
    <cellStyle name="Normal 6 2 3 4 3 2" xfId="5392" xr:uid="{00000000-0005-0000-0000-0000E1140000}"/>
    <cellStyle name="Normal 6 2 3 4 3 2 2" xfId="5393" xr:uid="{00000000-0005-0000-0000-0000E2140000}"/>
    <cellStyle name="Normal 6 2 3 4 3 2 2 2" xfId="5394" xr:uid="{00000000-0005-0000-0000-0000E3140000}"/>
    <cellStyle name="Normal 6 2 3 4 3 2 3" xfId="5395" xr:uid="{00000000-0005-0000-0000-0000E4140000}"/>
    <cellStyle name="Normal 6 2 3 4 3 2 4" xfId="5396" xr:uid="{00000000-0005-0000-0000-0000E5140000}"/>
    <cellStyle name="Normal 6 2 3 4 3 3" xfId="5397" xr:uid="{00000000-0005-0000-0000-0000E6140000}"/>
    <cellStyle name="Normal 6 2 3 4 3 3 2" xfId="5398" xr:uid="{00000000-0005-0000-0000-0000E7140000}"/>
    <cellStyle name="Normal 6 2 3 4 3 4" xfId="5399" xr:uid="{00000000-0005-0000-0000-0000E8140000}"/>
    <cellStyle name="Normal 6 2 3 4 3 5" xfId="5400" xr:uid="{00000000-0005-0000-0000-0000E9140000}"/>
    <cellStyle name="Normal 6 2 3 4 4" xfId="5401" xr:uid="{00000000-0005-0000-0000-0000EA140000}"/>
    <cellStyle name="Normal 6 2 3 4 4 2" xfId="5402" xr:uid="{00000000-0005-0000-0000-0000EB140000}"/>
    <cellStyle name="Normal 6 2 3 4 4 2 2" xfId="5403" xr:uid="{00000000-0005-0000-0000-0000EC140000}"/>
    <cellStyle name="Normal 6 2 3 4 4 3" xfId="5404" xr:uid="{00000000-0005-0000-0000-0000ED140000}"/>
    <cellStyle name="Normal 6 2 3 4 4 4" xfId="5405" xr:uid="{00000000-0005-0000-0000-0000EE140000}"/>
    <cellStyle name="Normal 6 2 3 4 5" xfId="5406" xr:uid="{00000000-0005-0000-0000-0000EF140000}"/>
    <cellStyle name="Normal 6 2 3 4 5 2" xfId="5407" xr:uid="{00000000-0005-0000-0000-0000F0140000}"/>
    <cellStyle name="Normal 6 2 3 4 6" xfId="5408" xr:uid="{00000000-0005-0000-0000-0000F1140000}"/>
    <cellStyle name="Normal 6 2 3 4 7" xfId="5409" xr:uid="{00000000-0005-0000-0000-0000F2140000}"/>
    <cellStyle name="Normal 6 2 3 5" xfId="5410" xr:uid="{00000000-0005-0000-0000-0000F3140000}"/>
    <cellStyle name="Normal 6 2 3 5 2" xfId="5411" xr:uid="{00000000-0005-0000-0000-0000F4140000}"/>
    <cellStyle name="Normal 6 2 3 5 2 2" xfId="5412" xr:uid="{00000000-0005-0000-0000-0000F5140000}"/>
    <cellStyle name="Normal 6 2 3 5 2 2 2" xfId="5413" xr:uid="{00000000-0005-0000-0000-0000F6140000}"/>
    <cellStyle name="Normal 6 2 3 5 2 2 2 2" xfId="5414" xr:uid="{00000000-0005-0000-0000-0000F7140000}"/>
    <cellStyle name="Normal 6 2 3 5 2 2 3" xfId="5415" xr:uid="{00000000-0005-0000-0000-0000F8140000}"/>
    <cellStyle name="Normal 6 2 3 5 2 2 4" xfId="5416" xr:uid="{00000000-0005-0000-0000-0000F9140000}"/>
    <cellStyle name="Normal 6 2 3 5 2 3" xfId="5417" xr:uid="{00000000-0005-0000-0000-0000FA140000}"/>
    <cellStyle name="Normal 6 2 3 5 2 3 2" xfId="5418" xr:uid="{00000000-0005-0000-0000-0000FB140000}"/>
    <cellStyle name="Normal 6 2 3 5 2 4" xfId="5419" xr:uid="{00000000-0005-0000-0000-0000FC140000}"/>
    <cellStyle name="Normal 6 2 3 5 2 5" xfId="5420" xr:uid="{00000000-0005-0000-0000-0000FD140000}"/>
    <cellStyle name="Normal 6 2 3 5 3" xfId="5421" xr:uid="{00000000-0005-0000-0000-0000FE140000}"/>
    <cellStyle name="Normal 6 2 3 5 3 2" xfId="5422" xr:uid="{00000000-0005-0000-0000-0000FF140000}"/>
    <cellStyle name="Normal 6 2 3 5 3 2 2" xfId="5423" xr:uid="{00000000-0005-0000-0000-000000150000}"/>
    <cellStyle name="Normal 6 2 3 5 3 3" xfId="5424" xr:uid="{00000000-0005-0000-0000-000001150000}"/>
    <cellStyle name="Normal 6 2 3 5 3 4" xfId="5425" xr:uid="{00000000-0005-0000-0000-000002150000}"/>
    <cellStyle name="Normal 6 2 3 5 4" xfId="5426" xr:uid="{00000000-0005-0000-0000-000003150000}"/>
    <cellStyle name="Normal 6 2 3 5 4 2" xfId="5427" xr:uid="{00000000-0005-0000-0000-000004150000}"/>
    <cellStyle name="Normal 6 2 3 5 5" xfId="5428" xr:uid="{00000000-0005-0000-0000-000005150000}"/>
    <cellStyle name="Normal 6 2 3 5 6" xfId="5429" xr:uid="{00000000-0005-0000-0000-000006150000}"/>
    <cellStyle name="Normal 6 2 3 6" xfId="5430" xr:uid="{00000000-0005-0000-0000-000007150000}"/>
    <cellStyle name="Normal 6 2 3 6 2" xfId="5431" xr:uid="{00000000-0005-0000-0000-000008150000}"/>
    <cellStyle name="Normal 6 2 3 6 2 2" xfId="5432" xr:uid="{00000000-0005-0000-0000-000009150000}"/>
    <cellStyle name="Normal 6 2 3 6 2 2 2" xfId="5433" xr:uid="{00000000-0005-0000-0000-00000A150000}"/>
    <cellStyle name="Normal 6 2 3 6 2 2 2 2" xfId="5434" xr:uid="{00000000-0005-0000-0000-00000B150000}"/>
    <cellStyle name="Normal 6 2 3 6 2 2 3" xfId="5435" xr:uid="{00000000-0005-0000-0000-00000C150000}"/>
    <cellStyle name="Normal 6 2 3 6 2 2 4" xfId="5436" xr:uid="{00000000-0005-0000-0000-00000D150000}"/>
    <cellStyle name="Normal 6 2 3 6 2 3" xfId="5437" xr:uid="{00000000-0005-0000-0000-00000E150000}"/>
    <cellStyle name="Normal 6 2 3 6 2 3 2" xfId="5438" xr:uid="{00000000-0005-0000-0000-00000F150000}"/>
    <cellStyle name="Normal 6 2 3 6 2 4" xfId="5439" xr:uid="{00000000-0005-0000-0000-000010150000}"/>
    <cellStyle name="Normal 6 2 3 6 2 5" xfId="5440" xr:uid="{00000000-0005-0000-0000-000011150000}"/>
    <cellStyle name="Normal 6 2 3 6 3" xfId="5441" xr:uid="{00000000-0005-0000-0000-000012150000}"/>
    <cellStyle name="Normal 6 2 3 6 3 2" xfId="5442" xr:uid="{00000000-0005-0000-0000-000013150000}"/>
    <cellStyle name="Normal 6 2 3 6 3 2 2" xfId="5443" xr:uid="{00000000-0005-0000-0000-000014150000}"/>
    <cellStyle name="Normal 6 2 3 6 3 3" xfId="5444" xr:uid="{00000000-0005-0000-0000-000015150000}"/>
    <cellStyle name="Normal 6 2 3 6 3 4" xfId="5445" xr:uid="{00000000-0005-0000-0000-000016150000}"/>
    <cellStyle name="Normal 6 2 3 6 4" xfId="5446" xr:uid="{00000000-0005-0000-0000-000017150000}"/>
    <cellStyle name="Normal 6 2 3 6 4 2" xfId="5447" xr:uid="{00000000-0005-0000-0000-000018150000}"/>
    <cellStyle name="Normal 6 2 3 6 5" xfId="5448" xr:uid="{00000000-0005-0000-0000-000019150000}"/>
    <cellStyle name="Normal 6 2 3 6 6" xfId="5449" xr:uid="{00000000-0005-0000-0000-00001A150000}"/>
    <cellStyle name="Normal 6 2 3 7" xfId="5450" xr:uid="{00000000-0005-0000-0000-00001B150000}"/>
    <cellStyle name="Normal 6 2 3 7 2" xfId="5451" xr:uid="{00000000-0005-0000-0000-00001C150000}"/>
    <cellStyle name="Normal 6 2 3 7 2 2" xfId="5452" xr:uid="{00000000-0005-0000-0000-00001D150000}"/>
    <cellStyle name="Normal 6 2 3 7 2 2 2" xfId="5453" xr:uid="{00000000-0005-0000-0000-00001E150000}"/>
    <cellStyle name="Normal 6 2 3 7 2 3" xfId="5454" xr:uid="{00000000-0005-0000-0000-00001F150000}"/>
    <cellStyle name="Normal 6 2 3 7 2 4" xfId="5455" xr:uid="{00000000-0005-0000-0000-000020150000}"/>
    <cellStyle name="Normal 6 2 3 7 3" xfId="5456" xr:uid="{00000000-0005-0000-0000-000021150000}"/>
    <cellStyle name="Normal 6 2 3 7 3 2" xfId="5457" xr:uid="{00000000-0005-0000-0000-000022150000}"/>
    <cellStyle name="Normal 6 2 3 7 4" xfId="5458" xr:uid="{00000000-0005-0000-0000-000023150000}"/>
    <cellStyle name="Normal 6 2 3 7 5" xfId="5459" xr:uid="{00000000-0005-0000-0000-000024150000}"/>
    <cellStyle name="Normal 6 2 3 8" xfId="5460" xr:uid="{00000000-0005-0000-0000-000025150000}"/>
    <cellStyle name="Normal 6 2 3 8 2" xfId="5461" xr:uid="{00000000-0005-0000-0000-000026150000}"/>
    <cellStyle name="Normal 6 2 3 8 2 2" xfId="5462" xr:uid="{00000000-0005-0000-0000-000027150000}"/>
    <cellStyle name="Normal 6 2 3 8 2 2 2" xfId="5463" xr:uid="{00000000-0005-0000-0000-000028150000}"/>
    <cellStyle name="Normal 6 2 3 8 2 3" xfId="5464" xr:uid="{00000000-0005-0000-0000-000029150000}"/>
    <cellStyle name="Normal 6 2 3 8 2 4" xfId="5465" xr:uid="{00000000-0005-0000-0000-00002A150000}"/>
    <cellStyle name="Normal 6 2 3 8 3" xfId="5466" xr:uid="{00000000-0005-0000-0000-00002B150000}"/>
    <cellStyle name="Normal 6 2 3 8 3 2" xfId="5467" xr:uid="{00000000-0005-0000-0000-00002C150000}"/>
    <cellStyle name="Normal 6 2 3 8 4" xfId="5468" xr:uid="{00000000-0005-0000-0000-00002D150000}"/>
    <cellStyle name="Normal 6 2 3 8 5" xfId="5469" xr:uid="{00000000-0005-0000-0000-00002E150000}"/>
    <cellStyle name="Normal 6 2 3 9" xfId="5470" xr:uid="{00000000-0005-0000-0000-00002F150000}"/>
    <cellStyle name="Normal 6 2 3 9 2" xfId="5471" xr:uid="{00000000-0005-0000-0000-000030150000}"/>
    <cellStyle name="Normal 6 2 3 9 2 2" xfId="5472" xr:uid="{00000000-0005-0000-0000-000031150000}"/>
    <cellStyle name="Normal 6 2 3 9 3" xfId="5473" xr:uid="{00000000-0005-0000-0000-000032150000}"/>
    <cellStyle name="Normal 6 2 3 9 4" xfId="5474" xr:uid="{00000000-0005-0000-0000-000033150000}"/>
    <cellStyle name="Normal 6 2 4" xfId="5475" xr:uid="{00000000-0005-0000-0000-000034150000}"/>
    <cellStyle name="Normal 6 2 4 10" xfId="5476" xr:uid="{00000000-0005-0000-0000-000035150000}"/>
    <cellStyle name="Normal 6 2 4 2" xfId="5477" xr:uid="{00000000-0005-0000-0000-000036150000}"/>
    <cellStyle name="Normal 6 2 4 2 2" xfId="5478" xr:uid="{00000000-0005-0000-0000-000037150000}"/>
    <cellStyle name="Normal 6 2 4 2 2 2" xfId="5479" xr:uid="{00000000-0005-0000-0000-000038150000}"/>
    <cellStyle name="Normal 6 2 4 2 2 2 2" xfId="5480" xr:uid="{00000000-0005-0000-0000-000039150000}"/>
    <cellStyle name="Normal 6 2 4 2 2 2 2 2" xfId="5481" xr:uid="{00000000-0005-0000-0000-00003A150000}"/>
    <cellStyle name="Normal 6 2 4 2 2 2 2 2 2" xfId="5482" xr:uid="{00000000-0005-0000-0000-00003B150000}"/>
    <cellStyle name="Normal 6 2 4 2 2 2 2 2 2 2" xfId="5483" xr:uid="{00000000-0005-0000-0000-00003C150000}"/>
    <cellStyle name="Normal 6 2 4 2 2 2 2 2 3" xfId="5484" xr:uid="{00000000-0005-0000-0000-00003D150000}"/>
    <cellStyle name="Normal 6 2 4 2 2 2 2 2 4" xfId="5485" xr:uid="{00000000-0005-0000-0000-00003E150000}"/>
    <cellStyle name="Normal 6 2 4 2 2 2 2 3" xfId="5486" xr:uid="{00000000-0005-0000-0000-00003F150000}"/>
    <cellStyle name="Normal 6 2 4 2 2 2 2 3 2" xfId="5487" xr:uid="{00000000-0005-0000-0000-000040150000}"/>
    <cellStyle name="Normal 6 2 4 2 2 2 2 4" xfId="5488" xr:uid="{00000000-0005-0000-0000-000041150000}"/>
    <cellStyle name="Normal 6 2 4 2 2 2 2 5" xfId="5489" xr:uid="{00000000-0005-0000-0000-000042150000}"/>
    <cellStyle name="Normal 6 2 4 2 2 2 3" xfId="5490" xr:uid="{00000000-0005-0000-0000-000043150000}"/>
    <cellStyle name="Normal 6 2 4 2 2 2 3 2" xfId="5491" xr:uid="{00000000-0005-0000-0000-000044150000}"/>
    <cellStyle name="Normal 6 2 4 2 2 2 3 2 2" xfId="5492" xr:uid="{00000000-0005-0000-0000-000045150000}"/>
    <cellStyle name="Normal 6 2 4 2 2 2 3 3" xfId="5493" xr:uid="{00000000-0005-0000-0000-000046150000}"/>
    <cellStyle name="Normal 6 2 4 2 2 2 3 4" xfId="5494" xr:uid="{00000000-0005-0000-0000-000047150000}"/>
    <cellStyle name="Normal 6 2 4 2 2 2 4" xfId="5495" xr:uid="{00000000-0005-0000-0000-000048150000}"/>
    <cellStyle name="Normal 6 2 4 2 2 2 4 2" xfId="5496" xr:uid="{00000000-0005-0000-0000-000049150000}"/>
    <cellStyle name="Normal 6 2 4 2 2 2 5" xfId="5497" xr:uid="{00000000-0005-0000-0000-00004A150000}"/>
    <cellStyle name="Normal 6 2 4 2 2 2 6" xfId="5498" xr:uid="{00000000-0005-0000-0000-00004B150000}"/>
    <cellStyle name="Normal 6 2 4 2 2 3" xfId="5499" xr:uid="{00000000-0005-0000-0000-00004C150000}"/>
    <cellStyle name="Normal 6 2 4 2 2 3 2" xfId="5500" xr:uid="{00000000-0005-0000-0000-00004D150000}"/>
    <cellStyle name="Normal 6 2 4 2 2 3 2 2" xfId="5501" xr:uid="{00000000-0005-0000-0000-00004E150000}"/>
    <cellStyle name="Normal 6 2 4 2 2 3 2 2 2" xfId="5502" xr:uid="{00000000-0005-0000-0000-00004F150000}"/>
    <cellStyle name="Normal 6 2 4 2 2 3 2 3" xfId="5503" xr:uid="{00000000-0005-0000-0000-000050150000}"/>
    <cellStyle name="Normal 6 2 4 2 2 3 2 4" xfId="5504" xr:uid="{00000000-0005-0000-0000-000051150000}"/>
    <cellStyle name="Normal 6 2 4 2 2 3 3" xfId="5505" xr:uid="{00000000-0005-0000-0000-000052150000}"/>
    <cellStyle name="Normal 6 2 4 2 2 3 3 2" xfId="5506" xr:uid="{00000000-0005-0000-0000-000053150000}"/>
    <cellStyle name="Normal 6 2 4 2 2 3 4" xfId="5507" xr:uid="{00000000-0005-0000-0000-000054150000}"/>
    <cellStyle name="Normal 6 2 4 2 2 3 5" xfId="5508" xr:uid="{00000000-0005-0000-0000-000055150000}"/>
    <cellStyle name="Normal 6 2 4 2 2 4" xfId="5509" xr:uid="{00000000-0005-0000-0000-000056150000}"/>
    <cellStyle name="Normal 6 2 4 2 2 4 2" xfId="5510" xr:uid="{00000000-0005-0000-0000-000057150000}"/>
    <cellStyle name="Normal 6 2 4 2 2 4 2 2" xfId="5511" xr:uid="{00000000-0005-0000-0000-000058150000}"/>
    <cellStyle name="Normal 6 2 4 2 2 4 3" xfId="5512" xr:uid="{00000000-0005-0000-0000-000059150000}"/>
    <cellStyle name="Normal 6 2 4 2 2 4 4" xfId="5513" xr:uid="{00000000-0005-0000-0000-00005A150000}"/>
    <cellStyle name="Normal 6 2 4 2 2 5" xfId="5514" xr:uid="{00000000-0005-0000-0000-00005B150000}"/>
    <cellStyle name="Normal 6 2 4 2 2 5 2" xfId="5515" xr:uid="{00000000-0005-0000-0000-00005C150000}"/>
    <cellStyle name="Normal 6 2 4 2 2 6" xfId="5516" xr:uid="{00000000-0005-0000-0000-00005D150000}"/>
    <cellStyle name="Normal 6 2 4 2 2 7" xfId="5517" xr:uid="{00000000-0005-0000-0000-00005E150000}"/>
    <cellStyle name="Normal 6 2 4 2 3" xfId="5518" xr:uid="{00000000-0005-0000-0000-00005F150000}"/>
    <cellStyle name="Normal 6 2 4 2 3 2" xfId="5519" xr:uid="{00000000-0005-0000-0000-000060150000}"/>
    <cellStyle name="Normal 6 2 4 2 3 2 2" xfId="5520" xr:uid="{00000000-0005-0000-0000-000061150000}"/>
    <cellStyle name="Normal 6 2 4 2 3 2 2 2" xfId="5521" xr:uid="{00000000-0005-0000-0000-000062150000}"/>
    <cellStyle name="Normal 6 2 4 2 3 2 2 2 2" xfId="5522" xr:uid="{00000000-0005-0000-0000-000063150000}"/>
    <cellStyle name="Normal 6 2 4 2 3 2 2 3" xfId="5523" xr:uid="{00000000-0005-0000-0000-000064150000}"/>
    <cellStyle name="Normal 6 2 4 2 3 2 2 4" xfId="5524" xr:uid="{00000000-0005-0000-0000-000065150000}"/>
    <cellStyle name="Normal 6 2 4 2 3 2 3" xfId="5525" xr:uid="{00000000-0005-0000-0000-000066150000}"/>
    <cellStyle name="Normal 6 2 4 2 3 2 3 2" xfId="5526" xr:uid="{00000000-0005-0000-0000-000067150000}"/>
    <cellStyle name="Normal 6 2 4 2 3 2 4" xfId="5527" xr:uid="{00000000-0005-0000-0000-000068150000}"/>
    <cellStyle name="Normal 6 2 4 2 3 2 5" xfId="5528" xr:uid="{00000000-0005-0000-0000-000069150000}"/>
    <cellStyle name="Normal 6 2 4 2 3 3" xfId="5529" xr:uid="{00000000-0005-0000-0000-00006A150000}"/>
    <cellStyle name="Normal 6 2 4 2 3 3 2" xfId="5530" xr:uid="{00000000-0005-0000-0000-00006B150000}"/>
    <cellStyle name="Normal 6 2 4 2 3 3 2 2" xfId="5531" xr:uid="{00000000-0005-0000-0000-00006C150000}"/>
    <cellStyle name="Normal 6 2 4 2 3 3 3" xfId="5532" xr:uid="{00000000-0005-0000-0000-00006D150000}"/>
    <cellStyle name="Normal 6 2 4 2 3 3 4" xfId="5533" xr:uid="{00000000-0005-0000-0000-00006E150000}"/>
    <cellStyle name="Normal 6 2 4 2 3 4" xfId="5534" xr:uid="{00000000-0005-0000-0000-00006F150000}"/>
    <cellStyle name="Normal 6 2 4 2 3 4 2" xfId="5535" xr:uid="{00000000-0005-0000-0000-000070150000}"/>
    <cellStyle name="Normal 6 2 4 2 3 5" xfId="5536" xr:uid="{00000000-0005-0000-0000-000071150000}"/>
    <cellStyle name="Normal 6 2 4 2 3 6" xfId="5537" xr:uid="{00000000-0005-0000-0000-000072150000}"/>
    <cellStyle name="Normal 6 2 4 2 4" xfId="5538" xr:uid="{00000000-0005-0000-0000-000073150000}"/>
    <cellStyle name="Normal 6 2 4 2 4 2" xfId="5539" xr:uid="{00000000-0005-0000-0000-000074150000}"/>
    <cellStyle name="Normal 6 2 4 2 4 2 2" xfId="5540" xr:uid="{00000000-0005-0000-0000-000075150000}"/>
    <cellStyle name="Normal 6 2 4 2 4 2 2 2" xfId="5541" xr:uid="{00000000-0005-0000-0000-000076150000}"/>
    <cellStyle name="Normal 6 2 4 2 4 2 2 2 2" xfId="5542" xr:uid="{00000000-0005-0000-0000-000077150000}"/>
    <cellStyle name="Normal 6 2 4 2 4 2 2 3" xfId="5543" xr:uid="{00000000-0005-0000-0000-000078150000}"/>
    <cellStyle name="Normal 6 2 4 2 4 2 2 4" xfId="5544" xr:uid="{00000000-0005-0000-0000-000079150000}"/>
    <cellStyle name="Normal 6 2 4 2 4 2 3" xfId="5545" xr:uid="{00000000-0005-0000-0000-00007A150000}"/>
    <cellStyle name="Normal 6 2 4 2 4 2 3 2" xfId="5546" xr:uid="{00000000-0005-0000-0000-00007B150000}"/>
    <cellStyle name="Normal 6 2 4 2 4 2 4" xfId="5547" xr:uid="{00000000-0005-0000-0000-00007C150000}"/>
    <cellStyle name="Normal 6 2 4 2 4 2 5" xfId="5548" xr:uid="{00000000-0005-0000-0000-00007D150000}"/>
    <cellStyle name="Normal 6 2 4 2 4 3" xfId="5549" xr:uid="{00000000-0005-0000-0000-00007E150000}"/>
    <cellStyle name="Normal 6 2 4 2 4 3 2" xfId="5550" xr:uid="{00000000-0005-0000-0000-00007F150000}"/>
    <cellStyle name="Normal 6 2 4 2 4 3 2 2" xfId="5551" xr:uid="{00000000-0005-0000-0000-000080150000}"/>
    <cellStyle name="Normal 6 2 4 2 4 3 3" xfId="5552" xr:uid="{00000000-0005-0000-0000-000081150000}"/>
    <cellStyle name="Normal 6 2 4 2 4 3 4" xfId="5553" xr:uid="{00000000-0005-0000-0000-000082150000}"/>
    <cellStyle name="Normal 6 2 4 2 4 4" xfId="5554" xr:uid="{00000000-0005-0000-0000-000083150000}"/>
    <cellStyle name="Normal 6 2 4 2 4 4 2" xfId="5555" xr:uid="{00000000-0005-0000-0000-000084150000}"/>
    <cellStyle name="Normal 6 2 4 2 4 5" xfId="5556" xr:uid="{00000000-0005-0000-0000-000085150000}"/>
    <cellStyle name="Normal 6 2 4 2 4 6" xfId="5557" xr:uid="{00000000-0005-0000-0000-000086150000}"/>
    <cellStyle name="Normal 6 2 4 2 5" xfId="5558" xr:uid="{00000000-0005-0000-0000-000087150000}"/>
    <cellStyle name="Normal 6 2 4 2 5 2" xfId="5559" xr:uid="{00000000-0005-0000-0000-000088150000}"/>
    <cellStyle name="Normal 6 2 4 2 5 2 2" xfId="5560" xr:uid="{00000000-0005-0000-0000-000089150000}"/>
    <cellStyle name="Normal 6 2 4 2 5 2 2 2" xfId="5561" xr:uid="{00000000-0005-0000-0000-00008A150000}"/>
    <cellStyle name="Normal 6 2 4 2 5 2 3" xfId="5562" xr:uid="{00000000-0005-0000-0000-00008B150000}"/>
    <cellStyle name="Normal 6 2 4 2 5 2 4" xfId="5563" xr:uid="{00000000-0005-0000-0000-00008C150000}"/>
    <cellStyle name="Normal 6 2 4 2 5 3" xfId="5564" xr:uid="{00000000-0005-0000-0000-00008D150000}"/>
    <cellStyle name="Normal 6 2 4 2 5 3 2" xfId="5565" xr:uid="{00000000-0005-0000-0000-00008E150000}"/>
    <cellStyle name="Normal 6 2 4 2 5 4" xfId="5566" xr:uid="{00000000-0005-0000-0000-00008F150000}"/>
    <cellStyle name="Normal 6 2 4 2 5 5" xfId="5567" xr:uid="{00000000-0005-0000-0000-000090150000}"/>
    <cellStyle name="Normal 6 2 4 2 6" xfId="5568" xr:uid="{00000000-0005-0000-0000-000091150000}"/>
    <cellStyle name="Normal 6 2 4 2 6 2" xfId="5569" xr:uid="{00000000-0005-0000-0000-000092150000}"/>
    <cellStyle name="Normal 6 2 4 2 6 2 2" xfId="5570" xr:uid="{00000000-0005-0000-0000-000093150000}"/>
    <cellStyle name="Normal 6 2 4 2 6 3" xfId="5571" xr:uid="{00000000-0005-0000-0000-000094150000}"/>
    <cellStyle name="Normal 6 2 4 2 6 4" xfId="5572" xr:uid="{00000000-0005-0000-0000-000095150000}"/>
    <cellStyle name="Normal 6 2 4 2 7" xfId="5573" xr:uid="{00000000-0005-0000-0000-000096150000}"/>
    <cellStyle name="Normal 6 2 4 2 7 2" xfId="5574" xr:uid="{00000000-0005-0000-0000-000097150000}"/>
    <cellStyle name="Normal 6 2 4 2 8" xfId="5575" xr:uid="{00000000-0005-0000-0000-000098150000}"/>
    <cellStyle name="Normal 6 2 4 2 9" xfId="5576" xr:uid="{00000000-0005-0000-0000-000099150000}"/>
    <cellStyle name="Normal 6 2 4 3" xfId="5577" xr:uid="{00000000-0005-0000-0000-00009A150000}"/>
    <cellStyle name="Normal 6 2 4 3 2" xfId="5578" xr:uid="{00000000-0005-0000-0000-00009B150000}"/>
    <cellStyle name="Normal 6 2 4 3 2 2" xfId="5579" xr:uid="{00000000-0005-0000-0000-00009C150000}"/>
    <cellStyle name="Normal 6 2 4 3 2 2 2" xfId="5580" xr:uid="{00000000-0005-0000-0000-00009D150000}"/>
    <cellStyle name="Normal 6 2 4 3 2 2 2 2" xfId="5581" xr:uid="{00000000-0005-0000-0000-00009E150000}"/>
    <cellStyle name="Normal 6 2 4 3 2 2 2 2 2" xfId="5582" xr:uid="{00000000-0005-0000-0000-00009F150000}"/>
    <cellStyle name="Normal 6 2 4 3 2 2 2 3" xfId="5583" xr:uid="{00000000-0005-0000-0000-0000A0150000}"/>
    <cellStyle name="Normal 6 2 4 3 2 2 2 4" xfId="5584" xr:uid="{00000000-0005-0000-0000-0000A1150000}"/>
    <cellStyle name="Normal 6 2 4 3 2 2 3" xfId="5585" xr:uid="{00000000-0005-0000-0000-0000A2150000}"/>
    <cellStyle name="Normal 6 2 4 3 2 2 3 2" xfId="5586" xr:uid="{00000000-0005-0000-0000-0000A3150000}"/>
    <cellStyle name="Normal 6 2 4 3 2 2 4" xfId="5587" xr:uid="{00000000-0005-0000-0000-0000A4150000}"/>
    <cellStyle name="Normal 6 2 4 3 2 2 5" xfId="5588" xr:uid="{00000000-0005-0000-0000-0000A5150000}"/>
    <cellStyle name="Normal 6 2 4 3 2 3" xfId="5589" xr:uid="{00000000-0005-0000-0000-0000A6150000}"/>
    <cellStyle name="Normal 6 2 4 3 2 3 2" xfId="5590" xr:uid="{00000000-0005-0000-0000-0000A7150000}"/>
    <cellStyle name="Normal 6 2 4 3 2 3 2 2" xfId="5591" xr:uid="{00000000-0005-0000-0000-0000A8150000}"/>
    <cellStyle name="Normal 6 2 4 3 2 3 3" xfId="5592" xr:uid="{00000000-0005-0000-0000-0000A9150000}"/>
    <cellStyle name="Normal 6 2 4 3 2 3 4" xfId="5593" xr:uid="{00000000-0005-0000-0000-0000AA150000}"/>
    <cellStyle name="Normal 6 2 4 3 2 4" xfId="5594" xr:uid="{00000000-0005-0000-0000-0000AB150000}"/>
    <cellStyle name="Normal 6 2 4 3 2 4 2" xfId="5595" xr:uid="{00000000-0005-0000-0000-0000AC150000}"/>
    <cellStyle name="Normal 6 2 4 3 2 5" xfId="5596" xr:uid="{00000000-0005-0000-0000-0000AD150000}"/>
    <cellStyle name="Normal 6 2 4 3 2 6" xfId="5597" xr:uid="{00000000-0005-0000-0000-0000AE150000}"/>
    <cellStyle name="Normal 6 2 4 3 3" xfId="5598" xr:uid="{00000000-0005-0000-0000-0000AF150000}"/>
    <cellStyle name="Normal 6 2 4 3 3 2" xfId="5599" xr:uid="{00000000-0005-0000-0000-0000B0150000}"/>
    <cellStyle name="Normal 6 2 4 3 3 2 2" xfId="5600" xr:uid="{00000000-0005-0000-0000-0000B1150000}"/>
    <cellStyle name="Normal 6 2 4 3 3 2 2 2" xfId="5601" xr:uid="{00000000-0005-0000-0000-0000B2150000}"/>
    <cellStyle name="Normal 6 2 4 3 3 2 3" xfId="5602" xr:uid="{00000000-0005-0000-0000-0000B3150000}"/>
    <cellStyle name="Normal 6 2 4 3 3 2 4" xfId="5603" xr:uid="{00000000-0005-0000-0000-0000B4150000}"/>
    <cellStyle name="Normal 6 2 4 3 3 3" xfId="5604" xr:uid="{00000000-0005-0000-0000-0000B5150000}"/>
    <cellStyle name="Normal 6 2 4 3 3 3 2" xfId="5605" xr:uid="{00000000-0005-0000-0000-0000B6150000}"/>
    <cellStyle name="Normal 6 2 4 3 3 4" xfId="5606" xr:uid="{00000000-0005-0000-0000-0000B7150000}"/>
    <cellStyle name="Normal 6 2 4 3 3 5" xfId="5607" xr:uid="{00000000-0005-0000-0000-0000B8150000}"/>
    <cellStyle name="Normal 6 2 4 3 4" xfId="5608" xr:uid="{00000000-0005-0000-0000-0000B9150000}"/>
    <cellStyle name="Normal 6 2 4 3 4 2" xfId="5609" xr:uid="{00000000-0005-0000-0000-0000BA150000}"/>
    <cellStyle name="Normal 6 2 4 3 4 2 2" xfId="5610" xr:uid="{00000000-0005-0000-0000-0000BB150000}"/>
    <cellStyle name="Normal 6 2 4 3 4 3" xfId="5611" xr:uid="{00000000-0005-0000-0000-0000BC150000}"/>
    <cellStyle name="Normal 6 2 4 3 4 4" xfId="5612" xr:uid="{00000000-0005-0000-0000-0000BD150000}"/>
    <cellStyle name="Normal 6 2 4 3 5" xfId="5613" xr:uid="{00000000-0005-0000-0000-0000BE150000}"/>
    <cellStyle name="Normal 6 2 4 3 5 2" xfId="5614" xr:uid="{00000000-0005-0000-0000-0000BF150000}"/>
    <cellStyle name="Normal 6 2 4 3 6" xfId="5615" xr:uid="{00000000-0005-0000-0000-0000C0150000}"/>
    <cellStyle name="Normal 6 2 4 3 7" xfId="5616" xr:uid="{00000000-0005-0000-0000-0000C1150000}"/>
    <cellStyle name="Normal 6 2 4 4" xfId="5617" xr:uid="{00000000-0005-0000-0000-0000C2150000}"/>
    <cellStyle name="Normal 6 2 4 4 2" xfId="5618" xr:uid="{00000000-0005-0000-0000-0000C3150000}"/>
    <cellStyle name="Normal 6 2 4 4 2 2" xfId="5619" xr:uid="{00000000-0005-0000-0000-0000C4150000}"/>
    <cellStyle name="Normal 6 2 4 4 2 2 2" xfId="5620" xr:uid="{00000000-0005-0000-0000-0000C5150000}"/>
    <cellStyle name="Normal 6 2 4 4 2 2 2 2" xfId="5621" xr:uid="{00000000-0005-0000-0000-0000C6150000}"/>
    <cellStyle name="Normal 6 2 4 4 2 2 3" xfId="5622" xr:uid="{00000000-0005-0000-0000-0000C7150000}"/>
    <cellStyle name="Normal 6 2 4 4 2 2 4" xfId="5623" xr:uid="{00000000-0005-0000-0000-0000C8150000}"/>
    <cellStyle name="Normal 6 2 4 4 2 3" xfId="5624" xr:uid="{00000000-0005-0000-0000-0000C9150000}"/>
    <cellStyle name="Normal 6 2 4 4 2 3 2" xfId="5625" xr:uid="{00000000-0005-0000-0000-0000CA150000}"/>
    <cellStyle name="Normal 6 2 4 4 2 4" xfId="5626" xr:uid="{00000000-0005-0000-0000-0000CB150000}"/>
    <cellStyle name="Normal 6 2 4 4 2 5" xfId="5627" xr:uid="{00000000-0005-0000-0000-0000CC150000}"/>
    <cellStyle name="Normal 6 2 4 4 3" xfId="5628" xr:uid="{00000000-0005-0000-0000-0000CD150000}"/>
    <cellStyle name="Normal 6 2 4 4 3 2" xfId="5629" xr:uid="{00000000-0005-0000-0000-0000CE150000}"/>
    <cellStyle name="Normal 6 2 4 4 3 2 2" xfId="5630" xr:uid="{00000000-0005-0000-0000-0000CF150000}"/>
    <cellStyle name="Normal 6 2 4 4 3 3" xfId="5631" xr:uid="{00000000-0005-0000-0000-0000D0150000}"/>
    <cellStyle name="Normal 6 2 4 4 3 4" xfId="5632" xr:uid="{00000000-0005-0000-0000-0000D1150000}"/>
    <cellStyle name="Normal 6 2 4 4 4" xfId="5633" xr:uid="{00000000-0005-0000-0000-0000D2150000}"/>
    <cellStyle name="Normal 6 2 4 4 4 2" xfId="5634" xr:uid="{00000000-0005-0000-0000-0000D3150000}"/>
    <cellStyle name="Normal 6 2 4 4 5" xfId="5635" xr:uid="{00000000-0005-0000-0000-0000D4150000}"/>
    <cellStyle name="Normal 6 2 4 4 6" xfId="5636" xr:uid="{00000000-0005-0000-0000-0000D5150000}"/>
    <cellStyle name="Normal 6 2 4 5" xfId="5637" xr:uid="{00000000-0005-0000-0000-0000D6150000}"/>
    <cellStyle name="Normal 6 2 4 5 2" xfId="5638" xr:uid="{00000000-0005-0000-0000-0000D7150000}"/>
    <cellStyle name="Normal 6 2 4 5 2 2" xfId="5639" xr:uid="{00000000-0005-0000-0000-0000D8150000}"/>
    <cellStyle name="Normal 6 2 4 5 2 2 2" xfId="5640" xr:uid="{00000000-0005-0000-0000-0000D9150000}"/>
    <cellStyle name="Normal 6 2 4 5 2 2 2 2" xfId="5641" xr:uid="{00000000-0005-0000-0000-0000DA150000}"/>
    <cellStyle name="Normal 6 2 4 5 2 2 3" xfId="5642" xr:uid="{00000000-0005-0000-0000-0000DB150000}"/>
    <cellStyle name="Normal 6 2 4 5 2 2 4" xfId="5643" xr:uid="{00000000-0005-0000-0000-0000DC150000}"/>
    <cellStyle name="Normal 6 2 4 5 2 3" xfId="5644" xr:uid="{00000000-0005-0000-0000-0000DD150000}"/>
    <cellStyle name="Normal 6 2 4 5 2 3 2" xfId="5645" xr:uid="{00000000-0005-0000-0000-0000DE150000}"/>
    <cellStyle name="Normal 6 2 4 5 2 4" xfId="5646" xr:uid="{00000000-0005-0000-0000-0000DF150000}"/>
    <cellStyle name="Normal 6 2 4 5 2 5" xfId="5647" xr:uid="{00000000-0005-0000-0000-0000E0150000}"/>
    <cellStyle name="Normal 6 2 4 5 3" xfId="5648" xr:uid="{00000000-0005-0000-0000-0000E1150000}"/>
    <cellStyle name="Normal 6 2 4 5 3 2" xfId="5649" xr:uid="{00000000-0005-0000-0000-0000E2150000}"/>
    <cellStyle name="Normal 6 2 4 5 3 2 2" xfId="5650" xr:uid="{00000000-0005-0000-0000-0000E3150000}"/>
    <cellStyle name="Normal 6 2 4 5 3 3" xfId="5651" xr:uid="{00000000-0005-0000-0000-0000E4150000}"/>
    <cellStyle name="Normal 6 2 4 5 3 4" xfId="5652" xr:uid="{00000000-0005-0000-0000-0000E5150000}"/>
    <cellStyle name="Normal 6 2 4 5 4" xfId="5653" xr:uid="{00000000-0005-0000-0000-0000E6150000}"/>
    <cellStyle name="Normal 6 2 4 5 4 2" xfId="5654" xr:uid="{00000000-0005-0000-0000-0000E7150000}"/>
    <cellStyle name="Normal 6 2 4 5 5" xfId="5655" xr:uid="{00000000-0005-0000-0000-0000E8150000}"/>
    <cellStyle name="Normal 6 2 4 5 6" xfId="5656" xr:uid="{00000000-0005-0000-0000-0000E9150000}"/>
    <cellStyle name="Normal 6 2 4 6" xfId="5657" xr:uid="{00000000-0005-0000-0000-0000EA150000}"/>
    <cellStyle name="Normal 6 2 4 6 2" xfId="5658" xr:uid="{00000000-0005-0000-0000-0000EB150000}"/>
    <cellStyle name="Normal 6 2 4 6 2 2" xfId="5659" xr:uid="{00000000-0005-0000-0000-0000EC150000}"/>
    <cellStyle name="Normal 6 2 4 6 2 2 2" xfId="5660" xr:uid="{00000000-0005-0000-0000-0000ED150000}"/>
    <cellStyle name="Normal 6 2 4 6 2 3" xfId="5661" xr:uid="{00000000-0005-0000-0000-0000EE150000}"/>
    <cellStyle name="Normal 6 2 4 6 2 4" xfId="5662" xr:uid="{00000000-0005-0000-0000-0000EF150000}"/>
    <cellStyle name="Normal 6 2 4 6 3" xfId="5663" xr:uid="{00000000-0005-0000-0000-0000F0150000}"/>
    <cellStyle name="Normal 6 2 4 6 3 2" xfId="5664" xr:uid="{00000000-0005-0000-0000-0000F1150000}"/>
    <cellStyle name="Normal 6 2 4 6 4" xfId="5665" xr:uid="{00000000-0005-0000-0000-0000F2150000}"/>
    <cellStyle name="Normal 6 2 4 6 5" xfId="5666" xr:uid="{00000000-0005-0000-0000-0000F3150000}"/>
    <cellStyle name="Normal 6 2 4 7" xfId="5667" xr:uid="{00000000-0005-0000-0000-0000F4150000}"/>
    <cellStyle name="Normal 6 2 4 7 2" xfId="5668" xr:uid="{00000000-0005-0000-0000-0000F5150000}"/>
    <cellStyle name="Normal 6 2 4 7 2 2" xfId="5669" xr:uid="{00000000-0005-0000-0000-0000F6150000}"/>
    <cellStyle name="Normal 6 2 4 7 3" xfId="5670" xr:uid="{00000000-0005-0000-0000-0000F7150000}"/>
    <cellStyle name="Normal 6 2 4 7 4" xfId="5671" xr:uid="{00000000-0005-0000-0000-0000F8150000}"/>
    <cellStyle name="Normal 6 2 4 8" xfId="5672" xr:uid="{00000000-0005-0000-0000-0000F9150000}"/>
    <cellStyle name="Normal 6 2 4 8 2" xfId="5673" xr:uid="{00000000-0005-0000-0000-0000FA150000}"/>
    <cellStyle name="Normal 6 2 4 9" xfId="5674" xr:uid="{00000000-0005-0000-0000-0000FB150000}"/>
    <cellStyle name="Normal 6 2 5" xfId="5675" xr:uid="{00000000-0005-0000-0000-0000FC150000}"/>
    <cellStyle name="Normal 6 2 5 2" xfId="5676" xr:uid="{00000000-0005-0000-0000-0000FD150000}"/>
    <cellStyle name="Normal 6 2 5 2 2" xfId="5677" xr:uid="{00000000-0005-0000-0000-0000FE150000}"/>
    <cellStyle name="Normal 6 2 5 2 2 2" xfId="5678" xr:uid="{00000000-0005-0000-0000-0000FF150000}"/>
    <cellStyle name="Normal 6 2 5 2 2 2 2" xfId="5679" xr:uid="{00000000-0005-0000-0000-000000160000}"/>
    <cellStyle name="Normal 6 2 5 2 2 2 2 2" xfId="5680" xr:uid="{00000000-0005-0000-0000-000001160000}"/>
    <cellStyle name="Normal 6 2 5 2 2 2 2 2 2" xfId="5681" xr:uid="{00000000-0005-0000-0000-000002160000}"/>
    <cellStyle name="Normal 6 2 5 2 2 2 2 3" xfId="5682" xr:uid="{00000000-0005-0000-0000-000003160000}"/>
    <cellStyle name="Normal 6 2 5 2 2 2 2 4" xfId="5683" xr:uid="{00000000-0005-0000-0000-000004160000}"/>
    <cellStyle name="Normal 6 2 5 2 2 2 3" xfId="5684" xr:uid="{00000000-0005-0000-0000-000005160000}"/>
    <cellStyle name="Normal 6 2 5 2 2 2 3 2" xfId="5685" xr:uid="{00000000-0005-0000-0000-000006160000}"/>
    <cellStyle name="Normal 6 2 5 2 2 2 4" xfId="5686" xr:uid="{00000000-0005-0000-0000-000007160000}"/>
    <cellStyle name="Normal 6 2 5 2 2 2 5" xfId="5687" xr:uid="{00000000-0005-0000-0000-000008160000}"/>
    <cellStyle name="Normal 6 2 5 2 2 3" xfId="5688" xr:uid="{00000000-0005-0000-0000-000009160000}"/>
    <cellStyle name="Normal 6 2 5 2 2 3 2" xfId="5689" xr:uid="{00000000-0005-0000-0000-00000A160000}"/>
    <cellStyle name="Normal 6 2 5 2 2 3 2 2" xfId="5690" xr:uid="{00000000-0005-0000-0000-00000B160000}"/>
    <cellStyle name="Normal 6 2 5 2 2 3 3" xfId="5691" xr:uid="{00000000-0005-0000-0000-00000C160000}"/>
    <cellStyle name="Normal 6 2 5 2 2 3 4" xfId="5692" xr:uid="{00000000-0005-0000-0000-00000D160000}"/>
    <cellStyle name="Normal 6 2 5 2 2 4" xfId="5693" xr:uid="{00000000-0005-0000-0000-00000E160000}"/>
    <cellStyle name="Normal 6 2 5 2 2 4 2" xfId="5694" xr:uid="{00000000-0005-0000-0000-00000F160000}"/>
    <cellStyle name="Normal 6 2 5 2 2 5" xfId="5695" xr:uid="{00000000-0005-0000-0000-000010160000}"/>
    <cellStyle name="Normal 6 2 5 2 2 6" xfId="5696" xr:uid="{00000000-0005-0000-0000-000011160000}"/>
    <cellStyle name="Normal 6 2 5 2 3" xfId="5697" xr:uid="{00000000-0005-0000-0000-000012160000}"/>
    <cellStyle name="Normal 6 2 5 2 3 2" xfId="5698" xr:uid="{00000000-0005-0000-0000-000013160000}"/>
    <cellStyle name="Normal 6 2 5 2 3 2 2" xfId="5699" xr:uid="{00000000-0005-0000-0000-000014160000}"/>
    <cellStyle name="Normal 6 2 5 2 3 2 2 2" xfId="5700" xr:uid="{00000000-0005-0000-0000-000015160000}"/>
    <cellStyle name="Normal 6 2 5 2 3 2 3" xfId="5701" xr:uid="{00000000-0005-0000-0000-000016160000}"/>
    <cellStyle name="Normal 6 2 5 2 3 2 4" xfId="5702" xr:uid="{00000000-0005-0000-0000-000017160000}"/>
    <cellStyle name="Normal 6 2 5 2 3 3" xfId="5703" xr:uid="{00000000-0005-0000-0000-000018160000}"/>
    <cellStyle name="Normal 6 2 5 2 3 3 2" xfId="5704" xr:uid="{00000000-0005-0000-0000-000019160000}"/>
    <cellStyle name="Normal 6 2 5 2 3 4" xfId="5705" xr:uid="{00000000-0005-0000-0000-00001A160000}"/>
    <cellStyle name="Normal 6 2 5 2 3 5" xfId="5706" xr:uid="{00000000-0005-0000-0000-00001B160000}"/>
    <cellStyle name="Normal 6 2 5 2 4" xfId="5707" xr:uid="{00000000-0005-0000-0000-00001C160000}"/>
    <cellStyle name="Normal 6 2 5 2 4 2" xfId="5708" xr:uid="{00000000-0005-0000-0000-00001D160000}"/>
    <cellStyle name="Normal 6 2 5 2 4 2 2" xfId="5709" xr:uid="{00000000-0005-0000-0000-00001E160000}"/>
    <cellStyle name="Normal 6 2 5 2 4 3" xfId="5710" xr:uid="{00000000-0005-0000-0000-00001F160000}"/>
    <cellStyle name="Normal 6 2 5 2 4 4" xfId="5711" xr:uid="{00000000-0005-0000-0000-000020160000}"/>
    <cellStyle name="Normal 6 2 5 2 5" xfId="5712" xr:uid="{00000000-0005-0000-0000-000021160000}"/>
    <cellStyle name="Normal 6 2 5 2 5 2" xfId="5713" xr:uid="{00000000-0005-0000-0000-000022160000}"/>
    <cellStyle name="Normal 6 2 5 2 6" xfId="5714" xr:uid="{00000000-0005-0000-0000-000023160000}"/>
    <cellStyle name="Normal 6 2 5 2 7" xfId="5715" xr:uid="{00000000-0005-0000-0000-000024160000}"/>
    <cellStyle name="Normal 6 2 5 3" xfId="5716" xr:uid="{00000000-0005-0000-0000-000025160000}"/>
    <cellStyle name="Normal 6 2 5 3 2" xfId="5717" xr:uid="{00000000-0005-0000-0000-000026160000}"/>
    <cellStyle name="Normal 6 2 5 3 2 2" xfId="5718" xr:uid="{00000000-0005-0000-0000-000027160000}"/>
    <cellStyle name="Normal 6 2 5 3 2 2 2" xfId="5719" xr:uid="{00000000-0005-0000-0000-000028160000}"/>
    <cellStyle name="Normal 6 2 5 3 2 2 2 2" xfId="5720" xr:uid="{00000000-0005-0000-0000-000029160000}"/>
    <cellStyle name="Normal 6 2 5 3 2 2 3" xfId="5721" xr:uid="{00000000-0005-0000-0000-00002A160000}"/>
    <cellStyle name="Normal 6 2 5 3 2 2 4" xfId="5722" xr:uid="{00000000-0005-0000-0000-00002B160000}"/>
    <cellStyle name="Normal 6 2 5 3 2 3" xfId="5723" xr:uid="{00000000-0005-0000-0000-00002C160000}"/>
    <cellStyle name="Normal 6 2 5 3 2 3 2" xfId="5724" xr:uid="{00000000-0005-0000-0000-00002D160000}"/>
    <cellStyle name="Normal 6 2 5 3 2 4" xfId="5725" xr:uid="{00000000-0005-0000-0000-00002E160000}"/>
    <cellStyle name="Normal 6 2 5 3 2 5" xfId="5726" xr:uid="{00000000-0005-0000-0000-00002F160000}"/>
    <cellStyle name="Normal 6 2 5 3 3" xfId="5727" xr:uid="{00000000-0005-0000-0000-000030160000}"/>
    <cellStyle name="Normal 6 2 5 3 3 2" xfId="5728" xr:uid="{00000000-0005-0000-0000-000031160000}"/>
    <cellStyle name="Normal 6 2 5 3 3 2 2" xfId="5729" xr:uid="{00000000-0005-0000-0000-000032160000}"/>
    <cellStyle name="Normal 6 2 5 3 3 3" xfId="5730" xr:uid="{00000000-0005-0000-0000-000033160000}"/>
    <cellStyle name="Normal 6 2 5 3 3 4" xfId="5731" xr:uid="{00000000-0005-0000-0000-000034160000}"/>
    <cellStyle name="Normal 6 2 5 3 4" xfId="5732" xr:uid="{00000000-0005-0000-0000-000035160000}"/>
    <cellStyle name="Normal 6 2 5 3 4 2" xfId="5733" xr:uid="{00000000-0005-0000-0000-000036160000}"/>
    <cellStyle name="Normal 6 2 5 3 5" xfId="5734" xr:uid="{00000000-0005-0000-0000-000037160000}"/>
    <cellStyle name="Normal 6 2 5 3 6" xfId="5735" xr:uid="{00000000-0005-0000-0000-000038160000}"/>
    <cellStyle name="Normal 6 2 5 4" xfId="5736" xr:uid="{00000000-0005-0000-0000-000039160000}"/>
    <cellStyle name="Normal 6 2 5 4 2" xfId="5737" xr:uid="{00000000-0005-0000-0000-00003A160000}"/>
    <cellStyle name="Normal 6 2 5 4 2 2" xfId="5738" xr:uid="{00000000-0005-0000-0000-00003B160000}"/>
    <cellStyle name="Normal 6 2 5 4 2 2 2" xfId="5739" xr:uid="{00000000-0005-0000-0000-00003C160000}"/>
    <cellStyle name="Normal 6 2 5 4 2 2 2 2" xfId="5740" xr:uid="{00000000-0005-0000-0000-00003D160000}"/>
    <cellStyle name="Normal 6 2 5 4 2 2 3" xfId="5741" xr:uid="{00000000-0005-0000-0000-00003E160000}"/>
    <cellStyle name="Normal 6 2 5 4 2 2 4" xfId="5742" xr:uid="{00000000-0005-0000-0000-00003F160000}"/>
    <cellStyle name="Normal 6 2 5 4 2 3" xfId="5743" xr:uid="{00000000-0005-0000-0000-000040160000}"/>
    <cellStyle name="Normal 6 2 5 4 2 3 2" xfId="5744" xr:uid="{00000000-0005-0000-0000-000041160000}"/>
    <cellStyle name="Normal 6 2 5 4 2 4" xfId="5745" xr:uid="{00000000-0005-0000-0000-000042160000}"/>
    <cellStyle name="Normal 6 2 5 4 2 5" xfId="5746" xr:uid="{00000000-0005-0000-0000-000043160000}"/>
    <cellStyle name="Normal 6 2 5 4 3" xfId="5747" xr:uid="{00000000-0005-0000-0000-000044160000}"/>
    <cellStyle name="Normal 6 2 5 4 3 2" xfId="5748" xr:uid="{00000000-0005-0000-0000-000045160000}"/>
    <cellStyle name="Normal 6 2 5 4 3 2 2" xfId="5749" xr:uid="{00000000-0005-0000-0000-000046160000}"/>
    <cellStyle name="Normal 6 2 5 4 3 3" xfId="5750" xr:uid="{00000000-0005-0000-0000-000047160000}"/>
    <cellStyle name="Normal 6 2 5 4 3 4" xfId="5751" xr:uid="{00000000-0005-0000-0000-000048160000}"/>
    <cellStyle name="Normal 6 2 5 4 4" xfId="5752" xr:uid="{00000000-0005-0000-0000-000049160000}"/>
    <cellStyle name="Normal 6 2 5 4 4 2" xfId="5753" xr:uid="{00000000-0005-0000-0000-00004A160000}"/>
    <cellStyle name="Normal 6 2 5 4 5" xfId="5754" xr:uid="{00000000-0005-0000-0000-00004B160000}"/>
    <cellStyle name="Normal 6 2 5 4 6" xfId="5755" xr:uid="{00000000-0005-0000-0000-00004C160000}"/>
    <cellStyle name="Normal 6 2 5 5" xfId="5756" xr:uid="{00000000-0005-0000-0000-00004D160000}"/>
    <cellStyle name="Normal 6 2 5 5 2" xfId="5757" xr:uid="{00000000-0005-0000-0000-00004E160000}"/>
    <cellStyle name="Normal 6 2 5 5 2 2" xfId="5758" xr:uid="{00000000-0005-0000-0000-00004F160000}"/>
    <cellStyle name="Normal 6 2 5 5 2 2 2" xfId="5759" xr:uid="{00000000-0005-0000-0000-000050160000}"/>
    <cellStyle name="Normal 6 2 5 5 2 3" xfId="5760" xr:uid="{00000000-0005-0000-0000-000051160000}"/>
    <cellStyle name="Normal 6 2 5 5 2 4" xfId="5761" xr:uid="{00000000-0005-0000-0000-000052160000}"/>
    <cellStyle name="Normal 6 2 5 5 3" xfId="5762" xr:uid="{00000000-0005-0000-0000-000053160000}"/>
    <cellStyle name="Normal 6 2 5 5 3 2" xfId="5763" xr:uid="{00000000-0005-0000-0000-000054160000}"/>
    <cellStyle name="Normal 6 2 5 5 4" xfId="5764" xr:uid="{00000000-0005-0000-0000-000055160000}"/>
    <cellStyle name="Normal 6 2 5 5 5" xfId="5765" xr:uid="{00000000-0005-0000-0000-000056160000}"/>
    <cellStyle name="Normal 6 2 5 6" xfId="5766" xr:uid="{00000000-0005-0000-0000-000057160000}"/>
    <cellStyle name="Normal 6 2 5 6 2" xfId="5767" xr:uid="{00000000-0005-0000-0000-000058160000}"/>
    <cellStyle name="Normal 6 2 5 6 2 2" xfId="5768" xr:uid="{00000000-0005-0000-0000-000059160000}"/>
    <cellStyle name="Normal 6 2 5 6 3" xfId="5769" xr:uid="{00000000-0005-0000-0000-00005A160000}"/>
    <cellStyle name="Normal 6 2 5 6 4" xfId="5770" xr:uid="{00000000-0005-0000-0000-00005B160000}"/>
    <cellStyle name="Normal 6 2 5 7" xfId="5771" xr:uid="{00000000-0005-0000-0000-00005C160000}"/>
    <cellStyle name="Normal 6 2 5 7 2" xfId="5772" xr:uid="{00000000-0005-0000-0000-00005D160000}"/>
    <cellStyle name="Normal 6 2 5 8" xfId="5773" xr:uid="{00000000-0005-0000-0000-00005E160000}"/>
    <cellStyle name="Normal 6 2 5 9" xfId="5774" xr:uid="{00000000-0005-0000-0000-00005F160000}"/>
    <cellStyle name="Normal 6 2 6" xfId="5775" xr:uid="{00000000-0005-0000-0000-000060160000}"/>
    <cellStyle name="Normal 6 2 6 2" xfId="5776" xr:uid="{00000000-0005-0000-0000-000061160000}"/>
    <cellStyle name="Normal 6 2 6 2 2" xfId="5777" xr:uid="{00000000-0005-0000-0000-000062160000}"/>
    <cellStyle name="Normal 6 2 6 2 2 2" xfId="5778" xr:uid="{00000000-0005-0000-0000-000063160000}"/>
    <cellStyle name="Normal 6 2 6 2 2 2 2" xfId="5779" xr:uid="{00000000-0005-0000-0000-000064160000}"/>
    <cellStyle name="Normal 6 2 6 2 2 2 2 2" xfId="5780" xr:uid="{00000000-0005-0000-0000-000065160000}"/>
    <cellStyle name="Normal 6 2 6 2 2 2 2 2 2" xfId="5781" xr:uid="{00000000-0005-0000-0000-000066160000}"/>
    <cellStyle name="Normal 6 2 6 2 2 2 2 3" xfId="5782" xr:uid="{00000000-0005-0000-0000-000067160000}"/>
    <cellStyle name="Normal 6 2 6 2 2 2 2 4" xfId="5783" xr:uid="{00000000-0005-0000-0000-000068160000}"/>
    <cellStyle name="Normal 6 2 6 2 2 2 3" xfId="5784" xr:uid="{00000000-0005-0000-0000-000069160000}"/>
    <cellStyle name="Normal 6 2 6 2 2 2 3 2" xfId="5785" xr:uid="{00000000-0005-0000-0000-00006A160000}"/>
    <cellStyle name="Normal 6 2 6 2 2 2 4" xfId="5786" xr:uid="{00000000-0005-0000-0000-00006B160000}"/>
    <cellStyle name="Normal 6 2 6 2 2 2 5" xfId="5787" xr:uid="{00000000-0005-0000-0000-00006C160000}"/>
    <cellStyle name="Normal 6 2 6 2 2 3" xfId="5788" xr:uid="{00000000-0005-0000-0000-00006D160000}"/>
    <cellStyle name="Normal 6 2 6 2 2 3 2" xfId="5789" xr:uid="{00000000-0005-0000-0000-00006E160000}"/>
    <cellStyle name="Normal 6 2 6 2 2 3 2 2" xfId="5790" xr:uid="{00000000-0005-0000-0000-00006F160000}"/>
    <cellStyle name="Normal 6 2 6 2 2 3 3" xfId="5791" xr:uid="{00000000-0005-0000-0000-000070160000}"/>
    <cellStyle name="Normal 6 2 6 2 2 3 4" xfId="5792" xr:uid="{00000000-0005-0000-0000-000071160000}"/>
    <cellStyle name="Normal 6 2 6 2 2 4" xfId="5793" xr:uid="{00000000-0005-0000-0000-000072160000}"/>
    <cellStyle name="Normal 6 2 6 2 2 4 2" xfId="5794" xr:uid="{00000000-0005-0000-0000-000073160000}"/>
    <cellStyle name="Normal 6 2 6 2 2 5" xfId="5795" xr:uid="{00000000-0005-0000-0000-000074160000}"/>
    <cellStyle name="Normal 6 2 6 2 2 6" xfId="5796" xr:uid="{00000000-0005-0000-0000-000075160000}"/>
    <cellStyle name="Normal 6 2 6 2 3" xfId="5797" xr:uid="{00000000-0005-0000-0000-000076160000}"/>
    <cellStyle name="Normal 6 2 6 2 3 2" xfId="5798" xr:uid="{00000000-0005-0000-0000-000077160000}"/>
    <cellStyle name="Normal 6 2 6 2 3 2 2" xfId="5799" xr:uid="{00000000-0005-0000-0000-000078160000}"/>
    <cellStyle name="Normal 6 2 6 2 3 2 2 2" xfId="5800" xr:uid="{00000000-0005-0000-0000-000079160000}"/>
    <cellStyle name="Normal 6 2 6 2 3 2 3" xfId="5801" xr:uid="{00000000-0005-0000-0000-00007A160000}"/>
    <cellStyle name="Normal 6 2 6 2 3 2 4" xfId="5802" xr:uid="{00000000-0005-0000-0000-00007B160000}"/>
    <cellStyle name="Normal 6 2 6 2 3 3" xfId="5803" xr:uid="{00000000-0005-0000-0000-00007C160000}"/>
    <cellStyle name="Normal 6 2 6 2 3 3 2" xfId="5804" xr:uid="{00000000-0005-0000-0000-00007D160000}"/>
    <cellStyle name="Normal 6 2 6 2 3 4" xfId="5805" xr:uid="{00000000-0005-0000-0000-00007E160000}"/>
    <cellStyle name="Normal 6 2 6 2 3 5" xfId="5806" xr:uid="{00000000-0005-0000-0000-00007F160000}"/>
    <cellStyle name="Normal 6 2 6 2 4" xfId="5807" xr:uid="{00000000-0005-0000-0000-000080160000}"/>
    <cellStyle name="Normal 6 2 6 2 4 2" xfId="5808" xr:uid="{00000000-0005-0000-0000-000081160000}"/>
    <cellStyle name="Normal 6 2 6 2 4 2 2" xfId="5809" xr:uid="{00000000-0005-0000-0000-000082160000}"/>
    <cellStyle name="Normal 6 2 6 2 4 3" xfId="5810" xr:uid="{00000000-0005-0000-0000-000083160000}"/>
    <cellStyle name="Normal 6 2 6 2 4 4" xfId="5811" xr:uid="{00000000-0005-0000-0000-000084160000}"/>
    <cellStyle name="Normal 6 2 6 2 5" xfId="5812" xr:uid="{00000000-0005-0000-0000-000085160000}"/>
    <cellStyle name="Normal 6 2 6 2 5 2" xfId="5813" xr:uid="{00000000-0005-0000-0000-000086160000}"/>
    <cellStyle name="Normal 6 2 6 2 6" xfId="5814" xr:uid="{00000000-0005-0000-0000-000087160000}"/>
    <cellStyle name="Normal 6 2 6 2 7" xfId="5815" xr:uid="{00000000-0005-0000-0000-000088160000}"/>
    <cellStyle name="Normal 6 2 6 3" xfId="5816" xr:uid="{00000000-0005-0000-0000-000089160000}"/>
    <cellStyle name="Normal 6 2 6 3 2" xfId="5817" xr:uid="{00000000-0005-0000-0000-00008A160000}"/>
    <cellStyle name="Normal 6 2 6 3 2 2" xfId="5818" xr:uid="{00000000-0005-0000-0000-00008B160000}"/>
    <cellStyle name="Normal 6 2 6 3 2 2 2" xfId="5819" xr:uid="{00000000-0005-0000-0000-00008C160000}"/>
    <cellStyle name="Normal 6 2 6 3 2 2 2 2" xfId="5820" xr:uid="{00000000-0005-0000-0000-00008D160000}"/>
    <cellStyle name="Normal 6 2 6 3 2 2 3" xfId="5821" xr:uid="{00000000-0005-0000-0000-00008E160000}"/>
    <cellStyle name="Normal 6 2 6 3 2 2 4" xfId="5822" xr:uid="{00000000-0005-0000-0000-00008F160000}"/>
    <cellStyle name="Normal 6 2 6 3 2 3" xfId="5823" xr:uid="{00000000-0005-0000-0000-000090160000}"/>
    <cellStyle name="Normal 6 2 6 3 2 3 2" xfId="5824" xr:uid="{00000000-0005-0000-0000-000091160000}"/>
    <cellStyle name="Normal 6 2 6 3 2 4" xfId="5825" xr:uid="{00000000-0005-0000-0000-000092160000}"/>
    <cellStyle name="Normal 6 2 6 3 2 5" xfId="5826" xr:uid="{00000000-0005-0000-0000-000093160000}"/>
    <cellStyle name="Normal 6 2 6 3 3" xfId="5827" xr:uid="{00000000-0005-0000-0000-000094160000}"/>
    <cellStyle name="Normal 6 2 6 3 3 2" xfId="5828" xr:uid="{00000000-0005-0000-0000-000095160000}"/>
    <cellStyle name="Normal 6 2 6 3 3 2 2" xfId="5829" xr:uid="{00000000-0005-0000-0000-000096160000}"/>
    <cellStyle name="Normal 6 2 6 3 3 3" xfId="5830" xr:uid="{00000000-0005-0000-0000-000097160000}"/>
    <cellStyle name="Normal 6 2 6 3 3 4" xfId="5831" xr:uid="{00000000-0005-0000-0000-000098160000}"/>
    <cellStyle name="Normal 6 2 6 3 4" xfId="5832" xr:uid="{00000000-0005-0000-0000-000099160000}"/>
    <cellStyle name="Normal 6 2 6 3 4 2" xfId="5833" xr:uid="{00000000-0005-0000-0000-00009A160000}"/>
    <cellStyle name="Normal 6 2 6 3 5" xfId="5834" xr:uid="{00000000-0005-0000-0000-00009B160000}"/>
    <cellStyle name="Normal 6 2 6 3 6" xfId="5835" xr:uid="{00000000-0005-0000-0000-00009C160000}"/>
    <cellStyle name="Normal 6 2 6 4" xfId="5836" xr:uid="{00000000-0005-0000-0000-00009D160000}"/>
    <cellStyle name="Normal 6 2 6 4 2" xfId="5837" xr:uid="{00000000-0005-0000-0000-00009E160000}"/>
    <cellStyle name="Normal 6 2 6 4 2 2" xfId="5838" xr:uid="{00000000-0005-0000-0000-00009F160000}"/>
    <cellStyle name="Normal 6 2 6 4 2 2 2" xfId="5839" xr:uid="{00000000-0005-0000-0000-0000A0160000}"/>
    <cellStyle name="Normal 6 2 6 4 2 2 2 2" xfId="5840" xr:uid="{00000000-0005-0000-0000-0000A1160000}"/>
    <cellStyle name="Normal 6 2 6 4 2 2 3" xfId="5841" xr:uid="{00000000-0005-0000-0000-0000A2160000}"/>
    <cellStyle name="Normal 6 2 6 4 2 2 4" xfId="5842" xr:uid="{00000000-0005-0000-0000-0000A3160000}"/>
    <cellStyle name="Normal 6 2 6 4 2 3" xfId="5843" xr:uid="{00000000-0005-0000-0000-0000A4160000}"/>
    <cellStyle name="Normal 6 2 6 4 2 3 2" xfId="5844" xr:uid="{00000000-0005-0000-0000-0000A5160000}"/>
    <cellStyle name="Normal 6 2 6 4 2 4" xfId="5845" xr:uid="{00000000-0005-0000-0000-0000A6160000}"/>
    <cellStyle name="Normal 6 2 6 4 2 5" xfId="5846" xr:uid="{00000000-0005-0000-0000-0000A7160000}"/>
    <cellStyle name="Normal 6 2 6 4 3" xfId="5847" xr:uid="{00000000-0005-0000-0000-0000A8160000}"/>
    <cellStyle name="Normal 6 2 6 4 3 2" xfId="5848" xr:uid="{00000000-0005-0000-0000-0000A9160000}"/>
    <cellStyle name="Normal 6 2 6 4 3 2 2" xfId="5849" xr:uid="{00000000-0005-0000-0000-0000AA160000}"/>
    <cellStyle name="Normal 6 2 6 4 3 3" xfId="5850" xr:uid="{00000000-0005-0000-0000-0000AB160000}"/>
    <cellStyle name="Normal 6 2 6 4 3 4" xfId="5851" xr:uid="{00000000-0005-0000-0000-0000AC160000}"/>
    <cellStyle name="Normal 6 2 6 4 4" xfId="5852" xr:uid="{00000000-0005-0000-0000-0000AD160000}"/>
    <cellStyle name="Normal 6 2 6 4 4 2" xfId="5853" xr:uid="{00000000-0005-0000-0000-0000AE160000}"/>
    <cellStyle name="Normal 6 2 6 4 5" xfId="5854" xr:uid="{00000000-0005-0000-0000-0000AF160000}"/>
    <cellStyle name="Normal 6 2 6 4 6" xfId="5855" xr:uid="{00000000-0005-0000-0000-0000B0160000}"/>
    <cellStyle name="Normal 6 2 6 5" xfId="5856" xr:uid="{00000000-0005-0000-0000-0000B1160000}"/>
    <cellStyle name="Normal 6 2 6 5 2" xfId="5857" xr:uid="{00000000-0005-0000-0000-0000B2160000}"/>
    <cellStyle name="Normal 6 2 6 5 2 2" xfId="5858" xr:uid="{00000000-0005-0000-0000-0000B3160000}"/>
    <cellStyle name="Normal 6 2 6 5 2 2 2" xfId="5859" xr:uid="{00000000-0005-0000-0000-0000B4160000}"/>
    <cellStyle name="Normal 6 2 6 5 2 3" xfId="5860" xr:uid="{00000000-0005-0000-0000-0000B5160000}"/>
    <cellStyle name="Normal 6 2 6 5 2 4" xfId="5861" xr:uid="{00000000-0005-0000-0000-0000B6160000}"/>
    <cellStyle name="Normal 6 2 6 5 3" xfId="5862" xr:uid="{00000000-0005-0000-0000-0000B7160000}"/>
    <cellStyle name="Normal 6 2 6 5 3 2" xfId="5863" xr:uid="{00000000-0005-0000-0000-0000B8160000}"/>
    <cellStyle name="Normal 6 2 6 5 4" xfId="5864" xr:uid="{00000000-0005-0000-0000-0000B9160000}"/>
    <cellStyle name="Normal 6 2 6 5 5" xfId="5865" xr:uid="{00000000-0005-0000-0000-0000BA160000}"/>
    <cellStyle name="Normal 6 2 6 6" xfId="5866" xr:uid="{00000000-0005-0000-0000-0000BB160000}"/>
    <cellStyle name="Normal 6 2 6 6 2" xfId="5867" xr:uid="{00000000-0005-0000-0000-0000BC160000}"/>
    <cellStyle name="Normal 6 2 6 6 2 2" xfId="5868" xr:uid="{00000000-0005-0000-0000-0000BD160000}"/>
    <cellStyle name="Normal 6 2 6 6 3" xfId="5869" xr:uid="{00000000-0005-0000-0000-0000BE160000}"/>
    <cellStyle name="Normal 6 2 6 6 4" xfId="5870" xr:uid="{00000000-0005-0000-0000-0000BF160000}"/>
    <cellStyle name="Normal 6 2 6 7" xfId="5871" xr:uid="{00000000-0005-0000-0000-0000C0160000}"/>
    <cellStyle name="Normal 6 2 6 7 2" xfId="5872" xr:uid="{00000000-0005-0000-0000-0000C1160000}"/>
    <cellStyle name="Normal 6 2 6 8" xfId="5873" xr:uid="{00000000-0005-0000-0000-0000C2160000}"/>
    <cellStyle name="Normal 6 2 6 9" xfId="5874" xr:uid="{00000000-0005-0000-0000-0000C3160000}"/>
    <cellStyle name="Normal 6 2 7" xfId="5875" xr:uid="{00000000-0005-0000-0000-0000C4160000}"/>
    <cellStyle name="Normal 6 2 7 2" xfId="5876" xr:uid="{00000000-0005-0000-0000-0000C5160000}"/>
    <cellStyle name="Normal 6 2 7 2 2" xfId="5877" xr:uid="{00000000-0005-0000-0000-0000C6160000}"/>
    <cellStyle name="Normal 6 2 7 2 2 2" xfId="5878" xr:uid="{00000000-0005-0000-0000-0000C7160000}"/>
    <cellStyle name="Normal 6 2 7 2 2 2 2" xfId="5879" xr:uid="{00000000-0005-0000-0000-0000C8160000}"/>
    <cellStyle name="Normal 6 2 7 2 2 2 2 2" xfId="5880" xr:uid="{00000000-0005-0000-0000-0000C9160000}"/>
    <cellStyle name="Normal 6 2 7 2 2 2 3" xfId="5881" xr:uid="{00000000-0005-0000-0000-0000CA160000}"/>
    <cellStyle name="Normal 6 2 7 2 2 2 4" xfId="5882" xr:uid="{00000000-0005-0000-0000-0000CB160000}"/>
    <cellStyle name="Normal 6 2 7 2 2 3" xfId="5883" xr:uid="{00000000-0005-0000-0000-0000CC160000}"/>
    <cellStyle name="Normal 6 2 7 2 2 3 2" xfId="5884" xr:uid="{00000000-0005-0000-0000-0000CD160000}"/>
    <cellStyle name="Normal 6 2 7 2 2 4" xfId="5885" xr:uid="{00000000-0005-0000-0000-0000CE160000}"/>
    <cellStyle name="Normal 6 2 7 2 2 5" xfId="5886" xr:uid="{00000000-0005-0000-0000-0000CF160000}"/>
    <cellStyle name="Normal 6 2 7 2 3" xfId="5887" xr:uid="{00000000-0005-0000-0000-0000D0160000}"/>
    <cellStyle name="Normal 6 2 7 2 3 2" xfId="5888" xr:uid="{00000000-0005-0000-0000-0000D1160000}"/>
    <cellStyle name="Normal 6 2 7 2 3 2 2" xfId="5889" xr:uid="{00000000-0005-0000-0000-0000D2160000}"/>
    <cellStyle name="Normal 6 2 7 2 3 3" xfId="5890" xr:uid="{00000000-0005-0000-0000-0000D3160000}"/>
    <cellStyle name="Normal 6 2 7 2 3 4" xfId="5891" xr:uid="{00000000-0005-0000-0000-0000D4160000}"/>
    <cellStyle name="Normal 6 2 7 2 4" xfId="5892" xr:uid="{00000000-0005-0000-0000-0000D5160000}"/>
    <cellStyle name="Normal 6 2 7 2 4 2" xfId="5893" xr:uid="{00000000-0005-0000-0000-0000D6160000}"/>
    <cellStyle name="Normal 6 2 7 2 5" xfId="5894" xr:uid="{00000000-0005-0000-0000-0000D7160000}"/>
    <cellStyle name="Normal 6 2 7 2 6" xfId="5895" xr:uid="{00000000-0005-0000-0000-0000D8160000}"/>
    <cellStyle name="Normal 6 2 7 3" xfId="5896" xr:uid="{00000000-0005-0000-0000-0000D9160000}"/>
    <cellStyle name="Normal 6 2 7 3 2" xfId="5897" xr:uid="{00000000-0005-0000-0000-0000DA160000}"/>
    <cellStyle name="Normal 6 2 7 3 2 2" xfId="5898" xr:uid="{00000000-0005-0000-0000-0000DB160000}"/>
    <cellStyle name="Normal 6 2 7 3 2 2 2" xfId="5899" xr:uid="{00000000-0005-0000-0000-0000DC160000}"/>
    <cellStyle name="Normal 6 2 7 3 2 3" xfId="5900" xr:uid="{00000000-0005-0000-0000-0000DD160000}"/>
    <cellStyle name="Normal 6 2 7 3 2 4" xfId="5901" xr:uid="{00000000-0005-0000-0000-0000DE160000}"/>
    <cellStyle name="Normal 6 2 7 3 3" xfId="5902" xr:uid="{00000000-0005-0000-0000-0000DF160000}"/>
    <cellStyle name="Normal 6 2 7 3 3 2" xfId="5903" xr:uid="{00000000-0005-0000-0000-0000E0160000}"/>
    <cellStyle name="Normal 6 2 7 3 4" xfId="5904" xr:uid="{00000000-0005-0000-0000-0000E1160000}"/>
    <cellStyle name="Normal 6 2 7 3 5" xfId="5905" xr:uid="{00000000-0005-0000-0000-0000E2160000}"/>
    <cellStyle name="Normal 6 2 7 4" xfId="5906" xr:uid="{00000000-0005-0000-0000-0000E3160000}"/>
    <cellStyle name="Normal 6 2 7 4 2" xfId="5907" xr:uid="{00000000-0005-0000-0000-0000E4160000}"/>
    <cellStyle name="Normal 6 2 7 4 2 2" xfId="5908" xr:uid="{00000000-0005-0000-0000-0000E5160000}"/>
    <cellStyle name="Normal 6 2 7 4 3" xfId="5909" xr:uid="{00000000-0005-0000-0000-0000E6160000}"/>
    <cellStyle name="Normal 6 2 7 4 4" xfId="5910" xr:uid="{00000000-0005-0000-0000-0000E7160000}"/>
    <cellStyle name="Normal 6 2 7 5" xfId="5911" xr:uid="{00000000-0005-0000-0000-0000E8160000}"/>
    <cellStyle name="Normal 6 2 7 5 2" xfId="5912" xr:uid="{00000000-0005-0000-0000-0000E9160000}"/>
    <cellStyle name="Normal 6 2 7 6" xfId="5913" xr:uid="{00000000-0005-0000-0000-0000EA160000}"/>
    <cellStyle name="Normal 6 2 7 7" xfId="5914" xr:uid="{00000000-0005-0000-0000-0000EB160000}"/>
    <cellStyle name="Normal 6 2 8" xfId="5915" xr:uid="{00000000-0005-0000-0000-0000EC160000}"/>
    <cellStyle name="Normal 6 2 8 2" xfId="5916" xr:uid="{00000000-0005-0000-0000-0000ED160000}"/>
    <cellStyle name="Normal 6 2 8 2 2" xfId="5917" xr:uid="{00000000-0005-0000-0000-0000EE160000}"/>
    <cellStyle name="Normal 6 2 8 2 2 2" xfId="5918" xr:uid="{00000000-0005-0000-0000-0000EF160000}"/>
    <cellStyle name="Normal 6 2 8 2 2 2 2" xfId="5919" xr:uid="{00000000-0005-0000-0000-0000F0160000}"/>
    <cellStyle name="Normal 6 2 8 2 2 3" xfId="5920" xr:uid="{00000000-0005-0000-0000-0000F1160000}"/>
    <cellStyle name="Normal 6 2 8 2 2 4" xfId="5921" xr:uid="{00000000-0005-0000-0000-0000F2160000}"/>
    <cellStyle name="Normal 6 2 8 2 3" xfId="5922" xr:uid="{00000000-0005-0000-0000-0000F3160000}"/>
    <cellStyle name="Normal 6 2 8 2 3 2" xfId="5923" xr:uid="{00000000-0005-0000-0000-0000F4160000}"/>
    <cellStyle name="Normal 6 2 8 2 4" xfId="5924" xr:uid="{00000000-0005-0000-0000-0000F5160000}"/>
    <cellStyle name="Normal 6 2 8 2 5" xfId="5925" xr:uid="{00000000-0005-0000-0000-0000F6160000}"/>
    <cellStyle name="Normal 6 2 8 3" xfId="5926" xr:uid="{00000000-0005-0000-0000-0000F7160000}"/>
    <cellStyle name="Normal 6 2 8 3 2" xfId="5927" xr:uid="{00000000-0005-0000-0000-0000F8160000}"/>
    <cellStyle name="Normal 6 2 8 3 2 2" xfId="5928" xr:uid="{00000000-0005-0000-0000-0000F9160000}"/>
    <cellStyle name="Normal 6 2 8 3 3" xfId="5929" xr:uid="{00000000-0005-0000-0000-0000FA160000}"/>
    <cellStyle name="Normal 6 2 8 3 4" xfId="5930" xr:uid="{00000000-0005-0000-0000-0000FB160000}"/>
    <cellStyle name="Normal 6 2 8 4" xfId="5931" xr:uid="{00000000-0005-0000-0000-0000FC160000}"/>
    <cellStyle name="Normal 6 2 8 4 2" xfId="5932" xr:uid="{00000000-0005-0000-0000-0000FD160000}"/>
    <cellStyle name="Normal 6 2 8 5" xfId="5933" xr:uid="{00000000-0005-0000-0000-0000FE160000}"/>
    <cellStyle name="Normal 6 2 8 6" xfId="5934" xr:uid="{00000000-0005-0000-0000-0000FF160000}"/>
    <cellStyle name="Normal 6 2 9" xfId="5935" xr:uid="{00000000-0005-0000-0000-000000170000}"/>
    <cellStyle name="Normal 6 2 9 2" xfId="5936" xr:uid="{00000000-0005-0000-0000-000001170000}"/>
    <cellStyle name="Normal 6 2 9 2 2" xfId="5937" xr:uid="{00000000-0005-0000-0000-000002170000}"/>
    <cellStyle name="Normal 6 2 9 2 2 2" xfId="5938" xr:uid="{00000000-0005-0000-0000-000003170000}"/>
    <cellStyle name="Normal 6 2 9 2 2 2 2" xfId="5939" xr:uid="{00000000-0005-0000-0000-000004170000}"/>
    <cellStyle name="Normal 6 2 9 2 2 3" xfId="5940" xr:uid="{00000000-0005-0000-0000-000005170000}"/>
    <cellStyle name="Normal 6 2 9 2 2 4" xfId="5941" xr:uid="{00000000-0005-0000-0000-000006170000}"/>
    <cellStyle name="Normal 6 2 9 2 3" xfId="5942" xr:uid="{00000000-0005-0000-0000-000007170000}"/>
    <cellStyle name="Normal 6 2 9 2 3 2" xfId="5943" xr:uid="{00000000-0005-0000-0000-000008170000}"/>
    <cellStyle name="Normal 6 2 9 2 4" xfId="5944" xr:uid="{00000000-0005-0000-0000-000009170000}"/>
    <cellStyle name="Normal 6 2 9 2 5" xfId="5945" xr:uid="{00000000-0005-0000-0000-00000A170000}"/>
    <cellStyle name="Normal 6 2 9 3" xfId="5946" xr:uid="{00000000-0005-0000-0000-00000B170000}"/>
    <cellStyle name="Normal 6 2 9 3 2" xfId="5947" xr:uid="{00000000-0005-0000-0000-00000C170000}"/>
    <cellStyle name="Normal 6 2 9 3 2 2" xfId="5948" xr:uid="{00000000-0005-0000-0000-00000D170000}"/>
    <cellStyle name="Normal 6 2 9 3 3" xfId="5949" xr:uid="{00000000-0005-0000-0000-00000E170000}"/>
    <cellStyle name="Normal 6 2 9 3 4" xfId="5950" xr:uid="{00000000-0005-0000-0000-00000F170000}"/>
    <cellStyle name="Normal 6 2 9 4" xfId="5951" xr:uid="{00000000-0005-0000-0000-000010170000}"/>
    <cellStyle name="Normal 6 2 9 4 2" xfId="5952" xr:uid="{00000000-0005-0000-0000-000011170000}"/>
    <cellStyle name="Normal 6 2 9 5" xfId="5953" xr:uid="{00000000-0005-0000-0000-000012170000}"/>
    <cellStyle name="Normal 6 2 9 6" xfId="5954" xr:uid="{00000000-0005-0000-0000-000013170000}"/>
    <cellStyle name="Normal 6 2_06 2012 ECCR Over-Under-Recovery NEW FILE" xfId="5955" xr:uid="{00000000-0005-0000-0000-000014170000}"/>
    <cellStyle name="Normal 6 20" xfId="5956" xr:uid="{00000000-0005-0000-0000-000015170000}"/>
    <cellStyle name="Normal 6 21" xfId="5957" xr:uid="{00000000-0005-0000-0000-000016170000}"/>
    <cellStyle name="Normal 6 22" xfId="5958" xr:uid="{00000000-0005-0000-0000-000017170000}"/>
    <cellStyle name="Normal 6 3" xfId="5959" xr:uid="{00000000-0005-0000-0000-000018170000}"/>
    <cellStyle name="Normal 6 3 10" xfId="5960" xr:uid="{00000000-0005-0000-0000-000019170000}"/>
    <cellStyle name="Normal 6 3 10 2" xfId="5961" xr:uid="{00000000-0005-0000-0000-00001A170000}"/>
    <cellStyle name="Normal 6 3 10 2 2" xfId="5962" xr:uid="{00000000-0005-0000-0000-00001B170000}"/>
    <cellStyle name="Normal 6 3 10 2 2 2" xfId="5963" xr:uid="{00000000-0005-0000-0000-00001C170000}"/>
    <cellStyle name="Normal 6 3 10 2 3" xfId="5964" xr:uid="{00000000-0005-0000-0000-00001D170000}"/>
    <cellStyle name="Normal 6 3 10 2 4" xfId="5965" xr:uid="{00000000-0005-0000-0000-00001E170000}"/>
    <cellStyle name="Normal 6 3 10 3" xfId="5966" xr:uid="{00000000-0005-0000-0000-00001F170000}"/>
    <cellStyle name="Normal 6 3 10 3 2" xfId="5967" xr:uid="{00000000-0005-0000-0000-000020170000}"/>
    <cellStyle name="Normal 6 3 10 4" xfId="5968" xr:uid="{00000000-0005-0000-0000-000021170000}"/>
    <cellStyle name="Normal 6 3 10 5" xfId="5969" xr:uid="{00000000-0005-0000-0000-000022170000}"/>
    <cellStyle name="Normal 6 3 11" xfId="5970" xr:uid="{00000000-0005-0000-0000-000023170000}"/>
    <cellStyle name="Normal 6 3 12" xfId="5971" xr:uid="{00000000-0005-0000-0000-000024170000}"/>
    <cellStyle name="Normal 6 3 12 2" xfId="5972" xr:uid="{00000000-0005-0000-0000-000025170000}"/>
    <cellStyle name="Normal 6 3 12 2 2" xfId="5973" xr:uid="{00000000-0005-0000-0000-000026170000}"/>
    <cellStyle name="Normal 6 3 12 3" xfId="5974" xr:uid="{00000000-0005-0000-0000-000027170000}"/>
    <cellStyle name="Normal 6 3 12 4" xfId="5975" xr:uid="{00000000-0005-0000-0000-000028170000}"/>
    <cellStyle name="Normal 6 3 13" xfId="5976" xr:uid="{00000000-0005-0000-0000-000029170000}"/>
    <cellStyle name="Normal 6 3 13 2" xfId="5977" xr:uid="{00000000-0005-0000-0000-00002A170000}"/>
    <cellStyle name="Normal 6 3 13 2 2" xfId="5978" xr:uid="{00000000-0005-0000-0000-00002B170000}"/>
    <cellStyle name="Normal 6 3 13 3" xfId="5979" xr:uid="{00000000-0005-0000-0000-00002C170000}"/>
    <cellStyle name="Normal 6 3 14" xfId="5980" xr:uid="{00000000-0005-0000-0000-00002D170000}"/>
    <cellStyle name="Normal 6 3 14 2" xfId="5981" xr:uid="{00000000-0005-0000-0000-00002E170000}"/>
    <cellStyle name="Normal 6 3 14 2 2" xfId="5982" xr:uid="{00000000-0005-0000-0000-00002F170000}"/>
    <cellStyle name="Normal 6 3 14 3" xfId="5983" xr:uid="{00000000-0005-0000-0000-000030170000}"/>
    <cellStyle name="Normal 6 3 15" xfId="5984" xr:uid="{00000000-0005-0000-0000-000031170000}"/>
    <cellStyle name="Normal 6 3 15 2" xfId="5985" xr:uid="{00000000-0005-0000-0000-000032170000}"/>
    <cellStyle name="Normal 6 3 16" xfId="5986" xr:uid="{00000000-0005-0000-0000-000033170000}"/>
    <cellStyle name="Normal 6 3 17" xfId="5987" xr:uid="{00000000-0005-0000-0000-000034170000}"/>
    <cellStyle name="Normal 6 3 2" xfId="5988" xr:uid="{00000000-0005-0000-0000-000035170000}"/>
    <cellStyle name="Normal 6 3 2 10" xfId="5989" xr:uid="{00000000-0005-0000-0000-000036170000}"/>
    <cellStyle name="Normal 6 3 2 10 2" xfId="5990" xr:uid="{00000000-0005-0000-0000-000037170000}"/>
    <cellStyle name="Normal 6 3 2 10 2 2" xfId="5991" xr:uid="{00000000-0005-0000-0000-000038170000}"/>
    <cellStyle name="Normal 6 3 2 10 3" xfId="5992" xr:uid="{00000000-0005-0000-0000-000039170000}"/>
    <cellStyle name="Normal 6 3 2 11" xfId="5993" xr:uid="{00000000-0005-0000-0000-00003A170000}"/>
    <cellStyle name="Normal 6 3 2 11 2" xfId="5994" xr:uid="{00000000-0005-0000-0000-00003B170000}"/>
    <cellStyle name="Normal 6 3 2 11 2 2" xfId="5995" xr:uid="{00000000-0005-0000-0000-00003C170000}"/>
    <cellStyle name="Normal 6 3 2 11 3" xfId="5996" xr:uid="{00000000-0005-0000-0000-00003D170000}"/>
    <cellStyle name="Normal 6 3 2 12" xfId="5997" xr:uid="{00000000-0005-0000-0000-00003E170000}"/>
    <cellStyle name="Normal 6 3 2 12 2" xfId="5998" xr:uid="{00000000-0005-0000-0000-00003F170000}"/>
    <cellStyle name="Normal 6 3 2 13" xfId="5999" xr:uid="{00000000-0005-0000-0000-000040170000}"/>
    <cellStyle name="Normal 6 3 2 14" xfId="6000" xr:uid="{00000000-0005-0000-0000-000041170000}"/>
    <cellStyle name="Normal 6 3 2 2" xfId="6001" xr:uid="{00000000-0005-0000-0000-000042170000}"/>
    <cellStyle name="Normal 6 3 2 2 2" xfId="6002" xr:uid="{00000000-0005-0000-0000-000043170000}"/>
    <cellStyle name="Normal 6 3 2 2 2 2" xfId="6003" xr:uid="{00000000-0005-0000-0000-000044170000}"/>
    <cellStyle name="Normal 6 3 2 2 2 2 2" xfId="6004" xr:uid="{00000000-0005-0000-0000-000045170000}"/>
    <cellStyle name="Normal 6 3 2 2 2 2 2 2" xfId="6005" xr:uid="{00000000-0005-0000-0000-000046170000}"/>
    <cellStyle name="Normal 6 3 2 2 2 2 2 2 2" xfId="6006" xr:uid="{00000000-0005-0000-0000-000047170000}"/>
    <cellStyle name="Normal 6 3 2 2 2 2 2 2 2 2" xfId="6007" xr:uid="{00000000-0005-0000-0000-000048170000}"/>
    <cellStyle name="Normal 6 3 2 2 2 2 2 2 3" xfId="6008" xr:uid="{00000000-0005-0000-0000-000049170000}"/>
    <cellStyle name="Normal 6 3 2 2 2 2 2 2 4" xfId="6009" xr:uid="{00000000-0005-0000-0000-00004A170000}"/>
    <cellStyle name="Normal 6 3 2 2 2 2 2 3" xfId="6010" xr:uid="{00000000-0005-0000-0000-00004B170000}"/>
    <cellStyle name="Normal 6 3 2 2 2 2 2 3 2" xfId="6011" xr:uid="{00000000-0005-0000-0000-00004C170000}"/>
    <cellStyle name="Normal 6 3 2 2 2 2 2 4" xfId="6012" xr:uid="{00000000-0005-0000-0000-00004D170000}"/>
    <cellStyle name="Normal 6 3 2 2 2 2 2 5" xfId="6013" xr:uid="{00000000-0005-0000-0000-00004E170000}"/>
    <cellStyle name="Normal 6 3 2 2 2 2 3" xfId="6014" xr:uid="{00000000-0005-0000-0000-00004F170000}"/>
    <cellStyle name="Normal 6 3 2 2 2 2 3 2" xfId="6015" xr:uid="{00000000-0005-0000-0000-000050170000}"/>
    <cellStyle name="Normal 6 3 2 2 2 2 3 2 2" xfId="6016" xr:uid="{00000000-0005-0000-0000-000051170000}"/>
    <cellStyle name="Normal 6 3 2 2 2 2 3 3" xfId="6017" xr:uid="{00000000-0005-0000-0000-000052170000}"/>
    <cellStyle name="Normal 6 3 2 2 2 2 3 4" xfId="6018" xr:uid="{00000000-0005-0000-0000-000053170000}"/>
    <cellStyle name="Normal 6 3 2 2 2 2 4" xfId="6019" xr:uid="{00000000-0005-0000-0000-000054170000}"/>
    <cellStyle name="Normal 6 3 2 2 2 2 4 2" xfId="6020" xr:uid="{00000000-0005-0000-0000-000055170000}"/>
    <cellStyle name="Normal 6 3 2 2 2 2 5" xfId="6021" xr:uid="{00000000-0005-0000-0000-000056170000}"/>
    <cellStyle name="Normal 6 3 2 2 2 2 6" xfId="6022" xr:uid="{00000000-0005-0000-0000-000057170000}"/>
    <cellStyle name="Normal 6 3 2 2 2 3" xfId="6023" xr:uid="{00000000-0005-0000-0000-000058170000}"/>
    <cellStyle name="Normal 6 3 2 2 2 3 2" xfId="6024" xr:uid="{00000000-0005-0000-0000-000059170000}"/>
    <cellStyle name="Normal 6 3 2 2 2 3 2 2" xfId="6025" xr:uid="{00000000-0005-0000-0000-00005A170000}"/>
    <cellStyle name="Normal 6 3 2 2 2 3 2 2 2" xfId="6026" xr:uid="{00000000-0005-0000-0000-00005B170000}"/>
    <cellStyle name="Normal 6 3 2 2 2 3 2 3" xfId="6027" xr:uid="{00000000-0005-0000-0000-00005C170000}"/>
    <cellStyle name="Normal 6 3 2 2 2 3 2 4" xfId="6028" xr:uid="{00000000-0005-0000-0000-00005D170000}"/>
    <cellStyle name="Normal 6 3 2 2 2 3 3" xfId="6029" xr:uid="{00000000-0005-0000-0000-00005E170000}"/>
    <cellStyle name="Normal 6 3 2 2 2 3 3 2" xfId="6030" xr:uid="{00000000-0005-0000-0000-00005F170000}"/>
    <cellStyle name="Normal 6 3 2 2 2 3 4" xfId="6031" xr:uid="{00000000-0005-0000-0000-000060170000}"/>
    <cellStyle name="Normal 6 3 2 2 2 3 5" xfId="6032" xr:uid="{00000000-0005-0000-0000-000061170000}"/>
    <cellStyle name="Normal 6 3 2 2 2 4" xfId="6033" xr:uid="{00000000-0005-0000-0000-000062170000}"/>
    <cellStyle name="Normal 6 3 2 2 2 4 2" xfId="6034" xr:uid="{00000000-0005-0000-0000-000063170000}"/>
    <cellStyle name="Normal 6 3 2 2 2 4 2 2" xfId="6035" xr:uid="{00000000-0005-0000-0000-000064170000}"/>
    <cellStyle name="Normal 6 3 2 2 2 4 3" xfId="6036" xr:uid="{00000000-0005-0000-0000-000065170000}"/>
    <cellStyle name="Normal 6 3 2 2 2 4 4" xfId="6037" xr:uid="{00000000-0005-0000-0000-000066170000}"/>
    <cellStyle name="Normal 6 3 2 2 2 5" xfId="6038" xr:uid="{00000000-0005-0000-0000-000067170000}"/>
    <cellStyle name="Normal 6 3 2 2 2 5 2" xfId="6039" xr:uid="{00000000-0005-0000-0000-000068170000}"/>
    <cellStyle name="Normal 6 3 2 2 2 6" xfId="6040" xr:uid="{00000000-0005-0000-0000-000069170000}"/>
    <cellStyle name="Normal 6 3 2 2 2 7" xfId="6041" xr:uid="{00000000-0005-0000-0000-00006A170000}"/>
    <cellStyle name="Normal 6 3 2 2 3" xfId="6042" xr:uid="{00000000-0005-0000-0000-00006B170000}"/>
    <cellStyle name="Normal 6 3 2 2 3 2" xfId="6043" xr:uid="{00000000-0005-0000-0000-00006C170000}"/>
    <cellStyle name="Normal 6 3 2 2 3 2 2" xfId="6044" xr:uid="{00000000-0005-0000-0000-00006D170000}"/>
    <cellStyle name="Normal 6 3 2 2 3 2 2 2" xfId="6045" xr:uid="{00000000-0005-0000-0000-00006E170000}"/>
    <cellStyle name="Normal 6 3 2 2 3 2 2 2 2" xfId="6046" xr:uid="{00000000-0005-0000-0000-00006F170000}"/>
    <cellStyle name="Normal 6 3 2 2 3 2 2 3" xfId="6047" xr:uid="{00000000-0005-0000-0000-000070170000}"/>
    <cellStyle name="Normal 6 3 2 2 3 2 2 4" xfId="6048" xr:uid="{00000000-0005-0000-0000-000071170000}"/>
    <cellStyle name="Normal 6 3 2 2 3 2 3" xfId="6049" xr:uid="{00000000-0005-0000-0000-000072170000}"/>
    <cellStyle name="Normal 6 3 2 2 3 2 3 2" xfId="6050" xr:uid="{00000000-0005-0000-0000-000073170000}"/>
    <cellStyle name="Normal 6 3 2 2 3 2 4" xfId="6051" xr:uid="{00000000-0005-0000-0000-000074170000}"/>
    <cellStyle name="Normal 6 3 2 2 3 2 5" xfId="6052" xr:uid="{00000000-0005-0000-0000-000075170000}"/>
    <cellStyle name="Normal 6 3 2 2 3 3" xfId="6053" xr:uid="{00000000-0005-0000-0000-000076170000}"/>
    <cellStyle name="Normal 6 3 2 2 3 3 2" xfId="6054" xr:uid="{00000000-0005-0000-0000-000077170000}"/>
    <cellStyle name="Normal 6 3 2 2 3 3 2 2" xfId="6055" xr:uid="{00000000-0005-0000-0000-000078170000}"/>
    <cellStyle name="Normal 6 3 2 2 3 3 3" xfId="6056" xr:uid="{00000000-0005-0000-0000-000079170000}"/>
    <cellStyle name="Normal 6 3 2 2 3 3 4" xfId="6057" xr:uid="{00000000-0005-0000-0000-00007A170000}"/>
    <cellStyle name="Normal 6 3 2 2 3 4" xfId="6058" xr:uid="{00000000-0005-0000-0000-00007B170000}"/>
    <cellStyle name="Normal 6 3 2 2 3 4 2" xfId="6059" xr:uid="{00000000-0005-0000-0000-00007C170000}"/>
    <cellStyle name="Normal 6 3 2 2 3 5" xfId="6060" xr:uid="{00000000-0005-0000-0000-00007D170000}"/>
    <cellStyle name="Normal 6 3 2 2 3 6" xfId="6061" xr:uid="{00000000-0005-0000-0000-00007E170000}"/>
    <cellStyle name="Normal 6 3 2 2 4" xfId="6062" xr:uid="{00000000-0005-0000-0000-00007F170000}"/>
    <cellStyle name="Normal 6 3 2 2 4 2" xfId="6063" xr:uid="{00000000-0005-0000-0000-000080170000}"/>
    <cellStyle name="Normal 6 3 2 2 4 2 2" xfId="6064" xr:uid="{00000000-0005-0000-0000-000081170000}"/>
    <cellStyle name="Normal 6 3 2 2 4 2 2 2" xfId="6065" xr:uid="{00000000-0005-0000-0000-000082170000}"/>
    <cellStyle name="Normal 6 3 2 2 4 2 2 2 2" xfId="6066" xr:uid="{00000000-0005-0000-0000-000083170000}"/>
    <cellStyle name="Normal 6 3 2 2 4 2 2 3" xfId="6067" xr:uid="{00000000-0005-0000-0000-000084170000}"/>
    <cellStyle name="Normal 6 3 2 2 4 2 2 4" xfId="6068" xr:uid="{00000000-0005-0000-0000-000085170000}"/>
    <cellStyle name="Normal 6 3 2 2 4 2 3" xfId="6069" xr:uid="{00000000-0005-0000-0000-000086170000}"/>
    <cellStyle name="Normal 6 3 2 2 4 2 3 2" xfId="6070" xr:uid="{00000000-0005-0000-0000-000087170000}"/>
    <cellStyle name="Normal 6 3 2 2 4 2 4" xfId="6071" xr:uid="{00000000-0005-0000-0000-000088170000}"/>
    <cellStyle name="Normal 6 3 2 2 4 2 5" xfId="6072" xr:uid="{00000000-0005-0000-0000-000089170000}"/>
    <cellStyle name="Normal 6 3 2 2 4 3" xfId="6073" xr:uid="{00000000-0005-0000-0000-00008A170000}"/>
    <cellStyle name="Normal 6 3 2 2 4 3 2" xfId="6074" xr:uid="{00000000-0005-0000-0000-00008B170000}"/>
    <cellStyle name="Normal 6 3 2 2 4 3 2 2" xfId="6075" xr:uid="{00000000-0005-0000-0000-00008C170000}"/>
    <cellStyle name="Normal 6 3 2 2 4 3 3" xfId="6076" xr:uid="{00000000-0005-0000-0000-00008D170000}"/>
    <cellStyle name="Normal 6 3 2 2 4 3 4" xfId="6077" xr:uid="{00000000-0005-0000-0000-00008E170000}"/>
    <cellStyle name="Normal 6 3 2 2 4 4" xfId="6078" xr:uid="{00000000-0005-0000-0000-00008F170000}"/>
    <cellStyle name="Normal 6 3 2 2 4 4 2" xfId="6079" xr:uid="{00000000-0005-0000-0000-000090170000}"/>
    <cellStyle name="Normal 6 3 2 2 4 5" xfId="6080" xr:uid="{00000000-0005-0000-0000-000091170000}"/>
    <cellStyle name="Normal 6 3 2 2 4 6" xfId="6081" xr:uid="{00000000-0005-0000-0000-000092170000}"/>
    <cellStyle name="Normal 6 3 2 2 5" xfId="6082" xr:uid="{00000000-0005-0000-0000-000093170000}"/>
    <cellStyle name="Normal 6 3 2 2 5 2" xfId="6083" xr:uid="{00000000-0005-0000-0000-000094170000}"/>
    <cellStyle name="Normal 6 3 2 2 5 2 2" xfId="6084" xr:uid="{00000000-0005-0000-0000-000095170000}"/>
    <cellStyle name="Normal 6 3 2 2 5 2 2 2" xfId="6085" xr:uid="{00000000-0005-0000-0000-000096170000}"/>
    <cellStyle name="Normal 6 3 2 2 5 2 3" xfId="6086" xr:uid="{00000000-0005-0000-0000-000097170000}"/>
    <cellStyle name="Normal 6 3 2 2 5 2 4" xfId="6087" xr:uid="{00000000-0005-0000-0000-000098170000}"/>
    <cellStyle name="Normal 6 3 2 2 5 3" xfId="6088" xr:uid="{00000000-0005-0000-0000-000099170000}"/>
    <cellStyle name="Normal 6 3 2 2 5 3 2" xfId="6089" xr:uid="{00000000-0005-0000-0000-00009A170000}"/>
    <cellStyle name="Normal 6 3 2 2 5 4" xfId="6090" xr:uid="{00000000-0005-0000-0000-00009B170000}"/>
    <cellStyle name="Normal 6 3 2 2 5 5" xfId="6091" xr:uid="{00000000-0005-0000-0000-00009C170000}"/>
    <cellStyle name="Normal 6 3 2 2 6" xfId="6092" xr:uid="{00000000-0005-0000-0000-00009D170000}"/>
    <cellStyle name="Normal 6 3 2 2 6 2" xfId="6093" xr:uid="{00000000-0005-0000-0000-00009E170000}"/>
    <cellStyle name="Normal 6 3 2 2 6 2 2" xfId="6094" xr:uid="{00000000-0005-0000-0000-00009F170000}"/>
    <cellStyle name="Normal 6 3 2 2 6 3" xfId="6095" xr:uid="{00000000-0005-0000-0000-0000A0170000}"/>
    <cellStyle name="Normal 6 3 2 2 6 4" xfId="6096" xr:uid="{00000000-0005-0000-0000-0000A1170000}"/>
    <cellStyle name="Normal 6 3 2 2 7" xfId="6097" xr:uid="{00000000-0005-0000-0000-0000A2170000}"/>
    <cellStyle name="Normal 6 3 2 2 7 2" xfId="6098" xr:uid="{00000000-0005-0000-0000-0000A3170000}"/>
    <cellStyle name="Normal 6 3 2 2 8" xfId="6099" xr:uid="{00000000-0005-0000-0000-0000A4170000}"/>
    <cellStyle name="Normal 6 3 2 2 9" xfId="6100" xr:uid="{00000000-0005-0000-0000-0000A5170000}"/>
    <cellStyle name="Normal 6 3 2 3" xfId="6101" xr:uid="{00000000-0005-0000-0000-0000A6170000}"/>
    <cellStyle name="Normal 6 3 2 3 2" xfId="6102" xr:uid="{00000000-0005-0000-0000-0000A7170000}"/>
    <cellStyle name="Normal 6 3 2 3 2 2" xfId="6103" xr:uid="{00000000-0005-0000-0000-0000A8170000}"/>
    <cellStyle name="Normal 6 3 2 3 2 2 2" xfId="6104" xr:uid="{00000000-0005-0000-0000-0000A9170000}"/>
    <cellStyle name="Normal 6 3 2 3 2 2 2 2" xfId="6105" xr:uid="{00000000-0005-0000-0000-0000AA170000}"/>
    <cellStyle name="Normal 6 3 2 3 2 2 2 2 2" xfId="6106" xr:uid="{00000000-0005-0000-0000-0000AB170000}"/>
    <cellStyle name="Normal 6 3 2 3 2 2 2 2 2 2" xfId="6107" xr:uid="{00000000-0005-0000-0000-0000AC170000}"/>
    <cellStyle name="Normal 6 3 2 3 2 2 2 2 3" xfId="6108" xr:uid="{00000000-0005-0000-0000-0000AD170000}"/>
    <cellStyle name="Normal 6 3 2 3 2 2 2 2 4" xfId="6109" xr:uid="{00000000-0005-0000-0000-0000AE170000}"/>
    <cellStyle name="Normal 6 3 2 3 2 2 2 3" xfId="6110" xr:uid="{00000000-0005-0000-0000-0000AF170000}"/>
    <cellStyle name="Normal 6 3 2 3 2 2 2 3 2" xfId="6111" xr:uid="{00000000-0005-0000-0000-0000B0170000}"/>
    <cellStyle name="Normal 6 3 2 3 2 2 2 4" xfId="6112" xr:uid="{00000000-0005-0000-0000-0000B1170000}"/>
    <cellStyle name="Normal 6 3 2 3 2 2 2 5" xfId="6113" xr:uid="{00000000-0005-0000-0000-0000B2170000}"/>
    <cellStyle name="Normal 6 3 2 3 2 2 3" xfId="6114" xr:uid="{00000000-0005-0000-0000-0000B3170000}"/>
    <cellStyle name="Normal 6 3 2 3 2 2 3 2" xfId="6115" xr:uid="{00000000-0005-0000-0000-0000B4170000}"/>
    <cellStyle name="Normal 6 3 2 3 2 2 3 2 2" xfId="6116" xr:uid="{00000000-0005-0000-0000-0000B5170000}"/>
    <cellStyle name="Normal 6 3 2 3 2 2 3 3" xfId="6117" xr:uid="{00000000-0005-0000-0000-0000B6170000}"/>
    <cellStyle name="Normal 6 3 2 3 2 2 3 4" xfId="6118" xr:uid="{00000000-0005-0000-0000-0000B7170000}"/>
    <cellStyle name="Normal 6 3 2 3 2 2 4" xfId="6119" xr:uid="{00000000-0005-0000-0000-0000B8170000}"/>
    <cellStyle name="Normal 6 3 2 3 2 2 4 2" xfId="6120" xr:uid="{00000000-0005-0000-0000-0000B9170000}"/>
    <cellStyle name="Normal 6 3 2 3 2 2 5" xfId="6121" xr:uid="{00000000-0005-0000-0000-0000BA170000}"/>
    <cellStyle name="Normal 6 3 2 3 2 2 6" xfId="6122" xr:uid="{00000000-0005-0000-0000-0000BB170000}"/>
    <cellStyle name="Normal 6 3 2 3 2 3" xfId="6123" xr:uid="{00000000-0005-0000-0000-0000BC170000}"/>
    <cellStyle name="Normal 6 3 2 3 2 3 2" xfId="6124" xr:uid="{00000000-0005-0000-0000-0000BD170000}"/>
    <cellStyle name="Normal 6 3 2 3 2 3 2 2" xfId="6125" xr:uid="{00000000-0005-0000-0000-0000BE170000}"/>
    <cellStyle name="Normal 6 3 2 3 2 3 2 2 2" xfId="6126" xr:uid="{00000000-0005-0000-0000-0000BF170000}"/>
    <cellStyle name="Normal 6 3 2 3 2 3 2 3" xfId="6127" xr:uid="{00000000-0005-0000-0000-0000C0170000}"/>
    <cellStyle name="Normal 6 3 2 3 2 3 2 4" xfId="6128" xr:uid="{00000000-0005-0000-0000-0000C1170000}"/>
    <cellStyle name="Normal 6 3 2 3 2 3 3" xfId="6129" xr:uid="{00000000-0005-0000-0000-0000C2170000}"/>
    <cellStyle name="Normal 6 3 2 3 2 3 3 2" xfId="6130" xr:uid="{00000000-0005-0000-0000-0000C3170000}"/>
    <cellStyle name="Normal 6 3 2 3 2 3 4" xfId="6131" xr:uid="{00000000-0005-0000-0000-0000C4170000}"/>
    <cellStyle name="Normal 6 3 2 3 2 3 5" xfId="6132" xr:uid="{00000000-0005-0000-0000-0000C5170000}"/>
    <cellStyle name="Normal 6 3 2 3 2 4" xfId="6133" xr:uid="{00000000-0005-0000-0000-0000C6170000}"/>
    <cellStyle name="Normal 6 3 2 3 2 4 2" xfId="6134" xr:uid="{00000000-0005-0000-0000-0000C7170000}"/>
    <cellStyle name="Normal 6 3 2 3 2 4 2 2" xfId="6135" xr:uid="{00000000-0005-0000-0000-0000C8170000}"/>
    <cellStyle name="Normal 6 3 2 3 2 4 3" xfId="6136" xr:uid="{00000000-0005-0000-0000-0000C9170000}"/>
    <cellStyle name="Normal 6 3 2 3 2 4 4" xfId="6137" xr:uid="{00000000-0005-0000-0000-0000CA170000}"/>
    <cellStyle name="Normal 6 3 2 3 2 5" xfId="6138" xr:uid="{00000000-0005-0000-0000-0000CB170000}"/>
    <cellStyle name="Normal 6 3 2 3 2 5 2" xfId="6139" xr:uid="{00000000-0005-0000-0000-0000CC170000}"/>
    <cellStyle name="Normal 6 3 2 3 2 6" xfId="6140" xr:uid="{00000000-0005-0000-0000-0000CD170000}"/>
    <cellStyle name="Normal 6 3 2 3 2 7" xfId="6141" xr:uid="{00000000-0005-0000-0000-0000CE170000}"/>
    <cellStyle name="Normal 6 3 2 3 3" xfId="6142" xr:uid="{00000000-0005-0000-0000-0000CF170000}"/>
    <cellStyle name="Normal 6 3 2 3 3 2" xfId="6143" xr:uid="{00000000-0005-0000-0000-0000D0170000}"/>
    <cellStyle name="Normal 6 3 2 3 3 2 2" xfId="6144" xr:uid="{00000000-0005-0000-0000-0000D1170000}"/>
    <cellStyle name="Normal 6 3 2 3 3 2 2 2" xfId="6145" xr:uid="{00000000-0005-0000-0000-0000D2170000}"/>
    <cellStyle name="Normal 6 3 2 3 3 2 2 2 2" xfId="6146" xr:uid="{00000000-0005-0000-0000-0000D3170000}"/>
    <cellStyle name="Normal 6 3 2 3 3 2 2 3" xfId="6147" xr:uid="{00000000-0005-0000-0000-0000D4170000}"/>
    <cellStyle name="Normal 6 3 2 3 3 2 2 4" xfId="6148" xr:uid="{00000000-0005-0000-0000-0000D5170000}"/>
    <cellStyle name="Normal 6 3 2 3 3 2 3" xfId="6149" xr:uid="{00000000-0005-0000-0000-0000D6170000}"/>
    <cellStyle name="Normal 6 3 2 3 3 2 3 2" xfId="6150" xr:uid="{00000000-0005-0000-0000-0000D7170000}"/>
    <cellStyle name="Normal 6 3 2 3 3 2 4" xfId="6151" xr:uid="{00000000-0005-0000-0000-0000D8170000}"/>
    <cellStyle name="Normal 6 3 2 3 3 2 5" xfId="6152" xr:uid="{00000000-0005-0000-0000-0000D9170000}"/>
    <cellStyle name="Normal 6 3 2 3 3 3" xfId="6153" xr:uid="{00000000-0005-0000-0000-0000DA170000}"/>
    <cellStyle name="Normal 6 3 2 3 3 3 2" xfId="6154" xr:uid="{00000000-0005-0000-0000-0000DB170000}"/>
    <cellStyle name="Normal 6 3 2 3 3 3 2 2" xfId="6155" xr:uid="{00000000-0005-0000-0000-0000DC170000}"/>
    <cellStyle name="Normal 6 3 2 3 3 3 3" xfId="6156" xr:uid="{00000000-0005-0000-0000-0000DD170000}"/>
    <cellStyle name="Normal 6 3 2 3 3 3 4" xfId="6157" xr:uid="{00000000-0005-0000-0000-0000DE170000}"/>
    <cellStyle name="Normal 6 3 2 3 3 4" xfId="6158" xr:uid="{00000000-0005-0000-0000-0000DF170000}"/>
    <cellStyle name="Normal 6 3 2 3 3 4 2" xfId="6159" xr:uid="{00000000-0005-0000-0000-0000E0170000}"/>
    <cellStyle name="Normal 6 3 2 3 3 5" xfId="6160" xr:uid="{00000000-0005-0000-0000-0000E1170000}"/>
    <cellStyle name="Normal 6 3 2 3 3 6" xfId="6161" xr:uid="{00000000-0005-0000-0000-0000E2170000}"/>
    <cellStyle name="Normal 6 3 2 3 4" xfId="6162" xr:uid="{00000000-0005-0000-0000-0000E3170000}"/>
    <cellStyle name="Normal 6 3 2 3 4 2" xfId="6163" xr:uid="{00000000-0005-0000-0000-0000E4170000}"/>
    <cellStyle name="Normal 6 3 2 3 4 2 2" xfId="6164" xr:uid="{00000000-0005-0000-0000-0000E5170000}"/>
    <cellStyle name="Normal 6 3 2 3 4 2 2 2" xfId="6165" xr:uid="{00000000-0005-0000-0000-0000E6170000}"/>
    <cellStyle name="Normal 6 3 2 3 4 2 2 2 2" xfId="6166" xr:uid="{00000000-0005-0000-0000-0000E7170000}"/>
    <cellStyle name="Normal 6 3 2 3 4 2 2 3" xfId="6167" xr:uid="{00000000-0005-0000-0000-0000E8170000}"/>
    <cellStyle name="Normal 6 3 2 3 4 2 2 4" xfId="6168" xr:uid="{00000000-0005-0000-0000-0000E9170000}"/>
    <cellStyle name="Normal 6 3 2 3 4 2 3" xfId="6169" xr:uid="{00000000-0005-0000-0000-0000EA170000}"/>
    <cellStyle name="Normal 6 3 2 3 4 2 3 2" xfId="6170" xr:uid="{00000000-0005-0000-0000-0000EB170000}"/>
    <cellStyle name="Normal 6 3 2 3 4 2 4" xfId="6171" xr:uid="{00000000-0005-0000-0000-0000EC170000}"/>
    <cellStyle name="Normal 6 3 2 3 4 2 5" xfId="6172" xr:uid="{00000000-0005-0000-0000-0000ED170000}"/>
    <cellStyle name="Normal 6 3 2 3 4 3" xfId="6173" xr:uid="{00000000-0005-0000-0000-0000EE170000}"/>
    <cellStyle name="Normal 6 3 2 3 4 3 2" xfId="6174" xr:uid="{00000000-0005-0000-0000-0000EF170000}"/>
    <cellStyle name="Normal 6 3 2 3 4 3 2 2" xfId="6175" xr:uid="{00000000-0005-0000-0000-0000F0170000}"/>
    <cellStyle name="Normal 6 3 2 3 4 3 3" xfId="6176" xr:uid="{00000000-0005-0000-0000-0000F1170000}"/>
    <cellStyle name="Normal 6 3 2 3 4 3 4" xfId="6177" xr:uid="{00000000-0005-0000-0000-0000F2170000}"/>
    <cellStyle name="Normal 6 3 2 3 4 4" xfId="6178" xr:uid="{00000000-0005-0000-0000-0000F3170000}"/>
    <cellStyle name="Normal 6 3 2 3 4 4 2" xfId="6179" xr:uid="{00000000-0005-0000-0000-0000F4170000}"/>
    <cellStyle name="Normal 6 3 2 3 4 5" xfId="6180" xr:uid="{00000000-0005-0000-0000-0000F5170000}"/>
    <cellStyle name="Normal 6 3 2 3 4 6" xfId="6181" xr:uid="{00000000-0005-0000-0000-0000F6170000}"/>
    <cellStyle name="Normal 6 3 2 3 5" xfId="6182" xr:uid="{00000000-0005-0000-0000-0000F7170000}"/>
    <cellStyle name="Normal 6 3 2 3 5 2" xfId="6183" xr:uid="{00000000-0005-0000-0000-0000F8170000}"/>
    <cellStyle name="Normal 6 3 2 3 5 2 2" xfId="6184" xr:uid="{00000000-0005-0000-0000-0000F9170000}"/>
    <cellStyle name="Normal 6 3 2 3 5 2 2 2" xfId="6185" xr:uid="{00000000-0005-0000-0000-0000FA170000}"/>
    <cellStyle name="Normal 6 3 2 3 5 2 3" xfId="6186" xr:uid="{00000000-0005-0000-0000-0000FB170000}"/>
    <cellStyle name="Normal 6 3 2 3 5 2 4" xfId="6187" xr:uid="{00000000-0005-0000-0000-0000FC170000}"/>
    <cellStyle name="Normal 6 3 2 3 5 3" xfId="6188" xr:uid="{00000000-0005-0000-0000-0000FD170000}"/>
    <cellStyle name="Normal 6 3 2 3 5 3 2" xfId="6189" xr:uid="{00000000-0005-0000-0000-0000FE170000}"/>
    <cellStyle name="Normal 6 3 2 3 5 4" xfId="6190" xr:uid="{00000000-0005-0000-0000-0000FF170000}"/>
    <cellStyle name="Normal 6 3 2 3 5 5" xfId="6191" xr:uid="{00000000-0005-0000-0000-000000180000}"/>
    <cellStyle name="Normal 6 3 2 3 6" xfId="6192" xr:uid="{00000000-0005-0000-0000-000001180000}"/>
    <cellStyle name="Normal 6 3 2 3 6 2" xfId="6193" xr:uid="{00000000-0005-0000-0000-000002180000}"/>
    <cellStyle name="Normal 6 3 2 3 6 2 2" xfId="6194" xr:uid="{00000000-0005-0000-0000-000003180000}"/>
    <cellStyle name="Normal 6 3 2 3 6 3" xfId="6195" xr:uid="{00000000-0005-0000-0000-000004180000}"/>
    <cellStyle name="Normal 6 3 2 3 6 4" xfId="6196" xr:uid="{00000000-0005-0000-0000-000005180000}"/>
    <cellStyle name="Normal 6 3 2 3 7" xfId="6197" xr:uid="{00000000-0005-0000-0000-000006180000}"/>
    <cellStyle name="Normal 6 3 2 3 7 2" xfId="6198" xr:uid="{00000000-0005-0000-0000-000007180000}"/>
    <cellStyle name="Normal 6 3 2 3 8" xfId="6199" xr:uid="{00000000-0005-0000-0000-000008180000}"/>
    <cellStyle name="Normal 6 3 2 3 9" xfId="6200" xr:uid="{00000000-0005-0000-0000-000009180000}"/>
    <cellStyle name="Normal 6 3 2 4" xfId="6201" xr:uid="{00000000-0005-0000-0000-00000A180000}"/>
    <cellStyle name="Normal 6 3 2 4 2" xfId="6202" xr:uid="{00000000-0005-0000-0000-00000B180000}"/>
    <cellStyle name="Normal 6 3 2 4 2 2" xfId="6203" xr:uid="{00000000-0005-0000-0000-00000C180000}"/>
    <cellStyle name="Normal 6 3 2 4 2 2 2" xfId="6204" xr:uid="{00000000-0005-0000-0000-00000D180000}"/>
    <cellStyle name="Normal 6 3 2 4 2 2 2 2" xfId="6205" xr:uid="{00000000-0005-0000-0000-00000E180000}"/>
    <cellStyle name="Normal 6 3 2 4 2 2 2 2 2" xfId="6206" xr:uid="{00000000-0005-0000-0000-00000F180000}"/>
    <cellStyle name="Normal 6 3 2 4 2 2 2 3" xfId="6207" xr:uid="{00000000-0005-0000-0000-000010180000}"/>
    <cellStyle name="Normal 6 3 2 4 2 2 2 4" xfId="6208" xr:uid="{00000000-0005-0000-0000-000011180000}"/>
    <cellStyle name="Normal 6 3 2 4 2 2 3" xfId="6209" xr:uid="{00000000-0005-0000-0000-000012180000}"/>
    <cellStyle name="Normal 6 3 2 4 2 2 3 2" xfId="6210" xr:uid="{00000000-0005-0000-0000-000013180000}"/>
    <cellStyle name="Normal 6 3 2 4 2 2 4" xfId="6211" xr:uid="{00000000-0005-0000-0000-000014180000}"/>
    <cellStyle name="Normal 6 3 2 4 2 2 5" xfId="6212" xr:uid="{00000000-0005-0000-0000-000015180000}"/>
    <cellStyle name="Normal 6 3 2 4 2 3" xfId="6213" xr:uid="{00000000-0005-0000-0000-000016180000}"/>
    <cellStyle name="Normal 6 3 2 4 2 3 2" xfId="6214" xr:uid="{00000000-0005-0000-0000-000017180000}"/>
    <cellStyle name="Normal 6 3 2 4 2 3 2 2" xfId="6215" xr:uid="{00000000-0005-0000-0000-000018180000}"/>
    <cellStyle name="Normal 6 3 2 4 2 3 3" xfId="6216" xr:uid="{00000000-0005-0000-0000-000019180000}"/>
    <cellStyle name="Normal 6 3 2 4 2 3 4" xfId="6217" xr:uid="{00000000-0005-0000-0000-00001A180000}"/>
    <cellStyle name="Normal 6 3 2 4 2 4" xfId="6218" xr:uid="{00000000-0005-0000-0000-00001B180000}"/>
    <cellStyle name="Normal 6 3 2 4 2 4 2" xfId="6219" xr:uid="{00000000-0005-0000-0000-00001C180000}"/>
    <cellStyle name="Normal 6 3 2 4 2 5" xfId="6220" xr:uid="{00000000-0005-0000-0000-00001D180000}"/>
    <cellStyle name="Normal 6 3 2 4 2 6" xfId="6221" xr:uid="{00000000-0005-0000-0000-00001E180000}"/>
    <cellStyle name="Normal 6 3 2 4 3" xfId="6222" xr:uid="{00000000-0005-0000-0000-00001F180000}"/>
    <cellStyle name="Normal 6 3 2 4 3 2" xfId="6223" xr:uid="{00000000-0005-0000-0000-000020180000}"/>
    <cellStyle name="Normal 6 3 2 4 3 2 2" xfId="6224" xr:uid="{00000000-0005-0000-0000-000021180000}"/>
    <cellStyle name="Normal 6 3 2 4 3 2 2 2" xfId="6225" xr:uid="{00000000-0005-0000-0000-000022180000}"/>
    <cellStyle name="Normal 6 3 2 4 3 2 3" xfId="6226" xr:uid="{00000000-0005-0000-0000-000023180000}"/>
    <cellStyle name="Normal 6 3 2 4 3 2 4" xfId="6227" xr:uid="{00000000-0005-0000-0000-000024180000}"/>
    <cellStyle name="Normal 6 3 2 4 3 3" xfId="6228" xr:uid="{00000000-0005-0000-0000-000025180000}"/>
    <cellStyle name="Normal 6 3 2 4 3 3 2" xfId="6229" xr:uid="{00000000-0005-0000-0000-000026180000}"/>
    <cellStyle name="Normal 6 3 2 4 3 4" xfId="6230" xr:uid="{00000000-0005-0000-0000-000027180000}"/>
    <cellStyle name="Normal 6 3 2 4 3 5" xfId="6231" xr:uid="{00000000-0005-0000-0000-000028180000}"/>
    <cellStyle name="Normal 6 3 2 4 4" xfId="6232" xr:uid="{00000000-0005-0000-0000-000029180000}"/>
    <cellStyle name="Normal 6 3 2 4 4 2" xfId="6233" xr:uid="{00000000-0005-0000-0000-00002A180000}"/>
    <cellStyle name="Normal 6 3 2 4 4 2 2" xfId="6234" xr:uid="{00000000-0005-0000-0000-00002B180000}"/>
    <cellStyle name="Normal 6 3 2 4 4 3" xfId="6235" xr:uid="{00000000-0005-0000-0000-00002C180000}"/>
    <cellStyle name="Normal 6 3 2 4 4 4" xfId="6236" xr:uid="{00000000-0005-0000-0000-00002D180000}"/>
    <cellStyle name="Normal 6 3 2 4 5" xfId="6237" xr:uid="{00000000-0005-0000-0000-00002E180000}"/>
    <cellStyle name="Normal 6 3 2 4 5 2" xfId="6238" xr:uid="{00000000-0005-0000-0000-00002F180000}"/>
    <cellStyle name="Normal 6 3 2 4 6" xfId="6239" xr:uid="{00000000-0005-0000-0000-000030180000}"/>
    <cellStyle name="Normal 6 3 2 4 7" xfId="6240" xr:uid="{00000000-0005-0000-0000-000031180000}"/>
    <cellStyle name="Normal 6 3 2 5" xfId="6241" xr:uid="{00000000-0005-0000-0000-000032180000}"/>
    <cellStyle name="Normal 6 3 2 5 2" xfId="6242" xr:uid="{00000000-0005-0000-0000-000033180000}"/>
    <cellStyle name="Normal 6 3 2 5 2 2" xfId="6243" xr:uid="{00000000-0005-0000-0000-000034180000}"/>
    <cellStyle name="Normal 6 3 2 5 2 2 2" xfId="6244" xr:uid="{00000000-0005-0000-0000-000035180000}"/>
    <cellStyle name="Normal 6 3 2 5 2 2 2 2" xfId="6245" xr:uid="{00000000-0005-0000-0000-000036180000}"/>
    <cellStyle name="Normal 6 3 2 5 2 2 3" xfId="6246" xr:uid="{00000000-0005-0000-0000-000037180000}"/>
    <cellStyle name="Normal 6 3 2 5 2 2 4" xfId="6247" xr:uid="{00000000-0005-0000-0000-000038180000}"/>
    <cellStyle name="Normal 6 3 2 5 2 3" xfId="6248" xr:uid="{00000000-0005-0000-0000-000039180000}"/>
    <cellStyle name="Normal 6 3 2 5 2 3 2" xfId="6249" xr:uid="{00000000-0005-0000-0000-00003A180000}"/>
    <cellStyle name="Normal 6 3 2 5 2 4" xfId="6250" xr:uid="{00000000-0005-0000-0000-00003B180000}"/>
    <cellStyle name="Normal 6 3 2 5 2 5" xfId="6251" xr:uid="{00000000-0005-0000-0000-00003C180000}"/>
    <cellStyle name="Normal 6 3 2 5 3" xfId="6252" xr:uid="{00000000-0005-0000-0000-00003D180000}"/>
    <cellStyle name="Normal 6 3 2 5 3 2" xfId="6253" xr:uid="{00000000-0005-0000-0000-00003E180000}"/>
    <cellStyle name="Normal 6 3 2 5 3 2 2" xfId="6254" xr:uid="{00000000-0005-0000-0000-00003F180000}"/>
    <cellStyle name="Normal 6 3 2 5 3 3" xfId="6255" xr:uid="{00000000-0005-0000-0000-000040180000}"/>
    <cellStyle name="Normal 6 3 2 5 3 4" xfId="6256" xr:uid="{00000000-0005-0000-0000-000041180000}"/>
    <cellStyle name="Normal 6 3 2 5 4" xfId="6257" xr:uid="{00000000-0005-0000-0000-000042180000}"/>
    <cellStyle name="Normal 6 3 2 5 4 2" xfId="6258" xr:uid="{00000000-0005-0000-0000-000043180000}"/>
    <cellStyle name="Normal 6 3 2 5 5" xfId="6259" xr:uid="{00000000-0005-0000-0000-000044180000}"/>
    <cellStyle name="Normal 6 3 2 5 6" xfId="6260" xr:uid="{00000000-0005-0000-0000-000045180000}"/>
    <cellStyle name="Normal 6 3 2 6" xfId="6261" xr:uid="{00000000-0005-0000-0000-000046180000}"/>
    <cellStyle name="Normal 6 3 2 6 2" xfId="6262" xr:uid="{00000000-0005-0000-0000-000047180000}"/>
    <cellStyle name="Normal 6 3 2 6 2 2" xfId="6263" xr:uid="{00000000-0005-0000-0000-000048180000}"/>
    <cellStyle name="Normal 6 3 2 6 2 2 2" xfId="6264" xr:uid="{00000000-0005-0000-0000-000049180000}"/>
    <cellStyle name="Normal 6 3 2 6 2 2 2 2" xfId="6265" xr:uid="{00000000-0005-0000-0000-00004A180000}"/>
    <cellStyle name="Normal 6 3 2 6 2 2 3" xfId="6266" xr:uid="{00000000-0005-0000-0000-00004B180000}"/>
    <cellStyle name="Normal 6 3 2 6 2 2 4" xfId="6267" xr:uid="{00000000-0005-0000-0000-00004C180000}"/>
    <cellStyle name="Normal 6 3 2 6 2 3" xfId="6268" xr:uid="{00000000-0005-0000-0000-00004D180000}"/>
    <cellStyle name="Normal 6 3 2 6 2 3 2" xfId="6269" xr:uid="{00000000-0005-0000-0000-00004E180000}"/>
    <cellStyle name="Normal 6 3 2 6 2 4" xfId="6270" xr:uid="{00000000-0005-0000-0000-00004F180000}"/>
    <cellStyle name="Normal 6 3 2 6 2 5" xfId="6271" xr:uid="{00000000-0005-0000-0000-000050180000}"/>
    <cellStyle name="Normal 6 3 2 6 3" xfId="6272" xr:uid="{00000000-0005-0000-0000-000051180000}"/>
    <cellStyle name="Normal 6 3 2 6 3 2" xfId="6273" xr:uid="{00000000-0005-0000-0000-000052180000}"/>
    <cellStyle name="Normal 6 3 2 6 3 2 2" xfId="6274" xr:uid="{00000000-0005-0000-0000-000053180000}"/>
    <cellStyle name="Normal 6 3 2 6 3 3" xfId="6275" xr:uid="{00000000-0005-0000-0000-000054180000}"/>
    <cellStyle name="Normal 6 3 2 6 3 4" xfId="6276" xr:uid="{00000000-0005-0000-0000-000055180000}"/>
    <cellStyle name="Normal 6 3 2 6 4" xfId="6277" xr:uid="{00000000-0005-0000-0000-000056180000}"/>
    <cellStyle name="Normal 6 3 2 6 4 2" xfId="6278" xr:uid="{00000000-0005-0000-0000-000057180000}"/>
    <cellStyle name="Normal 6 3 2 6 5" xfId="6279" xr:uid="{00000000-0005-0000-0000-000058180000}"/>
    <cellStyle name="Normal 6 3 2 6 6" xfId="6280" xr:uid="{00000000-0005-0000-0000-000059180000}"/>
    <cellStyle name="Normal 6 3 2 7" xfId="6281" xr:uid="{00000000-0005-0000-0000-00005A180000}"/>
    <cellStyle name="Normal 6 3 2 7 2" xfId="6282" xr:uid="{00000000-0005-0000-0000-00005B180000}"/>
    <cellStyle name="Normal 6 3 2 7 2 2" xfId="6283" xr:uid="{00000000-0005-0000-0000-00005C180000}"/>
    <cellStyle name="Normal 6 3 2 7 2 2 2" xfId="6284" xr:uid="{00000000-0005-0000-0000-00005D180000}"/>
    <cellStyle name="Normal 6 3 2 7 2 3" xfId="6285" xr:uid="{00000000-0005-0000-0000-00005E180000}"/>
    <cellStyle name="Normal 6 3 2 7 2 4" xfId="6286" xr:uid="{00000000-0005-0000-0000-00005F180000}"/>
    <cellStyle name="Normal 6 3 2 7 3" xfId="6287" xr:uid="{00000000-0005-0000-0000-000060180000}"/>
    <cellStyle name="Normal 6 3 2 7 3 2" xfId="6288" xr:uid="{00000000-0005-0000-0000-000061180000}"/>
    <cellStyle name="Normal 6 3 2 7 4" xfId="6289" xr:uid="{00000000-0005-0000-0000-000062180000}"/>
    <cellStyle name="Normal 6 3 2 7 5" xfId="6290" xr:uid="{00000000-0005-0000-0000-000063180000}"/>
    <cellStyle name="Normal 6 3 2 8" xfId="6291" xr:uid="{00000000-0005-0000-0000-000064180000}"/>
    <cellStyle name="Normal 6 3 2 8 2" xfId="6292" xr:uid="{00000000-0005-0000-0000-000065180000}"/>
    <cellStyle name="Normal 6 3 2 8 2 2" xfId="6293" xr:uid="{00000000-0005-0000-0000-000066180000}"/>
    <cellStyle name="Normal 6 3 2 8 2 2 2" xfId="6294" xr:uid="{00000000-0005-0000-0000-000067180000}"/>
    <cellStyle name="Normal 6 3 2 8 2 3" xfId="6295" xr:uid="{00000000-0005-0000-0000-000068180000}"/>
    <cellStyle name="Normal 6 3 2 8 2 4" xfId="6296" xr:uid="{00000000-0005-0000-0000-000069180000}"/>
    <cellStyle name="Normal 6 3 2 8 3" xfId="6297" xr:uid="{00000000-0005-0000-0000-00006A180000}"/>
    <cellStyle name="Normal 6 3 2 8 3 2" xfId="6298" xr:uid="{00000000-0005-0000-0000-00006B180000}"/>
    <cellStyle name="Normal 6 3 2 8 4" xfId="6299" xr:uid="{00000000-0005-0000-0000-00006C180000}"/>
    <cellStyle name="Normal 6 3 2 8 5" xfId="6300" xr:uid="{00000000-0005-0000-0000-00006D180000}"/>
    <cellStyle name="Normal 6 3 2 9" xfId="6301" xr:uid="{00000000-0005-0000-0000-00006E180000}"/>
    <cellStyle name="Normal 6 3 2 9 2" xfId="6302" xr:uid="{00000000-0005-0000-0000-00006F180000}"/>
    <cellStyle name="Normal 6 3 2 9 2 2" xfId="6303" xr:uid="{00000000-0005-0000-0000-000070180000}"/>
    <cellStyle name="Normal 6 3 2 9 3" xfId="6304" xr:uid="{00000000-0005-0000-0000-000071180000}"/>
    <cellStyle name="Normal 6 3 2 9 4" xfId="6305" xr:uid="{00000000-0005-0000-0000-000072180000}"/>
    <cellStyle name="Normal 6 3 3" xfId="6306" xr:uid="{00000000-0005-0000-0000-000073180000}"/>
    <cellStyle name="Normal 6 3 3 10" xfId="6307" xr:uid="{00000000-0005-0000-0000-000074180000}"/>
    <cellStyle name="Normal 6 3 3 2" xfId="6308" xr:uid="{00000000-0005-0000-0000-000075180000}"/>
    <cellStyle name="Normal 6 3 3 2 2" xfId="6309" xr:uid="{00000000-0005-0000-0000-000076180000}"/>
    <cellStyle name="Normal 6 3 3 2 2 2" xfId="6310" xr:uid="{00000000-0005-0000-0000-000077180000}"/>
    <cellStyle name="Normal 6 3 3 2 2 2 2" xfId="6311" xr:uid="{00000000-0005-0000-0000-000078180000}"/>
    <cellStyle name="Normal 6 3 3 2 2 2 2 2" xfId="6312" xr:uid="{00000000-0005-0000-0000-000079180000}"/>
    <cellStyle name="Normal 6 3 3 2 2 2 2 2 2" xfId="6313" xr:uid="{00000000-0005-0000-0000-00007A180000}"/>
    <cellStyle name="Normal 6 3 3 2 2 2 2 2 2 2" xfId="6314" xr:uid="{00000000-0005-0000-0000-00007B180000}"/>
    <cellStyle name="Normal 6 3 3 2 2 2 2 2 3" xfId="6315" xr:uid="{00000000-0005-0000-0000-00007C180000}"/>
    <cellStyle name="Normal 6 3 3 2 2 2 2 2 4" xfId="6316" xr:uid="{00000000-0005-0000-0000-00007D180000}"/>
    <cellStyle name="Normal 6 3 3 2 2 2 2 3" xfId="6317" xr:uid="{00000000-0005-0000-0000-00007E180000}"/>
    <cellStyle name="Normal 6 3 3 2 2 2 2 3 2" xfId="6318" xr:uid="{00000000-0005-0000-0000-00007F180000}"/>
    <cellStyle name="Normal 6 3 3 2 2 2 2 4" xfId="6319" xr:uid="{00000000-0005-0000-0000-000080180000}"/>
    <cellStyle name="Normal 6 3 3 2 2 2 2 5" xfId="6320" xr:uid="{00000000-0005-0000-0000-000081180000}"/>
    <cellStyle name="Normal 6 3 3 2 2 2 3" xfId="6321" xr:uid="{00000000-0005-0000-0000-000082180000}"/>
    <cellStyle name="Normal 6 3 3 2 2 2 3 2" xfId="6322" xr:uid="{00000000-0005-0000-0000-000083180000}"/>
    <cellStyle name="Normal 6 3 3 2 2 2 3 2 2" xfId="6323" xr:uid="{00000000-0005-0000-0000-000084180000}"/>
    <cellStyle name="Normal 6 3 3 2 2 2 3 3" xfId="6324" xr:uid="{00000000-0005-0000-0000-000085180000}"/>
    <cellStyle name="Normal 6 3 3 2 2 2 3 4" xfId="6325" xr:uid="{00000000-0005-0000-0000-000086180000}"/>
    <cellStyle name="Normal 6 3 3 2 2 2 4" xfId="6326" xr:uid="{00000000-0005-0000-0000-000087180000}"/>
    <cellStyle name="Normal 6 3 3 2 2 2 4 2" xfId="6327" xr:uid="{00000000-0005-0000-0000-000088180000}"/>
    <cellStyle name="Normal 6 3 3 2 2 2 5" xfId="6328" xr:uid="{00000000-0005-0000-0000-000089180000}"/>
    <cellStyle name="Normal 6 3 3 2 2 2 6" xfId="6329" xr:uid="{00000000-0005-0000-0000-00008A180000}"/>
    <cellStyle name="Normal 6 3 3 2 2 3" xfId="6330" xr:uid="{00000000-0005-0000-0000-00008B180000}"/>
    <cellStyle name="Normal 6 3 3 2 2 3 2" xfId="6331" xr:uid="{00000000-0005-0000-0000-00008C180000}"/>
    <cellStyle name="Normal 6 3 3 2 2 3 2 2" xfId="6332" xr:uid="{00000000-0005-0000-0000-00008D180000}"/>
    <cellStyle name="Normal 6 3 3 2 2 3 2 2 2" xfId="6333" xr:uid="{00000000-0005-0000-0000-00008E180000}"/>
    <cellStyle name="Normal 6 3 3 2 2 3 2 3" xfId="6334" xr:uid="{00000000-0005-0000-0000-00008F180000}"/>
    <cellStyle name="Normal 6 3 3 2 2 3 2 4" xfId="6335" xr:uid="{00000000-0005-0000-0000-000090180000}"/>
    <cellStyle name="Normal 6 3 3 2 2 3 3" xfId="6336" xr:uid="{00000000-0005-0000-0000-000091180000}"/>
    <cellStyle name="Normal 6 3 3 2 2 3 3 2" xfId="6337" xr:uid="{00000000-0005-0000-0000-000092180000}"/>
    <cellStyle name="Normal 6 3 3 2 2 3 4" xfId="6338" xr:uid="{00000000-0005-0000-0000-000093180000}"/>
    <cellStyle name="Normal 6 3 3 2 2 3 5" xfId="6339" xr:uid="{00000000-0005-0000-0000-000094180000}"/>
    <cellStyle name="Normal 6 3 3 2 2 4" xfId="6340" xr:uid="{00000000-0005-0000-0000-000095180000}"/>
    <cellStyle name="Normal 6 3 3 2 2 4 2" xfId="6341" xr:uid="{00000000-0005-0000-0000-000096180000}"/>
    <cellStyle name="Normal 6 3 3 2 2 4 2 2" xfId="6342" xr:uid="{00000000-0005-0000-0000-000097180000}"/>
    <cellStyle name="Normal 6 3 3 2 2 4 3" xfId="6343" xr:uid="{00000000-0005-0000-0000-000098180000}"/>
    <cellStyle name="Normal 6 3 3 2 2 4 4" xfId="6344" xr:uid="{00000000-0005-0000-0000-000099180000}"/>
    <cellStyle name="Normal 6 3 3 2 2 5" xfId="6345" xr:uid="{00000000-0005-0000-0000-00009A180000}"/>
    <cellStyle name="Normal 6 3 3 2 2 5 2" xfId="6346" xr:uid="{00000000-0005-0000-0000-00009B180000}"/>
    <cellStyle name="Normal 6 3 3 2 2 6" xfId="6347" xr:uid="{00000000-0005-0000-0000-00009C180000}"/>
    <cellStyle name="Normal 6 3 3 2 2 7" xfId="6348" xr:uid="{00000000-0005-0000-0000-00009D180000}"/>
    <cellStyle name="Normal 6 3 3 2 3" xfId="6349" xr:uid="{00000000-0005-0000-0000-00009E180000}"/>
    <cellStyle name="Normal 6 3 3 2 3 2" xfId="6350" xr:uid="{00000000-0005-0000-0000-00009F180000}"/>
    <cellStyle name="Normal 6 3 3 2 3 2 2" xfId="6351" xr:uid="{00000000-0005-0000-0000-0000A0180000}"/>
    <cellStyle name="Normal 6 3 3 2 3 2 2 2" xfId="6352" xr:uid="{00000000-0005-0000-0000-0000A1180000}"/>
    <cellStyle name="Normal 6 3 3 2 3 2 2 2 2" xfId="6353" xr:uid="{00000000-0005-0000-0000-0000A2180000}"/>
    <cellStyle name="Normal 6 3 3 2 3 2 2 3" xfId="6354" xr:uid="{00000000-0005-0000-0000-0000A3180000}"/>
    <cellStyle name="Normal 6 3 3 2 3 2 2 4" xfId="6355" xr:uid="{00000000-0005-0000-0000-0000A4180000}"/>
    <cellStyle name="Normal 6 3 3 2 3 2 3" xfId="6356" xr:uid="{00000000-0005-0000-0000-0000A5180000}"/>
    <cellStyle name="Normal 6 3 3 2 3 2 3 2" xfId="6357" xr:uid="{00000000-0005-0000-0000-0000A6180000}"/>
    <cellStyle name="Normal 6 3 3 2 3 2 4" xfId="6358" xr:uid="{00000000-0005-0000-0000-0000A7180000}"/>
    <cellStyle name="Normal 6 3 3 2 3 2 5" xfId="6359" xr:uid="{00000000-0005-0000-0000-0000A8180000}"/>
    <cellStyle name="Normal 6 3 3 2 3 3" xfId="6360" xr:uid="{00000000-0005-0000-0000-0000A9180000}"/>
    <cellStyle name="Normal 6 3 3 2 3 3 2" xfId="6361" xr:uid="{00000000-0005-0000-0000-0000AA180000}"/>
    <cellStyle name="Normal 6 3 3 2 3 3 2 2" xfId="6362" xr:uid="{00000000-0005-0000-0000-0000AB180000}"/>
    <cellStyle name="Normal 6 3 3 2 3 3 3" xfId="6363" xr:uid="{00000000-0005-0000-0000-0000AC180000}"/>
    <cellStyle name="Normal 6 3 3 2 3 3 4" xfId="6364" xr:uid="{00000000-0005-0000-0000-0000AD180000}"/>
    <cellStyle name="Normal 6 3 3 2 3 4" xfId="6365" xr:uid="{00000000-0005-0000-0000-0000AE180000}"/>
    <cellStyle name="Normal 6 3 3 2 3 4 2" xfId="6366" xr:uid="{00000000-0005-0000-0000-0000AF180000}"/>
    <cellStyle name="Normal 6 3 3 2 3 5" xfId="6367" xr:uid="{00000000-0005-0000-0000-0000B0180000}"/>
    <cellStyle name="Normal 6 3 3 2 3 6" xfId="6368" xr:uid="{00000000-0005-0000-0000-0000B1180000}"/>
    <cellStyle name="Normal 6 3 3 2 4" xfId="6369" xr:uid="{00000000-0005-0000-0000-0000B2180000}"/>
    <cellStyle name="Normal 6 3 3 2 4 2" xfId="6370" xr:uid="{00000000-0005-0000-0000-0000B3180000}"/>
    <cellStyle name="Normal 6 3 3 2 4 2 2" xfId="6371" xr:uid="{00000000-0005-0000-0000-0000B4180000}"/>
    <cellStyle name="Normal 6 3 3 2 4 2 2 2" xfId="6372" xr:uid="{00000000-0005-0000-0000-0000B5180000}"/>
    <cellStyle name="Normal 6 3 3 2 4 2 2 2 2" xfId="6373" xr:uid="{00000000-0005-0000-0000-0000B6180000}"/>
    <cellStyle name="Normal 6 3 3 2 4 2 2 3" xfId="6374" xr:uid="{00000000-0005-0000-0000-0000B7180000}"/>
    <cellStyle name="Normal 6 3 3 2 4 2 2 4" xfId="6375" xr:uid="{00000000-0005-0000-0000-0000B8180000}"/>
    <cellStyle name="Normal 6 3 3 2 4 2 3" xfId="6376" xr:uid="{00000000-0005-0000-0000-0000B9180000}"/>
    <cellStyle name="Normal 6 3 3 2 4 2 3 2" xfId="6377" xr:uid="{00000000-0005-0000-0000-0000BA180000}"/>
    <cellStyle name="Normal 6 3 3 2 4 2 4" xfId="6378" xr:uid="{00000000-0005-0000-0000-0000BB180000}"/>
    <cellStyle name="Normal 6 3 3 2 4 2 5" xfId="6379" xr:uid="{00000000-0005-0000-0000-0000BC180000}"/>
    <cellStyle name="Normal 6 3 3 2 4 3" xfId="6380" xr:uid="{00000000-0005-0000-0000-0000BD180000}"/>
    <cellStyle name="Normal 6 3 3 2 4 3 2" xfId="6381" xr:uid="{00000000-0005-0000-0000-0000BE180000}"/>
    <cellStyle name="Normal 6 3 3 2 4 3 2 2" xfId="6382" xr:uid="{00000000-0005-0000-0000-0000BF180000}"/>
    <cellStyle name="Normal 6 3 3 2 4 3 3" xfId="6383" xr:uid="{00000000-0005-0000-0000-0000C0180000}"/>
    <cellStyle name="Normal 6 3 3 2 4 3 4" xfId="6384" xr:uid="{00000000-0005-0000-0000-0000C1180000}"/>
    <cellStyle name="Normal 6 3 3 2 4 4" xfId="6385" xr:uid="{00000000-0005-0000-0000-0000C2180000}"/>
    <cellStyle name="Normal 6 3 3 2 4 4 2" xfId="6386" xr:uid="{00000000-0005-0000-0000-0000C3180000}"/>
    <cellStyle name="Normal 6 3 3 2 4 5" xfId="6387" xr:uid="{00000000-0005-0000-0000-0000C4180000}"/>
    <cellStyle name="Normal 6 3 3 2 4 6" xfId="6388" xr:uid="{00000000-0005-0000-0000-0000C5180000}"/>
    <cellStyle name="Normal 6 3 3 2 5" xfId="6389" xr:uid="{00000000-0005-0000-0000-0000C6180000}"/>
    <cellStyle name="Normal 6 3 3 2 5 2" xfId="6390" xr:uid="{00000000-0005-0000-0000-0000C7180000}"/>
    <cellStyle name="Normal 6 3 3 2 5 2 2" xfId="6391" xr:uid="{00000000-0005-0000-0000-0000C8180000}"/>
    <cellStyle name="Normal 6 3 3 2 5 2 2 2" xfId="6392" xr:uid="{00000000-0005-0000-0000-0000C9180000}"/>
    <cellStyle name="Normal 6 3 3 2 5 2 3" xfId="6393" xr:uid="{00000000-0005-0000-0000-0000CA180000}"/>
    <cellStyle name="Normal 6 3 3 2 5 2 4" xfId="6394" xr:uid="{00000000-0005-0000-0000-0000CB180000}"/>
    <cellStyle name="Normal 6 3 3 2 5 3" xfId="6395" xr:uid="{00000000-0005-0000-0000-0000CC180000}"/>
    <cellStyle name="Normal 6 3 3 2 5 3 2" xfId="6396" xr:uid="{00000000-0005-0000-0000-0000CD180000}"/>
    <cellStyle name="Normal 6 3 3 2 5 4" xfId="6397" xr:uid="{00000000-0005-0000-0000-0000CE180000}"/>
    <cellStyle name="Normal 6 3 3 2 5 5" xfId="6398" xr:uid="{00000000-0005-0000-0000-0000CF180000}"/>
    <cellStyle name="Normal 6 3 3 2 6" xfId="6399" xr:uid="{00000000-0005-0000-0000-0000D0180000}"/>
    <cellStyle name="Normal 6 3 3 2 6 2" xfId="6400" xr:uid="{00000000-0005-0000-0000-0000D1180000}"/>
    <cellStyle name="Normal 6 3 3 2 6 2 2" xfId="6401" xr:uid="{00000000-0005-0000-0000-0000D2180000}"/>
    <cellStyle name="Normal 6 3 3 2 6 3" xfId="6402" xr:uid="{00000000-0005-0000-0000-0000D3180000}"/>
    <cellStyle name="Normal 6 3 3 2 6 4" xfId="6403" xr:uid="{00000000-0005-0000-0000-0000D4180000}"/>
    <cellStyle name="Normal 6 3 3 2 7" xfId="6404" xr:uid="{00000000-0005-0000-0000-0000D5180000}"/>
    <cellStyle name="Normal 6 3 3 2 7 2" xfId="6405" xr:uid="{00000000-0005-0000-0000-0000D6180000}"/>
    <cellStyle name="Normal 6 3 3 2 8" xfId="6406" xr:uid="{00000000-0005-0000-0000-0000D7180000}"/>
    <cellStyle name="Normal 6 3 3 2 9" xfId="6407" xr:uid="{00000000-0005-0000-0000-0000D8180000}"/>
    <cellStyle name="Normal 6 3 3 3" xfId="6408" xr:uid="{00000000-0005-0000-0000-0000D9180000}"/>
    <cellStyle name="Normal 6 3 3 3 2" xfId="6409" xr:uid="{00000000-0005-0000-0000-0000DA180000}"/>
    <cellStyle name="Normal 6 3 3 3 2 2" xfId="6410" xr:uid="{00000000-0005-0000-0000-0000DB180000}"/>
    <cellStyle name="Normal 6 3 3 3 2 2 2" xfId="6411" xr:uid="{00000000-0005-0000-0000-0000DC180000}"/>
    <cellStyle name="Normal 6 3 3 3 2 2 2 2" xfId="6412" xr:uid="{00000000-0005-0000-0000-0000DD180000}"/>
    <cellStyle name="Normal 6 3 3 3 2 2 2 2 2" xfId="6413" xr:uid="{00000000-0005-0000-0000-0000DE180000}"/>
    <cellStyle name="Normal 6 3 3 3 2 2 2 3" xfId="6414" xr:uid="{00000000-0005-0000-0000-0000DF180000}"/>
    <cellStyle name="Normal 6 3 3 3 2 2 2 4" xfId="6415" xr:uid="{00000000-0005-0000-0000-0000E0180000}"/>
    <cellStyle name="Normal 6 3 3 3 2 2 3" xfId="6416" xr:uid="{00000000-0005-0000-0000-0000E1180000}"/>
    <cellStyle name="Normal 6 3 3 3 2 2 3 2" xfId="6417" xr:uid="{00000000-0005-0000-0000-0000E2180000}"/>
    <cellStyle name="Normal 6 3 3 3 2 2 4" xfId="6418" xr:uid="{00000000-0005-0000-0000-0000E3180000}"/>
    <cellStyle name="Normal 6 3 3 3 2 2 5" xfId="6419" xr:uid="{00000000-0005-0000-0000-0000E4180000}"/>
    <cellStyle name="Normal 6 3 3 3 2 3" xfId="6420" xr:uid="{00000000-0005-0000-0000-0000E5180000}"/>
    <cellStyle name="Normal 6 3 3 3 2 3 2" xfId="6421" xr:uid="{00000000-0005-0000-0000-0000E6180000}"/>
    <cellStyle name="Normal 6 3 3 3 2 3 2 2" xfId="6422" xr:uid="{00000000-0005-0000-0000-0000E7180000}"/>
    <cellStyle name="Normal 6 3 3 3 2 3 3" xfId="6423" xr:uid="{00000000-0005-0000-0000-0000E8180000}"/>
    <cellStyle name="Normal 6 3 3 3 2 3 4" xfId="6424" xr:uid="{00000000-0005-0000-0000-0000E9180000}"/>
    <cellStyle name="Normal 6 3 3 3 2 4" xfId="6425" xr:uid="{00000000-0005-0000-0000-0000EA180000}"/>
    <cellStyle name="Normal 6 3 3 3 2 4 2" xfId="6426" xr:uid="{00000000-0005-0000-0000-0000EB180000}"/>
    <cellStyle name="Normal 6 3 3 3 2 5" xfId="6427" xr:uid="{00000000-0005-0000-0000-0000EC180000}"/>
    <cellStyle name="Normal 6 3 3 3 2 6" xfId="6428" xr:uid="{00000000-0005-0000-0000-0000ED180000}"/>
    <cellStyle name="Normal 6 3 3 3 3" xfId="6429" xr:uid="{00000000-0005-0000-0000-0000EE180000}"/>
    <cellStyle name="Normal 6 3 3 3 3 2" xfId="6430" xr:uid="{00000000-0005-0000-0000-0000EF180000}"/>
    <cellStyle name="Normal 6 3 3 3 3 2 2" xfId="6431" xr:uid="{00000000-0005-0000-0000-0000F0180000}"/>
    <cellStyle name="Normal 6 3 3 3 3 2 2 2" xfId="6432" xr:uid="{00000000-0005-0000-0000-0000F1180000}"/>
    <cellStyle name="Normal 6 3 3 3 3 2 3" xfId="6433" xr:uid="{00000000-0005-0000-0000-0000F2180000}"/>
    <cellStyle name="Normal 6 3 3 3 3 2 4" xfId="6434" xr:uid="{00000000-0005-0000-0000-0000F3180000}"/>
    <cellStyle name="Normal 6 3 3 3 3 3" xfId="6435" xr:uid="{00000000-0005-0000-0000-0000F4180000}"/>
    <cellStyle name="Normal 6 3 3 3 3 3 2" xfId="6436" xr:uid="{00000000-0005-0000-0000-0000F5180000}"/>
    <cellStyle name="Normal 6 3 3 3 3 4" xfId="6437" xr:uid="{00000000-0005-0000-0000-0000F6180000}"/>
    <cellStyle name="Normal 6 3 3 3 3 5" xfId="6438" xr:uid="{00000000-0005-0000-0000-0000F7180000}"/>
    <cellStyle name="Normal 6 3 3 3 4" xfId="6439" xr:uid="{00000000-0005-0000-0000-0000F8180000}"/>
    <cellStyle name="Normal 6 3 3 3 4 2" xfId="6440" xr:uid="{00000000-0005-0000-0000-0000F9180000}"/>
    <cellStyle name="Normal 6 3 3 3 4 2 2" xfId="6441" xr:uid="{00000000-0005-0000-0000-0000FA180000}"/>
    <cellStyle name="Normal 6 3 3 3 4 3" xfId="6442" xr:uid="{00000000-0005-0000-0000-0000FB180000}"/>
    <cellStyle name="Normal 6 3 3 3 4 4" xfId="6443" xr:uid="{00000000-0005-0000-0000-0000FC180000}"/>
    <cellStyle name="Normal 6 3 3 3 5" xfId="6444" xr:uid="{00000000-0005-0000-0000-0000FD180000}"/>
    <cellStyle name="Normal 6 3 3 3 5 2" xfId="6445" xr:uid="{00000000-0005-0000-0000-0000FE180000}"/>
    <cellStyle name="Normal 6 3 3 3 6" xfId="6446" xr:uid="{00000000-0005-0000-0000-0000FF180000}"/>
    <cellStyle name="Normal 6 3 3 3 7" xfId="6447" xr:uid="{00000000-0005-0000-0000-000000190000}"/>
    <cellStyle name="Normal 6 3 3 4" xfId="6448" xr:uid="{00000000-0005-0000-0000-000001190000}"/>
    <cellStyle name="Normal 6 3 3 4 2" xfId="6449" xr:uid="{00000000-0005-0000-0000-000002190000}"/>
    <cellStyle name="Normal 6 3 3 4 2 2" xfId="6450" xr:uid="{00000000-0005-0000-0000-000003190000}"/>
    <cellStyle name="Normal 6 3 3 4 2 2 2" xfId="6451" xr:uid="{00000000-0005-0000-0000-000004190000}"/>
    <cellStyle name="Normal 6 3 3 4 2 2 2 2" xfId="6452" xr:uid="{00000000-0005-0000-0000-000005190000}"/>
    <cellStyle name="Normal 6 3 3 4 2 2 3" xfId="6453" xr:uid="{00000000-0005-0000-0000-000006190000}"/>
    <cellStyle name="Normal 6 3 3 4 2 2 4" xfId="6454" xr:uid="{00000000-0005-0000-0000-000007190000}"/>
    <cellStyle name="Normal 6 3 3 4 2 3" xfId="6455" xr:uid="{00000000-0005-0000-0000-000008190000}"/>
    <cellStyle name="Normal 6 3 3 4 2 3 2" xfId="6456" xr:uid="{00000000-0005-0000-0000-000009190000}"/>
    <cellStyle name="Normal 6 3 3 4 2 4" xfId="6457" xr:uid="{00000000-0005-0000-0000-00000A190000}"/>
    <cellStyle name="Normal 6 3 3 4 2 5" xfId="6458" xr:uid="{00000000-0005-0000-0000-00000B190000}"/>
    <cellStyle name="Normal 6 3 3 4 3" xfId="6459" xr:uid="{00000000-0005-0000-0000-00000C190000}"/>
    <cellStyle name="Normal 6 3 3 4 3 2" xfId="6460" xr:uid="{00000000-0005-0000-0000-00000D190000}"/>
    <cellStyle name="Normal 6 3 3 4 3 2 2" xfId="6461" xr:uid="{00000000-0005-0000-0000-00000E190000}"/>
    <cellStyle name="Normal 6 3 3 4 3 3" xfId="6462" xr:uid="{00000000-0005-0000-0000-00000F190000}"/>
    <cellStyle name="Normal 6 3 3 4 3 4" xfId="6463" xr:uid="{00000000-0005-0000-0000-000010190000}"/>
    <cellStyle name="Normal 6 3 3 4 4" xfId="6464" xr:uid="{00000000-0005-0000-0000-000011190000}"/>
    <cellStyle name="Normal 6 3 3 4 4 2" xfId="6465" xr:uid="{00000000-0005-0000-0000-000012190000}"/>
    <cellStyle name="Normal 6 3 3 4 5" xfId="6466" xr:uid="{00000000-0005-0000-0000-000013190000}"/>
    <cellStyle name="Normal 6 3 3 4 6" xfId="6467" xr:uid="{00000000-0005-0000-0000-000014190000}"/>
    <cellStyle name="Normal 6 3 3 5" xfId="6468" xr:uid="{00000000-0005-0000-0000-000015190000}"/>
    <cellStyle name="Normal 6 3 3 5 2" xfId="6469" xr:uid="{00000000-0005-0000-0000-000016190000}"/>
    <cellStyle name="Normal 6 3 3 5 2 2" xfId="6470" xr:uid="{00000000-0005-0000-0000-000017190000}"/>
    <cellStyle name="Normal 6 3 3 5 2 2 2" xfId="6471" xr:uid="{00000000-0005-0000-0000-000018190000}"/>
    <cellStyle name="Normal 6 3 3 5 2 2 2 2" xfId="6472" xr:uid="{00000000-0005-0000-0000-000019190000}"/>
    <cellStyle name="Normal 6 3 3 5 2 2 3" xfId="6473" xr:uid="{00000000-0005-0000-0000-00001A190000}"/>
    <cellStyle name="Normal 6 3 3 5 2 2 4" xfId="6474" xr:uid="{00000000-0005-0000-0000-00001B190000}"/>
    <cellStyle name="Normal 6 3 3 5 2 3" xfId="6475" xr:uid="{00000000-0005-0000-0000-00001C190000}"/>
    <cellStyle name="Normal 6 3 3 5 2 3 2" xfId="6476" xr:uid="{00000000-0005-0000-0000-00001D190000}"/>
    <cellStyle name="Normal 6 3 3 5 2 4" xfId="6477" xr:uid="{00000000-0005-0000-0000-00001E190000}"/>
    <cellStyle name="Normal 6 3 3 5 2 5" xfId="6478" xr:uid="{00000000-0005-0000-0000-00001F190000}"/>
    <cellStyle name="Normal 6 3 3 5 3" xfId="6479" xr:uid="{00000000-0005-0000-0000-000020190000}"/>
    <cellStyle name="Normal 6 3 3 5 3 2" xfId="6480" xr:uid="{00000000-0005-0000-0000-000021190000}"/>
    <cellStyle name="Normal 6 3 3 5 3 2 2" xfId="6481" xr:uid="{00000000-0005-0000-0000-000022190000}"/>
    <cellStyle name="Normal 6 3 3 5 3 3" xfId="6482" xr:uid="{00000000-0005-0000-0000-000023190000}"/>
    <cellStyle name="Normal 6 3 3 5 3 4" xfId="6483" xr:uid="{00000000-0005-0000-0000-000024190000}"/>
    <cellStyle name="Normal 6 3 3 5 4" xfId="6484" xr:uid="{00000000-0005-0000-0000-000025190000}"/>
    <cellStyle name="Normal 6 3 3 5 4 2" xfId="6485" xr:uid="{00000000-0005-0000-0000-000026190000}"/>
    <cellStyle name="Normal 6 3 3 5 5" xfId="6486" xr:uid="{00000000-0005-0000-0000-000027190000}"/>
    <cellStyle name="Normal 6 3 3 5 6" xfId="6487" xr:uid="{00000000-0005-0000-0000-000028190000}"/>
    <cellStyle name="Normal 6 3 3 6" xfId="6488" xr:uid="{00000000-0005-0000-0000-000029190000}"/>
    <cellStyle name="Normal 6 3 3 6 2" xfId="6489" xr:uid="{00000000-0005-0000-0000-00002A190000}"/>
    <cellStyle name="Normal 6 3 3 6 2 2" xfId="6490" xr:uid="{00000000-0005-0000-0000-00002B190000}"/>
    <cellStyle name="Normal 6 3 3 6 2 2 2" xfId="6491" xr:uid="{00000000-0005-0000-0000-00002C190000}"/>
    <cellStyle name="Normal 6 3 3 6 2 3" xfId="6492" xr:uid="{00000000-0005-0000-0000-00002D190000}"/>
    <cellStyle name="Normal 6 3 3 6 2 4" xfId="6493" xr:uid="{00000000-0005-0000-0000-00002E190000}"/>
    <cellStyle name="Normal 6 3 3 6 3" xfId="6494" xr:uid="{00000000-0005-0000-0000-00002F190000}"/>
    <cellStyle name="Normal 6 3 3 6 3 2" xfId="6495" xr:uid="{00000000-0005-0000-0000-000030190000}"/>
    <cellStyle name="Normal 6 3 3 6 4" xfId="6496" xr:uid="{00000000-0005-0000-0000-000031190000}"/>
    <cellStyle name="Normal 6 3 3 6 5" xfId="6497" xr:uid="{00000000-0005-0000-0000-000032190000}"/>
    <cellStyle name="Normal 6 3 3 7" xfId="6498" xr:uid="{00000000-0005-0000-0000-000033190000}"/>
    <cellStyle name="Normal 6 3 3 7 2" xfId="6499" xr:uid="{00000000-0005-0000-0000-000034190000}"/>
    <cellStyle name="Normal 6 3 3 7 2 2" xfId="6500" xr:uid="{00000000-0005-0000-0000-000035190000}"/>
    <cellStyle name="Normal 6 3 3 7 3" xfId="6501" xr:uid="{00000000-0005-0000-0000-000036190000}"/>
    <cellStyle name="Normal 6 3 3 7 4" xfId="6502" xr:uid="{00000000-0005-0000-0000-000037190000}"/>
    <cellStyle name="Normal 6 3 3 8" xfId="6503" xr:uid="{00000000-0005-0000-0000-000038190000}"/>
    <cellStyle name="Normal 6 3 3 8 2" xfId="6504" xr:uid="{00000000-0005-0000-0000-000039190000}"/>
    <cellStyle name="Normal 6 3 3 9" xfId="6505" xr:uid="{00000000-0005-0000-0000-00003A190000}"/>
    <cellStyle name="Normal 6 3 4" xfId="6506" xr:uid="{00000000-0005-0000-0000-00003B190000}"/>
    <cellStyle name="Normal 6 3 4 2" xfId="6507" xr:uid="{00000000-0005-0000-0000-00003C190000}"/>
    <cellStyle name="Normal 6 3 4 2 2" xfId="6508" xr:uid="{00000000-0005-0000-0000-00003D190000}"/>
    <cellStyle name="Normal 6 3 4 2 2 2" xfId="6509" xr:uid="{00000000-0005-0000-0000-00003E190000}"/>
    <cellStyle name="Normal 6 3 4 2 2 2 2" xfId="6510" xr:uid="{00000000-0005-0000-0000-00003F190000}"/>
    <cellStyle name="Normal 6 3 4 2 2 2 2 2" xfId="6511" xr:uid="{00000000-0005-0000-0000-000040190000}"/>
    <cellStyle name="Normal 6 3 4 2 2 2 2 2 2" xfId="6512" xr:uid="{00000000-0005-0000-0000-000041190000}"/>
    <cellStyle name="Normal 6 3 4 2 2 2 2 3" xfId="6513" xr:uid="{00000000-0005-0000-0000-000042190000}"/>
    <cellStyle name="Normal 6 3 4 2 2 2 2 4" xfId="6514" xr:uid="{00000000-0005-0000-0000-000043190000}"/>
    <cellStyle name="Normal 6 3 4 2 2 2 3" xfId="6515" xr:uid="{00000000-0005-0000-0000-000044190000}"/>
    <cellStyle name="Normal 6 3 4 2 2 2 3 2" xfId="6516" xr:uid="{00000000-0005-0000-0000-000045190000}"/>
    <cellStyle name="Normal 6 3 4 2 2 2 4" xfId="6517" xr:uid="{00000000-0005-0000-0000-000046190000}"/>
    <cellStyle name="Normal 6 3 4 2 2 2 5" xfId="6518" xr:uid="{00000000-0005-0000-0000-000047190000}"/>
    <cellStyle name="Normal 6 3 4 2 2 3" xfId="6519" xr:uid="{00000000-0005-0000-0000-000048190000}"/>
    <cellStyle name="Normal 6 3 4 2 2 3 2" xfId="6520" xr:uid="{00000000-0005-0000-0000-000049190000}"/>
    <cellStyle name="Normal 6 3 4 2 2 3 2 2" xfId="6521" xr:uid="{00000000-0005-0000-0000-00004A190000}"/>
    <cellStyle name="Normal 6 3 4 2 2 3 3" xfId="6522" xr:uid="{00000000-0005-0000-0000-00004B190000}"/>
    <cellStyle name="Normal 6 3 4 2 2 3 4" xfId="6523" xr:uid="{00000000-0005-0000-0000-00004C190000}"/>
    <cellStyle name="Normal 6 3 4 2 2 4" xfId="6524" xr:uid="{00000000-0005-0000-0000-00004D190000}"/>
    <cellStyle name="Normal 6 3 4 2 2 4 2" xfId="6525" xr:uid="{00000000-0005-0000-0000-00004E190000}"/>
    <cellStyle name="Normal 6 3 4 2 2 5" xfId="6526" xr:uid="{00000000-0005-0000-0000-00004F190000}"/>
    <cellStyle name="Normal 6 3 4 2 2 6" xfId="6527" xr:uid="{00000000-0005-0000-0000-000050190000}"/>
    <cellStyle name="Normal 6 3 4 2 3" xfId="6528" xr:uid="{00000000-0005-0000-0000-000051190000}"/>
    <cellStyle name="Normal 6 3 4 2 3 2" xfId="6529" xr:uid="{00000000-0005-0000-0000-000052190000}"/>
    <cellStyle name="Normal 6 3 4 2 3 2 2" xfId="6530" xr:uid="{00000000-0005-0000-0000-000053190000}"/>
    <cellStyle name="Normal 6 3 4 2 3 2 2 2" xfId="6531" xr:uid="{00000000-0005-0000-0000-000054190000}"/>
    <cellStyle name="Normal 6 3 4 2 3 2 3" xfId="6532" xr:uid="{00000000-0005-0000-0000-000055190000}"/>
    <cellStyle name="Normal 6 3 4 2 3 2 4" xfId="6533" xr:uid="{00000000-0005-0000-0000-000056190000}"/>
    <cellStyle name="Normal 6 3 4 2 3 3" xfId="6534" xr:uid="{00000000-0005-0000-0000-000057190000}"/>
    <cellStyle name="Normal 6 3 4 2 3 3 2" xfId="6535" xr:uid="{00000000-0005-0000-0000-000058190000}"/>
    <cellStyle name="Normal 6 3 4 2 3 4" xfId="6536" xr:uid="{00000000-0005-0000-0000-000059190000}"/>
    <cellStyle name="Normal 6 3 4 2 3 5" xfId="6537" xr:uid="{00000000-0005-0000-0000-00005A190000}"/>
    <cellStyle name="Normal 6 3 4 2 4" xfId="6538" xr:uid="{00000000-0005-0000-0000-00005B190000}"/>
    <cellStyle name="Normal 6 3 4 2 4 2" xfId="6539" xr:uid="{00000000-0005-0000-0000-00005C190000}"/>
    <cellStyle name="Normal 6 3 4 2 4 2 2" xfId="6540" xr:uid="{00000000-0005-0000-0000-00005D190000}"/>
    <cellStyle name="Normal 6 3 4 2 4 3" xfId="6541" xr:uid="{00000000-0005-0000-0000-00005E190000}"/>
    <cellStyle name="Normal 6 3 4 2 4 4" xfId="6542" xr:uid="{00000000-0005-0000-0000-00005F190000}"/>
    <cellStyle name="Normal 6 3 4 2 5" xfId="6543" xr:uid="{00000000-0005-0000-0000-000060190000}"/>
    <cellStyle name="Normal 6 3 4 2 5 2" xfId="6544" xr:uid="{00000000-0005-0000-0000-000061190000}"/>
    <cellStyle name="Normal 6 3 4 2 6" xfId="6545" xr:uid="{00000000-0005-0000-0000-000062190000}"/>
    <cellStyle name="Normal 6 3 4 2 7" xfId="6546" xr:uid="{00000000-0005-0000-0000-000063190000}"/>
    <cellStyle name="Normal 6 3 4 3" xfId="6547" xr:uid="{00000000-0005-0000-0000-000064190000}"/>
    <cellStyle name="Normal 6 3 4 3 2" xfId="6548" xr:uid="{00000000-0005-0000-0000-000065190000}"/>
    <cellStyle name="Normal 6 3 4 3 2 2" xfId="6549" xr:uid="{00000000-0005-0000-0000-000066190000}"/>
    <cellStyle name="Normal 6 3 4 3 2 2 2" xfId="6550" xr:uid="{00000000-0005-0000-0000-000067190000}"/>
    <cellStyle name="Normal 6 3 4 3 2 2 2 2" xfId="6551" xr:uid="{00000000-0005-0000-0000-000068190000}"/>
    <cellStyle name="Normal 6 3 4 3 2 2 3" xfId="6552" xr:uid="{00000000-0005-0000-0000-000069190000}"/>
    <cellStyle name="Normal 6 3 4 3 2 2 4" xfId="6553" xr:uid="{00000000-0005-0000-0000-00006A190000}"/>
    <cellStyle name="Normal 6 3 4 3 2 3" xfId="6554" xr:uid="{00000000-0005-0000-0000-00006B190000}"/>
    <cellStyle name="Normal 6 3 4 3 2 3 2" xfId="6555" xr:uid="{00000000-0005-0000-0000-00006C190000}"/>
    <cellStyle name="Normal 6 3 4 3 2 4" xfId="6556" xr:uid="{00000000-0005-0000-0000-00006D190000}"/>
    <cellStyle name="Normal 6 3 4 3 2 5" xfId="6557" xr:uid="{00000000-0005-0000-0000-00006E190000}"/>
    <cellStyle name="Normal 6 3 4 3 3" xfId="6558" xr:uid="{00000000-0005-0000-0000-00006F190000}"/>
    <cellStyle name="Normal 6 3 4 3 3 2" xfId="6559" xr:uid="{00000000-0005-0000-0000-000070190000}"/>
    <cellStyle name="Normal 6 3 4 3 3 2 2" xfId="6560" xr:uid="{00000000-0005-0000-0000-000071190000}"/>
    <cellStyle name="Normal 6 3 4 3 3 3" xfId="6561" xr:uid="{00000000-0005-0000-0000-000072190000}"/>
    <cellStyle name="Normal 6 3 4 3 3 4" xfId="6562" xr:uid="{00000000-0005-0000-0000-000073190000}"/>
    <cellStyle name="Normal 6 3 4 3 4" xfId="6563" xr:uid="{00000000-0005-0000-0000-000074190000}"/>
    <cellStyle name="Normal 6 3 4 3 4 2" xfId="6564" xr:uid="{00000000-0005-0000-0000-000075190000}"/>
    <cellStyle name="Normal 6 3 4 3 5" xfId="6565" xr:uid="{00000000-0005-0000-0000-000076190000}"/>
    <cellStyle name="Normal 6 3 4 3 6" xfId="6566" xr:uid="{00000000-0005-0000-0000-000077190000}"/>
    <cellStyle name="Normal 6 3 4 4" xfId="6567" xr:uid="{00000000-0005-0000-0000-000078190000}"/>
    <cellStyle name="Normal 6 3 4 4 2" xfId="6568" xr:uid="{00000000-0005-0000-0000-000079190000}"/>
    <cellStyle name="Normal 6 3 4 4 2 2" xfId="6569" xr:uid="{00000000-0005-0000-0000-00007A190000}"/>
    <cellStyle name="Normal 6 3 4 4 2 2 2" xfId="6570" xr:uid="{00000000-0005-0000-0000-00007B190000}"/>
    <cellStyle name="Normal 6 3 4 4 2 2 2 2" xfId="6571" xr:uid="{00000000-0005-0000-0000-00007C190000}"/>
    <cellStyle name="Normal 6 3 4 4 2 2 3" xfId="6572" xr:uid="{00000000-0005-0000-0000-00007D190000}"/>
    <cellStyle name="Normal 6 3 4 4 2 2 4" xfId="6573" xr:uid="{00000000-0005-0000-0000-00007E190000}"/>
    <cellStyle name="Normal 6 3 4 4 2 3" xfId="6574" xr:uid="{00000000-0005-0000-0000-00007F190000}"/>
    <cellStyle name="Normal 6 3 4 4 2 3 2" xfId="6575" xr:uid="{00000000-0005-0000-0000-000080190000}"/>
    <cellStyle name="Normal 6 3 4 4 2 4" xfId="6576" xr:uid="{00000000-0005-0000-0000-000081190000}"/>
    <cellStyle name="Normal 6 3 4 4 2 5" xfId="6577" xr:uid="{00000000-0005-0000-0000-000082190000}"/>
    <cellStyle name="Normal 6 3 4 4 3" xfId="6578" xr:uid="{00000000-0005-0000-0000-000083190000}"/>
    <cellStyle name="Normal 6 3 4 4 3 2" xfId="6579" xr:uid="{00000000-0005-0000-0000-000084190000}"/>
    <cellStyle name="Normal 6 3 4 4 3 2 2" xfId="6580" xr:uid="{00000000-0005-0000-0000-000085190000}"/>
    <cellStyle name="Normal 6 3 4 4 3 3" xfId="6581" xr:uid="{00000000-0005-0000-0000-000086190000}"/>
    <cellStyle name="Normal 6 3 4 4 3 4" xfId="6582" xr:uid="{00000000-0005-0000-0000-000087190000}"/>
    <cellStyle name="Normal 6 3 4 4 4" xfId="6583" xr:uid="{00000000-0005-0000-0000-000088190000}"/>
    <cellStyle name="Normal 6 3 4 4 4 2" xfId="6584" xr:uid="{00000000-0005-0000-0000-000089190000}"/>
    <cellStyle name="Normal 6 3 4 4 5" xfId="6585" xr:uid="{00000000-0005-0000-0000-00008A190000}"/>
    <cellStyle name="Normal 6 3 4 4 6" xfId="6586" xr:uid="{00000000-0005-0000-0000-00008B190000}"/>
    <cellStyle name="Normal 6 3 4 5" xfId="6587" xr:uid="{00000000-0005-0000-0000-00008C190000}"/>
    <cellStyle name="Normal 6 3 4 5 2" xfId="6588" xr:uid="{00000000-0005-0000-0000-00008D190000}"/>
    <cellStyle name="Normal 6 3 4 5 2 2" xfId="6589" xr:uid="{00000000-0005-0000-0000-00008E190000}"/>
    <cellStyle name="Normal 6 3 4 5 2 2 2" xfId="6590" xr:uid="{00000000-0005-0000-0000-00008F190000}"/>
    <cellStyle name="Normal 6 3 4 5 2 3" xfId="6591" xr:uid="{00000000-0005-0000-0000-000090190000}"/>
    <cellStyle name="Normal 6 3 4 5 2 4" xfId="6592" xr:uid="{00000000-0005-0000-0000-000091190000}"/>
    <cellStyle name="Normal 6 3 4 5 3" xfId="6593" xr:uid="{00000000-0005-0000-0000-000092190000}"/>
    <cellStyle name="Normal 6 3 4 5 3 2" xfId="6594" xr:uid="{00000000-0005-0000-0000-000093190000}"/>
    <cellStyle name="Normal 6 3 4 5 4" xfId="6595" xr:uid="{00000000-0005-0000-0000-000094190000}"/>
    <cellStyle name="Normal 6 3 4 5 5" xfId="6596" xr:uid="{00000000-0005-0000-0000-000095190000}"/>
    <cellStyle name="Normal 6 3 4 6" xfId="6597" xr:uid="{00000000-0005-0000-0000-000096190000}"/>
    <cellStyle name="Normal 6 3 4 6 2" xfId="6598" xr:uid="{00000000-0005-0000-0000-000097190000}"/>
    <cellStyle name="Normal 6 3 4 6 2 2" xfId="6599" xr:uid="{00000000-0005-0000-0000-000098190000}"/>
    <cellStyle name="Normal 6 3 4 6 3" xfId="6600" xr:uid="{00000000-0005-0000-0000-000099190000}"/>
    <cellStyle name="Normal 6 3 4 6 4" xfId="6601" xr:uid="{00000000-0005-0000-0000-00009A190000}"/>
    <cellStyle name="Normal 6 3 4 7" xfId="6602" xr:uid="{00000000-0005-0000-0000-00009B190000}"/>
    <cellStyle name="Normal 6 3 4 7 2" xfId="6603" xr:uid="{00000000-0005-0000-0000-00009C190000}"/>
    <cellStyle name="Normal 6 3 4 8" xfId="6604" xr:uid="{00000000-0005-0000-0000-00009D190000}"/>
    <cellStyle name="Normal 6 3 4 9" xfId="6605" xr:uid="{00000000-0005-0000-0000-00009E190000}"/>
    <cellStyle name="Normal 6 3 5" xfId="6606" xr:uid="{00000000-0005-0000-0000-00009F190000}"/>
    <cellStyle name="Normal 6 3 5 2" xfId="6607" xr:uid="{00000000-0005-0000-0000-0000A0190000}"/>
    <cellStyle name="Normal 6 3 5 2 2" xfId="6608" xr:uid="{00000000-0005-0000-0000-0000A1190000}"/>
    <cellStyle name="Normal 6 3 5 2 2 2" xfId="6609" xr:uid="{00000000-0005-0000-0000-0000A2190000}"/>
    <cellStyle name="Normal 6 3 5 2 2 2 2" xfId="6610" xr:uid="{00000000-0005-0000-0000-0000A3190000}"/>
    <cellStyle name="Normal 6 3 5 2 2 2 2 2" xfId="6611" xr:uid="{00000000-0005-0000-0000-0000A4190000}"/>
    <cellStyle name="Normal 6 3 5 2 2 2 2 2 2" xfId="6612" xr:uid="{00000000-0005-0000-0000-0000A5190000}"/>
    <cellStyle name="Normal 6 3 5 2 2 2 2 3" xfId="6613" xr:uid="{00000000-0005-0000-0000-0000A6190000}"/>
    <cellStyle name="Normal 6 3 5 2 2 2 2 4" xfId="6614" xr:uid="{00000000-0005-0000-0000-0000A7190000}"/>
    <cellStyle name="Normal 6 3 5 2 2 2 3" xfId="6615" xr:uid="{00000000-0005-0000-0000-0000A8190000}"/>
    <cellStyle name="Normal 6 3 5 2 2 2 3 2" xfId="6616" xr:uid="{00000000-0005-0000-0000-0000A9190000}"/>
    <cellStyle name="Normal 6 3 5 2 2 2 4" xfId="6617" xr:uid="{00000000-0005-0000-0000-0000AA190000}"/>
    <cellStyle name="Normal 6 3 5 2 2 2 5" xfId="6618" xr:uid="{00000000-0005-0000-0000-0000AB190000}"/>
    <cellStyle name="Normal 6 3 5 2 2 3" xfId="6619" xr:uid="{00000000-0005-0000-0000-0000AC190000}"/>
    <cellStyle name="Normal 6 3 5 2 2 3 2" xfId="6620" xr:uid="{00000000-0005-0000-0000-0000AD190000}"/>
    <cellStyle name="Normal 6 3 5 2 2 3 2 2" xfId="6621" xr:uid="{00000000-0005-0000-0000-0000AE190000}"/>
    <cellStyle name="Normal 6 3 5 2 2 3 3" xfId="6622" xr:uid="{00000000-0005-0000-0000-0000AF190000}"/>
    <cellStyle name="Normal 6 3 5 2 2 3 4" xfId="6623" xr:uid="{00000000-0005-0000-0000-0000B0190000}"/>
    <cellStyle name="Normal 6 3 5 2 2 4" xfId="6624" xr:uid="{00000000-0005-0000-0000-0000B1190000}"/>
    <cellStyle name="Normal 6 3 5 2 2 4 2" xfId="6625" xr:uid="{00000000-0005-0000-0000-0000B2190000}"/>
    <cellStyle name="Normal 6 3 5 2 2 5" xfId="6626" xr:uid="{00000000-0005-0000-0000-0000B3190000}"/>
    <cellStyle name="Normal 6 3 5 2 2 6" xfId="6627" xr:uid="{00000000-0005-0000-0000-0000B4190000}"/>
    <cellStyle name="Normal 6 3 5 2 3" xfId="6628" xr:uid="{00000000-0005-0000-0000-0000B5190000}"/>
    <cellStyle name="Normal 6 3 5 2 3 2" xfId="6629" xr:uid="{00000000-0005-0000-0000-0000B6190000}"/>
    <cellStyle name="Normal 6 3 5 2 3 2 2" xfId="6630" xr:uid="{00000000-0005-0000-0000-0000B7190000}"/>
    <cellStyle name="Normal 6 3 5 2 3 2 2 2" xfId="6631" xr:uid="{00000000-0005-0000-0000-0000B8190000}"/>
    <cellStyle name="Normal 6 3 5 2 3 2 3" xfId="6632" xr:uid="{00000000-0005-0000-0000-0000B9190000}"/>
    <cellStyle name="Normal 6 3 5 2 3 2 4" xfId="6633" xr:uid="{00000000-0005-0000-0000-0000BA190000}"/>
    <cellStyle name="Normal 6 3 5 2 3 3" xfId="6634" xr:uid="{00000000-0005-0000-0000-0000BB190000}"/>
    <cellStyle name="Normal 6 3 5 2 3 3 2" xfId="6635" xr:uid="{00000000-0005-0000-0000-0000BC190000}"/>
    <cellStyle name="Normal 6 3 5 2 3 4" xfId="6636" xr:uid="{00000000-0005-0000-0000-0000BD190000}"/>
    <cellStyle name="Normal 6 3 5 2 3 5" xfId="6637" xr:uid="{00000000-0005-0000-0000-0000BE190000}"/>
    <cellStyle name="Normal 6 3 5 2 4" xfId="6638" xr:uid="{00000000-0005-0000-0000-0000BF190000}"/>
    <cellStyle name="Normal 6 3 5 2 4 2" xfId="6639" xr:uid="{00000000-0005-0000-0000-0000C0190000}"/>
    <cellStyle name="Normal 6 3 5 2 4 2 2" xfId="6640" xr:uid="{00000000-0005-0000-0000-0000C1190000}"/>
    <cellStyle name="Normal 6 3 5 2 4 3" xfId="6641" xr:uid="{00000000-0005-0000-0000-0000C2190000}"/>
    <cellStyle name="Normal 6 3 5 2 4 4" xfId="6642" xr:uid="{00000000-0005-0000-0000-0000C3190000}"/>
    <cellStyle name="Normal 6 3 5 2 5" xfId="6643" xr:uid="{00000000-0005-0000-0000-0000C4190000}"/>
    <cellStyle name="Normal 6 3 5 2 5 2" xfId="6644" xr:uid="{00000000-0005-0000-0000-0000C5190000}"/>
    <cellStyle name="Normal 6 3 5 2 6" xfId="6645" xr:uid="{00000000-0005-0000-0000-0000C6190000}"/>
    <cellStyle name="Normal 6 3 5 2 7" xfId="6646" xr:uid="{00000000-0005-0000-0000-0000C7190000}"/>
    <cellStyle name="Normal 6 3 5 3" xfId="6647" xr:uid="{00000000-0005-0000-0000-0000C8190000}"/>
    <cellStyle name="Normal 6 3 5 3 2" xfId="6648" xr:uid="{00000000-0005-0000-0000-0000C9190000}"/>
    <cellStyle name="Normal 6 3 5 3 2 2" xfId="6649" xr:uid="{00000000-0005-0000-0000-0000CA190000}"/>
    <cellStyle name="Normal 6 3 5 3 2 2 2" xfId="6650" xr:uid="{00000000-0005-0000-0000-0000CB190000}"/>
    <cellStyle name="Normal 6 3 5 3 2 2 2 2" xfId="6651" xr:uid="{00000000-0005-0000-0000-0000CC190000}"/>
    <cellStyle name="Normal 6 3 5 3 2 2 3" xfId="6652" xr:uid="{00000000-0005-0000-0000-0000CD190000}"/>
    <cellStyle name="Normal 6 3 5 3 2 2 4" xfId="6653" xr:uid="{00000000-0005-0000-0000-0000CE190000}"/>
    <cellStyle name="Normal 6 3 5 3 2 3" xfId="6654" xr:uid="{00000000-0005-0000-0000-0000CF190000}"/>
    <cellStyle name="Normal 6 3 5 3 2 3 2" xfId="6655" xr:uid="{00000000-0005-0000-0000-0000D0190000}"/>
    <cellStyle name="Normal 6 3 5 3 2 4" xfId="6656" xr:uid="{00000000-0005-0000-0000-0000D1190000}"/>
    <cellStyle name="Normal 6 3 5 3 2 5" xfId="6657" xr:uid="{00000000-0005-0000-0000-0000D2190000}"/>
    <cellStyle name="Normal 6 3 5 3 3" xfId="6658" xr:uid="{00000000-0005-0000-0000-0000D3190000}"/>
    <cellStyle name="Normal 6 3 5 3 3 2" xfId="6659" xr:uid="{00000000-0005-0000-0000-0000D4190000}"/>
    <cellStyle name="Normal 6 3 5 3 3 2 2" xfId="6660" xr:uid="{00000000-0005-0000-0000-0000D5190000}"/>
    <cellStyle name="Normal 6 3 5 3 3 3" xfId="6661" xr:uid="{00000000-0005-0000-0000-0000D6190000}"/>
    <cellStyle name="Normal 6 3 5 3 3 4" xfId="6662" xr:uid="{00000000-0005-0000-0000-0000D7190000}"/>
    <cellStyle name="Normal 6 3 5 3 4" xfId="6663" xr:uid="{00000000-0005-0000-0000-0000D8190000}"/>
    <cellStyle name="Normal 6 3 5 3 4 2" xfId="6664" xr:uid="{00000000-0005-0000-0000-0000D9190000}"/>
    <cellStyle name="Normal 6 3 5 3 5" xfId="6665" xr:uid="{00000000-0005-0000-0000-0000DA190000}"/>
    <cellStyle name="Normal 6 3 5 3 6" xfId="6666" xr:uid="{00000000-0005-0000-0000-0000DB190000}"/>
    <cellStyle name="Normal 6 3 5 4" xfId="6667" xr:uid="{00000000-0005-0000-0000-0000DC190000}"/>
    <cellStyle name="Normal 6 3 5 4 2" xfId="6668" xr:uid="{00000000-0005-0000-0000-0000DD190000}"/>
    <cellStyle name="Normal 6 3 5 4 2 2" xfId="6669" xr:uid="{00000000-0005-0000-0000-0000DE190000}"/>
    <cellStyle name="Normal 6 3 5 4 2 2 2" xfId="6670" xr:uid="{00000000-0005-0000-0000-0000DF190000}"/>
    <cellStyle name="Normal 6 3 5 4 2 2 2 2" xfId="6671" xr:uid="{00000000-0005-0000-0000-0000E0190000}"/>
    <cellStyle name="Normal 6 3 5 4 2 2 3" xfId="6672" xr:uid="{00000000-0005-0000-0000-0000E1190000}"/>
    <cellStyle name="Normal 6 3 5 4 2 2 4" xfId="6673" xr:uid="{00000000-0005-0000-0000-0000E2190000}"/>
    <cellStyle name="Normal 6 3 5 4 2 3" xfId="6674" xr:uid="{00000000-0005-0000-0000-0000E3190000}"/>
    <cellStyle name="Normal 6 3 5 4 2 3 2" xfId="6675" xr:uid="{00000000-0005-0000-0000-0000E4190000}"/>
    <cellStyle name="Normal 6 3 5 4 2 4" xfId="6676" xr:uid="{00000000-0005-0000-0000-0000E5190000}"/>
    <cellStyle name="Normal 6 3 5 4 2 5" xfId="6677" xr:uid="{00000000-0005-0000-0000-0000E6190000}"/>
    <cellStyle name="Normal 6 3 5 4 3" xfId="6678" xr:uid="{00000000-0005-0000-0000-0000E7190000}"/>
    <cellStyle name="Normal 6 3 5 4 3 2" xfId="6679" xr:uid="{00000000-0005-0000-0000-0000E8190000}"/>
    <cellStyle name="Normal 6 3 5 4 3 2 2" xfId="6680" xr:uid="{00000000-0005-0000-0000-0000E9190000}"/>
    <cellStyle name="Normal 6 3 5 4 3 3" xfId="6681" xr:uid="{00000000-0005-0000-0000-0000EA190000}"/>
    <cellStyle name="Normal 6 3 5 4 3 4" xfId="6682" xr:uid="{00000000-0005-0000-0000-0000EB190000}"/>
    <cellStyle name="Normal 6 3 5 4 4" xfId="6683" xr:uid="{00000000-0005-0000-0000-0000EC190000}"/>
    <cellStyle name="Normal 6 3 5 4 4 2" xfId="6684" xr:uid="{00000000-0005-0000-0000-0000ED190000}"/>
    <cellStyle name="Normal 6 3 5 4 5" xfId="6685" xr:uid="{00000000-0005-0000-0000-0000EE190000}"/>
    <cellStyle name="Normal 6 3 5 4 6" xfId="6686" xr:uid="{00000000-0005-0000-0000-0000EF190000}"/>
    <cellStyle name="Normal 6 3 5 5" xfId="6687" xr:uid="{00000000-0005-0000-0000-0000F0190000}"/>
    <cellStyle name="Normal 6 3 5 5 2" xfId="6688" xr:uid="{00000000-0005-0000-0000-0000F1190000}"/>
    <cellStyle name="Normal 6 3 5 5 2 2" xfId="6689" xr:uid="{00000000-0005-0000-0000-0000F2190000}"/>
    <cellStyle name="Normal 6 3 5 5 2 2 2" xfId="6690" xr:uid="{00000000-0005-0000-0000-0000F3190000}"/>
    <cellStyle name="Normal 6 3 5 5 2 3" xfId="6691" xr:uid="{00000000-0005-0000-0000-0000F4190000}"/>
    <cellStyle name="Normal 6 3 5 5 2 4" xfId="6692" xr:uid="{00000000-0005-0000-0000-0000F5190000}"/>
    <cellStyle name="Normal 6 3 5 5 3" xfId="6693" xr:uid="{00000000-0005-0000-0000-0000F6190000}"/>
    <cellStyle name="Normal 6 3 5 5 3 2" xfId="6694" xr:uid="{00000000-0005-0000-0000-0000F7190000}"/>
    <cellStyle name="Normal 6 3 5 5 4" xfId="6695" xr:uid="{00000000-0005-0000-0000-0000F8190000}"/>
    <cellStyle name="Normal 6 3 5 5 5" xfId="6696" xr:uid="{00000000-0005-0000-0000-0000F9190000}"/>
    <cellStyle name="Normal 6 3 5 6" xfId="6697" xr:uid="{00000000-0005-0000-0000-0000FA190000}"/>
    <cellStyle name="Normal 6 3 5 6 2" xfId="6698" xr:uid="{00000000-0005-0000-0000-0000FB190000}"/>
    <cellStyle name="Normal 6 3 5 6 2 2" xfId="6699" xr:uid="{00000000-0005-0000-0000-0000FC190000}"/>
    <cellStyle name="Normal 6 3 5 6 3" xfId="6700" xr:uid="{00000000-0005-0000-0000-0000FD190000}"/>
    <cellStyle name="Normal 6 3 5 6 4" xfId="6701" xr:uid="{00000000-0005-0000-0000-0000FE190000}"/>
    <cellStyle name="Normal 6 3 5 7" xfId="6702" xr:uid="{00000000-0005-0000-0000-0000FF190000}"/>
    <cellStyle name="Normal 6 3 5 7 2" xfId="6703" xr:uid="{00000000-0005-0000-0000-0000001A0000}"/>
    <cellStyle name="Normal 6 3 5 8" xfId="6704" xr:uid="{00000000-0005-0000-0000-0000011A0000}"/>
    <cellStyle name="Normal 6 3 5 9" xfId="6705" xr:uid="{00000000-0005-0000-0000-0000021A0000}"/>
    <cellStyle name="Normal 6 3 6" xfId="6706" xr:uid="{00000000-0005-0000-0000-0000031A0000}"/>
    <cellStyle name="Normal 6 3 6 2" xfId="6707" xr:uid="{00000000-0005-0000-0000-0000041A0000}"/>
    <cellStyle name="Normal 6 3 6 2 2" xfId="6708" xr:uid="{00000000-0005-0000-0000-0000051A0000}"/>
    <cellStyle name="Normal 6 3 6 2 2 2" xfId="6709" xr:uid="{00000000-0005-0000-0000-0000061A0000}"/>
    <cellStyle name="Normal 6 3 6 2 2 2 2" xfId="6710" xr:uid="{00000000-0005-0000-0000-0000071A0000}"/>
    <cellStyle name="Normal 6 3 6 2 2 2 2 2" xfId="6711" xr:uid="{00000000-0005-0000-0000-0000081A0000}"/>
    <cellStyle name="Normal 6 3 6 2 2 2 3" xfId="6712" xr:uid="{00000000-0005-0000-0000-0000091A0000}"/>
    <cellStyle name="Normal 6 3 6 2 2 2 4" xfId="6713" xr:uid="{00000000-0005-0000-0000-00000A1A0000}"/>
    <cellStyle name="Normal 6 3 6 2 2 3" xfId="6714" xr:uid="{00000000-0005-0000-0000-00000B1A0000}"/>
    <cellStyle name="Normal 6 3 6 2 2 3 2" xfId="6715" xr:uid="{00000000-0005-0000-0000-00000C1A0000}"/>
    <cellStyle name="Normal 6 3 6 2 2 4" xfId="6716" xr:uid="{00000000-0005-0000-0000-00000D1A0000}"/>
    <cellStyle name="Normal 6 3 6 2 2 5" xfId="6717" xr:uid="{00000000-0005-0000-0000-00000E1A0000}"/>
    <cellStyle name="Normal 6 3 6 2 3" xfId="6718" xr:uid="{00000000-0005-0000-0000-00000F1A0000}"/>
    <cellStyle name="Normal 6 3 6 2 3 2" xfId="6719" xr:uid="{00000000-0005-0000-0000-0000101A0000}"/>
    <cellStyle name="Normal 6 3 6 2 3 2 2" xfId="6720" xr:uid="{00000000-0005-0000-0000-0000111A0000}"/>
    <cellStyle name="Normal 6 3 6 2 3 3" xfId="6721" xr:uid="{00000000-0005-0000-0000-0000121A0000}"/>
    <cellStyle name="Normal 6 3 6 2 3 4" xfId="6722" xr:uid="{00000000-0005-0000-0000-0000131A0000}"/>
    <cellStyle name="Normal 6 3 6 2 4" xfId="6723" xr:uid="{00000000-0005-0000-0000-0000141A0000}"/>
    <cellStyle name="Normal 6 3 6 2 4 2" xfId="6724" xr:uid="{00000000-0005-0000-0000-0000151A0000}"/>
    <cellStyle name="Normal 6 3 6 2 5" xfId="6725" xr:uid="{00000000-0005-0000-0000-0000161A0000}"/>
    <cellStyle name="Normal 6 3 6 2 6" xfId="6726" xr:uid="{00000000-0005-0000-0000-0000171A0000}"/>
    <cellStyle name="Normal 6 3 6 3" xfId="6727" xr:uid="{00000000-0005-0000-0000-0000181A0000}"/>
    <cellStyle name="Normal 6 3 6 3 2" xfId="6728" xr:uid="{00000000-0005-0000-0000-0000191A0000}"/>
    <cellStyle name="Normal 6 3 6 3 2 2" xfId="6729" xr:uid="{00000000-0005-0000-0000-00001A1A0000}"/>
    <cellStyle name="Normal 6 3 6 3 2 2 2" xfId="6730" xr:uid="{00000000-0005-0000-0000-00001B1A0000}"/>
    <cellStyle name="Normal 6 3 6 3 2 3" xfId="6731" xr:uid="{00000000-0005-0000-0000-00001C1A0000}"/>
    <cellStyle name="Normal 6 3 6 3 2 4" xfId="6732" xr:uid="{00000000-0005-0000-0000-00001D1A0000}"/>
    <cellStyle name="Normal 6 3 6 3 3" xfId="6733" xr:uid="{00000000-0005-0000-0000-00001E1A0000}"/>
    <cellStyle name="Normal 6 3 6 3 3 2" xfId="6734" xr:uid="{00000000-0005-0000-0000-00001F1A0000}"/>
    <cellStyle name="Normal 6 3 6 3 4" xfId="6735" xr:uid="{00000000-0005-0000-0000-0000201A0000}"/>
    <cellStyle name="Normal 6 3 6 3 5" xfId="6736" xr:uid="{00000000-0005-0000-0000-0000211A0000}"/>
    <cellStyle name="Normal 6 3 6 4" xfId="6737" xr:uid="{00000000-0005-0000-0000-0000221A0000}"/>
    <cellStyle name="Normal 6 3 6 4 2" xfId="6738" xr:uid="{00000000-0005-0000-0000-0000231A0000}"/>
    <cellStyle name="Normal 6 3 6 4 2 2" xfId="6739" xr:uid="{00000000-0005-0000-0000-0000241A0000}"/>
    <cellStyle name="Normal 6 3 6 4 3" xfId="6740" xr:uid="{00000000-0005-0000-0000-0000251A0000}"/>
    <cellStyle name="Normal 6 3 6 4 4" xfId="6741" xr:uid="{00000000-0005-0000-0000-0000261A0000}"/>
    <cellStyle name="Normal 6 3 6 5" xfId="6742" xr:uid="{00000000-0005-0000-0000-0000271A0000}"/>
    <cellStyle name="Normal 6 3 6 5 2" xfId="6743" xr:uid="{00000000-0005-0000-0000-0000281A0000}"/>
    <cellStyle name="Normal 6 3 6 6" xfId="6744" xr:uid="{00000000-0005-0000-0000-0000291A0000}"/>
    <cellStyle name="Normal 6 3 6 7" xfId="6745" xr:uid="{00000000-0005-0000-0000-00002A1A0000}"/>
    <cellStyle name="Normal 6 3 7" xfId="6746" xr:uid="{00000000-0005-0000-0000-00002B1A0000}"/>
    <cellStyle name="Normal 6 3 7 2" xfId="6747" xr:uid="{00000000-0005-0000-0000-00002C1A0000}"/>
    <cellStyle name="Normal 6 3 7 2 2" xfId="6748" xr:uid="{00000000-0005-0000-0000-00002D1A0000}"/>
    <cellStyle name="Normal 6 3 7 2 2 2" xfId="6749" xr:uid="{00000000-0005-0000-0000-00002E1A0000}"/>
    <cellStyle name="Normal 6 3 7 2 2 2 2" xfId="6750" xr:uid="{00000000-0005-0000-0000-00002F1A0000}"/>
    <cellStyle name="Normal 6 3 7 2 2 3" xfId="6751" xr:uid="{00000000-0005-0000-0000-0000301A0000}"/>
    <cellStyle name="Normal 6 3 7 2 2 4" xfId="6752" xr:uid="{00000000-0005-0000-0000-0000311A0000}"/>
    <cellStyle name="Normal 6 3 7 2 3" xfId="6753" xr:uid="{00000000-0005-0000-0000-0000321A0000}"/>
    <cellStyle name="Normal 6 3 7 2 3 2" xfId="6754" xr:uid="{00000000-0005-0000-0000-0000331A0000}"/>
    <cellStyle name="Normal 6 3 7 2 4" xfId="6755" xr:uid="{00000000-0005-0000-0000-0000341A0000}"/>
    <cellStyle name="Normal 6 3 7 2 5" xfId="6756" xr:uid="{00000000-0005-0000-0000-0000351A0000}"/>
    <cellStyle name="Normal 6 3 7 3" xfId="6757" xr:uid="{00000000-0005-0000-0000-0000361A0000}"/>
    <cellStyle name="Normal 6 3 7 3 2" xfId="6758" xr:uid="{00000000-0005-0000-0000-0000371A0000}"/>
    <cellStyle name="Normal 6 3 7 3 2 2" xfId="6759" xr:uid="{00000000-0005-0000-0000-0000381A0000}"/>
    <cellStyle name="Normal 6 3 7 3 3" xfId="6760" xr:uid="{00000000-0005-0000-0000-0000391A0000}"/>
    <cellStyle name="Normal 6 3 7 3 4" xfId="6761" xr:uid="{00000000-0005-0000-0000-00003A1A0000}"/>
    <cellStyle name="Normal 6 3 7 4" xfId="6762" xr:uid="{00000000-0005-0000-0000-00003B1A0000}"/>
    <cellStyle name="Normal 6 3 7 4 2" xfId="6763" xr:uid="{00000000-0005-0000-0000-00003C1A0000}"/>
    <cellStyle name="Normal 6 3 7 5" xfId="6764" xr:uid="{00000000-0005-0000-0000-00003D1A0000}"/>
    <cellStyle name="Normal 6 3 7 6" xfId="6765" xr:uid="{00000000-0005-0000-0000-00003E1A0000}"/>
    <cellStyle name="Normal 6 3 8" xfId="6766" xr:uid="{00000000-0005-0000-0000-00003F1A0000}"/>
    <cellStyle name="Normal 6 3 8 2" xfId="6767" xr:uid="{00000000-0005-0000-0000-0000401A0000}"/>
    <cellStyle name="Normal 6 3 8 2 2" xfId="6768" xr:uid="{00000000-0005-0000-0000-0000411A0000}"/>
    <cellStyle name="Normal 6 3 8 2 2 2" xfId="6769" xr:uid="{00000000-0005-0000-0000-0000421A0000}"/>
    <cellStyle name="Normal 6 3 8 2 2 2 2" xfId="6770" xr:uid="{00000000-0005-0000-0000-0000431A0000}"/>
    <cellStyle name="Normal 6 3 8 2 2 3" xfId="6771" xr:uid="{00000000-0005-0000-0000-0000441A0000}"/>
    <cellStyle name="Normal 6 3 8 2 2 4" xfId="6772" xr:uid="{00000000-0005-0000-0000-0000451A0000}"/>
    <cellStyle name="Normal 6 3 8 2 3" xfId="6773" xr:uid="{00000000-0005-0000-0000-0000461A0000}"/>
    <cellStyle name="Normal 6 3 8 2 3 2" xfId="6774" xr:uid="{00000000-0005-0000-0000-0000471A0000}"/>
    <cellStyle name="Normal 6 3 8 2 4" xfId="6775" xr:uid="{00000000-0005-0000-0000-0000481A0000}"/>
    <cellStyle name="Normal 6 3 8 2 5" xfId="6776" xr:uid="{00000000-0005-0000-0000-0000491A0000}"/>
    <cellStyle name="Normal 6 3 8 3" xfId="6777" xr:uid="{00000000-0005-0000-0000-00004A1A0000}"/>
    <cellStyle name="Normal 6 3 8 3 2" xfId="6778" xr:uid="{00000000-0005-0000-0000-00004B1A0000}"/>
    <cellStyle name="Normal 6 3 8 3 2 2" xfId="6779" xr:uid="{00000000-0005-0000-0000-00004C1A0000}"/>
    <cellStyle name="Normal 6 3 8 3 3" xfId="6780" xr:uid="{00000000-0005-0000-0000-00004D1A0000}"/>
    <cellStyle name="Normal 6 3 8 3 4" xfId="6781" xr:uid="{00000000-0005-0000-0000-00004E1A0000}"/>
    <cellStyle name="Normal 6 3 8 4" xfId="6782" xr:uid="{00000000-0005-0000-0000-00004F1A0000}"/>
    <cellStyle name="Normal 6 3 8 4 2" xfId="6783" xr:uid="{00000000-0005-0000-0000-0000501A0000}"/>
    <cellStyle name="Normal 6 3 8 5" xfId="6784" xr:uid="{00000000-0005-0000-0000-0000511A0000}"/>
    <cellStyle name="Normal 6 3 8 6" xfId="6785" xr:uid="{00000000-0005-0000-0000-0000521A0000}"/>
    <cellStyle name="Normal 6 3 9" xfId="6786" xr:uid="{00000000-0005-0000-0000-0000531A0000}"/>
    <cellStyle name="Normal 6 3 9 2" xfId="6787" xr:uid="{00000000-0005-0000-0000-0000541A0000}"/>
    <cellStyle name="Normal 6 3 9 2 2" xfId="6788" xr:uid="{00000000-0005-0000-0000-0000551A0000}"/>
    <cellStyle name="Normal 6 3 9 2 2 2" xfId="6789" xr:uid="{00000000-0005-0000-0000-0000561A0000}"/>
    <cellStyle name="Normal 6 3 9 2 3" xfId="6790" xr:uid="{00000000-0005-0000-0000-0000571A0000}"/>
    <cellStyle name="Normal 6 3 9 2 4" xfId="6791" xr:uid="{00000000-0005-0000-0000-0000581A0000}"/>
    <cellStyle name="Normal 6 3 9 3" xfId="6792" xr:uid="{00000000-0005-0000-0000-0000591A0000}"/>
    <cellStyle name="Normal 6 3 9 3 2" xfId="6793" xr:uid="{00000000-0005-0000-0000-00005A1A0000}"/>
    <cellStyle name="Normal 6 3 9 4" xfId="6794" xr:uid="{00000000-0005-0000-0000-00005B1A0000}"/>
    <cellStyle name="Normal 6 3 9 5" xfId="6795" xr:uid="{00000000-0005-0000-0000-00005C1A0000}"/>
    <cellStyle name="Normal 6 4" xfId="6796" xr:uid="{00000000-0005-0000-0000-00005D1A0000}"/>
    <cellStyle name="Normal 6 4 10" xfId="6797" xr:uid="{00000000-0005-0000-0000-00005E1A0000}"/>
    <cellStyle name="Normal 6 4 10 2" xfId="6798" xr:uid="{00000000-0005-0000-0000-00005F1A0000}"/>
    <cellStyle name="Normal 6 4 10 2 2" xfId="6799" xr:uid="{00000000-0005-0000-0000-0000601A0000}"/>
    <cellStyle name="Normal 6 4 10 3" xfId="6800" xr:uid="{00000000-0005-0000-0000-0000611A0000}"/>
    <cellStyle name="Normal 6 4 10 4" xfId="6801" xr:uid="{00000000-0005-0000-0000-0000621A0000}"/>
    <cellStyle name="Normal 6 4 11" xfId="6802" xr:uid="{00000000-0005-0000-0000-0000631A0000}"/>
    <cellStyle name="Normal 6 4 11 2" xfId="6803" xr:uid="{00000000-0005-0000-0000-0000641A0000}"/>
    <cellStyle name="Normal 6 4 11 2 2" xfId="6804" xr:uid="{00000000-0005-0000-0000-0000651A0000}"/>
    <cellStyle name="Normal 6 4 11 3" xfId="6805" xr:uid="{00000000-0005-0000-0000-0000661A0000}"/>
    <cellStyle name="Normal 6 4 12" xfId="6806" xr:uid="{00000000-0005-0000-0000-0000671A0000}"/>
    <cellStyle name="Normal 6 4 12 2" xfId="6807" xr:uid="{00000000-0005-0000-0000-0000681A0000}"/>
    <cellStyle name="Normal 6 4 12 2 2" xfId="6808" xr:uid="{00000000-0005-0000-0000-0000691A0000}"/>
    <cellStyle name="Normal 6 4 12 3" xfId="6809" xr:uid="{00000000-0005-0000-0000-00006A1A0000}"/>
    <cellStyle name="Normal 6 4 13" xfId="6810" xr:uid="{00000000-0005-0000-0000-00006B1A0000}"/>
    <cellStyle name="Normal 6 4 13 2" xfId="6811" xr:uid="{00000000-0005-0000-0000-00006C1A0000}"/>
    <cellStyle name="Normal 6 4 14" xfId="6812" xr:uid="{00000000-0005-0000-0000-00006D1A0000}"/>
    <cellStyle name="Normal 6 4 15" xfId="6813" xr:uid="{00000000-0005-0000-0000-00006E1A0000}"/>
    <cellStyle name="Normal 6 4 2" xfId="6814" xr:uid="{00000000-0005-0000-0000-00006F1A0000}"/>
    <cellStyle name="Normal 6 4 2 10" xfId="6815" xr:uid="{00000000-0005-0000-0000-0000701A0000}"/>
    <cellStyle name="Normal 6 4 2 2" xfId="6816" xr:uid="{00000000-0005-0000-0000-0000711A0000}"/>
    <cellStyle name="Normal 6 4 2 2 2" xfId="6817" xr:uid="{00000000-0005-0000-0000-0000721A0000}"/>
    <cellStyle name="Normal 6 4 2 2 2 2" xfId="6818" xr:uid="{00000000-0005-0000-0000-0000731A0000}"/>
    <cellStyle name="Normal 6 4 2 2 2 2 2" xfId="6819" xr:uid="{00000000-0005-0000-0000-0000741A0000}"/>
    <cellStyle name="Normal 6 4 2 2 2 2 2 2" xfId="6820" xr:uid="{00000000-0005-0000-0000-0000751A0000}"/>
    <cellStyle name="Normal 6 4 2 2 2 2 2 2 2" xfId="6821" xr:uid="{00000000-0005-0000-0000-0000761A0000}"/>
    <cellStyle name="Normal 6 4 2 2 2 2 2 2 2 2" xfId="6822" xr:uid="{00000000-0005-0000-0000-0000771A0000}"/>
    <cellStyle name="Normal 6 4 2 2 2 2 2 2 3" xfId="6823" xr:uid="{00000000-0005-0000-0000-0000781A0000}"/>
    <cellStyle name="Normal 6 4 2 2 2 2 2 2 4" xfId="6824" xr:uid="{00000000-0005-0000-0000-0000791A0000}"/>
    <cellStyle name="Normal 6 4 2 2 2 2 2 3" xfId="6825" xr:uid="{00000000-0005-0000-0000-00007A1A0000}"/>
    <cellStyle name="Normal 6 4 2 2 2 2 2 3 2" xfId="6826" xr:uid="{00000000-0005-0000-0000-00007B1A0000}"/>
    <cellStyle name="Normal 6 4 2 2 2 2 2 4" xfId="6827" xr:uid="{00000000-0005-0000-0000-00007C1A0000}"/>
    <cellStyle name="Normal 6 4 2 2 2 2 2 5" xfId="6828" xr:uid="{00000000-0005-0000-0000-00007D1A0000}"/>
    <cellStyle name="Normal 6 4 2 2 2 2 3" xfId="6829" xr:uid="{00000000-0005-0000-0000-00007E1A0000}"/>
    <cellStyle name="Normal 6 4 2 2 2 2 3 2" xfId="6830" xr:uid="{00000000-0005-0000-0000-00007F1A0000}"/>
    <cellStyle name="Normal 6 4 2 2 2 2 3 2 2" xfId="6831" xr:uid="{00000000-0005-0000-0000-0000801A0000}"/>
    <cellStyle name="Normal 6 4 2 2 2 2 3 3" xfId="6832" xr:uid="{00000000-0005-0000-0000-0000811A0000}"/>
    <cellStyle name="Normal 6 4 2 2 2 2 3 4" xfId="6833" xr:uid="{00000000-0005-0000-0000-0000821A0000}"/>
    <cellStyle name="Normal 6 4 2 2 2 2 4" xfId="6834" xr:uid="{00000000-0005-0000-0000-0000831A0000}"/>
    <cellStyle name="Normal 6 4 2 2 2 2 4 2" xfId="6835" xr:uid="{00000000-0005-0000-0000-0000841A0000}"/>
    <cellStyle name="Normal 6 4 2 2 2 2 5" xfId="6836" xr:uid="{00000000-0005-0000-0000-0000851A0000}"/>
    <cellStyle name="Normal 6 4 2 2 2 2 6" xfId="6837" xr:uid="{00000000-0005-0000-0000-0000861A0000}"/>
    <cellStyle name="Normal 6 4 2 2 2 3" xfId="6838" xr:uid="{00000000-0005-0000-0000-0000871A0000}"/>
    <cellStyle name="Normal 6 4 2 2 2 3 2" xfId="6839" xr:uid="{00000000-0005-0000-0000-0000881A0000}"/>
    <cellStyle name="Normal 6 4 2 2 2 3 2 2" xfId="6840" xr:uid="{00000000-0005-0000-0000-0000891A0000}"/>
    <cellStyle name="Normal 6 4 2 2 2 3 2 2 2" xfId="6841" xr:uid="{00000000-0005-0000-0000-00008A1A0000}"/>
    <cellStyle name="Normal 6 4 2 2 2 3 2 3" xfId="6842" xr:uid="{00000000-0005-0000-0000-00008B1A0000}"/>
    <cellStyle name="Normal 6 4 2 2 2 3 2 4" xfId="6843" xr:uid="{00000000-0005-0000-0000-00008C1A0000}"/>
    <cellStyle name="Normal 6 4 2 2 2 3 3" xfId="6844" xr:uid="{00000000-0005-0000-0000-00008D1A0000}"/>
    <cellStyle name="Normal 6 4 2 2 2 3 3 2" xfId="6845" xr:uid="{00000000-0005-0000-0000-00008E1A0000}"/>
    <cellStyle name="Normal 6 4 2 2 2 3 4" xfId="6846" xr:uid="{00000000-0005-0000-0000-00008F1A0000}"/>
    <cellStyle name="Normal 6 4 2 2 2 3 5" xfId="6847" xr:uid="{00000000-0005-0000-0000-0000901A0000}"/>
    <cellStyle name="Normal 6 4 2 2 2 4" xfId="6848" xr:uid="{00000000-0005-0000-0000-0000911A0000}"/>
    <cellStyle name="Normal 6 4 2 2 2 4 2" xfId="6849" xr:uid="{00000000-0005-0000-0000-0000921A0000}"/>
    <cellStyle name="Normal 6 4 2 2 2 4 2 2" xfId="6850" xr:uid="{00000000-0005-0000-0000-0000931A0000}"/>
    <cellStyle name="Normal 6 4 2 2 2 4 3" xfId="6851" xr:uid="{00000000-0005-0000-0000-0000941A0000}"/>
    <cellStyle name="Normal 6 4 2 2 2 4 4" xfId="6852" xr:uid="{00000000-0005-0000-0000-0000951A0000}"/>
    <cellStyle name="Normal 6 4 2 2 2 5" xfId="6853" xr:uid="{00000000-0005-0000-0000-0000961A0000}"/>
    <cellStyle name="Normal 6 4 2 2 2 5 2" xfId="6854" xr:uid="{00000000-0005-0000-0000-0000971A0000}"/>
    <cellStyle name="Normal 6 4 2 2 2 6" xfId="6855" xr:uid="{00000000-0005-0000-0000-0000981A0000}"/>
    <cellStyle name="Normal 6 4 2 2 2 7" xfId="6856" xr:uid="{00000000-0005-0000-0000-0000991A0000}"/>
    <cellStyle name="Normal 6 4 2 2 3" xfId="6857" xr:uid="{00000000-0005-0000-0000-00009A1A0000}"/>
    <cellStyle name="Normal 6 4 2 2 3 2" xfId="6858" xr:uid="{00000000-0005-0000-0000-00009B1A0000}"/>
    <cellStyle name="Normal 6 4 2 2 3 2 2" xfId="6859" xr:uid="{00000000-0005-0000-0000-00009C1A0000}"/>
    <cellStyle name="Normal 6 4 2 2 3 2 2 2" xfId="6860" xr:uid="{00000000-0005-0000-0000-00009D1A0000}"/>
    <cellStyle name="Normal 6 4 2 2 3 2 2 2 2" xfId="6861" xr:uid="{00000000-0005-0000-0000-00009E1A0000}"/>
    <cellStyle name="Normal 6 4 2 2 3 2 2 3" xfId="6862" xr:uid="{00000000-0005-0000-0000-00009F1A0000}"/>
    <cellStyle name="Normal 6 4 2 2 3 2 2 4" xfId="6863" xr:uid="{00000000-0005-0000-0000-0000A01A0000}"/>
    <cellStyle name="Normal 6 4 2 2 3 2 3" xfId="6864" xr:uid="{00000000-0005-0000-0000-0000A11A0000}"/>
    <cellStyle name="Normal 6 4 2 2 3 2 3 2" xfId="6865" xr:uid="{00000000-0005-0000-0000-0000A21A0000}"/>
    <cellStyle name="Normal 6 4 2 2 3 2 4" xfId="6866" xr:uid="{00000000-0005-0000-0000-0000A31A0000}"/>
    <cellStyle name="Normal 6 4 2 2 3 2 5" xfId="6867" xr:uid="{00000000-0005-0000-0000-0000A41A0000}"/>
    <cellStyle name="Normal 6 4 2 2 3 3" xfId="6868" xr:uid="{00000000-0005-0000-0000-0000A51A0000}"/>
    <cellStyle name="Normal 6 4 2 2 3 3 2" xfId="6869" xr:uid="{00000000-0005-0000-0000-0000A61A0000}"/>
    <cellStyle name="Normal 6 4 2 2 3 3 2 2" xfId="6870" xr:uid="{00000000-0005-0000-0000-0000A71A0000}"/>
    <cellStyle name="Normal 6 4 2 2 3 3 3" xfId="6871" xr:uid="{00000000-0005-0000-0000-0000A81A0000}"/>
    <cellStyle name="Normal 6 4 2 2 3 3 4" xfId="6872" xr:uid="{00000000-0005-0000-0000-0000A91A0000}"/>
    <cellStyle name="Normal 6 4 2 2 3 4" xfId="6873" xr:uid="{00000000-0005-0000-0000-0000AA1A0000}"/>
    <cellStyle name="Normal 6 4 2 2 3 4 2" xfId="6874" xr:uid="{00000000-0005-0000-0000-0000AB1A0000}"/>
    <cellStyle name="Normal 6 4 2 2 3 5" xfId="6875" xr:uid="{00000000-0005-0000-0000-0000AC1A0000}"/>
    <cellStyle name="Normal 6 4 2 2 3 6" xfId="6876" xr:uid="{00000000-0005-0000-0000-0000AD1A0000}"/>
    <cellStyle name="Normal 6 4 2 2 4" xfId="6877" xr:uid="{00000000-0005-0000-0000-0000AE1A0000}"/>
    <cellStyle name="Normal 6 4 2 2 4 2" xfId="6878" xr:uid="{00000000-0005-0000-0000-0000AF1A0000}"/>
    <cellStyle name="Normal 6 4 2 2 4 2 2" xfId="6879" xr:uid="{00000000-0005-0000-0000-0000B01A0000}"/>
    <cellStyle name="Normal 6 4 2 2 4 2 2 2" xfId="6880" xr:uid="{00000000-0005-0000-0000-0000B11A0000}"/>
    <cellStyle name="Normal 6 4 2 2 4 2 2 2 2" xfId="6881" xr:uid="{00000000-0005-0000-0000-0000B21A0000}"/>
    <cellStyle name="Normal 6 4 2 2 4 2 2 3" xfId="6882" xr:uid="{00000000-0005-0000-0000-0000B31A0000}"/>
    <cellStyle name="Normal 6 4 2 2 4 2 2 4" xfId="6883" xr:uid="{00000000-0005-0000-0000-0000B41A0000}"/>
    <cellStyle name="Normal 6 4 2 2 4 2 3" xfId="6884" xr:uid="{00000000-0005-0000-0000-0000B51A0000}"/>
    <cellStyle name="Normal 6 4 2 2 4 2 3 2" xfId="6885" xr:uid="{00000000-0005-0000-0000-0000B61A0000}"/>
    <cellStyle name="Normal 6 4 2 2 4 2 4" xfId="6886" xr:uid="{00000000-0005-0000-0000-0000B71A0000}"/>
    <cellStyle name="Normal 6 4 2 2 4 2 5" xfId="6887" xr:uid="{00000000-0005-0000-0000-0000B81A0000}"/>
    <cellStyle name="Normal 6 4 2 2 4 3" xfId="6888" xr:uid="{00000000-0005-0000-0000-0000B91A0000}"/>
    <cellStyle name="Normal 6 4 2 2 4 3 2" xfId="6889" xr:uid="{00000000-0005-0000-0000-0000BA1A0000}"/>
    <cellStyle name="Normal 6 4 2 2 4 3 2 2" xfId="6890" xr:uid="{00000000-0005-0000-0000-0000BB1A0000}"/>
    <cellStyle name="Normal 6 4 2 2 4 3 3" xfId="6891" xr:uid="{00000000-0005-0000-0000-0000BC1A0000}"/>
    <cellStyle name="Normal 6 4 2 2 4 3 4" xfId="6892" xr:uid="{00000000-0005-0000-0000-0000BD1A0000}"/>
    <cellStyle name="Normal 6 4 2 2 4 4" xfId="6893" xr:uid="{00000000-0005-0000-0000-0000BE1A0000}"/>
    <cellStyle name="Normal 6 4 2 2 4 4 2" xfId="6894" xr:uid="{00000000-0005-0000-0000-0000BF1A0000}"/>
    <cellStyle name="Normal 6 4 2 2 4 5" xfId="6895" xr:uid="{00000000-0005-0000-0000-0000C01A0000}"/>
    <cellStyle name="Normal 6 4 2 2 4 6" xfId="6896" xr:uid="{00000000-0005-0000-0000-0000C11A0000}"/>
    <cellStyle name="Normal 6 4 2 2 5" xfId="6897" xr:uid="{00000000-0005-0000-0000-0000C21A0000}"/>
    <cellStyle name="Normal 6 4 2 2 5 2" xfId="6898" xr:uid="{00000000-0005-0000-0000-0000C31A0000}"/>
    <cellStyle name="Normal 6 4 2 2 5 2 2" xfId="6899" xr:uid="{00000000-0005-0000-0000-0000C41A0000}"/>
    <cellStyle name="Normal 6 4 2 2 5 2 2 2" xfId="6900" xr:uid="{00000000-0005-0000-0000-0000C51A0000}"/>
    <cellStyle name="Normal 6 4 2 2 5 2 3" xfId="6901" xr:uid="{00000000-0005-0000-0000-0000C61A0000}"/>
    <cellStyle name="Normal 6 4 2 2 5 2 4" xfId="6902" xr:uid="{00000000-0005-0000-0000-0000C71A0000}"/>
    <cellStyle name="Normal 6 4 2 2 5 3" xfId="6903" xr:uid="{00000000-0005-0000-0000-0000C81A0000}"/>
    <cellStyle name="Normal 6 4 2 2 5 3 2" xfId="6904" xr:uid="{00000000-0005-0000-0000-0000C91A0000}"/>
    <cellStyle name="Normal 6 4 2 2 5 4" xfId="6905" xr:uid="{00000000-0005-0000-0000-0000CA1A0000}"/>
    <cellStyle name="Normal 6 4 2 2 5 5" xfId="6906" xr:uid="{00000000-0005-0000-0000-0000CB1A0000}"/>
    <cellStyle name="Normal 6 4 2 2 6" xfId="6907" xr:uid="{00000000-0005-0000-0000-0000CC1A0000}"/>
    <cellStyle name="Normal 6 4 2 2 6 2" xfId="6908" xr:uid="{00000000-0005-0000-0000-0000CD1A0000}"/>
    <cellStyle name="Normal 6 4 2 2 6 2 2" xfId="6909" xr:uid="{00000000-0005-0000-0000-0000CE1A0000}"/>
    <cellStyle name="Normal 6 4 2 2 6 3" xfId="6910" xr:uid="{00000000-0005-0000-0000-0000CF1A0000}"/>
    <cellStyle name="Normal 6 4 2 2 6 4" xfId="6911" xr:uid="{00000000-0005-0000-0000-0000D01A0000}"/>
    <cellStyle name="Normal 6 4 2 2 7" xfId="6912" xr:uid="{00000000-0005-0000-0000-0000D11A0000}"/>
    <cellStyle name="Normal 6 4 2 2 7 2" xfId="6913" xr:uid="{00000000-0005-0000-0000-0000D21A0000}"/>
    <cellStyle name="Normal 6 4 2 2 8" xfId="6914" xr:uid="{00000000-0005-0000-0000-0000D31A0000}"/>
    <cellStyle name="Normal 6 4 2 2 9" xfId="6915" xr:uid="{00000000-0005-0000-0000-0000D41A0000}"/>
    <cellStyle name="Normal 6 4 2 3" xfId="6916" xr:uid="{00000000-0005-0000-0000-0000D51A0000}"/>
    <cellStyle name="Normal 6 4 2 3 2" xfId="6917" xr:uid="{00000000-0005-0000-0000-0000D61A0000}"/>
    <cellStyle name="Normal 6 4 2 3 2 2" xfId="6918" xr:uid="{00000000-0005-0000-0000-0000D71A0000}"/>
    <cellStyle name="Normal 6 4 2 3 2 2 2" xfId="6919" xr:uid="{00000000-0005-0000-0000-0000D81A0000}"/>
    <cellStyle name="Normal 6 4 2 3 2 2 2 2" xfId="6920" xr:uid="{00000000-0005-0000-0000-0000D91A0000}"/>
    <cellStyle name="Normal 6 4 2 3 2 2 2 2 2" xfId="6921" xr:uid="{00000000-0005-0000-0000-0000DA1A0000}"/>
    <cellStyle name="Normal 6 4 2 3 2 2 2 3" xfId="6922" xr:uid="{00000000-0005-0000-0000-0000DB1A0000}"/>
    <cellStyle name="Normal 6 4 2 3 2 2 2 4" xfId="6923" xr:uid="{00000000-0005-0000-0000-0000DC1A0000}"/>
    <cellStyle name="Normal 6 4 2 3 2 2 3" xfId="6924" xr:uid="{00000000-0005-0000-0000-0000DD1A0000}"/>
    <cellStyle name="Normal 6 4 2 3 2 2 3 2" xfId="6925" xr:uid="{00000000-0005-0000-0000-0000DE1A0000}"/>
    <cellStyle name="Normal 6 4 2 3 2 2 4" xfId="6926" xr:uid="{00000000-0005-0000-0000-0000DF1A0000}"/>
    <cellStyle name="Normal 6 4 2 3 2 2 5" xfId="6927" xr:uid="{00000000-0005-0000-0000-0000E01A0000}"/>
    <cellStyle name="Normal 6 4 2 3 2 3" xfId="6928" xr:uid="{00000000-0005-0000-0000-0000E11A0000}"/>
    <cellStyle name="Normal 6 4 2 3 2 3 2" xfId="6929" xr:uid="{00000000-0005-0000-0000-0000E21A0000}"/>
    <cellStyle name="Normal 6 4 2 3 2 3 2 2" xfId="6930" xr:uid="{00000000-0005-0000-0000-0000E31A0000}"/>
    <cellStyle name="Normal 6 4 2 3 2 3 3" xfId="6931" xr:uid="{00000000-0005-0000-0000-0000E41A0000}"/>
    <cellStyle name="Normal 6 4 2 3 2 3 4" xfId="6932" xr:uid="{00000000-0005-0000-0000-0000E51A0000}"/>
    <cellStyle name="Normal 6 4 2 3 2 4" xfId="6933" xr:uid="{00000000-0005-0000-0000-0000E61A0000}"/>
    <cellStyle name="Normal 6 4 2 3 2 4 2" xfId="6934" xr:uid="{00000000-0005-0000-0000-0000E71A0000}"/>
    <cellStyle name="Normal 6 4 2 3 2 5" xfId="6935" xr:uid="{00000000-0005-0000-0000-0000E81A0000}"/>
    <cellStyle name="Normal 6 4 2 3 2 6" xfId="6936" xr:uid="{00000000-0005-0000-0000-0000E91A0000}"/>
    <cellStyle name="Normal 6 4 2 3 3" xfId="6937" xr:uid="{00000000-0005-0000-0000-0000EA1A0000}"/>
    <cellStyle name="Normal 6 4 2 3 3 2" xfId="6938" xr:uid="{00000000-0005-0000-0000-0000EB1A0000}"/>
    <cellStyle name="Normal 6 4 2 3 3 2 2" xfId="6939" xr:uid="{00000000-0005-0000-0000-0000EC1A0000}"/>
    <cellStyle name="Normal 6 4 2 3 3 2 2 2" xfId="6940" xr:uid="{00000000-0005-0000-0000-0000ED1A0000}"/>
    <cellStyle name="Normal 6 4 2 3 3 2 3" xfId="6941" xr:uid="{00000000-0005-0000-0000-0000EE1A0000}"/>
    <cellStyle name="Normal 6 4 2 3 3 2 4" xfId="6942" xr:uid="{00000000-0005-0000-0000-0000EF1A0000}"/>
    <cellStyle name="Normal 6 4 2 3 3 3" xfId="6943" xr:uid="{00000000-0005-0000-0000-0000F01A0000}"/>
    <cellStyle name="Normal 6 4 2 3 3 3 2" xfId="6944" xr:uid="{00000000-0005-0000-0000-0000F11A0000}"/>
    <cellStyle name="Normal 6 4 2 3 3 4" xfId="6945" xr:uid="{00000000-0005-0000-0000-0000F21A0000}"/>
    <cellStyle name="Normal 6 4 2 3 3 5" xfId="6946" xr:uid="{00000000-0005-0000-0000-0000F31A0000}"/>
    <cellStyle name="Normal 6 4 2 3 4" xfId="6947" xr:uid="{00000000-0005-0000-0000-0000F41A0000}"/>
    <cellStyle name="Normal 6 4 2 3 4 2" xfId="6948" xr:uid="{00000000-0005-0000-0000-0000F51A0000}"/>
    <cellStyle name="Normal 6 4 2 3 4 2 2" xfId="6949" xr:uid="{00000000-0005-0000-0000-0000F61A0000}"/>
    <cellStyle name="Normal 6 4 2 3 4 3" xfId="6950" xr:uid="{00000000-0005-0000-0000-0000F71A0000}"/>
    <cellStyle name="Normal 6 4 2 3 4 4" xfId="6951" xr:uid="{00000000-0005-0000-0000-0000F81A0000}"/>
    <cellStyle name="Normal 6 4 2 3 5" xfId="6952" xr:uid="{00000000-0005-0000-0000-0000F91A0000}"/>
    <cellStyle name="Normal 6 4 2 3 5 2" xfId="6953" xr:uid="{00000000-0005-0000-0000-0000FA1A0000}"/>
    <cellStyle name="Normal 6 4 2 3 6" xfId="6954" xr:uid="{00000000-0005-0000-0000-0000FB1A0000}"/>
    <cellStyle name="Normal 6 4 2 3 7" xfId="6955" xr:uid="{00000000-0005-0000-0000-0000FC1A0000}"/>
    <cellStyle name="Normal 6 4 2 4" xfId="6956" xr:uid="{00000000-0005-0000-0000-0000FD1A0000}"/>
    <cellStyle name="Normal 6 4 2 4 2" xfId="6957" xr:uid="{00000000-0005-0000-0000-0000FE1A0000}"/>
    <cellStyle name="Normal 6 4 2 4 2 2" xfId="6958" xr:uid="{00000000-0005-0000-0000-0000FF1A0000}"/>
    <cellStyle name="Normal 6 4 2 4 2 2 2" xfId="6959" xr:uid="{00000000-0005-0000-0000-0000001B0000}"/>
    <cellStyle name="Normal 6 4 2 4 2 2 2 2" xfId="6960" xr:uid="{00000000-0005-0000-0000-0000011B0000}"/>
    <cellStyle name="Normal 6 4 2 4 2 2 3" xfId="6961" xr:uid="{00000000-0005-0000-0000-0000021B0000}"/>
    <cellStyle name="Normal 6 4 2 4 2 2 4" xfId="6962" xr:uid="{00000000-0005-0000-0000-0000031B0000}"/>
    <cellStyle name="Normal 6 4 2 4 2 3" xfId="6963" xr:uid="{00000000-0005-0000-0000-0000041B0000}"/>
    <cellStyle name="Normal 6 4 2 4 2 3 2" xfId="6964" xr:uid="{00000000-0005-0000-0000-0000051B0000}"/>
    <cellStyle name="Normal 6 4 2 4 2 4" xfId="6965" xr:uid="{00000000-0005-0000-0000-0000061B0000}"/>
    <cellStyle name="Normal 6 4 2 4 2 5" xfId="6966" xr:uid="{00000000-0005-0000-0000-0000071B0000}"/>
    <cellStyle name="Normal 6 4 2 4 3" xfId="6967" xr:uid="{00000000-0005-0000-0000-0000081B0000}"/>
    <cellStyle name="Normal 6 4 2 4 3 2" xfId="6968" xr:uid="{00000000-0005-0000-0000-0000091B0000}"/>
    <cellStyle name="Normal 6 4 2 4 3 2 2" xfId="6969" xr:uid="{00000000-0005-0000-0000-00000A1B0000}"/>
    <cellStyle name="Normal 6 4 2 4 3 3" xfId="6970" xr:uid="{00000000-0005-0000-0000-00000B1B0000}"/>
    <cellStyle name="Normal 6 4 2 4 3 4" xfId="6971" xr:uid="{00000000-0005-0000-0000-00000C1B0000}"/>
    <cellStyle name="Normal 6 4 2 4 4" xfId="6972" xr:uid="{00000000-0005-0000-0000-00000D1B0000}"/>
    <cellStyle name="Normal 6 4 2 4 4 2" xfId="6973" xr:uid="{00000000-0005-0000-0000-00000E1B0000}"/>
    <cellStyle name="Normal 6 4 2 4 5" xfId="6974" xr:uid="{00000000-0005-0000-0000-00000F1B0000}"/>
    <cellStyle name="Normal 6 4 2 4 6" xfId="6975" xr:uid="{00000000-0005-0000-0000-0000101B0000}"/>
    <cellStyle name="Normal 6 4 2 5" xfId="6976" xr:uid="{00000000-0005-0000-0000-0000111B0000}"/>
    <cellStyle name="Normal 6 4 2 5 2" xfId="6977" xr:uid="{00000000-0005-0000-0000-0000121B0000}"/>
    <cellStyle name="Normal 6 4 2 5 2 2" xfId="6978" xr:uid="{00000000-0005-0000-0000-0000131B0000}"/>
    <cellStyle name="Normal 6 4 2 5 2 2 2" xfId="6979" xr:uid="{00000000-0005-0000-0000-0000141B0000}"/>
    <cellStyle name="Normal 6 4 2 5 2 2 2 2" xfId="6980" xr:uid="{00000000-0005-0000-0000-0000151B0000}"/>
    <cellStyle name="Normal 6 4 2 5 2 2 3" xfId="6981" xr:uid="{00000000-0005-0000-0000-0000161B0000}"/>
    <cellStyle name="Normal 6 4 2 5 2 2 4" xfId="6982" xr:uid="{00000000-0005-0000-0000-0000171B0000}"/>
    <cellStyle name="Normal 6 4 2 5 2 3" xfId="6983" xr:uid="{00000000-0005-0000-0000-0000181B0000}"/>
    <cellStyle name="Normal 6 4 2 5 2 3 2" xfId="6984" xr:uid="{00000000-0005-0000-0000-0000191B0000}"/>
    <cellStyle name="Normal 6 4 2 5 2 4" xfId="6985" xr:uid="{00000000-0005-0000-0000-00001A1B0000}"/>
    <cellStyle name="Normal 6 4 2 5 2 5" xfId="6986" xr:uid="{00000000-0005-0000-0000-00001B1B0000}"/>
    <cellStyle name="Normal 6 4 2 5 3" xfId="6987" xr:uid="{00000000-0005-0000-0000-00001C1B0000}"/>
    <cellStyle name="Normal 6 4 2 5 3 2" xfId="6988" xr:uid="{00000000-0005-0000-0000-00001D1B0000}"/>
    <cellStyle name="Normal 6 4 2 5 3 2 2" xfId="6989" xr:uid="{00000000-0005-0000-0000-00001E1B0000}"/>
    <cellStyle name="Normal 6 4 2 5 3 3" xfId="6990" xr:uid="{00000000-0005-0000-0000-00001F1B0000}"/>
    <cellStyle name="Normal 6 4 2 5 3 4" xfId="6991" xr:uid="{00000000-0005-0000-0000-0000201B0000}"/>
    <cellStyle name="Normal 6 4 2 5 4" xfId="6992" xr:uid="{00000000-0005-0000-0000-0000211B0000}"/>
    <cellStyle name="Normal 6 4 2 5 4 2" xfId="6993" xr:uid="{00000000-0005-0000-0000-0000221B0000}"/>
    <cellStyle name="Normal 6 4 2 5 5" xfId="6994" xr:uid="{00000000-0005-0000-0000-0000231B0000}"/>
    <cellStyle name="Normal 6 4 2 5 6" xfId="6995" xr:uid="{00000000-0005-0000-0000-0000241B0000}"/>
    <cellStyle name="Normal 6 4 2 6" xfId="6996" xr:uid="{00000000-0005-0000-0000-0000251B0000}"/>
    <cellStyle name="Normal 6 4 2 6 2" xfId="6997" xr:uid="{00000000-0005-0000-0000-0000261B0000}"/>
    <cellStyle name="Normal 6 4 2 6 2 2" xfId="6998" xr:uid="{00000000-0005-0000-0000-0000271B0000}"/>
    <cellStyle name="Normal 6 4 2 6 2 2 2" xfId="6999" xr:uid="{00000000-0005-0000-0000-0000281B0000}"/>
    <cellStyle name="Normal 6 4 2 6 2 3" xfId="7000" xr:uid="{00000000-0005-0000-0000-0000291B0000}"/>
    <cellStyle name="Normal 6 4 2 6 2 4" xfId="7001" xr:uid="{00000000-0005-0000-0000-00002A1B0000}"/>
    <cellStyle name="Normal 6 4 2 6 3" xfId="7002" xr:uid="{00000000-0005-0000-0000-00002B1B0000}"/>
    <cellStyle name="Normal 6 4 2 6 3 2" xfId="7003" xr:uid="{00000000-0005-0000-0000-00002C1B0000}"/>
    <cellStyle name="Normal 6 4 2 6 4" xfId="7004" xr:uid="{00000000-0005-0000-0000-00002D1B0000}"/>
    <cellStyle name="Normal 6 4 2 6 5" xfId="7005" xr:uid="{00000000-0005-0000-0000-00002E1B0000}"/>
    <cellStyle name="Normal 6 4 2 7" xfId="7006" xr:uid="{00000000-0005-0000-0000-00002F1B0000}"/>
    <cellStyle name="Normal 6 4 2 7 2" xfId="7007" xr:uid="{00000000-0005-0000-0000-0000301B0000}"/>
    <cellStyle name="Normal 6 4 2 7 2 2" xfId="7008" xr:uid="{00000000-0005-0000-0000-0000311B0000}"/>
    <cellStyle name="Normal 6 4 2 7 3" xfId="7009" xr:uid="{00000000-0005-0000-0000-0000321B0000}"/>
    <cellStyle name="Normal 6 4 2 7 4" xfId="7010" xr:uid="{00000000-0005-0000-0000-0000331B0000}"/>
    <cellStyle name="Normal 6 4 2 8" xfId="7011" xr:uid="{00000000-0005-0000-0000-0000341B0000}"/>
    <cellStyle name="Normal 6 4 2 8 2" xfId="7012" xr:uid="{00000000-0005-0000-0000-0000351B0000}"/>
    <cellStyle name="Normal 6 4 2 9" xfId="7013" xr:uid="{00000000-0005-0000-0000-0000361B0000}"/>
    <cellStyle name="Normal 6 4 3" xfId="7014" xr:uid="{00000000-0005-0000-0000-0000371B0000}"/>
    <cellStyle name="Normal 6 4 3 2" xfId="7015" xr:uid="{00000000-0005-0000-0000-0000381B0000}"/>
    <cellStyle name="Normal 6 4 3 2 2" xfId="7016" xr:uid="{00000000-0005-0000-0000-0000391B0000}"/>
    <cellStyle name="Normal 6 4 3 2 2 2" xfId="7017" xr:uid="{00000000-0005-0000-0000-00003A1B0000}"/>
    <cellStyle name="Normal 6 4 3 2 2 2 2" xfId="7018" xr:uid="{00000000-0005-0000-0000-00003B1B0000}"/>
    <cellStyle name="Normal 6 4 3 2 2 2 2 2" xfId="7019" xr:uid="{00000000-0005-0000-0000-00003C1B0000}"/>
    <cellStyle name="Normal 6 4 3 2 2 2 2 2 2" xfId="7020" xr:uid="{00000000-0005-0000-0000-00003D1B0000}"/>
    <cellStyle name="Normal 6 4 3 2 2 2 2 3" xfId="7021" xr:uid="{00000000-0005-0000-0000-00003E1B0000}"/>
    <cellStyle name="Normal 6 4 3 2 2 2 2 4" xfId="7022" xr:uid="{00000000-0005-0000-0000-00003F1B0000}"/>
    <cellStyle name="Normal 6 4 3 2 2 2 3" xfId="7023" xr:uid="{00000000-0005-0000-0000-0000401B0000}"/>
    <cellStyle name="Normal 6 4 3 2 2 2 3 2" xfId="7024" xr:uid="{00000000-0005-0000-0000-0000411B0000}"/>
    <cellStyle name="Normal 6 4 3 2 2 2 4" xfId="7025" xr:uid="{00000000-0005-0000-0000-0000421B0000}"/>
    <cellStyle name="Normal 6 4 3 2 2 2 5" xfId="7026" xr:uid="{00000000-0005-0000-0000-0000431B0000}"/>
    <cellStyle name="Normal 6 4 3 2 2 3" xfId="7027" xr:uid="{00000000-0005-0000-0000-0000441B0000}"/>
    <cellStyle name="Normal 6 4 3 2 2 3 2" xfId="7028" xr:uid="{00000000-0005-0000-0000-0000451B0000}"/>
    <cellStyle name="Normal 6 4 3 2 2 3 2 2" xfId="7029" xr:uid="{00000000-0005-0000-0000-0000461B0000}"/>
    <cellStyle name="Normal 6 4 3 2 2 3 3" xfId="7030" xr:uid="{00000000-0005-0000-0000-0000471B0000}"/>
    <cellStyle name="Normal 6 4 3 2 2 3 4" xfId="7031" xr:uid="{00000000-0005-0000-0000-0000481B0000}"/>
    <cellStyle name="Normal 6 4 3 2 2 4" xfId="7032" xr:uid="{00000000-0005-0000-0000-0000491B0000}"/>
    <cellStyle name="Normal 6 4 3 2 2 4 2" xfId="7033" xr:uid="{00000000-0005-0000-0000-00004A1B0000}"/>
    <cellStyle name="Normal 6 4 3 2 2 5" xfId="7034" xr:uid="{00000000-0005-0000-0000-00004B1B0000}"/>
    <cellStyle name="Normal 6 4 3 2 2 6" xfId="7035" xr:uid="{00000000-0005-0000-0000-00004C1B0000}"/>
    <cellStyle name="Normal 6 4 3 2 3" xfId="7036" xr:uid="{00000000-0005-0000-0000-00004D1B0000}"/>
    <cellStyle name="Normal 6 4 3 2 3 2" xfId="7037" xr:uid="{00000000-0005-0000-0000-00004E1B0000}"/>
    <cellStyle name="Normal 6 4 3 2 3 2 2" xfId="7038" xr:uid="{00000000-0005-0000-0000-00004F1B0000}"/>
    <cellStyle name="Normal 6 4 3 2 3 2 2 2" xfId="7039" xr:uid="{00000000-0005-0000-0000-0000501B0000}"/>
    <cellStyle name="Normal 6 4 3 2 3 2 3" xfId="7040" xr:uid="{00000000-0005-0000-0000-0000511B0000}"/>
    <cellStyle name="Normal 6 4 3 2 3 2 4" xfId="7041" xr:uid="{00000000-0005-0000-0000-0000521B0000}"/>
    <cellStyle name="Normal 6 4 3 2 3 3" xfId="7042" xr:uid="{00000000-0005-0000-0000-0000531B0000}"/>
    <cellStyle name="Normal 6 4 3 2 3 3 2" xfId="7043" xr:uid="{00000000-0005-0000-0000-0000541B0000}"/>
    <cellStyle name="Normal 6 4 3 2 3 4" xfId="7044" xr:uid="{00000000-0005-0000-0000-0000551B0000}"/>
    <cellStyle name="Normal 6 4 3 2 3 5" xfId="7045" xr:uid="{00000000-0005-0000-0000-0000561B0000}"/>
    <cellStyle name="Normal 6 4 3 2 4" xfId="7046" xr:uid="{00000000-0005-0000-0000-0000571B0000}"/>
    <cellStyle name="Normal 6 4 3 2 4 2" xfId="7047" xr:uid="{00000000-0005-0000-0000-0000581B0000}"/>
    <cellStyle name="Normal 6 4 3 2 4 2 2" xfId="7048" xr:uid="{00000000-0005-0000-0000-0000591B0000}"/>
    <cellStyle name="Normal 6 4 3 2 4 3" xfId="7049" xr:uid="{00000000-0005-0000-0000-00005A1B0000}"/>
    <cellStyle name="Normal 6 4 3 2 4 4" xfId="7050" xr:uid="{00000000-0005-0000-0000-00005B1B0000}"/>
    <cellStyle name="Normal 6 4 3 2 5" xfId="7051" xr:uid="{00000000-0005-0000-0000-00005C1B0000}"/>
    <cellStyle name="Normal 6 4 3 2 5 2" xfId="7052" xr:uid="{00000000-0005-0000-0000-00005D1B0000}"/>
    <cellStyle name="Normal 6 4 3 2 6" xfId="7053" xr:uid="{00000000-0005-0000-0000-00005E1B0000}"/>
    <cellStyle name="Normal 6 4 3 2 7" xfId="7054" xr:uid="{00000000-0005-0000-0000-00005F1B0000}"/>
    <cellStyle name="Normal 6 4 3 3" xfId="7055" xr:uid="{00000000-0005-0000-0000-0000601B0000}"/>
    <cellStyle name="Normal 6 4 3 3 2" xfId="7056" xr:uid="{00000000-0005-0000-0000-0000611B0000}"/>
    <cellStyle name="Normal 6 4 3 3 2 2" xfId="7057" xr:uid="{00000000-0005-0000-0000-0000621B0000}"/>
    <cellStyle name="Normal 6 4 3 3 2 2 2" xfId="7058" xr:uid="{00000000-0005-0000-0000-0000631B0000}"/>
    <cellStyle name="Normal 6 4 3 3 2 2 2 2" xfId="7059" xr:uid="{00000000-0005-0000-0000-0000641B0000}"/>
    <cellStyle name="Normal 6 4 3 3 2 2 3" xfId="7060" xr:uid="{00000000-0005-0000-0000-0000651B0000}"/>
    <cellStyle name="Normal 6 4 3 3 2 2 4" xfId="7061" xr:uid="{00000000-0005-0000-0000-0000661B0000}"/>
    <cellStyle name="Normal 6 4 3 3 2 3" xfId="7062" xr:uid="{00000000-0005-0000-0000-0000671B0000}"/>
    <cellStyle name="Normal 6 4 3 3 2 3 2" xfId="7063" xr:uid="{00000000-0005-0000-0000-0000681B0000}"/>
    <cellStyle name="Normal 6 4 3 3 2 4" xfId="7064" xr:uid="{00000000-0005-0000-0000-0000691B0000}"/>
    <cellStyle name="Normal 6 4 3 3 2 5" xfId="7065" xr:uid="{00000000-0005-0000-0000-00006A1B0000}"/>
    <cellStyle name="Normal 6 4 3 3 3" xfId="7066" xr:uid="{00000000-0005-0000-0000-00006B1B0000}"/>
    <cellStyle name="Normal 6 4 3 3 3 2" xfId="7067" xr:uid="{00000000-0005-0000-0000-00006C1B0000}"/>
    <cellStyle name="Normal 6 4 3 3 3 2 2" xfId="7068" xr:uid="{00000000-0005-0000-0000-00006D1B0000}"/>
    <cellStyle name="Normal 6 4 3 3 3 3" xfId="7069" xr:uid="{00000000-0005-0000-0000-00006E1B0000}"/>
    <cellStyle name="Normal 6 4 3 3 3 4" xfId="7070" xr:uid="{00000000-0005-0000-0000-00006F1B0000}"/>
    <cellStyle name="Normal 6 4 3 3 4" xfId="7071" xr:uid="{00000000-0005-0000-0000-0000701B0000}"/>
    <cellStyle name="Normal 6 4 3 3 4 2" xfId="7072" xr:uid="{00000000-0005-0000-0000-0000711B0000}"/>
    <cellStyle name="Normal 6 4 3 3 5" xfId="7073" xr:uid="{00000000-0005-0000-0000-0000721B0000}"/>
    <cellStyle name="Normal 6 4 3 3 6" xfId="7074" xr:uid="{00000000-0005-0000-0000-0000731B0000}"/>
    <cellStyle name="Normal 6 4 3 4" xfId="7075" xr:uid="{00000000-0005-0000-0000-0000741B0000}"/>
    <cellStyle name="Normal 6 4 3 4 2" xfId="7076" xr:uid="{00000000-0005-0000-0000-0000751B0000}"/>
    <cellStyle name="Normal 6 4 3 4 2 2" xfId="7077" xr:uid="{00000000-0005-0000-0000-0000761B0000}"/>
    <cellStyle name="Normal 6 4 3 4 2 2 2" xfId="7078" xr:uid="{00000000-0005-0000-0000-0000771B0000}"/>
    <cellStyle name="Normal 6 4 3 4 2 2 2 2" xfId="7079" xr:uid="{00000000-0005-0000-0000-0000781B0000}"/>
    <cellStyle name="Normal 6 4 3 4 2 2 3" xfId="7080" xr:uid="{00000000-0005-0000-0000-0000791B0000}"/>
    <cellStyle name="Normal 6 4 3 4 2 2 4" xfId="7081" xr:uid="{00000000-0005-0000-0000-00007A1B0000}"/>
    <cellStyle name="Normal 6 4 3 4 2 3" xfId="7082" xr:uid="{00000000-0005-0000-0000-00007B1B0000}"/>
    <cellStyle name="Normal 6 4 3 4 2 3 2" xfId="7083" xr:uid="{00000000-0005-0000-0000-00007C1B0000}"/>
    <cellStyle name="Normal 6 4 3 4 2 4" xfId="7084" xr:uid="{00000000-0005-0000-0000-00007D1B0000}"/>
    <cellStyle name="Normal 6 4 3 4 2 5" xfId="7085" xr:uid="{00000000-0005-0000-0000-00007E1B0000}"/>
    <cellStyle name="Normal 6 4 3 4 3" xfId="7086" xr:uid="{00000000-0005-0000-0000-00007F1B0000}"/>
    <cellStyle name="Normal 6 4 3 4 3 2" xfId="7087" xr:uid="{00000000-0005-0000-0000-0000801B0000}"/>
    <cellStyle name="Normal 6 4 3 4 3 2 2" xfId="7088" xr:uid="{00000000-0005-0000-0000-0000811B0000}"/>
    <cellStyle name="Normal 6 4 3 4 3 3" xfId="7089" xr:uid="{00000000-0005-0000-0000-0000821B0000}"/>
    <cellStyle name="Normal 6 4 3 4 3 4" xfId="7090" xr:uid="{00000000-0005-0000-0000-0000831B0000}"/>
    <cellStyle name="Normal 6 4 3 4 4" xfId="7091" xr:uid="{00000000-0005-0000-0000-0000841B0000}"/>
    <cellStyle name="Normal 6 4 3 4 4 2" xfId="7092" xr:uid="{00000000-0005-0000-0000-0000851B0000}"/>
    <cellStyle name="Normal 6 4 3 4 5" xfId="7093" xr:uid="{00000000-0005-0000-0000-0000861B0000}"/>
    <cellStyle name="Normal 6 4 3 4 6" xfId="7094" xr:uid="{00000000-0005-0000-0000-0000871B0000}"/>
    <cellStyle name="Normal 6 4 3 5" xfId="7095" xr:uid="{00000000-0005-0000-0000-0000881B0000}"/>
    <cellStyle name="Normal 6 4 3 5 2" xfId="7096" xr:uid="{00000000-0005-0000-0000-0000891B0000}"/>
    <cellStyle name="Normal 6 4 3 5 2 2" xfId="7097" xr:uid="{00000000-0005-0000-0000-00008A1B0000}"/>
    <cellStyle name="Normal 6 4 3 5 2 2 2" xfId="7098" xr:uid="{00000000-0005-0000-0000-00008B1B0000}"/>
    <cellStyle name="Normal 6 4 3 5 2 3" xfId="7099" xr:uid="{00000000-0005-0000-0000-00008C1B0000}"/>
    <cellStyle name="Normal 6 4 3 5 2 4" xfId="7100" xr:uid="{00000000-0005-0000-0000-00008D1B0000}"/>
    <cellStyle name="Normal 6 4 3 5 3" xfId="7101" xr:uid="{00000000-0005-0000-0000-00008E1B0000}"/>
    <cellStyle name="Normal 6 4 3 5 3 2" xfId="7102" xr:uid="{00000000-0005-0000-0000-00008F1B0000}"/>
    <cellStyle name="Normal 6 4 3 5 4" xfId="7103" xr:uid="{00000000-0005-0000-0000-0000901B0000}"/>
    <cellStyle name="Normal 6 4 3 5 5" xfId="7104" xr:uid="{00000000-0005-0000-0000-0000911B0000}"/>
    <cellStyle name="Normal 6 4 3 6" xfId="7105" xr:uid="{00000000-0005-0000-0000-0000921B0000}"/>
    <cellStyle name="Normal 6 4 3 6 2" xfId="7106" xr:uid="{00000000-0005-0000-0000-0000931B0000}"/>
    <cellStyle name="Normal 6 4 3 6 2 2" xfId="7107" xr:uid="{00000000-0005-0000-0000-0000941B0000}"/>
    <cellStyle name="Normal 6 4 3 6 3" xfId="7108" xr:uid="{00000000-0005-0000-0000-0000951B0000}"/>
    <cellStyle name="Normal 6 4 3 6 4" xfId="7109" xr:uid="{00000000-0005-0000-0000-0000961B0000}"/>
    <cellStyle name="Normal 6 4 3 7" xfId="7110" xr:uid="{00000000-0005-0000-0000-0000971B0000}"/>
    <cellStyle name="Normal 6 4 3 7 2" xfId="7111" xr:uid="{00000000-0005-0000-0000-0000981B0000}"/>
    <cellStyle name="Normal 6 4 3 8" xfId="7112" xr:uid="{00000000-0005-0000-0000-0000991B0000}"/>
    <cellStyle name="Normal 6 4 3 9" xfId="7113" xr:uid="{00000000-0005-0000-0000-00009A1B0000}"/>
    <cellStyle name="Normal 6 4 4" xfId="7114" xr:uid="{00000000-0005-0000-0000-00009B1B0000}"/>
    <cellStyle name="Normal 6 4 4 2" xfId="7115" xr:uid="{00000000-0005-0000-0000-00009C1B0000}"/>
    <cellStyle name="Normal 6 4 4 2 2" xfId="7116" xr:uid="{00000000-0005-0000-0000-00009D1B0000}"/>
    <cellStyle name="Normal 6 4 4 2 2 2" xfId="7117" xr:uid="{00000000-0005-0000-0000-00009E1B0000}"/>
    <cellStyle name="Normal 6 4 4 2 2 2 2" xfId="7118" xr:uid="{00000000-0005-0000-0000-00009F1B0000}"/>
    <cellStyle name="Normal 6 4 4 2 2 2 2 2" xfId="7119" xr:uid="{00000000-0005-0000-0000-0000A01B0000}"/>
    <cellStyle name="Normal 6 4 4 2 2 2 2 2 2" xfId="7120" xr:uid="{00000000-0005-0000-0000-0000A11B0000}"/>
    <cellStyle name="Normal 6 4 4 2 2 2 2 3" xfId="7121" xr:uid="{00000000-0005-0000-0000-0000A21B0000}"/>
    <cellStyle name="Normal 6 4 4 2 2 2 2 4" xfId="7122" xr:uid="{00000000-0005-0000-0000-0000A31B0000}"/>
    <cellStyle name="Normal 6 4 4 2 2 2 3" xfId="7123" xr:uid="{00000000-0005-0000-0000-0000A41B0000}"/>
    <cellStyle name="Normal 6 4 4 2 2 2 3 2" xfId="7124" xr:uid="{00000000-0005-0000-0000-0000A51B0000}"/>
    <cellStyle name="Normal 6 4 4 2 2 2 4" xfId="7125" xr:uid="{00000000-0005-0000-0000-0000A61B0000}"/>
    <cellStyle name="Normal 6 4 4 2 2 2 5" xfId="7126" xr:uid="{00000000-0005-0000-0000-0000A71B0000}"/>
    <cellStyle name="Normal 6 4 4 2 2 3" xfId="7127" xr:uid="{00000000-0005-0000-0000-0000A81B0000}"/>
    <cellStyle name="Normal 6 4 4 2 2 3 2" xfId="7128" xr:uid="{00000000-0005-0000-0000-0000A91B0000}"/>
    <cellStyle name="Normal 6 4 4 2 2 3 2 2" xfId="7129" xr:uid="{00000000-0005-0000-0000-0000AA1B0000}"/>
    <cellStyle name="Normal 6 4 4 2 2 3 3" xfId="7130" xr:uid="{00000000-0005-0000-0000-0000AB1B0000}"/>
    <cellStyle name="Normal 6 4 4 2 2 3 4" xfId="7131" xr:uid="{00000000-0005-0000-0000-0000AC1B0000}"/>
    <cellStyle name="Normal 6 4 4 2 2 4" xfId="7132" xr:uid="{00000000-0005-0000-0000-0000AD1B0000}"/>
    <cellStyle name="Normal 6 4 4 2 2 4 2" xfId="7133" xr:uid="{00000000-0005-0000-0000-0000AE1B0000}"/>
    <cellStyle name="Normal 6 4 4 2 2 5" xfId="7134" xr:uid="{00000000-0005-0000-0000-0000AF1B0000}"/>
    <cellStyle name="Normal 6 4 4 2 2 6" xfId="7135" xr:uid="{00000000-0005-0000-0000-0000B01B0000}"/>
    <cellStyle name="Normal 6 4 4 2 3" xfId="7136" xr:uid="{00000000-0005-0000-0000-0000B11B0000}"/>
    <cellStyle name="Normal 6 4 4 2 3 2" xfId="7137" xr:uid="{00000000-0005-0000-0000-0000B21B0000}"/>
    <cellStyle name="Normal 6 4 4 2 3 2 2" xfId="7138" xr:uid="{00000000-0005-0000-0000-0000B31B0000}"/>
    <cellStyle name="Normal 6 4 4 2 3 2 2 2" xfId="7139" xr:uid="{00000000-0005-0000-0000-0000B41B0000}"/>
    <cellStyle name="Normal 6 4 4 2 3 2 3" xfId="7140" xr:uid="{00000000-0005-0000-0000-0000B51B0000}"/>
    <cellStyle name="Normal 6 4 4 2 3 2 4" xfId="7141" xr:uid="{00000000-0005-0000-0000-0000B61B0000}"/>
    <cellStyle name="Normal 6 4 4 2 3 3" xfId="7142" xr:uid="{00000000-0005-0000-0000-0000B71B0000}"/>
    <cellStyle name="Normal 6 4 4 2 3 3 2" xfId="7143" xr:uid="{00000000-0005-0000-0000-0000B81B0000}"/>
    <cellStyle name="Normal 6 4 4 2 3 4" xfId="7144" xr:uid="{00000000-0005-0000-0000-0000B91B0000}"/>
    <cellStyle name="Normal 6 4 4 2 3 5" xfId="7145" xr:uid="{00000000-0005-0000-0000-0000BA1B0000}"/>
    <cellStyle name="Normal 6 4 4 2 4" xfId="7146" xr:uid="{00000000-0005-0000-0000-0000BB1B0000}"/>
    <cellStyle name="Normal 6 4 4 2 4 2" xfId="7147" xr:uid="{00000000-0005-0000-0000-0000BC1B0000}"/>
    <cellStyle name="Normal 6 4 4 2 4 2 2" xfId="7148" xr:uid="{00000000-0005-0000-0000-0000BD1B0000}"/>
    <cellStyle name="Normal 6 4 4 2 4 3" xfId="7149" xr:uid="{00000000-0005-0000-0000-0000BE1B0000}"/>
    <cellStyle name="Normal 6 4 4 2 4 4" xfId="7150" xr:uid="{00000000-0005-0000-0000-0000BF1B0000}"/>
    <cellStyle name="Normal 6 4 4 2 5" xfId="7151" xr:uid="{00000000-0005-0000-0000-0000C01B0000}"/>
    <cellStyle name="Normal 6 4 4 2 5 2" xfId="7152" xr:uid="{00000000-0005-0000-0000-0000C11B0000}"/>
    <cellStyle name="Normal 6 4 4 2 6" xfId="7153" xr:uid="{00000000-0005-0000-0000-0000C21B0000}"/>
    <cellStyle name="Normal 6 4 4 2 7" xfId="7154" xr:uid="{00000000-0005-0000-0000-0000C31B0000}"/>
    <cellStyle name="Normal 6 4 4 3" xfId="7155" xr:uid="{00000000-0005-0000-0000-0000C41B0000}"/>
    <cellStyle name="Normal 6 4 4 3 2" xfId="7156" xr:uid="{00000000-0005-0000-0000-0000C51B0000}"/>
    <cellStyle name="Normal 6 4 4 3 2 2" xfId="7157" xr:uid="{00000000-0005-0000-0000-0000C61B0000}"/>
    <cellStyle name="Normal 6 4 4 3 2 2 2" xfId="7158" xr:uid="{00000000-0005-0000-0000-0000C71B0000}"/>
    <cellStyle name="Normal 6 4 4 3 2 2 2 2" xfId="7159" xr:uid="{00000000-0005-0000-0000-0000C81B0000}"/>
    <cellStyle name="Normal 6 4 4 3 2 2 3" xfId="7160" xr:uid="{00000000-0005-0000-0000-0000C91B0000}"/>
    <cellStyle name="Normal 6 4 4 3 2 2 4" xfId="7161" xr:uid="{00000000-0005-0000-0000-0000CA1B0000}"/>
    <cellStyle name="Normal 6 4 4 3 2 3" xfId="7162" xr:uid="{00000000-0005-0000-0000-0000CB1B0000}"/>
    <cellStyle name="Normal 6 4 4 3 2 3 2" xfId="7163" xr:uid="{00000000-0005-0000-0000-0000CC1B0000}"/>
    <cellStyle name="Normal 6 4 4 3 2 4" xfId="7164" xr:uid="{00000000-0005-0000-0000-0000CD1B0000}"/>
    <cellStyle name="Normal 6 4 4 3 2 5" xfId="7165" xr:uid="{00000000-0005-0000-0000-0000CE1B0000}"/>
    <cellStyle name="Normal 6 4 4 3 3" xfId="7166" xr:uid="{00000000-0005-0000-0000-0000CF1B0000}"/>
    <cellStyle name="Normal 6 4 4 3 3 2" xfId="7167" xr:uid="{00000000-0005-0000-0000-0000D01B0000}"/>
    <cellStyle name="Normal 6 4 4 3 3 2 2" xfId="7168" xr:uid="{00000000-0005-0000-0000-0000D11B0000}"/>
    <cellStyle name="Normal 6 4 4 3 3 3" xfId="7169" xr:uid="{00000000-0005-0000-0000-0000D21B0000}"/>
    <cellStyle name="Normal 6 4 4 3 3 4" xfId="7170" xr:uid="{00000000-0005-0000-0000-0000D31B0000}"/>
    <cellStyle name="Normal 6 4 4 3 4" xfId="7171" xr:uid="{00000000-0005-0000-0000-0000D41B0000}"/>
    <cellStyle name="Normal 6 4 4 3 4 2" xfId="7172" xr:uid="{00000000-0005-0000-0000-0000D51B0000}"/>
    <cellStyle name="Normal 6 4 4 3 5" xfId="7173" xr:uid="{00000000-0005-0000-0000-0000D61B0000}"/>
    <cellStyle name="Normal 6 4 4 3 6" xfId="7174" xr:uid="{00000000-0005-0000-0000-0000D71B0000}"/>
    <cellStyle name="Normal 6 4 4 4" xfId="7175" xr:uid="{00000000-0005-0000-0000-0000D81B0000}"/>
    <cellStyle name="Normal 6 4 4 4 2" xfId="7176" xr:uid="{00000000-0005-0000-0000-0000D91B0000}"/>
    <cellStyle name="Normal 6 4 4 4 2 2" xfId="7177" xr:uid="{00000000-0005-0000-0000-0000DA1B0000}"/>
    <cellStyle name="Normal 6 4 4 4 2 2 2" xfId="7178" xr:uid="{00000000-0005-0000-0000-0000DB1B0000}"/>
    <cellStyle name="Normal 6 4 4 4 2 2 2 2" xfId="7179" xr:uid="{00000000-0005-0000-0000-0000DC1B0000}"/>
    <cellStyle name="Normal 6 4 4 4 2 2 3" xfId="7180" xr:uid="{00000000-0005-0000-0000-0000DD1B0000}"/>
    <cellStyle name="Normal 6 4 4 4 2 2 4" xfId="7181" xr:uid="{00000000-0005-0000-0000-0000DE1B0000}"/>
    <cellStyle name="Normal 6 4 4 4 2 3" xfId="7182" xr:uid="{00000000-0005-0000-0000-0000DF1B0000}"/>
    <cellStyle name="Normal 6 4 4 4 2 3 2" xfId="7183" xr:uid="{00000000-0005-0000-0000-0000E01B0000}"/>
    <cellStyle name="Normal 6 4 4 4 2 4" xfId="7184" xr:uid="{00000000-0005-0000-0000-0000E11B0000}"/>
    <cellStyle name="Normal 6 4 4 4 2 5" xfId="7185" xr:uid="{00000000-0005-0000-0000-0000E21B0000}"/>
    <cellStyle name="Normal 6 4 4 4 3" xfId="7186" xr:uid="{00000000-0005-0000-0000-0000E31B0000}"/>
    <cellStyle name="Normal 6 4 4 4 3 2" xfId="7187" xr:uid="{00000000-0005-0000-0000-0000E41B0000}"/>
    <cellStyle name="Normal 6 4 4 4 3 2 2" xfId="7188" xr:uid="{00000000-0005-0000-0000-0000E51B0000}"/>
    <cellStyle name="Normal 6 4 4 4 3 3" xfId="7189" xr:uid="{00000000-0005-0000-0000-0000E61B0000}"/>
    <cellStyle name="Normal 6 4 4 4 3 4" xfId="7190" xr:uid="{00000000-0005-0000-0000-0000E71B0000}"/>
    <cellStyle name="Normal 6 4 4 4 4" xfId="7191" xr:uid="{00000000-0005-0000-0000-0000E81B0000}"/>
    <cellStyle name="Normal 6 4 4 4 4 2" xfId="7192" xr:uid="{00000000-0005-0000-0000-0000E91B0000}"/>
    <cellStyle name="Normal 6 4 4 4 5" xfId="7193" xr:uid="{00000000-0005-0000-0000-0000EA1B0000}"/>
    <cellStyle name="Normal 6 4 4 4 6" xfId="7194" xr:uid="{00000000-0005-0000-0000-0000EB1B0000}"/>
    <cellStyle name="Normal 6 4 4 5" xfId="7195" xr:uid="{00000000-0005-0000-0000-0000EC1B0000}"/>
    <cellStyle name="Normal 6 4 4 5 2" xfId="7196" xr:uid="{00000000-0005-0000-0000-0000ED1B0000}"/>
    <cellStyle name="Normal 6 4 4 5 2 2" xfId="7197" xr:uid="{00000000-0005-0000-0000-0000EE1B0000}"/>
    <cellStyle name="Normal 6 4 4 5 2 2 2" xfId="7198" xr:uid="{00000000-0005-0000-0000-0000EF1B0000}"/>
    <cellStyle name="Normal 6 4 4 5 2 3" xfId="7199" xr:uid="{00000000-0005-0000-0000-0000F01B0000}"/>
    <cellStyle name="Normal 6 4 4 5 2 4" xfId="7200" xr:uid="{00000000-0005-0000-0000-0000F11B0000}"/>
    <cellStyle name="Normal 6 4 4 5 3" xfId="7201" xr:uid="{00000000-0005-0000-0000-0000F21B0000}"/>
    <cellStyle name="Normal 6 4 4 5 3 2" xfId="7202" xr:uid="{00000000-0005-0000-0000-0000F31B0000}"/>
    <cellStyle name="Normal 6 4 4 5 4" xfId="7203" xr:uid="{00000000-0005-0000-0000-0000F41B0000}"/>
    <cellStyle name="Normal 6 4 4 5 5" xfId="7204" xr:uid="{00000000-0005-0000-0000-0000F51B0000}"/>
    <cellStyle name="Normal 6 4 4 6" xfId="7205" xr:uid="{00000000-0005-0000-0000-0000F61B0000}"/>
    <cellStyle name="Normal 6 4 4 6 2" xfId="7206" xr:uid="{00000000-0005-0000-0000-0000F71B0000}"/>
    <cellStyle name="Normal 6 4 4 6 2 2" xfId="7207" xr:uid="{00000000-0005-0000-0000-0000F81B0000}"/>
    <cellStyle name="Normal 6 4 4 6 3" xfId="7208" xr:uid="{00000000-0005-0000-0000-0000F91B0000}"/>
    <cellStyle name="Normal 6 4 4 6 4" xfId="7209" xr:uid="{00000000-0005-0000-0000-0000FA1B0000}"/>
    <cellStyle name="Normal 6 4 4 7" xfId="7210" xr:uid="{00000000-0005-0000-0000-0000FB1B0000}"/>
    <cellStyle name="Normal 6 4 4 7 2" xfId="7211" xr:uid="{00000000-0005-0000-0000-0000FC1B0000}"/>
    <cellStyle name="Normal 6 4 4 8" xfId="7212" xr:uid="{00000000-0005-0000-0000-0000FD1B0000}"/>
    <cellStyle name="Normal 6 4 4 9" xfId="7213" xr:uid="{00000000-0005-0000-0000-0000FE1B0000}"/>
    <cellStyle name="Normal 6 4 5" xfId="7214" xr:uid="{00000000-0005-0000-0000-0000FF1B0000}"/>
    <cellStyle name="Normal 6 4 5 2" xfId="7215" xr:uid="{00000000-0005-0000-0000-0000001C0000}"/>
    <cellStyle name="Normal 6 4 5 2 2" xfId="7216" xr:uid="{00000000-0005-0000-0000-0000011C0000}"/>
    <cellStyle name="Normal 6 4 5 2 2 2" xfId="7217" xr:uid="{00000000-0005-0000-0000-0000021C0000}"/>
    <cellStyle name="Normal 6 4 5 2 2 2 2" xfId="7218" xr:uid="{00000000-0005-0000-0000-0000031C0000}"/>
    <cellStyle name="Normal 6 4 5 2 2 2 2 2" xfId="7219" xr:uid="{00000000-0005-0000-0000-0000041C0000}"/>
    <cellStyle name="Normal 6 4 5 2 2 2 3" xfId="7220" xr:uid="{00000000-0005-0000-0000-0000051C0000}"/>
    <cellStyle name="Normal 6 4 5 2 2 2 4" xfId="7221" xr:uid="{00000000-0005-0000-0000-0000061C0000}"/>
    <cellStyle name="Normal 6 4 5 2 2 3" xfId="7222" xr:uid="{00000000-0005-0000-0000-0000071C0000}"/>
    <cellStyle name="Normal 6 4 5 2 2 3 2" xfId="7223" xr:uid="{00000000-0005-0000-0000-0000081C0000}"/>
    <cellStyle name="Normal 6 4 5 2 2 4" xfId="7224" xr:uid="{00000000-0005-0000-0000-0000091C0000}"/>
    <cellStyle name="Normal 6 4 5 2 2 5" xfId="7225" xr:uid="{00000000-0005-0000-0000-00000A1C0000}"/>
    <cellStyle name="Normal 6 4 5 2 3" xfId="7226" xr:uid="{00000000-0005-0000-0000-00000B1C0000}"/>
    <cellStyle name="Normal 6 4 5 2 3 2" xfId="7227" xr:uid="{00000000-0005-0000-0000-00000C1C0000}"/>
    <cellStyle name="Normal 6 4 5 2 3 2 2" xfId="7228" xr:uid="{00000000-0005-0000-0000-00000D1C0000}"/>
    <cellStyle name="Normal 6 4 5 2 3 3" xfId="7229" xr:uid="{00000000-0005-0000-0000-00000E1C0000}"/>
    <cellStyle name="Normal 6 4 5 2 3 4" xfId="7230" xr:uid="{00000000-0005-0000-0000-00000F1C0000}"/>
    <cellStyle name="Normal 6 4 5 2 4" xfId="7231" xr:uid="{00000000-0005-0000-0000-0000101C0000}"/>
    <cellStyle name="Normal 6 4 5 2 4 2" xfId="7232" xr:uid="{00000000-0005-0000-0000-0000111C0000}"/>
    <cellStyle name="Normal 6 4 5 2 5" xfId="7233" xr:uid="{00000000-0005-0000-0000-0000121C0000}"/>
    <cellStyle name="Normal 6 4 5 2 6" xfId="7234" xr:uid="{00000000-0005-0000-0000-0000131C0000}"/>
    <cellStyle name="Normal 6 4 5 3" xfId="7235" xr:uid="{00000000-0005-0000-0000-0000141C0000}"/>
    <cellStyle name="Normal 6 4 5 3 2" xfId="7236" xr:uid="{00000000-0005-0000-0000-0000151C0000}"/>
    <cellStyle name="Normal 6 4 5 3 2 2" xfId="7237" xr:uid="{00000000-0005-0000-0000-0000161C0000}"/>
    <cellStyle name="Normal 6 4 5 3 2 2 2" xfId="7238" xr:uid="{00000000-0005-0000-0000-0000171C0000}"/>
    <cellStyle name="Normal 6 4 5 3 2 3" xfId="7239" xr:uid="{00000000-0005-0000-0000-0000181C0000}"/>
    <cellStyle name="Normal 6 4 5 3 2 4" xfId="7240" xr:uid="{00000000-0005-0000-0000-0000191C0000}"/>
    <cellStyle name="Normal 6 4 5 3 3" xfId="7241" xr:uid="{00000000-0005-0000-0000-00001A1C0000}"/>
    <cellStyle name="Normal 6 4 5 3 3 2" xfId="7242" xr:uid="{00000000-0005-0000-0000-00001B1C0000}"/>
    <cellStyle name="Normal 6 4 5 3 4" xfId="7243" xr:uid="{00000000-0005-0000-0000-00001C1C0000}"/>
    <cellStyle name="Normal 6 4 5 3 5" xfId="7244" xr:uid="{00000000-0005-0000-0000-00001D1C0000}"/>
    <cellStyle name="Normal 6 4 5 4" xfId="7245" xr:uid="{00000000-0005-0000-0000-00001E1C0000}"/>
    <cellStyle name="Normal 6 4 5 4 2" xfId="7246" xr:uid="{00000000-0005-0000-0000-00001F1C0000}"/>
    <cellStyle name="Normal 6 4 5 4 2 2" xfId="7247" xr:uid="{00000000-0005-0000-0000-0000201C0000}"/>
    <cellStyle name="Normal 6 4 5 4 3" xfId="7248" xr:uid="{00000000-0005-0000-0000-0000211C0000}"/>
    <cellStyle name="Normal 6 4 5 4 4" xfId="7249" xr:uid="{00000000-0005-0000-0000-0000221C0000}"/>
    <cellStyle name="Normal 6 4 5 5" xfId="7250" xr:uid="{00000000-0005-0000-0000-0000231C0000}"/>
    <cellStyle name="Normal 6 4 5 5 2" xfId="7251" xr:uid="{00000000-0005-0000-0000-0000241C0000}"/>
    <cellStyle name="Normal 6 4 5 6" xfId="7252" xr:uid="{00000000-0005-0000-0000-0000251C0000}"/>
    <cellStyle name="Normal 6 4 5 7" xfId="7253" xr:uid="{00000000-0005-0000-0000-0000261C0000}"/>
    <cellStyle name="Normal 6 4 6" xfId="7254" xr:uid="{00000000-0005-0000-0000-0000271C0000}"/>
    <cellStyle name="Normal 6 4 6 2" xfId="7255" xr:uid="{00000000-0005-0000-0000-0000281C0000}"/>
    <cellStyle name="Normal 6 4 6 2 2" xfId="7256" xr:uid="{00000000-0005-0000-0000-0000291C0000}"/>
    <cellStyle name="Normal 6 4 6 2 2 2" xfId="7257" xr:uid="{00000000-0005-0000-0000-00002A1C0000}"/>
    <cellStyle name="Normal 6 4 6 2 2 2 2" xfId="7258" xr:uid="{00000000-0005-0000-0000-00002B1C0000}"/>
    <cellStyle name="Normal 6 4 6 2 2 3" xfId="7259" xr:uid="{00000000-0005-0000-0000-00002C1C0000}"/>
    <cellStyle name="Normal 6 4 6 2 2 4" xfId="7260" xr:uid="{00000000-0005-0000-0000-00002D1C0000}"/>
    <cellStyle name="Normal 6 4 6 2 3" xfId="7261" xr:uid="{00000000-0005-0000-0000-00002E1C0000}"/>
    <cellStyle name="Normal 6 4 6 2 3 2" xfId="7262" xr:uid="{00000000-0005-0000-0000-00002F1C0000}"/>
    <cellStyle name="Normal 6 4 6 2 4" xfId="7263" xr:uid="{00000000-0005-0000-0000-0000301C0000}"/>
    <cellStyle name="Normal 6 4 6 2 5" xfId="7264" xr:uid="{00000000-0005-0000-0000-0000311C0000}"/>
    <cellStyle name="Normal 6 4 6 3" xfId="7265" xr:uid="{00000000-0005-0000-0000-0000321C0000}"/>
    <cellStyle name="Normal 6 4 6 3 2" xfId="7266" xr:uid="{00000000-0005-0000-0000-0000331C0000}"/>
    <cellStyle name="Normal 6 4 6 3 2 2" xfId="7267" xr:uid="{00000000-0005-0000-0000-0000341C0000}"/>
    <cellStyle name="Normal 6 4 6 3 3" xfId="7268" xr:uid="{00000000-0005-0000-0000-0000351C0000}"/>
    <cellStyle name="Normal 6 4 6 3 4" xfId="7269" xr:uid="{00000000-0005-0000-0000-0000361C0000}"/>
    <cellStyle name="Normal 6 4 6 4" xfId="7270" xr:uid="{00000000-0005-0000-0000-0000371C0000}"/>
    <cellStyle name="Normal 6 4 6 4 2" xfId="7271" xr:uid="{00000000-0005-0000-0000-0000381C0000}"/>
    <cellStyle name="Normal 6 4 6 5" xfId="7272" xr:uid="{00000000-0005-0000-0000-0000391C0000}"/>
    <cellStyle name="Normal 6 4 6 6" xfId="7273" xr:uid="{00000000-0005-0000-0000-00003A1C0000}"/>
    <cellStyle name="Normal 6 4 7" xfId="7274" xr:uid="{00000000-0005-0000-0000-00003B1C0000}"/>
    <cellStyle name="Normal 6 4 7 2" xfId="7275" xr:uid="{00000000-0005-0000-0000-00003C1C0000}"/>
    <cellStyle name="Normal 6 4 7 2 2" xfId="7276" xr:uid="{00000000-0005-0000-0000-00003D1C0000}"/>
    <cellStyle name="Normal 6 4 7 2 2 2" xfId="7277" xr:uid="{00000000-0005-0000-0000-00003E1C0000}"/>
    <cellStyle name="Normal 6 4 7 2 2 2 2" xfId="7278" xr:uid="{00000000-0005-0000-0000-00003F1C0000}"/>
    <cellStyle name="Normal 6 4 7 2 2 3" xfId="7279" xr:uid="{00000000-0005-0000-0000-0000401C0000}"/>
    <cellStyle name="Normal 6 4 7 2 2 4" xfId="7280" xr:uid="{00000000-0005-0000-0000-0000411C0000}"/>
    <cellStyle name="Normal 6 4 7 2 3" xfId="7281" xr:uid="{00000000-0005-0000-0000-0000421C0000}"/>
    <cellStyle name="Normal 6 4 7 2 3 2" xfId="7282" xr:uid="{00000000-0005-0000-0000-0000431C0000}"/>
    <cellStyle name="Normal 6 4 7 2 4" xfId="7283" xr:uid="{00000000-0005-0000-0000-0000441C0000}"/>
    <cellStyle name="Normal 6 4 7 2 5" xfId="7284" xr:uid="{00000000-0005-0000-0000-0000451C0000}"/>
    <cellStyle name="Normal 6 4 7 3" xfId="7285" xr:uid="{00000000-0005-0000-0000-0000461C0000}"/>
    <cellStyle name="Normal 6 4 7 3 2" xfId="7286" xr:uid="{00000000-0005-0000-0000-0000471C0000}"/>
    <cellStyle name="Normal 6 4 7 3 2 2" xfId="7287" xr:uid="{00000000-0005-0000-0000-0000481C0000}"/>
    <cellStyle name="Normal 6 4 7 3 3" xfId="7288" xr:uid="{00000000-0005-0000-0000-0000491C0000}"/>
    <cellStyle name="Normal 6 4 7 3 4" xfId="7289" xr:uid="{00000000-0005-0000-0000-00004A1C0000}"/>
    <cellStyle name="Normal 6 4 7 4" xfId="7290" xr:uid="{00000000-0005-0000-0000-00004B1C0000}"/>
    <cellStyle name="Normal 6 4 7 4 2" xfId="7291" xr:uid="{00000000-0005-0000-0000-00004C1C0000}"/>
    <cellStyle name="Normal 6 4 7 5" xfId="7292" xr:uid="{00000000-0005-0000-0000-00004D1C0000}"/>
    <cellStyle name="Normal 6 4 7 6" xfId="7293" xr:uid="{00000000-0005-0000-0000-00004E1C0000}"/>
    <cellStyle name="Normal 6 4 8" xfId="7294" xr:uid="{00000000-0005-0000-0000-00004F1C0000}"/>
    <cellStyle name="Normal 6 4 8 2" xfId="7295" xr:uid="{00000000-0005-0000-0000-0000501C0000}"/>
    <cellStyle name="Normal 6 4 8 2 2" xfId="7296" xr:uid="{00000000-0005-0000-0000-0000511C0000}"/>
    <cellStyle name="Normal 6 4 8 2 2 2" xfId="7297" xr:uid="{00000000-0005-0000-0000-0000521C0000}"/>
    <cellStyle name="Normal 6 4 8 2 3" xfId="7298" xr:uid="{00000000-0005-0000-0000-0000531C0000}"/>
    <cellStyle name="Normal 6 4 8 2 4" xfId="7299" xr:uid="{00000000-0005-0000-0000-0000541C0000}"/>
    <cellStyle name="Normal 6 4 8 3" xfId="7300" xr:uid="{00000000-0005-0000-0000-0000551C0000}"/>
    <cellStyle name="Normal 6 4 8 3 2" xfId="7301" xr:uid="{00000000-0005-0000-0000-0000561C0000}"/>
    <cellStyle name="Normal 6 4 8 4" xfId="7302" xr:uid="{00000000-0005-0000-0000-0000571C0000}"/>
    <cellStyle name="Normal 6 4 8 5" xfId="7303" xr:uid="{00000000-0005-0000-0000-0000581C0000}"/>
    <cellStyle name="Normal 6 4 9" xfId="7304" xr:uid="{00000000-0005-0000-0000-0000591C0000}"/>
    <cellStyle name="Normal 6 4 9 2" xfId="7305" xr:uid="{00000000-0005-0000-0000-00005A1C0000}"/>
    <cellStyle name="Normal 6 4 9 2 2" xfId="7306" xr:uid="{00000000-0005-0000-0000-00005B1C0000}"/>
    <cellStyle name="Normal 6 4 9 2 2 2" xfId="7307" xr:uid="{00000000-0005-0000-0000-00005C1C0000}"/>
    <cellStyle name="Normal 6 4 9 2 3" xfId="7308" xr:uid="{00000000-0005-0000-0000-00005D1C0000}"/>
    <cellStyle name="Normal 6 4 9 2 4" xfId="7309" xr:uid="{00000000-0005-0000-0000-00005E1C0000}"/>
    <cellStyle name="Normal 6 4 9 3" xfId="7310" xr:uid="{00000000-0005-0000-0000-00005F1C0000}"/>
    <cellStyle name="Normal 6 4 9 3 2" xfId="7311" xr:uid="{00000000-0005-0000-0000-0000601C0000}"/>
    <cellStyle name="Normal 6 4 9 4" xfId="7312" xr:uid="{00000000-0005-0000-0000-0000611C0000}"/>
    <cellStyle name="Normal 6 4 9 5" xfId="7313" xr:uid="{00000000-0005-0000-0000-0000621C0000}"/>
    <cellStyle name="Normal 6 5" xfId="7314" xr:uid="{00000000-0005-0000-0000-0000631C0000}"/>
    <cellStyle name="Normal 6 5 10" xfId="7315" xr:uid="{00000000-0005-0000-0000-0000641C0000}"/>
    <cellStyle name="Normal 6 5 11" xfId="7316" xr:uid="{00000000-0005-0000-0000-0000651C0000}"/>
    <cellStyle name="Normal 6 5 11 2" xfId="7317" xr:uid="{00000000-0005-0000-0000-0000661C0000}"/>
    <cellStyle name="Normal 6 5 12" xfId="7318" xr:uid="{00000000-0005-0000-0000-0000671C0000}"/>
    <cellStyle name="Normal 6 5 13" xfId="7319" xr:uid="{00000000-0005-0000-0000-0000681C0000}"/>
    <cellStyle name="Normal 6 5 2" xfId="7320" xr:uid="{00000000-0005-0000-0000-0000691C0000}"/>
    <cellStyle name="Normal 6 5 2 2" xfId="7321" xr:uid="{00000000-0005-0000-0000-00006A1C0000}"/>
    <cellStyle name="Normal 6 5 2 2 2" xfId="7322" xr:uid="{00000000-0005-0000-0000-00006B1C0000}"/>
    <cellStyle name="Normal 6 5 2 2 2 2" xfId="7323" xr:uid="{00000000-0005-0000-0000-00006C1C0000}"/>
    <cellStyle name="Normal 6 5 2 2 2 2 2" xfId="7324" xr:uid="{00000000-0005-0000-0000-00006D1C0000}"/>
    <cellStyle name="Normal 6 5 2 2 2 2 2 2" xfId="7325" xr:uid="{00000000-0005-0000-0000-00006E1C0000}"/>
    <cellStyle name="Normal 6 5 2 2 2 2 2 2 2" xfId="7326" xr:uid="{00000000-0005-0000-0000-00006F1C0000}"/>
    <cellStyle name="Normal 6 5 2 2 2 2 2 3" xfId="7327" xr:uid="{00000000-0005-0000-0000-0000701C0000}"/>
    <cellStyle name="Normal 6 5 2 2 2 2 2 4" xfId="7328" xr:uid="{00000000-0005-0000-0000-0000711C0000}"/>
    <cellStyle name="Normal 6 5 2 2 2 2 3" xfId="7329" xr:uid="{00000000-0005-0000-0000-0000721C0000}"/>
    <cellStyle name="Normal 6 5 2 2 2 2 3 2" xfId="7330" xr:uid="{00000000-0005-0000-0000-0000731C0000}"/>
    <cellStyle name="Normal 6 5 2 2 2 2 4" xfId="7331" xr:uid="{00000000-0005-0000-0000-0000741C0000}"/>
    <cellStyle name="Normal 6 5 2 2 2 2 5" xfId="7332" xr:uid="{00000000-0005-0000-0000-0000751C0000}"/>
    <cellStyle name="Normal 6 5 2 2 2 3" xfId="7333" xr:uid="{00000000-0005-0000-0000-0000761C0000}"/>
    <cellStyle name="Normal 6 5 2 2 2 3 2" xfId="7334" xr:uid="{00000000-0005-0000-0000-0000771C0000}"/>
    <cellStyle name="Normal 6 5 2 2 2 3 2 2" xfId="7335" xr:uid="{00000000-0005-0000-0000-0000781C0000}"/>
    <cellStyle name="Normal 6 5 2 2 2 3 3" xfId="7336" xr:uid="{00000000-0005-0000-0000-0000791C0000}"/>
    <cellStyle name="Normal 6 5 2 2 2 3 4" xfId="7337" xr:uid="{00000000-0005-0000-0000-00007A1C0000}"/>
    <cellStyle name="Normal 6 5 2 2 2 4" xfId="7338" xr:uid="{00000000-0005-0000-0000-00007B1C0000}"/>
    <cellStyle name="Normal 6 5 2 2 2 4 2" xfId="7339" xr:uid="{00000000-0005-0000-0000-00007C1C0000}"/>
    <cellStyle name="Normal 6 5 2 2 2 5" xfId="7340" xr:uid="{00000000-0005-0000-0000-00007D1C0000}"/>
    <cellStyle name="Normal 6 5 2 2 2 6" xfId="7341" xr:uid="{00000000-0005-0000-0000-00007E1C0000}"/>
    <cellStyle name="Normal 6 5 2 2 3" xfId="7342" xr:uid="{00000000-0005-0000-0000-00007F1C0000}"/>
    <cellStyle name="Normal 6 5 2 2 3 2" xfId="7343" xr:uid="{00000000-0005-0000-0000-0000801C0000}"/>
    <cellStyle name="Normal 6 5 2 2 3 2 2" xfId="7344" xr:uid="{00000000-0005-0000-0000-0000811C0000}"/>
    <cellStyle name="Normal 6 5 2 2 3 2 2 2" xfId="7345" xr:uid="{00000000-0005-0000-0000-0000821C0000}"/>
    <cellStyle name="Normal 6 5 2 2 3 2 3" xfId="7346" xr:uid="{00000000-0005-0000-0000-0000831C0000}"/>
    <cellStyle name="Normal 6 5 2 2 3 2 4" xfId="7347" xr:uid="{00000000-0005-0000-0000-0000841C0000}"/>
    <cellStyle name="Normal 6 5 2 2 3 3" xfId="7348" xr:uid="{00000000-0005-0000-0000-0000851C0000}"/>
    <cellStyle name="Normal 6 5 2 2 3 3 2" xfId="7349" xr:uid="{00000000-0005-0000-0000-0000861C0000}"/>
    <cellStyle name="Normal 6 5 2 2 3 4" xfId="7350" xr:uid="{00000000-0005-0000-0000-0000871C0000}"/>
    <cellStyle name="Normal 6 5 2 2 3 5" xfId="7351" xr:uid="{00000000-0005-0000-0000-0000881C0000}"/>
    <cellStyle name="Normal 6 5 2 2 4" xfId="7352" xr:uid="{00000000-0005-0000-0000-0000891C0000}"/>
    <cellStyle name="Normal 6 5 2 2 4 2" xfId="7353" xr:uid="{00000000-0005-0000-0000-00008A1C0000}"/>
    <cellStyle name="Normal 6 5 2 2 4 2 2" xfId="7354" xr:uid="{00000000-0005-0000-0000-00008B1C0000}"/>
    <cellStyle name="Normal 6 5 2 2 4 3" xfId="7355" xr:uid="{00000000-0005-0000-0000-00008C1C0000}"/>
    <cellStyle name="Normal 6 5 2 2 4 4" xfId="7356" xr:uid="{00000000-0005-0000-0000-00008D1C0000}"/>
    <cellStyle name="Normal 6 5 2 2 5" xfId="7357" xr:uid="{00000000-0005-0000-0000-00008E1C0000}"/>
    <cellStyle name="Normal 6 5 2 2 5 2" xfId="7358" xr:uid="{00000000-0005-0000-0000-00008F1C0000}"/>
    <cellStyle name="Normal 6 5 2 2 6" xfId="7359" xr:uid="{00000000-0005-0000-0000-0000901C0000}"/>
    <cellStyle name="Normal 6 5 2 2 7" xfId="7360" xr:uid="{00000000-0005-0000-0000-0000911C0000}"/>
    <cellStyle name="Normal 6 5 2 3" xfId="7361" xr:uid="{00000000-0005-0000-0000-0000921C0000}"/>
    <cellStyle name="Normal 6 5 2 3 2" xfId="7362" xr:uid="{00000000-0005-0000-0000-0000931C0000}"/>
    <cellStyle name="Normal 6 5 2 3 2 2" xfId="7363" xr:uid="{00000000-0005-0000-0000-0000941C0000}"/>
    <cellStyle name="Normal 6 5 2 3 2 2 2" xfId="7364" xr:uid="{00000000-0005-0000-0000-0000951C0000}"/>
    <cellStyle name="Normal 6 5 2 3 2 2 2 2" xfId="7365" xr:uid="{00000000-0005-0000-0000-0000961C0000}"/>
    <cellStyle name="Normal 6 5 2 3 2 2 3" xfId="7366" xr:uid="{00000000-0005-0000-0000-0000971C0000}"/>
    <cellStyle name="Normal 6 5 2 3 2 2 4" xfId="7367" xr:uid="{00000000-0005-0000-0000-0000981C0000}"/>
    <cellStyle name="Normal 6 5 2 3 2 3" xfId="7368" xr:uid="{00000000-0005-0000-0000-0000991C0000}"/>
    <cellStyle name="Normal 6 5 2 3 2 3 2" xfId="7369" xr:uid="{00000000-0005-0000-0000-00009A1C0000}"/>
    <cellStyle name="Normal 6 5 2 3 2 4" xfId="7370" xr:uid="{00000000-0005-0000-0000-00009B1C0000}"/>
    <cellStyle name="Normal 6 5 2 3 2 5" xfId="7371" xr:uid="{00000000-0005-0000-0000-00009C1C0000}"/>
    <cellStyle name="Normal 6 5 2 3 3" xfId="7372" xr:uid="{00000000-0005-0000-0000-00009D1C0000}"/>
    <cellStyle name="Normal 6 5 2 3 3 2" xfId="7373" xr:uid="{00000000-0005-0000-0000-00009E1C0000}"/>
    <cellStyle name="Normal 6 5 2 3 3 2 2" xfId="7374" xr:uid="{00000000-0005-0000-0000-00009F1C0000}"/>
    <cellStyle name="Normal 6 5 2 3 3 3" xfId="7375" xr:uid="{00000000-0005-0000-0000-0000A01C0000}"/>
    <cellStyle name="Normal 6 5 2 3 3 4" xfId="7376" xr:uid="{00000000-0005-0000-0000-0000A11C0000}"/>
    <cellStyle name="Normal 6 5 2 3 4" xfId="7377" xr:uid="{00000000-0005-0000-0000-0000A21C0000}"/>
    <cellStyle name="Normal 6 5 2 3 4 2" xfId="7378" xr:uid="{00000000-0005-0000-0000-0000A31C0000}"/>
    <cellStyle name="Normal 6 5 2 3 5" xfId="7379" xr:uid="{00000000-0005-0000-0000-0000A41C0000}"/>
    <cellStyle name="Normal 6 5 2 3 6" xfId="7380" xr:uid="{00000000-0005-0000-0000-0000A51C0000}"/>
    <cellStyle name="Normal 6 5 2 4" xfId="7381" xr:uid="{00000000-0005-0000-0000-0000A61C0000}"/>
    <cellStyle name="Normal 6 5 2 4 2" xfId="7382" xr:uid="{00000000-0005-0000-0000-0000A71C0000}"/>
    <cellStyle name="Normal 6 5 2 4 2 2" xfId="7383" xr:uid="{00000000-0005-0000-0000-0000A81C0000}"/>
    <cellStyle name="Normal 6 5 2 4 2 2 2" xfId="7384" xr:uid="{00000000-0005-0000-0000-0000A91C0000}"/>
    <cellStyle name="Normal 6 5 2 4 2 2 2 2" xfId="7385" xr:uid="{00000000-0005-0000-0000-0000AA1C0000}"/>
    <cellStyle name="Normal 6 5 2 4 2 2 3" xfId="7386" xr:uid="{00000000-0005-0000-0000-0000AB1C0000}"/>
    <cellStyle name="Normal 6 5 2 4 2 2 4" xfId="7387" xr:uid="{00000000-0005-0000-0000-0000AC1C0000}"/>
    <cellStyle name="Normal 6 5 2 4 2 3" xfId="7388" xr:uid="{00000000-0005-0000-0000-0000AD1C0000}"/>
    <cellStyle name="Normal 6 5 2 4 2 3 2" xfId="7389" xr:uid="{00000000-0005-0000-0000-0000AE1C0000}"/>
    <cellStyle name="Normal 6 5 2 4 2 4" xfId="7390" xr:uid="{00000000-0005-0000-0000-0000AF1C0000}"/>
    <cellStyle name="Normal 6 5 2 4 2 5" xfId="7391" xr:uid="{00000000-0005-0000-0000-0000B01C0000}"/>
    <cellStyle name="Normal 6 5 2 4 3" xfId="7392" xr:uid="{00000000-0005-0000-0000-0000B11C0000}"/>
    <cellStyle name="Normal 6 5 2 4 3 2" xfId="7393" xr:uid="{00000000-0005-0000-0000-0000B21C0000}"/>
    <cellStyle name="Normal 6 5 2 4 3 2 2" xfId="7394" xr:uid="{00000000-0005-0000-0000-0000B31C0000}"/>
    <cellStyle name="Normal 6 5 2 4 3 3" xfId="7395" xr:uid="{00000000-0005-0000-0000-0000B41C0000}"/>
    <cellStyle name="Normal 6 5 2 4 3 4" xfId="7396" xr:uid="{00000000-0005-0000-0000-0000B51C0000}"/>
    <cellStyle name="Normal 6 5 2 4 4" xfId="7397" xr:uid="{00000000-0005-0000-0000-0000B61C0000}"/>
    <cellStyle name="Normal 6 5 2 4 4 2" xfId="7398" xr:uid="{00000000-0005-0000-0000-0000B71C0000}"/>
    <cellStyle name="Normal 6 5 2 4 5" xfId="7399" xr:uid="{00000000-0005-0000-0000-0000B81C0000}"/>
    <cellStyle name="Normal 6 5 2 4 6" xfId="7400" xr:uid="{00000000-0005-0000-0000-0000B91C0000}"/>
    <cellStyle name="Normal 6 5 2 5" xfId="7401" xr:uid="{00000000-0005-0000-0000-0000BA1C0000}"/>
    <cellStyle name="Normal 6 5 2 5 2" xfId="7402" xr:uid="{00000000-0005-0000-0000-0000BB1C0000}"/>
    <cellStyle name="Normal 6 5 2 5 2 2" xfId="7403" xr:uid="{00000000-0005-0000-0000-0000BC1C0000}"/>
    <cellStyle name="Normal 6 5 2 5 2 2 2" xfId="7404" xr:uid="{00000000-0005-0000-0000-0000BD1C0000}"/>
    <cellStyle name="Normal 6 5 2 5 2 3" xfId="7405" xr:uid="{00000000-0005-0000-0000-0000BE1C0000}"/>
    <cellStyle name="Normal 6 5 2 5 2 4" xfId="7406" xr:uid="{00000000-0005-0000-0000-0000BF1C0000}"/>
    <cellStyle name="Normal 6 5 2 5 3" xfId="7407" xr:uid="{00000000-0005-0000-0000-0000C01C0000}"/>
    <cellStyle name="Normal 6 5 2 5 3 2" xfId="7408" xr:uid="{00000000-0005-0000-0000-0000C11C0000}"/>
    <cellStyle name="Normal 6 5 2 5 4" xfId="7409" xr:uid="{00000000-0005-0000-0000-0000C21C0000}"/>
    <cellStyle name="Normal 6 5 2 5 5" xfId="7410" xr:uid="{00000000-0005-0000-0000-0000C31C0000}"/>
    <cellStyle name="Normal 6 5 2 6" xfId="7411" xr:uid="{00000000-0005-0000-0000-0000C41C0000}"/>
    <cellStyle name="Normal 6 5 2 6 2" xfId="7412" xr:uid="{00000000-0005-0000-0000-0000C51C0000}"/>
    <cellStyle name="Normal 6 5 2 6 2 2" xfId="7413" xr:uid="{00000000-0005-0000-0000-0000C61C0000}"/>
    <cellStyle name="Normal 6 5 2 6 3" xfId="7414" xr:uid="{00000000-0005-0000-0000-0000C71C0000}"/>
    <cellStyle name="Normal 6 5 2 6 4" xfId="7415" xr:uid="{00000000-0005-0000-0000-0000C81C0000}"/>
    <cellStyle name="Normal 6 5 2 7" xfId="7416" xr:uid="{00000000-0005-0000-0000-0000C91C0000}"/>
    <cellStyle name="Normal 6 5 2 7 2" xfId="7417" xr:uid="{00000000-0005-0000-0000-0000CA1C0000}"/>
    <cellStyle name="Normal 6 5 2 8" xfId="7418" xr:uid="{00000000-0005-0000-0000-0000CB1C0000}"/>
    <cellStyle name="Normal 6 5 2 9" xfId="7419" xr:uid="{00000000-0005-0000-0000-0000CC1C0000}"/>
    <cellStyle name="Normal 6 5 3" xfId="7420" xr:uid="{00000000-0005-0000-0000-0000CD1C0000}"/>
    <cellStyle name="Normal 6 5 3 2" xfId="7421" xr:uid="{00000000-0005-0000-0000-0000CE1C0000}"/>
    <cellStyle name="Normal 6 5 3 2 2" xfId="7422" xr:uid="{00000000-0005-0000-0000-0000CF1C0000}"/>
    <cellStyle name="Normal 6 5 3 2 2 2" xfId="7423" xr:uid="{00000000-0005-0000-0000-0000D01C0000}"/>
    <cellStyle name="Normal 6 5 3 2 2 2 2" xfId="7424" xr:uid="{00000000-0005-0000-0000-0000D11C0000}"/>
    <cellStyle name="Normal 6 5 3 2 2 2 2 2" xfId="7425" xr:uid="{00000000-0005-0000-0000-0000D21C0000}"/>
    <cellStyle name="Normal 6 5 3 2 2 2 3" xfId="7426" xr:uid="{00000000-0005-0000-0000-0000D31C0000}"/>
    <cellStyle name="Normal 6 5 3 2 2 2 4" xfId="7427" xr:uid="{00000000-0005-0000-0000-0000D41C0000}"/>
    <cellStyle name="Normal 6 5 3 2 2 3" xfId="7428" xr:uid="{00000000-0005-0000-0000-0000D51C0000}"/>
    <cellStyle name="Normal 6 5 3 2 2 3 2" xfId="7429" xr:uid="{00000000-0005-0000-0000-0000D61C0000}"/>
    <cellStyle name="Normal 6 5 3 2 2 4" xfId="7430" xr:uid="{00000000-0005-0000-0000-0000D71C0000}"/>
    <cellStyle name="Normal 6 5 3 2 2 5" xfId="7431" xr:uid="{00000000-0005-0000-0000-0000D81C0000}"/>
    <cellStyle name="Normal 6 5 3 2 3" xfId="7432" xr:uid="{00000000-0005-0000-0000-0000D91C0000}"/>
    <cellStyle name="Normal 6 5 3 2 3 2" xfId="7433" xr:uid="{00000000-0005-0000-0000-0000DA1C0000}"/>
    <cellStyle name="Normal 6 5 3 2 3 2 2" xfId="7434" xr:uid="{00000000-0005-0000-0000-0000DB1C0000}"/>
    <cellStyle name="Normal 6 5 3 2 3 3" xfId="7435" xr:uid="{00000000-0005-0000-0000-0000DC1C0000}"/>
    <cellStyle name="Normal 6 5 3 2 3 4" xfId="7436" xr:uid="{00000000-0005-0000-0000-0000DD1C0000}"/>
    <cellStyle name="Normal 6 5 3 2 4" xfId="7437" xr:uid="{00000000-0005-0000-0000-0000DE1C0000}"/>
    <cellStyle name="Normal 6 5 3 2 4 2" xfId="7438" xr:uid="{00000000-0005-0000-0000-0000DF1C0000}"/>
    <cellStyle name="Normal 6 5 3 2 5" xfId="7439" xr:uid="{00000000-0005-0000-0000-0000E01C0000}"/>
    <cellStyle name="Normal 6 5 3 2 6" xfId="7440" xr:uid="{00000000-0005-0000-0000-0000E11C0000}"/>
    <cellStyle name="Normal 6 5 3 3" xfId="7441" xr:uid="{00000000-0005-0000-0000-0000E21C0000}"/>
    <cellStyle name="Normal 6 5 3 3 2" xfId="7442" xr:uid="{00000000-0005-0000-0000-0000E31C0000}"/>
    <cellStyle name="Normal 6 5 3 3 2 2" xfId="7443" xr:uid="{00000000-0005-0000-0000-0000E41C0000}"/>
    <cellStyle name="Normal 6 5 3 3 2 2 2" xfId="7444" xr:uid="{00000000-0005-0000-0000-0000E51C0000}"/>
    <cellStyle name="Normal 6 5 3 3 2 3" xfId="7445" xr:uid="{00000000-0005-0000-0000-0000E61C0000}"/>
    <cellStyle name="Normal 6 5 3 3 2 4" xfId="7446" xr:uid="{00000000-0005-0000-0000-0000E71C0000}"/>
    <cellStyle name="Normal 6 5 3 3 3" xfId="7447" xr:uid="{00000000-0005-0000-0000-0000E81C0000}"/>
    <cellStyle name="Normal 6 5 3 3 3 2" xfId="7448" xr:uid="{00000000-0005-0000-0000-0000E91C0000}"/>
    <cellStyle name="Normal 6 5 3 3 4" xfId="7449" xr:uid="{00000000-0005-0000-0000-0000EA1C0000}"/>
    <cellStyle name="Normal 6 5 3 3 5" xfId="7450" xr:uid="{00000000-0005-0000-0000-0000EB1C0000}"/>
    <cellStyle name="Normal 6 5 3 4" xfId="7451" xr:uid="{00000000-0005-0000-0000-0000EC1C0000}"/>
    <cellStyle name="Normal 6 5 3 4 2" xfId="7452" xr:uid="{00000000-0005-0000-0000-0000ED1C0000}"/>
    <cellStyle name="Normal 6 5 3 4 2 2" xfId="7453" xr:uid="{00000000-0005-0000-0000-0000EE1C0000}"/>
    <cellStyle name="Normal 6 5 3 4 3" xfId="7454" xr:uid="{00000000-0005-0000-0000-0000EF1C0000}"/>
    <cellStyle name="Normal 6 5 3 4 4" xfId="7455" xr:uid="{00000000-0005-0000-0000-0000F01C0000}"/>
    <cellStyle name="Normal 6 5 3 5" xfId="7456" xr:uid="{00000000-0005-0000-0000-0000F11C0000}"/>
    <cellStyle name="Normal 6 5 3 5 2" xfId="7457" xr:uid="{00000000-0005-0000-0000-0000F21C0000}"/>
    <cellStyle name="Normal 6 5 3 6" xfId="7458" xr:uid="{00000000-0005-0000-0000-0000F31C0000}"/>
    <cellStyle name="Normal 6 5 3 7" xfId="7459" xr:uid="{00000000-0005-0000-0000-0000F41C0000}"/>
    <cellStyle name="Normal 6 5 4" xfId="7460" xr:uid="{00000000-0005-0000-0000-0000F51C0000}"/>
    <cellStyle name="Normal 6 5 4 2" xfId="7461" xr:uid="{00000000-0005-0000-0000-0000F61C0000}"/>
    <cellStyle name="Normal 6 5 4 2 2" xfId="7462" xr:uid="{00000000-0005-0000-0000-0000F71C0000}"/>
    <cellStyle name="Normal 6 5 4 2 2 2" xfId="7463" xr:uid="{00000000-0005-0000-0000-0000F81C0000}"/>
    <cellStyle name="Normal 6 5 4 2 2 2 2" xfId="7464" xr:uid="{00000000-0005-0000-0000-0000F91C0000}"/>
    <cellStyle name="Normal 6 5 4 2 2 3" xfId="7465" xr:uid="{00000000-0005-0000-0000-0000FA1C0000}"/>
    <cellStyle name="Normal 6 5 4 2 2 4" xfId="7466" xr:uid="{00000000-0005-0000-0000-0000FB1C0000}"/>
    <cellStyle name="Normal 6 5 4 2 3" xfId="7467" xr:uid="{00000000-0005-0000-0000-0000FC1C0000}"/>
    <cellStyle name="Normal 6 5 4 2 3 2" xfId="7468" xr:uid="{00000000-0005-0000-0000-0000FD1C0000}"/>
    <cellStyle name="Normal 6 5 4 2 4" xfId="7469" xr:uid="{00000000-0005-0000-0000-0000FE1C0000}"/>
    <cellStyle name="Normal 6 5 4 2 5" xfId="7470" xr:uid="{00000000-0005-0000-0000-0000FF1C0000}"/>
    <cellStyle name="Normal 6 5 4 3" xfId="7471" xr:uid="{00000000-0005-0000-0000-0000001D0000}"/>
    <cellStyle name="Normal 6 5 4 3 2" xfId="7472" xr:uid="{00000000-0005-0000-0000-0000011D0000}"/>
    <cellStyle name="Normal 6 5 4 3 2 2" xfId="7473" xr:uid="{00000000-0005-0000-0000-0000021D0000}"/>
    <cellStyle name="Normal 6 5 4 3 3" xfId="7474" xr:uid="{00000000-0005-0000-0000-0000031D0000}"/>
    <cellStyle name="Normal 6 5 4 3 4" xfId="7475" xr:uid="{00000000-0005-0000-0000-0000041D0000}"/>
    <cellStyle name="Normal 6 5 4 4" xfId="7476" xr:uid="{00000000-0005-0000-0000-0000051D0000}"/>
    <cellStyle name="Normal 6 5 4 4 2" xfId="7477" xr:uid="{00000000-0005-0000-0000-0000061D0000}"/>
    <cellStyle name="Normal 6 5 4 5" xfId="7478" xr:uid="{00000000-0005-0000-0000-0000071D0000}"/>
    <cellStyle name="Normal 6 5 4 6" xfId="7479" xr:uid="{00000000-0005-0000-0000-0000081D0000}"/>
    <cellStyle name="Normal 6 5 5" xfId="7480" xr:uid="{00000000-0005-0000-0000-0000091D0000}"/>
    <cellStyle name="Normal 6 5 5 2" xfId="7481" xr:uid="{00000000-0005-0000-0000-00000A1D0000}"/>
    <cellStyle name="Normal 6 5 5 2 2" xfId="7482" xr:uid="{00000000-0005-0000-0000-00000B1D0000}"/>
    <cellStyle name="Normal 6 5 5 2 2 2" xfId="7483" xr:uid="{00000000-0005-0000-0000-00000C1D0000}"/>
    <cellStyle name="Normal 6 5 5 2 2 2 2" xfId="7484" xr:uid="{00000000-0005-0000-0000-00000D1D0000}"/>
    <cellStyle name="Normal 6 5 5 2 2 3" xfId="7485" xr:uid="{00000000-0005-0000-0000-00000E1D0000}"/>
    <cellStyle name="Normal 6 5 5 2 2 4" xfId="7486" xr:uid="{00000000-0005-0000-0000-00000F1D0000}"/>
    <cellStyle name="Normal 6 5 5 2 3" xfId="7487" xr:uid="{00000000-0005-0000-0000-0000101D0000}"/>
    <cellStyle name="Normal 6 5 5 2 3 2" xfId="7488" xr:uid="{00000000-0005-0000-0000-0000111D0000}"/>
    <cellStyle name="Normal 6 5 5 2 4" xfId="7489" xr:uid="{00000000-0005-0000-0000-0000121D0000}"/>
    <cellStyle name="Normal 6 5 5 2 5" xfId="7490" xr:uid="{00000000-0005-0000-0000-0000131D0000}"/>
    <cellStyle name="Normal 6 5 5 3" xfId="7491" xr:uid="{00000000-0005-0000-0000-0000141D0000}"/>
    <cellStyle name="Normal 6 5 5 3 2" xfId="7492" xr:uid="{00000000-0005-0000-0000-0000151D0000}"/>
    <cellStyle name="Normal 6 5 5 3 2 2" xfId="7493" xr:uid="{00000000-0005-0000-0000-0000161D0000}"/>
    <cellStyle name="Normal 6 5 5 3 3" xfId="7494" xr:uid="{00000000-0005-0000-0000-0000171D0000}"/>
    <cellStyle name="Normal 6 5 5 3 4" xfId="7495" xr:uid="{00000000-0005-0000-0000-0000181D0000}"/>
    <cellStyle name="Normal 6 5 5 4" xfId="7496" xr:uid="{00000000-0005-0000-0000-0000191D0000}"/>
    <cellStyle name="Normal 6 5 5 4 2" xfId="7497" xr:uid="{00000000-0005-0000-0000-00001A1D0000}"/>
    <cellStyle name="Normal 6 5 5 5" xfId="7498" xr:uid="{00000000-0005-0000-0000-00001B1D0000}"/>
    <cellStyle name="Normal 6 5 5 6" xfId="7499" xr:uid="{00000000-0005-0000-0000-00001C1D0000}"/>
    <cellStyle name="Normal 6 5 6" xfId="7500" xr:uid="{00000000-0005-0000-0000-00001D1D0000}"/>
    <cellStyle name="Normal 6 5 6 2" xfId="7501" xr:uid="{00000000-0005-0000-0000-00001E1D0000}"/>
    <cellStyle name="Normal 6 5 6 2 2" xfId="7502" xr:uid="{00000000-0005-0000-0000-00001F1D0000}"/>
    <cellStyle name="Normal 6 5 6 2 2 2" xfId="7503" xr:uid="{00000000-0005-0000-0000-0000201D0000}"/>
    <cellStyle name="Normal 6 5 6 2 3" xfId="7504" xr:uid="{00000000-0005-0000-0000-0000211D0000}"/>
    <cellStyle name="Normal 6 5 6 2 4" xfId="7505" xr:uid="{00000000-0005-0000-0000-0000221D0000}"/>
    <cellStyle name="Normal 6 5 6 3" xfId="7506" xr:uid="{00000000-0005-0000-0000-0000231D0000}"/>
    <cellStyle name="Normal 6 5 6 3 2" xfId="7507" xr:uid="{00000000-0005-0000-0000-0000241D0000}"/>
    <cellStyle name="Normal 6 5 6 4" xfId="7508" xr:uid="{00000000-0005-0000-0000-0000251D0000}"/>
    <cellStyle name="Normal 6 5 6 5" xfId="7509" xr:uid="{00000000-0005-0000-0000-0000261D0000}"/>
    <cellStyle name="Normal 6 5 7" xfId="7510" xr:uid="{00000000-0005-0000-0000-0000271D0000}"/>
    <cellStyle name="Normal 6 5 7 2" xfId="7511" xr:uid="{00000000-0005-0000-0000-0000281D0000}"/>
    <cellStyle name="Normal 6 5 7 2 2" xfId="7512" xr:uid="{00000000-0005-0000-0000-0000291D0000}"/>
    <cellStyle name="Normal 6 5 7 3" xfId="7513" xr:uid="{00000000-0005-0000-0000-00002A1D0000}"/>
    <cellStyle name="Normal 6 5 7 4" xfId="7514" xr:uid="{00000000-0005-0000-0000-00002B1D0000}"/>
    <cellStyle name="Normal 6 5 8" xfId="7515" xr:uid="{00000000-0005-0000-0000-00002C1D0000}"/>
    <cellStyle name="Normal 6 5 9" xfId="7516" xr:uid="{00000000-0005-0000-0000-00002D1D0000}"/>
    <cellStyle name="Normal 6 5 9 2" xfId="7517" xr:uid="{00000000-0005-0000-0000-00002E1D0000}"/>
    <cellStyle name="Normal 6 5 9 2 2" xfId="7518" xr:uid="{00000000-0005-0000-0000-00002F1D0000}"/>
    <cellStyle name="Normal 6 5 9 3" xfId="7519" xr:uid="{00000000-0005-0000-0000-0000301D0000}"/>
    <cellStyle name="Normal 6 6" xfId="7520" xr:uid="{00000000-0005-0000-0000-0000311D0000}"/>
    <cellStyle name="Normal 6 6 2" xfId="7521" xr:uid="{00000000-0005-0000-0000-0000321D0000}"/>
    <cellStyle name="Normal 6 6 2 2" xfId="7522" xr:uid="{00000000-0005-0000-0000-0000331D0000}"/>
    <cellStyle name="Normal 6 6 2 2 2" xfId="7523" xr:uid="{00000000-0005-0000-0000-0000341D0000}"/>
    <cellStyle name="Normal 6 6 2 2 2 2" xfId="7524" xr:uid="{00000000-0005-0000-0000-0000351D0000}"/>
    <cellStyle name="Normal 6 6 2 2 2 2 2" xfId="7525" xr:uid="{00000000-0005-0000-0000-0000361D0000}"/>
    <cellStyle name="Normal 6 6 2 2 2 2 2 2" xfId="7526" xr:uid="{00000000-0005-0000-0000-0000371D0000}"/>
    <cellStyle name="Normal 6 6 2 2 2 2 3" xfId="7527" xr:uid="{00000000-0005-0000-0000-0000381D0000}"/>
    <cellStyle name="Normal 6 6 2 2 2 2 4" xfId="7528" xr:uid="{00000000-0005-0000-0000-0000391D0000}"/>
    <cellStyle name="Normal 6 6 2 2 2 3" xfId="7529" xr:uid="{00000000-0005-0000-0000-00003A1D0000}"/>
    <cellStyle name="Normal 6 6 2 2 2 3 2" xfId="7530" xr:uid="{00000000-0005-0000-0000-00003B1D0000}"/>
    <cellStyle name="Normal 6 6 2 2 2 4" xfId="7531" xr:uid="{00000000-0005-0000-0000-00003C1D0000}"/>
    <cellStyle name="Normal 6 6 2 2 2 5" xfId="7532" xr:uid="{00000000-0005-0000-0000-00003D1D0000}"/>
    <cellStyle name="Normal 6 6 2 2 3" xfId="7533" xr:uid="{00000000-0005-0000-0000-00003E1D0000}"/>
    <cellStyle name="Normal 6 6 2 2 3 2" xfId="7534" xr:uid="{00000000-0005-0000-0000-00003F1D0000}"/>
    <cellStyle name="Normal 6 6 2 2 3 2 2" xfId="7535" xr:uid="{00000000-0005-0000-0000-0000401D0000}"/>
    <cellStyle name="Normal 6 6 2 2 3 3" xfId="7536" xr:uid="{00000000-0005-0000-0000-0000411D0000}"/>
    <cellStyle name="Normal 6 6 2 2 3 4" xfId="7537" xr:uid="{00000000-0005-0000-0000-0000421D0000}"/>
    <cellStyle name="Normal 6 6 2 2 4" xfId="7538" xr:uid="{00000000-0005-0000-0000-0000431D0000}"/>
    <cellStyle name="Normal 6 6 2 2 4 2" xfId="7539" xr:uid="{00000000-0005-0000-0000-0000441D0000}"/>
    <cellStyle name="Normal 6 6 2 2 5" xfId="7540" xr:uid="{00000000-0005-0000-0000-0000451D0000}"/>
    <cellStyle name="Normal 6 6 2 2 6" xfId="7541" xr:uid="{00000000-0005-0000-0000-0000461D0000}"/>
    <cellStyle name="Normal 6 6 2 3" xfId="7542" xr:uid="{00000000-0005-0000-0000-0000471D0000}"/>
    <cellStyle name="Normal 6 6 2 3 2" xfId="7543" xr:uid="{00000000-0005-0000-0000-0000481D0000}"/>
    <cellStyle name="Normal 6 6 2 3 2 2" xfId="7544" xr:uid="{00000000-0005-0000-0000-0000491D0000}"/>
    <cellStyle name="Normal 6 6 2 3 2 2 2" xfId="7545" xr:uid="{00000000-0005-0000-0000-00004A1D0000}"/>
    <cellStyle name="Normal 6 6 2 3 2 3" xfId="7546" xr:uid="{00000000-0005-0000-0000-00004B1D0000}"/>
    <cellStyle name="Normal 6 6 2 3 2 4" xfId="7547" xr:uid="{00000000-0005-0000-0000-00004C1D0000}"/>
    <cellStyle name="Normal 6 6 2 3 3" xfId="7548" xr:uid="{00000000-0005-0000-0000-00004D1D0000}"/>
    <cellStyle name="Normal 6 6 2 3 3 2" xfId="7549" xr:uid="{00000000-0005-0000-0000-00004E1D0000}"/>
    <cellStyle name="Normal 6 6 2 3 4" xfId="7550" xr:uid="{00000000-0005-0000-0000-00004F1D0000}"/>
    <cellStyle name="Normal 6 6 2 3 5" xfId="7551" xr:uid="{00000000-0005-0000-0000-0000501D0000}"/>
    <cellStyle name="Normal 6 6 2 4" xfId="7552" xr:uid="{00000000-0005-0000-0000-0000511D0000}"/>
    <cellStyle name="Normal 6 6 2 4 2" xfId="7553" xr:uid="{00000000-0005-0000-0000-0000521D0000}"/>
    <cellStyle name="Normal 6 6 2 4 2 2" xfId="7554" xr:uid="{00000000-0005-0000-0000-0000531D0000}"/>
    <cellStyle name="Normal 6 6 2 4 3" xfId="7555" xr:uid="{00000000-0005-0000-0000-0000541D0000}"/>
    <cellStyle name="Normal 6 6 2 4 4" xfId="7556" xr:uid="{00000000-0005-0000-0000-0000551D0000}"/>
    <cellStyle name="Normal 6 6 2 5" xfId="7557" xr:uid="{00000000-0005-0000-0000-0000561D0000}"/>
    <cellStyle name="Normal 6 6 2 5 2" xfId="7558" xr:uid="{00000000-0005-0000-0000-0000571D0000}"/>
    <cellStyle name="Normal 6 6 2 6" xfId="7559" xr:uid="{00000000-0005-0000-0000-0000581D0000}"/>
    <cellStyle name="Normal 6 6 2 7" xfId="7560" xr:uid="{00000000-0005-0000-0000-0000591D0000}"/>
    <cellStyle name="Normal 6 6 3" xfId="7561" xr:uid="{00000000-0005-0000-0000-00005A1D0000}"/>
    <cellStyle name="Normal 6 6 3 2" xfId="7562" xr:uid="{00000000-0005-0000-0000-00005B1D0000}"/>
    <cellStyle name="Normal 6 6 3 2 2" xfId="7563" xr:uid="{00000000-0005-0000-0000-00005C1D0000}"/>
    <cellStyle name="Normal 6 6 3 2 2 2" xfId="7564" xr:uid="{00000000-0005-0000-0000-00005D1D0000}"/>
    <cellStyle name="Normal 6 6 3 2 2 2 2" xfId="7565" xr:uid="{00000000-0005-0000-0000-00005E1D0000}"/>
    <cellStyle name="Normal 6 6 3 2 2 3" xfId="7566" xr:uid="{00000000-0005-0000-0000-00005F1D0000}"/>
    <cellStyle name="Normal 6 6 3 2 2 4" xfId="7567" xr:uid="{00000000-0005-0000-0000-0000601D0000}"/>
    <cellStyle name="Normal 6 6 3 2 3" xfId="7568" xr:uid="{00000000-0005-0000-0000-0000611D0000}"/>
    <cellStyle name="Normal 6 6 3 2 3 2" xfId="7569" xr:uid="{00000000-0005-0000-0000-0000621D0000}"/>
    <cellStyle name="Normal 6 6 3 2 4" xfId="7570" xr:uid="{00000000-0005-0000-0000-0000631D0000}"/>
    <cellStyle name="Normal 6 6 3 2 5" xfId="7571" xr:uid="{00000000-0005-0000-0000-0000641D0000}"/>
    <cellStyle name="Normal 6 6 3 3" xfId="7572" xr:uid="{00000000-0005-0000-0000-0000651D0000}"/>
    <cellStyle name="Normal 6 6 3 3 2" xfId="7573" xr:uid="{00000000-0005-0000-0000-0000661D0000}"/>
    <cellStyle name="Normal 6 6 3 3 2 2" xfId="7574" xr:uid="{00000000-0005-0000-0000-0000671D0000}"/>
    <cellStyle name="Normal 6 6 3 3 3" xfId="7575" xr:uid="{00000000-0005-0000-0000-0000681D0000}"/>
    <cellStyle name="Normal 6 6 3 3 4" xfId="7576" xr:uid="{00000000-0005-0000-0000-0000691D0000}"/>
    <cellStyle name="Normal 6 6 3 4" xfId="7577" xr:uid="{00000000-0005-0000-0000-00006A1D0000}"/>
    <cellStyle name="Normal 6 6 3 4 2" xfId="7578" xr:uid="{00000000-0005-0000-0000-00006B1D0000}"/>
    <cellStyle name="Normal 6 6 3 5" xfId="7579" xr:uid="{00000000-0005-0000-0000-00006C1D0000}"/>
    <cellStyle name="Normal 6 6 3 6" xfId="7580" xr:uid="{00000000-0005-0000-0000-00006D1D0000}"/>
    <cellStyle name="Normal 6 6 4" xfId="7581" xr:uid="{00000000-0005-0000-0000-00006E1D0000}"/>
    <cellStyle name="Normal 6 6 4 2" xfId="7582" xr:uid="{00000000-0005-0000-0000-00006F1D0000}"/>
    <cellStyle name="Normal 6 6 4 2 2" xfId="7583" xr:uid="{00000000-0005-0000-0000-0000701D0000}"/>
    <cellStyle name="Normal 6 6 4 2 2 2" xfId="7584" xr:uid="{00000000-0005-0000-0000-0000711D0000}"/>
    <cellStyle name="Normal 6 6 4 2 2 2 2" xfId="7585" xr:uid="{00000000-0005-0000-0000-0000721D0000}"/>
    <cellStyle name="Normal 6 6 4 2 2 3" xfId="7586" xr:uid="{00000000-0005-0000-0000-0000731D0000}"/>
    <cellStyle name="Normal 6 6 4 2 2 4" xfId="7587" xr:uid="{00000000-0005-0000-0000-0000741D0000}"/>
    <cellStyle name="Normal 6 6 4 2 3" xfId="7588" xr:uid="{00000000-0005-0000-0000-0000751D0000}"/>
    <cellStyle name="Normal 6 6 4 2 3 2" xfId="7589" xr:uid="{00000000-0005-0000-0000-0000761D0000}"/>
    <cellStyle name="Normal 6 6 4 2 4" xfId="7590" xr:uid="{00000000-0005-0000-0000-0000771D0000}"/>
    <cellStyle name="Normal 6 6 4 2 5" xfId="7591" xr:uid="{00000000-0005-0000-0000-0000781D0000}"/>
    <cellStyle name="Normal 6 6 4 3" xfId="7592" xr:uid="{00000000-0005-0000-0000-0000791D0000}"/>
    <cellStyle name="Normal 6 6 4 3 2" xfId="7593" xr:uid="{00000000-0005-0000-0000-00007A1D0000}"/>
    <cellStyle name="Normal 6 6 4 3 2 2" xfId="7594" xr:uid="{00000000-0005-0000-0000-00007B1D0000}"/>
    <cellStyle name="Normal 6 6 4 3 3" xfId="7595" xr:uid="{00000000-0005-0000-0000-00007C1D0000}"/>
    <cellStyle name="Normal 6 6 4 3 4" xfId="7596" xr:uid="{00000000-0005-0000-0000-00007D1D0000}"/>
    <cellStyle name="Normal 6 6 4 4" xfId="7597" xr:uid="{00000000-0005-0000-0000-00007E1D0000}"/>
    <cellStyle name="Normal 6 6 4 4 2" xfId="7598" xr:uid="{00000000-0005-0000-0000-00007F1D0000}"/>
    <cellStyle name="Normal 6 6 4 5" xfId="7599" xr:uid="{00000000-0005-0000-0000-0000801D0000}"/>
    <cellStyle name="Normal 6 6 4 6" xfId="7600" xr:uid="{00000000-0005-0000-0000-0000811D0000}"/>
    <cellStyle name="Normal 6 6 5" xfId="7601" xr:uid="{00000000-0005-0000-0000-0000821D0000}"/>
    <cellStyle name="Normal 6 6 5 2" xfId="7602" xr:uid="{00000000-0005-0000-0000-0000831D0000}"/>
    <cellStyle name="Normal 6 6 5 2 2" xfId="7603" xr:uid="{00000000-0005-0000-0000-0000841D0000}"/>
    <cellStyle name="Normal 6 6 5 2 2 2" xfId="7604" xr:uid="{00000000-0005-0000-0000-0000851D0000}"/>
    <cellStyle name="Normal 6 6 5 2 3" xfId="7605" xr:uid="{00000000-0005-0000-0000-0000861D0000}"/>
    <cellStyle name="Normal 6 6 5 2 4" xfId="7606" xr:uid="{00000000-0005-0000-0000-0000871D0000}"/>
    <cellStyle name="Normal 6 6 5 3" xfId="7607" xr:uid="{00000000-0005-0000-0000-0000881D0000}"/>
    <cellStyle name="Normal 6 6 5 3 2" xfId="7608" xr:uid="{00000000-0005-0000-0000-0000891D0000}"/>
    <cellStyle name="Normal 6 6 5 4" xfId="7609" xr:uid="{00000000-0005-0000-0000-00008A1D0000}"/>
    <cellStyle name="Normal 6 6 5 5" xfId="7610" xr:uid="{00000000-0005-0000-0000-00008B1D0000}"/>
    <cellStyle name="Normal 6 6 6" xfId="7611" xr:uid="{00000000-0005-0000-0000-00008C1D0000}"/>
    <cellStyle name="Normal 6 6 6 2" xfId="7612" xr:uid="{00000000-0005-0000-0000-00008D1D0000}"/>
    <cellStyle name="Normal 6 6 6 2 2" xfId="7613" xr:uid="{00000000-0005-0000-0000-00008E1D0000}"/>
    <cellStyle name="Normal 6 6 6 3" xfId="7614" xr:uid="{00000000-0005-0000-0000-00008F1D0000}"/>
    <cellStyle name="Normal 6 6 6 4" xfId="7615" xr:uid="{00000000-0005-0000-0000-0000901D0000}"/>
    <cellStyle name="Normal 6 6 7" xfId="7616" xr:uid="{00000000-0005-0000-0000-0000911D0000}"/>
    <cellStyle name="Normal 6 6 7 2" xfId="7617" xr:uid="{00000000-0005-0000-0000-0000921D0000}"/>
    <cellStyle name="Normal 6 6 8" xfId="7618" xr:uid="{00000000-0005-0000-0000-0000931D0000}"/>
    <cellStyle name="Normal 6 6 9" xfId="7619" xr:uid="{00000000-0005-0000-0000-0000941D0000}"/>
    <cellStyle name="Normal 6 7" xfId="7620" xr:uid="{00000000-0005-0000-0000-0000951D0000}"/>
    <cellStyle name="Normal 6 7 2" xfId="7621" xr:uid="{00000000-0005-0000-0000-0000961D0000}"/>
    <cellStyle name="Normal 6 7 2 2" xfId="7622" xr:uid="{00000000-0005-0000-0000-0000971D0000}"/>
    <cellStyle name="Normal 6 7 2 2 2" xfId="7623" xr:uid="{00000000-0005-0000-0000-0000981D0000}"/>
    <cellStyle name="Normal 6 7 2 2 2 2" xfId="7624" xr:uid="{00000000-0005-0000-0000-0000991D0000}"/>
    <cellStyle name="Normal 6 7 2 2 2 2 2" xfId="7625" xr:uid="{00000000-0005-0000-0000-00009A1D0000}"/>
    <cellStyle name="Normal 6 7 2 2 2 2 2 2" xfId="7626" xr:uid="{00000000-0005-0000-0000-00009B1D0000}"/>
    <cellStyle name="Normal 6 7 2 2 2 2 3" xfId="7627" xr:uid="{00000000-0005-0000-0000-00009C1D0000}"/>
    <cellStyle name="Normal 6 7 2 2 2 2 4" xfId="7628" xr:uid="{00000000-0005-0000-0000-00009D1D0000}"/>
    <cellStyle name="Normal 6 7 2 2 2 3" xfId="7629" xr:uid="{00000000-0005-0000-0000-00009E1D0000}"/>
    <cellStyle name="Normal 6 7 2 2 2 3 2" xfId="7630" xr:uid="{00000000-0005-0000-0000-00009F1D0000}"/>
    <cellStyle name="Normal 6 7 2 2 2 4" xfId="7631" xr:uid="{00000000-0005-0000-0000-0000A01D0000}"/>
    <cellStyle name="Normal 6 7 2 2 2 5" xfId="7632" xr:uid="{00000000-0005-0000-0000-0000A11D0000}"/>
    <cellStyle name="Normal 6 7 2 2 3" xfId="7633" xr:uid="{00000000-0005-0000-0000-0000A21D0000}"/>
    <cellStyle name="Normal 6 7 2 2 3 2" xfId="7634" xr:uid="{00000000-0005-0000-0000-0000A31D0000}"/>
    <cellStyle name="Normal 6 7 2 2 3 2 2" xfId="7635" xr:uid="{00000000-0005-0000-0000-0000A41D0000}"/>
    <cellStyle name="Normal 6 7 2 2 3 3" xfId="7636" xr:uid="{00000000-0005-0000-0000-0000A51D0000}"/>
    <cellStyle name="Normal 6 7 2 2 3 4" xfId="7637" xr:uid="{00000000-0005-0000-0000-0000A61D0000}"/>
    <cellStyle name="Normal 6 7 2 2 4" xfId="7638" xr:uid="{00000000-0005-0000-0000-0000A71D0000}"/>
    <cellStyle name="Normal 6 7 2 2 4 2" xfId="7639" xr:uid="{00000000-0005-0000-0000-0000A81D0000}"/>
    <cellStyle name="Normal 6 7 2 2 5" xfId="7640" xr:uid="{00000000-0005-0000-0000-0000A91D0000}"/>
    <cellStyle name="Normal 6 7 2 2 6" xfId="7641" xr:uid="{00000000-0005-0000-0000-0000AA1D0000}"/>
    <cellStyle name="Normal 6 7 2 3" xfId="7642" xr:uid="{00000000-0005-0000-0000-0000AB1D0000}"/>
    <cellStyle name="Normal 6 7 2 3 2" xfId="7643" xr:uid="{00000000-0005-0000-0000-0000AC1D0000}"/>
    <cellStyle name="Normal 6 7 2 3 2 2" xfId="7644" xr:uid="{00000000-0005-0000-0000-0000AD1D0000}"/>
    <cellStyle name="Normal 6 7 2 3 2 2 2" xfId="7645" xr:uid="{00000000-0005-0000-0000-0000AE1D0000}"/>
    <cellStyle name="Normal 6 7 2 3 2 3" xfId="7646" xr:uid="{00000000-0005-0000-0000-0000AF1D0000}"/>
    <cellStyle name="Normal 6 7 2 3 2 4" xfId="7647" xr:uid="{00000000-0005-0000-0000-0000B01D0000}"/>
    <cellStyle name="Normal 6 7 2 3 3" xfId="7648" xr:uid="{00000000-0005-0000-0000-0000B11D0000}"/>
    <cellStyle name="Normal 6 7 2 3 3 2" xfId="7649" xr:uid="{00000000-0005-0000-0000-0000B21D0000}"/>
    <cellStyle name="Normal 6 7 2 3 4" xfId="7650" xr:uid="{00000000-0005-0000-0000-0000B31D0000}"/>
    <cellStyle name="Normal 6 7 2 3 5" xfId="7651" xr:uid="{00000000-0005-0000-0000-0000B41D0000}"/>
    <cellStyle name="Normal 6 7 2 4" xfId="7652" xr:uid="{00000000-0005-0000-0000-0000B51D0000}"/>
    <cellStyle name="Normal 6 7 2 4 2" xfId="7653" xr:uid="{00000000-0005-0000-0000-0000B61D0000}"/>
    <cellStyle name="Normal 6 7 2 4 2 2" xfId="7654" xr:uid="{00000000-0005-0000-0000-0000B71D0000}"/>
    <cellStyle name="Normal 6 7 2 4 3" xfId="7655" xr:uid="{00000000-0005-0000-0000-0000B81D0000}"/>
    <cellStyle name="Normal 6 7 2 4 4" xfId="7656" xr:uid="{00000000-0005-0000-0000-0000B91D0000}"/>
    <cellStyle name="Normal 6 7 2 5" xfId="7657" xr:uid="{00000000-0005-0000-0000-0000BA1D0000}"/>
    <cellStyle name="Normal 6 7 2 5 2" xfId="7658" xr:uid="{00000000-0005-0000-0000-0000BB1D0000}"/>
    <cellStyle name="Normal 6 7 2 6" xfId="7659" xr:uid="{00000000-0005-0000-0000-0000BC1D0000}"/>
    <cellStyle name="Normal 6 7 2 7" xfId="7660" xr:uid="{00000000-0005-0000-0000-0000BD1D0000}"/>
    <cellStyle name="Normal 6 7 3" xfId="7661" xr:uid="{00000000-0005-0000-0000-0000BE1D0000}"/>
    <cellStyle name="Normal 6 7 3 2" xfId="7662" xr:uid="{00000000-0005-0000-0000-0000BF1D0000}"/>
    <cellStyle name="Normal 6 7 3 2 2" xfId="7663" xr:uid="{00000000-0005-0000-0000-0000C01D0000}"/>
    <cellStyle name="Normal 6 7 3 2 2 2" xfId="7664" xr:uid="{00000000-0005-0000-0000-0000C11D0000}"/>
    <cellStyle name="Normal 6 7 3 2 2 2 2" xfId="7665" xr:uid="{00000000-0005-0000-0000-0000C21D0000}"/>
    <cellStyle name="Normal 6 7 3 2 2 3" xfId="7666" xr:uid="{00000000-0005-0000-0000-0000C31D0000}"/>
    <cellStyle name="Normal 6 7 3 2 2 4" xfId="7667" xr:uid="{00000000-0005-0000-0000-0000C41D0000}"/>
    <cellStyle name="Normal 6 7 3 2 3" xfId="7668" xr:uid="{00000000-0005-0000-0000-0000C51D0000}"/>
    <cellStyle name="Normal 6 7 3 2 3 2" xfId="7669" xr:uid="{00000000-0005-0000-0000-0000C61D0000}"/>
    <cellStyle name="Normal 6 7 3 2 4" xfId="7670" xr:uid="{00000000-0005-0000-0000-0000C71D0000}"/>
    <cellStyle name="Normal 6 7 3 2 5" xfId="7671" xr:uid="{00000000-0005-0000-0000-0000C81D0000}"/>
    <cellStyle name="Normal 6 7 3 3" xfId="7672" xr:uid="{00000000-0005-0000-0000-0000C91D0000}"/>
    <cellStyle name="Normal 6 7 3 3 2" xfId="7673" xr:uid="{00000000-0005-0000-0000-0000CA1D0000}"/>
    <cellStyle name="Normal 6 7 3 3 2 2" xfId="7674" xr:uid="{00000000-0005-0000-0000-0000CB1D0000}"/>
    <cellStyle name="Normal 6 7 3 3 3" xfId="7675" xr:uid="{00000000-0005-0000-0000-0000CC1D0000}"/>
    <cellStyle name="Normal 6 7 3 3 4" xfId="7676" xr:uid="{00000000-0005-0000-0000-0000CD1D0000}"/>
    <cellStyle name="Normal 6 7 3 4" xfId="7677" xr:uid="{00000000-0005-0000-0000-0000CE1D0000}"/>
    <cellStyle name="Normal 6 7 3 4 2" xfId="7678" xr:uid="{00000000-0005-0000-0000-0000CF1D0000}"/>
    <cellStyle name="Normal 6 7 3 5" xfId="7679" xr:uid="{00000000-0005-0000-0000-0000D01D0000}"/>
    <cellStyle name="Normal 6 7 3 6" xfId="7680" xr:uid="{00000000-0005-0000-0000-0000D11D0000}"/>
    <cellStyle name="Normal 6 7 4" xfId="7681" xr:uid="{00000000-0005-0000-0000-0000D21D0000}"/>
    <cellStyle name="Normal 6 7 4 2" xfId="7682" xr:uid="{00000000-0005-0000-0000-0000D31D0000}"/>
    <cellStyle name="Normal 6 7 4 2 2" xfId="7683" xr:uid="{00000000-0005-0000-0000-0000D41D0000}"/>
    <cellStyle name="Normal 6 7 4 2 2 2" xfId="7684" xr:uid="{00000000-0005-0000-0000-0000D51D0000}"/>
    <cellStyle name="Normal 6 7 4 2 2 2 2" xfId="7685" xr:uid="{00000000-0005-0000-0000-0000D61D0000}"/>
    <cellStyle name="Normal 6 7 4 2 2 3" xfId="7686" xr:uid="{00000000-0005-0000-0000-0000D71D0000}"/>
    <cellStyle name="Normal 6 7 4 2 2 4" xfId="7687" xr:uid="{00000000-0005-0000-0000-0000D81D0000}"/>
    <cellStyle name="Normal 6 7 4 2 3" xfId="7688" xr:uid="{00000000-0005-0000-0000-0000D91D0000}"/>
    <cellStyle name="Normal 6 7 4 2 3 2" xfId="7689" xr:uid="{00000000-0005-0000-0000-0000DA1D0000}"/>
    <cellStyle name="Normal 6 7 4 2 4" xfId="7690" xr:uid="{00000000-0005-0000-0000-0000DB1D0000}"/>
    <cellStyle name="Normal 6 7 4 2 5" xfId="7691" xr:uid="{00000000-0005-0000-0000-0000DC1D0000}"/>
    <cellStyle name="Normal 6 7 4 3" xfId="7692" xr:uid="{00000000-0005-0000-0000-0000DD1D0000}"/>
    <cellStyle name="Normal 6 7 4 3 2" xfId="7693" xr:uid="{00000000-0005-0000-0000-0000DE1D0000}"/>
    <cellStyle name="Normal 6 7 4 3 2 2" xfId="7694" xr:uid="{00000000-0005-0000-0000-0000DF1D0000}"/>
    <cellStyle name="Normal 6 7 4 3 3" xfId="7695" xr:uid="{00000000-0005-0000-0000-0000E01D0000}"/>
    <cellStyle name="Normal 6 7 4 3 4" xfId="7696" xr:uid="{00000000-0005-0000-0000-0000E11D0000}"/>
    <cellStyle name="Normal 6 7 4 4" xfId="7697" xr:uid="{00000000-0005-0000-0000-0000E21D0000}"/>
    <cellStyle name="Normal 6 7 4 4 2" xfId="7698" xr:uid="{00000000-0005-0000-0000-0000E31D0000}"/>
    <cellStyle name="Normal 6 7 4 5" xfId="7699" xr:uid="{00000000-0005-0000-0000-0000E41D0000}"/>
    <cellStyle name="Normal 6 7 4 6" xfId="7700" xr:uid="{00000000-0005-0000-0000-0000E51D0000}"/>
    <cellStyle name="Normal 6 7 5" xfId="7701" xr:uid="{00000000-0005-0000-0000-0000E61D0000}"/>
    <cellStyle name="Normal 6 7 5 2" xfId="7702" xr:uid="{00000000-0005-0000-0000-0000E71D0000}"/>
    <cellStyle name="Normal 6 7 5 2 2" xfId="7703" xr:uid="{00000000-0005-0000-0000-0000E81D0000}"/>
    <cellStyle name="Normal 6 7 5 2 2 2" xfId="7704" xr:uid="{00000000-0005-0000-0000-0000E91D0000}"/>
    <cellStyle name="Normal 6 7 5 2 3" xfId="7705" xr:uid="{00000000-0005-0000-0000-0000EA1D0000}"/>
    <cellStyle name="Normal 6 7 5 2 4" xfId="7706" xr:uid="{00000000-0005-0000-0000-0000EB1D0000}"/>
    <cellStyle name="Normal 6 7 5 3" xfId="7707" xr:uid="{00000000-0005-0000-0000-0000EC1D0000}"/>
    <cellStyle name="Normal 6 7 5 3 2" xfId="7708" xr:uid="{00000000-0005-0000-0000-0000ED1D0000}"/>
    <cellStyle name="Normal 6 7 5 4" xfId="7709" xr:uid="{00000000-0005-0000-0000-0000EE1D0000}"/>
    <cellStyle name="Normal 6 7 5 5" xfId="7710" xr:uid="{00000000-0005-0000-0000-0000EF1D0000}"/>
    <cellStyle name="Normal 6 7 6" xfId="7711" xr:uid="{00000000-0005-0000-0000-0000F01D0000}"/>
    <cellStyle name="Normal 6 7 6 2" xfId="7712" xr:uid="{00000000-0005-0000-0000-0000F11D0000}"/>
    <cellStyle name="Normal 6 7 6 2 2" xfId="7713" xr:uid="{00000000-0005-0000-0000-0000F21D0000}"/>
    <cellStyle name="Normal 6 7 6 3" xfId="7714" xr:uid="{00000000-0005-0000-0000-0000F31D0000}"/>
    <cellStyle name="Normal 6 7 6 4" xfId="7715" xr:uid="{00000000-0005-0000-0000-0000F41D0000}"/>
    <cellStyle name="Normal 6 7 7" xfId="7716" xr:uid="{00000000-0005-0000-0000-0000F51D0000}"/>
    <cellStyle name="Normal 6 7 7 2" xfId="7717" xr:uid="{00000000-0005-0000-0000-0000F61D0000}"/>
    <cellStyle name="Normal 6 7 8" xfId="7718" xr:uid="{00000000-0005-0000-0000-0000F71D0000}"/>
    <cellStyle name="Normal 6 7 9" xfId="7719" xr:uid="{00000000-0005-0000-0000-0000F81D0000}"/>
    <cellStyle name="Normal 6 8" xfId="7720" xr:uid="{00000000-0005-0000-0000-0000F91D0000}"/>
    <cellStyle name="Normal 6 8 2" xfId="7721" xr:uid="{00000000-0005-0000-0000-0000FA1D0000}"/>
    <cellStyle name="Normal 6 8 2 2" xfId="7722" xr:uid="{00000000-0005-0000-0000-0000FB1D0000}"/>
    <cellStyle name="Normal 6 8 2 2 2" xfId="7723" xr:uid="{00000000-0005-0000-0000-0000FC1D0000}"/>
    <cellStyle name="Normal 6 8 2 2 2 2" xfId="7724" xr:uid="{00000000-0005-0000-0000-0000FD1D0000}"/>
    <cellStyle name="Normal 6 8 2 2 2 2 2" xfId="7725" xr:uid="{00000000-0005-0000-0000-0000FE1D0000}"/>
    <cellStyle name="Normal 6 8 2 2 2 3" xfId="7726" xr:uid="{00000000-0005-0000-0000-0000FF1D0000}"/>
    <cellStyle name="Normal 6 8 2 2 2 4" xfId="7727" xr:uid="{00000000-0005-0000-0000-0000001E0000}"/>
    <cellStyle name="Normal 6 8 2 2 3" xfId="7728" xr:uid="{00000000-0005-0000-0000-0000011E0000}"/>
    <cellStyle name="Normal 6 8 2 2 3 2" xfId="7729" xr:uid="{00000000-0005-0000-0000-0000021E0000}"/>
    <cellStyle name="Normal 6 8 2 2 4" xfId="7730" xr:uid="{00000000-0005-0000-0000-0000031E0000}"/>
    <cellStyle name="Normal 6 8 2 2 5" xfId="7731" xr:uid="{00000000-0005-0000-0000-0000041E0000}"/>
    <cellStyle name="Normal 6 8 2 3" xfId="7732" xr:uid="{00000000-0005-0000-0000-0000051E0000}"/>
    <cellStyle name="Normal 6 8 2 3 2" xfId="7733" xr:uid="{00000000-0005-0000-0000-0000061E0000}"/>
    <cellStyle name="Normal 6 8 2 3 2 2" xfId="7734" xr:uid="{00000000-0005-0000-0000-0000071E0000}"/>
    <cellStyle name="Normal 6 8 2 3 3" xfId="7735" xr:uid="{00000000-0005-0000-0000-0000081E0000}"/>
    <cellStyle name="Normal 6 8 2 3 4" xfId="7736" xr:uid="{00000000-0005-0000-0000-0000091E0000}"/>
    <cellStyle name="Normal 6 8 2 4" xfId="7737" xr:uid="{00000000-0005-0000-0000-00000A1E0000}"/>
    <cellStyle name="Normal 6 8 2 4 2" xfId="7738" xr:uid="{00000000-0005-0000-0000-00000B1E0000}"/>
    <cellStyle name="Normal 6 8 2 5" xfId="7739" xr:uid="{00000000-0005-0000-0000-00000C1E0000}"/>
    <cellStyle name="Normal 6 8 2 6" xfId="7740" xr:uid="{00000000-0005-0000-0000-00000D1E0000}"/>
    <cellStyle name="Normal 6 8 3" xfId="7741" xr:uid="{00000000-0005-0000-0000-00000E1E0000}"/>
    <cellStyle name="Normal 6 8 3 2" xfId="7742" xr:uid="{00000000-0005-0000-0000-00000F1E0000}"/>
    <cellStyle name="Normal 6 8 3 2 2" xfId="7743" xr:uid="{00000000-0005-0000-0000-0000101E0000}"/>
    <cellStyle name="Normal 6 8 3 2 2 2" xfId="7744" xr:uid="{00000000-0005-0000-0000-0000111E0000}"/>
    <cellStyle name="Normal 6 8 3 2 3" xfId="7745" xr:uid="{00000000-0005-0000-0000-0000121E0000}"/>
    <cellStyle name="Normal 6 8 3 2 4" xfId="7746" xr:uid="{00000000-0005-0000-0000-0000131E0000}"/>
    <cellStyle name="Normal 6 8 3 3" xfId="7747" xr:uid="{00000000-0005-0000-0000-0000141E0000}"/>
    <cellStyle name="Normal 6 8 3 3 2" xfId="7748" xr:uid="{00000000-0005-0000-0000-0000151E0000}"/>
    <cellStyle name="Normal 6 8 3 4" xfId="7749" xr:uid="{00000000-0005-0000-0000-0000161E0000}"/>
    <cellStyle name="Normal 6 8 3 5" xfId="7750" xr:uid="{00000000-0005-0000-0000-0000171E0000}"/>
    <cellStyle name="Normal 6 8 4" xfId="7751" xr:uid="{00000000-0005-0000-0000-0000181E0000}"/>
    <cellStyle name="Normal 6 8 4 2" xfId="7752" xr:uid="{00000000-0005-0000-0000-0000191E0000}"/>
    <cellStyle name="Normal 6 8 4 2 2" xfId="7753" xr:uid="{00000000-0005-0000-0000-00001A1E0000}"/>
    <cellStyle name="Normal 6 8 4 3" xfId="7754" xr:uid="{00000000-0005-0000-0000-00001B1E0000}"/>
    <cellStyle name="Normal 6 8 4 4" xfId="7755" xr:uid="{00000000-0005-0000-0000-00001C1E0000}"/>
    <cellStyle name="Normal 6 8 5" xfId="7756" xr:uid="{00000000-0005-0000-0000-00001D1E0000}"/>
    <cellStyle name="Normal 6 8 5 2" xfId="7757" xr:uid="{00000000-0005-0000-0000-00001E1E0000}"/>
    <cellStyle name="Normal 6 8 6" xfId="7758" xr:uid="{00000000-0005-0000-0000-00001F1E0000}"/>
    <cellStyle name="Normal 6 8 7" xfId="7759" xr:uid="{00000000-0005-0000-0000-0000201E0000}"/>
    <cellStyle name="Normal 6 9" xfId="7760" xr:uid="{00000000-0005-0000-0000-0000211E0000}"/>
    <cellStyle name="Normal 6 9 2" xfId="7761" xr:uid="{00000000-0005-0000-0000-0000221E0000}"/>
    <cellStyle name="Normal 6 9 2 2" xfId="7762" xr:uid="{00000000-0005-0000-0000-0000231E0000}"/>
    <cellStyle name="Normal 6 9 2 2 2" xfId="7763" xr:uid="{00000000-0005-0000-0000-0000241E0000}"/>
    <cellStyle name="Normal 6 9 2 2 2 2" xfId="7764" xr:uid="{00000000-0005-0000-0000-0000251E0000}"/>
    <cellStyle name="Normal 6 9 2 2 3" xfId="7765" xr:uid="{00000000-0005-0000-0000-0000261E0000}"/>
    <cellStyle name="Normal 6 9 2 2 4" xfId="7766" xr:uid="{00000000-0005-0000-0000-0000271E0000}"/>
    <cellStyle name="Normal 6 9 2 3" xfId="7767" xr:uid="{00000000-0005-0000-0000-0000281E0000}"/>
    <cellStyle name="Normal 6 9 2 3 2" xfId="7768" xr:uid="{00000000-0005-0000-0000-0000291E0000}"/>
    <cellStyle name="Normal 6 9 2 4" xfId="7769" xr:uid="{00000000-0005-0000-0000-00002A1E0000}"/>
    <cellStyle name="Normal 6 9 2 5" xfId="7770" xr:uid="{00000000-0005-0000-0000-00002B1E0000}"/>
    <cellStyle name="Normal 6 9 3" xfId="7771" xr:uid="{00000000-0005-0000-0000-00002C1E0000}"/>
    <cellStyle name="Normal 6 9 3 2" xfId="7772" xr:uid="{00000000-0005-0000-0000-00002D1E0000}"/>
    <cellStyle name="Normal 6 9 3 2 2" xfId="7773" xr:uid="{00000000-0005-0000-0000-00002E1E0000}"/>
    <cellStyle name="Normal 6 9 3 3" xfId="7774" xr:uid="{00000000-0005-0000-0000-00002F1E0000}"/>
    <cellStyle name="Normal 6 9 3 4" xfId="7775" xr:uid="{00000000-0005-0000-0000-0000301E0000}"/>
    <cellStyle name="Normal 6 9 4" xfId="7776" xr:uid="{00000000-0005-0000-0000-0000311E0000}"/>
    <cellStyle name="Normal 6 9 4 2" xfId="7777" xr:uid="{00000000-0005-0000-0000-0000321E0000}"/>
    <cellStyle name="Normal 6 9 5" xfId="7778" xr:uid="{00000000-0005-0000-0000-0000331E0000}"/>
    <cellStyle name="Normal 6 9 6" xfId="7779" xr:uid="{00000000-0005-0000-0000-0000341E0000}"/>
    <cellStyle name="Normal 6_Business - 664 Plan  - 020311" xfId="7780" xr:uid="{00000000-0005-0000-0000-0000351E0000}"/>
    <cellStyle name="Normal 60" xfId="7781" xr:uid="{00000000-0005-0000-0000-0000361E0000}"/>
    <cellStyle name="Normal 61" xfId="7782" xr:uid="{00000000-0005-0000-0000-0000371E0000}"/>
    <cellStyle name="Normal 62" xfId="7783" xr:uid="{00000000-0005-0000-0000-0000381E0000}"/>
    <cellStyle name="Normal 63" xfId="7784" xr:uid="{00000000-0005-0000-0000-0000391E0000}"/>
    <cellStyle name="Normal 64" xfId="7785" xr:uid="{00000000-0005-0000-0000-00003A1E0000}"/>
    <cellStyle name="Normal 65" xfId="7786" xr:uid="{00000000-0005-0000-0000-00003B1E0000}"/>
    <cellStyle name="Normal 66" xfId="7787" xr:uid="{00000000-0005-0000-0000-00003C1E0000}"/>
    <cellStyle name="Normal 67" xfId="7788" xr:uid="{00000000-0005-0000-0000-00003D1E0000}"/>
    <cellStyle name="Normal 68" xfId="7789" xr:uid="{00000000-0005-0000-0000-00003E1E0000}"/>
    <cellStyle name="Normal 68 2" xfId="7790" xr:uid="{00000000-0005-0000-0000-00003F1E0000}"/>
    <cellStyle name="Normal 69" xfId="7791" xr:uid="{00000000-0005-0000-0000-0000401E0000}"/>
    <cellStyle name="Normal 69 2" xfId="7792" xr:uid="{00000000-0005-0000-0000-0000411E0000}"/>
    <cellStyle name="Normal 7" xfId="134" xr:uid="{00000000-0005-0000-0000-0000421E0000}"/>
    <cellStyle name="Normal 7 2" xfId="7793" xr:uid="{00000000-0005-0000-0000-0000431E0000}"/>
    <cellStyle name="Normal 7 2 10" xfId="7794" xr:uid="{00000000-0005-0000-0000-0000441E0000}"/>
    <cellStyle name="Normal 7 2 2" xfId="7795" xr:uid="{00000000-0005-0000-0000-0000451E0000}"/>
    <cellStyle name="Normal 7 2 2 2" xfId="7796" xr:uid="{00000000-0005-0000-0000-0000461E0000}"/>
    <cellStyle name="Normal 7 2 2 2 2" xfId="7797" xr:uid="{00000000-0005-0000-0000-0000471E0000}"/>
    <cellStyle name="Normal 7 2 2 2 2 2" xfId="7798" xr:uid="{00000000-0005-0000-0000-0000481E0000}"/>
    <cellStyle name="Normal 7 2 2 2 2 2 2" xfId="7799" xr:uid="{00000000-0005-0000-0000-0000491E0000}"/>
    <cellStyle name="Normal 7 2 2 2 2 2 2 2" xfId="7800" xr:uid="{00000000-0005-0000-0000-00004A1E0000}"/>
    <cellStyle name="Normal 7 2 2 2 2 2 2 2 2" xfId="7801" xr:uid="{00000000-0005-0000-0000-00004B1E0000}"/>
    <cellStyle name="Normal 7 2 2 2 2 2 2 3" xfId="7802" xr:uid="{00000000-0005-0000-0000-00004C1E0000}"/>
    <cellStyle name="Normal 7 2 2 2 2 2 2 4" xfId="7803" xr:uid="{00000000-0005-0000-0000-00004D1E0000}"/>
    <cellStyle name="Normal 7 2 2 2 2 2 3" xfId="7804" xr:uid="{00000000-0005-0000-0000-00004E1E0000}"/>
    <cellStyle name="Normal 7 2 2 2 2 2 3 2" xfId="7805" xr:uid="{00000000-0005-0000-0000-00004F1E0000}"/>
    <cellStyle name="Normal 7 2 2 2 2 2 4" xfId="7806" xr:uid="{00000000-0005-0000-0000-0000501E0000}"/>
    <cellStyle name="Normal 7 2 2 2 2 2 5" xfId="7807" xr:uid="{00000000-0005-0000-0000-0000511E0000}"/>
    <cellStyle name="Normal 7 2 2 2 2 3" xfId="7808" xr:uid="{00000000-0005-0000-0000-0000521E0000}"/>
    <cellStyle name="Normal 7 2 2 2 2 3 2" xfId="7809" xr:uid="{00000000-0005-0000-0000-0000531E0000}"/>
    <cellStyle name="Normal 7 2 2 2 2 3 2 2" xfId="7810" xr:uid="{00000000-0005-0000-0000-0000541E0000}"/>
    <cellStyle name="Normal 7 2 2 2 2 3 3" xfId="7811" xr:uid="{00000000-0005-0000-0000-0000551E0000}"/>
    <cellStyle name="Normal 7 2 2 2 2 3 4" xfId="7812" xr:uid="{00000000-0005-0000-0000-0000561E0000}"/>
    <cellStyle name="Normal 7 2 2 2 2 4" xfId="7813" xr:uid="{00000000-0005-0000-0000-0000571E0000}"/>
    <cellStyle name="Normal 7 2 2 2 2 4 2" xfId="7814" xr:uid="{00000000-0005-0000-0000-0000581E0000}"/>
    <cellStyle name="Normal 7 2 2 2 2 5" xfId="7815" xr:uid="{00000000-0005-0000-0000-0000591E0000}"/>
    <cellStyle name="Normal 7 2 2 2 2 6" xfId="7816" xr:uid="{00000000-0005-0000-0000-00005A1E0000}"/>
    <cellStyle name="Normal 7 2 2 2 3" xfId="7817" xr:uid="{00000000-0005-0000-0000-00005B1E0000}"/>
    <cellStyle name="Normal 7 2 2 2 3 2" xfId="7818" xr:uid="{00000000-0005-0000-0000-00005C1E0000}"/>
    <cellStyle name="Normal 7 2 2 2 3 2 2" xfId="7819" xr:uid="{00000000-0005-0000-0000-00005D1E0000}"/>
    <cellStyle name="Normal 7 2 2 2 3 2 2 2" xfId="7820" xr:uid="{00000000-0005-0000-0000-00005E1E0000}"/>
    <cellStyle name="Normal 7 2 2 2 3 2 3" xfId="7821" xr:uid="{00000000-0005-0000-0000-00005F1E0000}"/>
    <cellStyle name="Normal 7 2 2 2 3 2 4" xfId="7822" xr:uid="{00000000-0005-0000-0000-0000601E0000}"/>
    <cellStyle name="Normal 7 2 2 2 3 3" xfId="7823" xr:uid="{00000000-0005-0000-0000-0000611E0000}"/>
    <cellStyle name="Normal 7 2 2 2 3 3 2" xfId="7824" xr:uid="{00000000-0005-0000-0000-0000621E0000}"/>
    <cellStyle name="Normal 7 2 2 2 3 4" xfId="7825" xr:uid="{00000000-0005-0000-0000-0000631E0000}"/>
    <cellStyle name="Normal 7 2 2 2 3 5" xfId="7826" xr:uid="{00000000-0005-0000-0000-0000641E0000}"/>
    <cellStyle name="Normal 7 2 2 2 4" xfId="7827" xr:uid="{00000000-0005-0000-0000-0000651E0000}"/>
    <cellStyle name="Normal 7 2 2 2 4 2" xfId="7828" xr:uid="{00000000-0005-0000-0000-0000661E0000}"/>
    <cellStyle name="Normal 7 2 2 2 4 2 2" xfId="7829" xr:uid="{00000000-0005-0000-0000-0000671E0000}"/>
    <cellStyle name="Normal 7 2 2 2 4 3" xfId="7830" xr:uid="{00000000-0005-0000-0000-0000681E0000}"/>
    <cellStyle name="Normal 7 2 2 2 4 4" xfId="7831" xr:uid="{00000000-0005-0000-0000-0000691E0000}"/>
    <cellStyle name="Normal 7 2 2 2 5" xfId="7832" xr:uid="{00000000-0005-0000-0000-00006A1E0000}"/>
    <cellStyle name="Normal 7 2 2 2 5 2" xfId="7833" xr:uid="{00000000-0005-0000-0000-00006B1E0000}"/>
    <cellStyle name="Normal 7 2 2 2 6" xfId="7834" xr:uid="{00000000-0005-0000-0000-00006C1E0000}"/>
    <cellStyle name="Normal 7 2 2 2 7" xfId="7835" xr:uid="{00000000-0005-0000-0000-00006D1E0000}"/>
    <cellStyle name="Normal 7 2 2 3" xfId="7836" xr:uid="{00000000-0005-0000-0000-00006E1E0000}"/>
    <cellStyle name="Normal 7 2 2 3 2" xfId="7837" xr:uid="{00000000-0005-0000-0000-00006F1E0000}"/>
    <cellStyle name="Normal 7 2 2 3 2 2" xfId="7838" xr:uid="{00000000-0005-0000-0000-0000701E0000}"/>
    <cellStyle name="Normal 7 2 2 3 2 2 2" xfId="7839" xr:uid="{00000000-0005-0000-0000-0000711E0000}"/>
    <cellStyle name="Normal 7 2 2 3 2 2 2 2" xfId="7840" xr:uid="{00000000-0005-0000-0000-0000721E0000}"/>
    <cellStyle name="Normal 7 2 2 3 2 2 3" xfId="7841" xr:uid="{00000000-0005-0000-0000-0000731E0000}"/>
    <cellStyle name="Normal 7 2 2 3 2 2 4" xfId="7842" xr:uid="{00000000-0005-0000-0000-0000741E0000}"/>
    <cellStyle name="Normal 7 2 2 3 2 3" xfId="7843" xr:uid="{00000000-0005-0000-0000-0000751E0000}"/>
    <cellStyle name="Normal 7 2 2 3 2 3 2" xfId="7844" xr:uid="{00000000-0005-0000-0000-0000761E0000}"/>
    <cellStyle name="Normal 7 2 2 3 2 4" xfId="7845" xr:uid="{00000000-0005-0000-0000-0000771E0000}"/>
    <cellStyle name="Normal 7 2 2 3 2 5" xfId="7846" xr:uid="{00000000-0005-0000-0000-0000781E0000}"/>
    <cellStyle name="Normal 7 2 2 3 3" xfId="7847" xr:uid="{00000000-0005-0000-0000-0000791E0000}"/>
    <cellStyle name="Normal 7 2 2 3 3 2" xfId="7848" xr:uid="{00000000-0005-0000-0000-00007A1E0000}"/>
    <cellStyle name="Normal 7 2 2 3 3 2 2" xfId="7849" xr:uid="{00000000-0005-0000-0000-00007B1E0000}"/>
    <cellStyle name="Normal 7 2 2 3 3 3" xfId="7850" xr:uid="{00000000-0005-0000-0000-00007C1E0000}"/>
    <cellStyle name="Normal 7 2 2 3 3 4" xfId="7851" xr:uid="{00000000-0005-0000-0000-00007D1E0000}"/>
    <cellStyle name="Normal 7 2 2 3 4" xfId="7852" xr:uid="{00000000-0005-0000-0000-00007E1E0000}"/>
    <cellStyle name="Normal 7 2 2 3 4 2" xfId="7853" xr:uid="{00000000-0005-0000-0000-00007F1E0000}"/>
    <cellStyle name="Normal 7 2 2 3 5" xfId="7854" xr:uid="{00000000-0005-0000-0000-0000801E0000}"/>
    <cellStyle name="Normal 7 2 2 3 6" xfId="7855" xr:uid="{00000000-0005-0000-0000-0000811E0000}"/>
    <cellStyle name="Normal 7 2 2 4" xfId="7856" xr:uid="{00000000-0005-0000-0000-0000821E0000}"/>
    <cellStyle name="Normal 7 2 2 4 2" xfId="7857" xr:uid="{00000000-0005-0000-0000-0000831E0000}"/>
    <cellStyle name="Normal 7 2 2 4 2 2" xfId="7858" xr:uid="{00000000-0005-0000-0000-0000841E0000}"/>
    <cellStyle name="Normal 7 2 2 4 2 2 2" xfId="7859" xr:uid="{00000000-0005-0000-0000-0000851E0000}"/>
    <cellStyle name="Normal 7 2 2 4 2 2 2 2" xfId="7860" xr:uid="{00000000-0005-0000-0000-0000861E0000}"/>
    <cellStyle name="Normal 7 2 2 4 2 2 3" xfId="7861" xr:uid="{00000000-0005-0000-0000-0000871E0000}"/>
    <cellStyle name="Normal 7 2 2 4 2 2 4" xfId="7862" xr:uid="{00000000-0005-0000-0000-0000881E0000}"/>
    <cellStyle name="Normal 7 2 2 4 2 3" xfId="7863" xr:uid="{00000000-0005-0000-0000-0000891E0000}"/>
    <cellStyle name="Normal 7 2 2 4 2 3 2" xfId="7864" xr:uid="{00000000-0005-0000-0000-00008A1E0000}"/>
    <cellStyle name="Normal 7 2 2 4 2 4" xfId="7865" xr:uid="{00000000-0005-0000-0000-00008B1E0000}"/>
    <cellStyle name="Normal 7 2 2 4 2 5" xfId="7866" xr:uid="{00000000-0005-0000-0000-00008C1E0000}"/>
    <cellStyle name="Normal 7 2 2 4 3" xfId="7867" xr:uid="{00000000-0005-0000-0000-00008D1E0000}"/>
    <cellStyle name="Normal 7 2 2 4 3 2" xfId="7868" xr:uid="{00000000-0005-0000-0000-00008E1E0000}"/>
    <cellStyle name="Normal 7 2 2 4 3 2 2" xfId="7869" xr:uid="{00000000-0005-0000-0000-00008F1E0000}"/>
    <cellStyle name="Normal 7 2 2 4 3 3" xfId="7870" xr:uid="{00000000-0005-0000-0000-0000901E0000}"/>
    <cellStyle name="Normal 7 2 2 4 3 4" xfId="7871" xr:uid="{00000000-0005-0000-0000-0000911E0000}"/>
    <cellStyle name="Normal 7 2 2 4 4" xfId="7872" xr:uid="{00000000-0005-0000-0000-0000921E0000}"/>
    <cellStyle name="Normal 7 2 2 4 4 2" xfId="7873" xr:uid="{00000000-0005-0000-0000-0000931E0000}"/>
    <cellStyle name="Normal 7 2 2 4 5" xfId="7874" xr:uid="{00000000-0005-0000-0000-0000941E0000}"/>
    <cellStyle name="Normal 7 2 2 4 6" xfId="7875" xr:uid="{00000000-0005-0000-0000-0000951E0000}"/>
    <cellStyle name="Normal 7 2 2 5" xfId="7876" xr:uid="{00000000-0005-0000-0000-0000961E0000}"/>
    <cellStyle name="Normal 7 2 2 5 2" xfId="7877" xr:uid="{00000000-0005-0000-0000-0000971E0000}"/>
    <cellStyle name="Normal 7 2 2 5 2 2" xfId="7878" xr:uid="{00000000-0005-0000-0000-0000981E0000}"/>
    <cellStyle name="Normal 7 2 2 5 2 2 2" xfId="7879" xr:uid="{00000000-0005-0000-0000-0000991E0000}"/>
    <cellStyle name="Normal 7 2 2 5 2 3" xfId="7880" xr:uid="{00000000-0005-0000-0000-00009A1E0000}"/>
    <cellStyle name="Normal 7 2 2 5 2 4" xfId="7881" xr:uid="{00000000-0005-0000-0000-00009B1E0000}"/>
    <cellStyle name="Normal 7 2 2 5 3" xfId="7882" xr:uid="{00000000-0005-0000-0000-00009C1E0000}"/>
    <cellStyle name="Normal 7 2 2 5 3 2" xfId="7883" xr:uid="{00000000-0005-0000-0000-00009D1E0000}"/>
    <cellStyle name="Normal 7 2 2 5 4" xfId="7884" xr:uid="{00000000-0005-0000-0000-00009E1E0000}"/>
    <cellStyle name="Normal 7 2 2 5 5" xfId="7885" xr:uid="{00000000-0005-0000-0000-00009F1E0000}"/>
    <cellStyle name="Normal 7 2 2 6" xfId="7886" xr:uid="{00000000-0005-0000-0000-0000A01E0000}"/>
    <cellStyle name="Normal 7 2 2 6 2" xfId="7887" xr:uid="{00000000-0005-0000-0000-0000A11E0000}"/>
    <cellStyle name="Normal 7 2 2 6 2 2" xfId="7888" xr:uid="{00000000-0005-0000-0000-0000A21E0000}"/>
    <cellStyle name="Normal 7 2 2 6 3" xfId="7889" xr:uid="{00000000-0005-0000-0000-0000A31E0000}"/>
    <cellStyle name="Normal 7 2 2 6 4" xfId="7890" xr:uid="{00000000-0005-0000-0000-0000A41E0000}"/>
    <cellStyle name="Normal 7 2 2 7" xfId="7891" xr:uid="{00000000-0005-0000-0000-0000A51E0000}"/>
    <cellStyle name="Normal 7 2 2 7 2" xfId="7892" xr:uid="{00000000-0005-0000-0000-0000A61E0000}"/>
    <cellStyle name="Normal 7 2 2 8" xfId="7893" xr:uid="{00000000-0005-0000-0000-0000A71E0000}"/>
    <cellStyle name="Normal 7 2 2 9" xfId="7894" xr:uid="{00000000-0005-0000-0000-0000A81E0000}"/>
    <cellStyle name="Normal 7 2 3" xfId="7895" xr:uid="{00000000-0005-0000-0000-0000A91E0000}"/>
    <cellStyle name="Normal 7 2 3 2" xfId="7896" xr:uid="{00000000-0005-0000-0000-0000AA1E0000}"/>
    <cellStyle name="Normal 7 2 3 2 2" xfId="7897" xr:uid="{00000000-0005-0000-0000-0000AB1E0000}"/>
    <cellStyle name="Normal 7 2 3 2 2 2" xfId="7898" xr:uid="{00000000-0005-0000-0000-0000AC1E0000}"/>
    <cellStyle name="Normal 7 2 3 2 2 2 2" xfId="7899" xr:uid="{00000000-0005-0000-0000-0000AD1E0000}"/>
    <cellStyle name="Normal 7 2 3 2 2 2 2 2" xfId="7900" xr:uid="{00000000-0005-0000-0000-0000AE1E0000}"/>
    <cellStyle name="Normal 7 2 3 2 2 2 3" xfId="7901" xr:uid="{00000000-0005-0000-0000-0000AF1E0000}"/>
    <cellStyle name="Normal 7 2 3 2 2 2 4" xfId="7902" xr:uid="{00000000-0005-0000-0000-0000B01E0000}"/>
    <cellStyle name="Normal 7 2 3 2 2 3" xfId="7903" xr:uid="{00000000-0005-0000-0000-0000B11E0000}"/>
    <cellStyle name="Normal 7 2 3 2 2 3 2" xfId="7904" xr:uid="{00000000-0005-0000-0000-0000B21E0000}"/>
    <cellStyle name="Normal 7 2 3 2 2 4" xfId="7905" xr:uid="{00000000-0005-0000-0000-0000B31E0000}"/>
    <cellStyle name="Normal 7 2 3 2 2 5" xfId="7906" xr:uid="{00000000-0005-0000-0000-0000B41E0000}"/>
    <cellStyle name="Normal 7 2 3 2 3" xfId="7907" xr:uid="{00000000-0005-0000-0000-0000B51E0000}"/>
    <cellStyle name="Normal 7 2 3 2 3 2" xfId="7908" xr:uid="{00000000-0005-0000-0000-0000B61E0000}"/>
    <cellStyle name="Normal 7 2 3 2 3 2 2" xfId="7909" xr:uid="{00000000-0005-0000-0000-0000B71E0000}"/>
    <cellStyle name="Normal 7 2 3 2 3 3" xfId="7910" xr:uid="{00000000-0005-0000-0000-0000B81E0000}"/>
    <cellStyle name="Normal 7 2 3 2 3 4" xfId="7911" xr:uid="{00000000-0005-0000-0000-0000B91E0000}"/>
    <cellStyle name="Normal 7 2 3 2 4" xfId="7912" xr:uid="{00000000-0005-0000-0000-0000BA1E0000}"/>
    <cellStyle name="Normal 7 2 3 2 4 2" xfId="7913" xr:uid="{00000000-0005-0000-0000-0000BB1E0000}"/>
    <cellStyle name="Normal 7 2 3 2 5" xfId="7914" xr:uid="{00000000-0005-0000-0000-0000BC1E0000}"/>
    <cellStyle name="Normal 7 2 3 2 6" xfId="7915" xr:uid="{00000000-0005-0000-0000-0000BD1E0000}"/>
    <cellStyle name="Normal 7 2 3 3" xfId="7916" xr:uid="{00000000-0005-0000-0000-0000BE1E0000}"/>
    <cellStyle name="Normal 7 2 3 3 2" xfId="7917" xr:uid="{00000000-0005-0000-0000-0000BF1E0000}"/>
    <cellStyle name="Normal 7 2 3 3 2 2" xfId="7918" xr:uid="{00000000-0005-0000-0000-0000C01E0000}"/>
    <cellStyle name="Normal 7 2 3 3 2 2 2" xfId="7919" xr:uid="{00000000-0005-0000-0000-0000C11E0000}"/>
    <cellStyle name="Normal 7 2 3 3 2 3" xfId="7920" xr:uid="{00000000-0005-0000-0000-0000C21E0000}"/>
    <cellStyle name="Normal 7 2 3 3 2 4" xfId="7921" xr:uid="{00000000-0005-0000-0000-0000C31E0000}"/>
    <cellStyle name="Normal 7 2 3 3 3" xfId="7922" xr:uid="{00000000-0005-0000-0000-0000C41E0000}"/>
    <cellStyle name="Normal 7 2 3 3 3 2" xfId="7923" xr:uid="{00000000-0005-0000-0000-0000C51E0000}"/>
    <cellStyle name="Normal 7 2 3 3 4" xfId="7924" xr:uid="{00000000-0005-0000-0000-0000C61E0000}"/>
    <cellStyle name="Normal 7 2 3 3 5" xfId="7925" xr:uid="{00000000-0005-0000-0000-0000C71E0000}"/>
    <cellStyle name="Normal 7 2 3 4" xfId="7926" xr:uid="{00000000-0005-0000-0000-0000C81E0000}"/>
    <cellStyle name="Normal 7 2 3 4 2" xfId="7927" xr:uid="{00000000-0005-0000-0000-0000C91E0000}"/>
    <cellStyle name="Normal 7 2 3 4 2 2" xfId="7928" xr:uid="{00000000-0005-0000-0000-0000CA1E0000}"/>
    <cellStyle name="Normal 7 2 3 4 3" xfId="7929" xr:uid="{00000000-0005-0000-0000-0000CB1E0000}"/>
    <cellStyle name="Normal 7 2 3 4 4" xfId="7930" xr:uid="{00000000-0005-0000-0000-0000CC1E0000}"/>
    <cellStyle name="Normal 7 2 3 5" xfId="7931" xr:uid="{00000000-0005-0000-0000-0000CD1E0000}"/>
    <cellStyle name="Normal 7 2 3 5 2" xfId="7932" xr:uid="{00000000-0005-0000-0000-0000CE1E0000}"/>
    <cellStyle name="Normal 7 2 3 6" xfId="7933" xr:uid="{00000000-0005-0000-0000-0000CF1E0000}"/>
    <cellStyle name="Normal 7 2 3 7" xfId="7934" xr:uid="{00000000-0005-0000-0000-0000D01E0000}"/>
    <cellStyle name="Normal 7 2 4" xfId="7935" xr:uid="{00000000-0005-0000-0000-0000D11E0000}"/>
    <cellStyle name="Normal 7 2 4 2" xfId="7936" xr:uid="{00000000-0005-0000-0000-0000D21E0000}"/>
    <cellStyle name="Normal 7 2 4 2 2" xfId="7937" xr:uid="{00000000-0005-0000-0000-0000D31E0000}"/>
    <cellStyle name="Normal 7 2 4 2 2 2" xfId="7938" xr:uid="{00000000-0005-0000-0000-0000D41E0000}"/>
    <cellStyle name="Normal 7 2 4 2 2 2 2" xfId="7939" xr:uid="{00000000-0005-0000-0000-0000D51E0000}"/>
    <cellStyle name="Normal 7 2 4 2 2 3" xfId="7940" xr:uid="{00000000-0005-0000-0000-0000D61E0000}"/>
    <cellStyle name="Normal 7 2 4 2 2 4" xfId="7941" xr:uid="{00000000-0005-0000-0000-0000D71E0000}"/>
    <cellStyle name="Normal 7 2 4 2 3" xfId="7942" xr:uid="{00000000-0005-0000-0000-0000D81E0000}"/>
    <cellStyle name="Normal 7 2 4 2 3 2" xfId="7943" xr:uid="{00000000-0005-0000-0000-0000D91E0000}"/>
    <cellStyle name="Normal 7 2 4 2 4" xfId="7944" xr:uid="{00000000-0005-0000-0000-0000DA1E0000}"/>
    <cellStyle name="Normal 7 2 4 2 5" xfId="7945" xr:uid="{00000000-0005-0000-0000-0000DB1E0000}"/>
    <cellStyle name="Normal 7 2 4 3" xfId="7946" xr:uid="{00000000-0005-0000-0000-0000DC1E0000}"/>
    <cellStyle name="Normal 7 2 4 3 2" xfId="7947" xr:uid="{00000000-0005-0000-0000-0000DD1E0000}"/>
    <cellStyle name="Normal 7 2 4 3 2 2" xfId="7948" xr:uid="{00000000-0005-0000-0000-0000DE1E0000}"/>
    <cellStyle name="Normal 7 2 4 3 3" xfId="7949" xr:uid="{00000000-0005-0000-0000-0000DF1E0000}"/>
    <cellStyle name="Normal 7 2 4 3 4" xfId="7950" xr:uid="{00000000-0005-0000-0000-0000E01E0000}"/>
    <cellStyle name="Normal 7 2 4 4" xfId="7951" xr:uid="{00000000-0005-0000-0000-0000E11E0000}"/>
    <cellStyle name="Normal 7 2 4 4 2" xfId="7952" xr:uid="{00000000-0005-0000-0000-0000E21E0000}"/>
    <cellStyle name="Normal 7 2 4 5" xfId="7953" xr:uid="{00000000-0005-0000-0000-0000E31E0000}"/>
    <cellStyle name="Normal 7 2 4 6" xfId="7954" xr:uid="{00000000-0005-0000-0000-0000E41E0000}"/>
    <cellStyle name="Normal 7 2 5" xfId="7955" xr:uid="{00000000-0005-0000-0000-0000E51E0000}"/>
    <cellStyle name="Normal 7 2 5 2" xfId="7956" xr:uid="{00000000-0005-0000-0000-0000E61E0000}"/>
    <cellStyle name="Normal 7 2 5 2 2" xfId="7957" xr:uid="{00000000-0005-0000-0000-0000E71E0000}"/>
    <cellStyle name="Normal 7 2 5 2 2 2" xfId="7958" xr:uid="{00000000-0005-0000-0000-0000E81E0000}"/>
    <cellStyle name="Normal 7 2 5 2 2 2 2" xfId="7959" xr:uid="{00000000-0005-0000-0000-0000E91E0000}"/>
    <cellStyle name="Normal 7 2 5 2 2 3" xfId="7960" xr:uid="{00000000-0005-0000-0000-0000EA1E0000}"/>
    <cellStyle name="Normal 7 2 5 2 2 4" xfId="7961" xr:uid="{00000000-0005-0000-0000-0000EB1E0000}"/>
    <cellStyle name="Normal 7 2 5 2 3" xfId="7962" xr:uid="{00000000-0005-0000-0000-0000EC1E0000}"/>
    <cellStyle name="Normal 7 2 5 2 3 2" xfId="7963" xr:uid="{00000000-0005-0000-0000-0000ED1E0000}"/>
    <cellStyle name="Normal 7 2 5 2 4" xfId="7964" xr:uid="{00000000-0005-0000-0000-0000EE1E0000}"/>
    <cellStyle name="Normal 7 2 5 2 5" xfId="7965" xr:uid="{00000000-0005-0000-0000-0000EF1E0000}"/>
    <cellStyle name="Normal 7 2 5 3" xfId="7966" xr:uid="{00000000-0005-0000-0000-0000F01E0000}"/>
    <cellStyle name="Normal 7 2 5 3 2" xfId="7967" xr:uid="{00000000-0005-0000-0000-0000F11E0000}"/>
    <cellStyle name="Normal 7 2 5 3 2 2" xfId="7968" xr:uid="{00000000-0005-0000-0000-0000F21E0000}"/>
    <cellStyle name="Normal 7 2 5 3 3" xfId="7969" xr:uid="{00000000-0005-0000-0000-0000F31E0000}"/>
    <cellStyle name="Normal 7 2 5 3 4" xfId="7970" xr:uid="{00000000-0005-0000-0000-0000F41E0000}"/>
    <cellStyle name="Normal 7 2 5 4" xfId="7971" xr:uid="{00000000-0005-0000-0000-0000F51E0000}"/>
    <cellStyle name="Normal 7 2 5 4 2" xfId="7972" xr:uid="{00000000-0005-0000-0000-0000F61E0000}"/>
    <cellStyle name="Normal 7 2 5 5" xfId="7973" xr:uid="{00000000-0005-0000-0000-0000F71E0000}"/>
    <cellStyle name="Normal 7 2 5 6" xfId="7974" xr:uid="{00000000-0005-0000-0000-0000F81E0000}"/>
    <cellStyle name="Normal 7 2 6" xfId="7975" xr:uid="{00000000-0005-0000-0000-0000F91E0000}"/>
    <cellStyle name="Normal 7 2 6 2" xfId="7976" xr:uid="{00000000-0005-0000-0000-0000FA1E0000}"/>
    <cellStyle name="Normal 7 2 6 2 2" xfId="7977" xr:uid="{00000000-0005-0000-0000-0000FB1E0000}"/>
    <cellStyle name="Normal 7 2 6 2 2 2" xfId="7978" xr:uid="{00000000-0005-0000-0000-0000FC1E0000}"/>
    <cellStyle name="Normal 7 2 6 2 3" xfId="7979" xr:uid="{00000000-0005-0000-0000-0000FD1E0000}"/>
    <cellStyle name="Normal 7 2 6 2 4" xfId="7980" xr:uid="{00000000-0005-0000-0000-0000FE1E0000}"/>
    <cellStyle name="Normal 7 2 6 3" xfId="7981" xr:uid="{00000000-0005-0000-0000-0000FF1E0000}"/>
    <cellStyle name="Normal 7 2 6 3 2" xfId="7982" xr:uid="{00000000-0005-0000-0000-0000001F0000}"/>
    <cellStyle name="Normal 7 2 6 4" xfId="7983" xr:uid="{00000000-0005-0000-0000-0000011F0000}"/>
    <cellStyle name="Normal 7 2 6 5" xfId="7984" xr:uid="{00000000-0005-0000-0000-0000021F0000}"/>
    <cellStyle name="Normal 7 2 7" xfId="7985" xr:uid="{00000000-0005-0000-0000-0000031F0000}"/>
    <cellStyle name="Normal 7 2 7 2" xfId="7986" xr:uid="{00000000-0005-0000-0000-0000041F0000}"/>
    <cellStyle name="Normal 7 2 7 2 2" xfId="7987" xr:uid="{00000000-0005-0000-0000-0000051F0000}"/>
    <cellStyle name="Normal 7 2 7 3" xfId="7988" xr:uid="{00000000-0005-0000-0000-0000061F0000}"/>
    <cellStyle name="Normal 7 2 7 4" xfId="7989" xr:uid="{00000000-0005-0000-0000-0000071F0000}"/>
    <cellStyle name="Normal 7 2 8" xfId="7990" xr:uid="{00000000-0005-0000-0000-0000081F0000}"/>
    <cellStyle name="Normal 7 2 8 2" xfId="7991" xr:uid="{00000000-0005-0000-0000-0000091F0000}"/>
    <cellStyle name="Normal 7 2 9" xfId="7992" xr:uid="{00000000-0005-0000-0000-00000A1F0000}"/>
    <cellStyle name="Normal 7 3" xfId="7993" xr:uid="{00000000-0005-0000-0000-00000B1F0000}"/>
    <cellStyle name="Normal 70" xfId="7994" xr:uid="{00000000-0005-0000-0000-00000C1F0000}"/>
    <cellStyle name="Normal 71" xfId="7995" xr:uid="{00000000-0005-0000-0000-00000D1F0000}"/>
    <cellStyle name="Normal 72" xfId="7996" xr:uid="{00000000-0005-0000-0000-00000E1F0000}"/>
    <cellStyle name="Normal 73" xfId="7997" xr:uid="{00000000-0005-0000-0000-00000F1F0000}"/>
    <cellStyle name="Normal 73 2" xfId="7998" xr:uid="{00000000-0005-0000-0000-0000101F0000}"/>
    <cellStyle name="Normal 74" xfId="7999" xr:uid="{00000000-0005-0000-0000-0000111F0000}"/>
    <cellStyle name="Normal 74 2" xfId="8000" xr:uid="{00000000-0005-0000-0000-0000121F0000}"/>
    <cellStyle name="Normal 75" xfId="8001" xr:uid="{00000000-0005-0000-0000-0000131F0000}"/>
    <cellStyle name="Normal 75 2" xfId="8002" xr:uid="{00000000-0005-0000-0000-0000141F0000}"/>
    <cellStyle name="Normal 76" xfId="8003" xr:uid="{00000000-0005-0000-0000-0000151F0000}"/>
    <cellStyle name="Normal 76 2" xfId="8004" xr:uid="{00000000-0005-0000-0000-0000161F0000}"/>
    <cellStyle name="Normal 77" xfId="8005" xr:uid="{00000000-0005-0000-0000-0000171F0000}"/>
    <cellStyle name="Normal 77 2" xfId="8006" xr:uid="{00000000-0005-0000-0000-0000181F0000}"/>
    <cellStyle name="Normal 78" xfId="8007" xr:uid="{00000000-0005-0000-0000-0000191F0000}"/>
    <cellStyle name="Normal 79" xfId="8008" xr:uid="{00000000-0005-0000-0000-00001A1F0000}"/>
    <cellStyle name="Normal 79 2" xfId="8009" xr:uid="{00000000-0005-0000-0000-00001B1F0000}"/>
    <cellStyle name="Normal 8" xfId="8010" xr:uid="{00000000-0005-0000-0000-00001C1F0000}"/>
    <cellStyle name="Normal 8 10" xfId="8011" xr:uid="{00000000-0005-0000-0000-00001D1F0000}"/>
    <cellStyle name="Normal 8 10 2" xfId="8012" xr:uid="{00000000-0005-0000-0000-00001E1F0000}"/>
    <cellStyle name="Normal 8 10 2 2" xfId="8013" xr:uid="{00000000-0005-0000-0000-00001F1F0000}"/>
    <cellStyle name="Normal 8 10 2 2 2" xfId="8014" xr:uid="{00000000-0005-0000-0000-0000201F0000}"/>
    <cellStyle name="Normal 8 10 2 3" xfId="8015" xr:uid="{00000000-0005-0000-0000-0000211F0000}"/>
    <cellStyle name="Normal 8 10 2 4" xfId="8016" xr:uid="{00000000-0005-0000-0000-0000221F0000}"/>
    <cellStyle name="Normal 8 10 3" xfId="8017" xr:uid="{00000000-0005-0000-0000-0000231F0000}"/>
    <cellStyle name="Normal 8 10 3 2" xfId="8018" xr:uid="{00000000-0005-0000-0000-0000241F0000}"/>
    <cellStyle name="Normal 8 10 4" xfId="8019" xr:uid="{00000000-0005-0000-0000-0000251F0000}"/>
    <cellStyle name="Normal 8 10 5" xfId="8020" xr:uid="{00000000-0005-0000-0000-0000261F0000}"/>
    <cellStyle name="Normal 8 11" xfId="8021" xr:uid="{00000000-0005-0000-0000-0000271F0000}"/>
    <cellStyle name="Normal 8 11 2" xfId="8022" xr:uid="{00000000-0005-0000-0000-0000281F0000}"/>
    <cellStyle name="Normal 8 11 2 2" xfId="8023" xr:uid="{00000000-0005-0000-0000-0000291F0000}"/>
    <cellStyle name="Normal 8 11 2 2 2" xfId="8024" xr:uid="{00000000-0005-0000-0000-00002A1F0000}"/>
    <cellStyle name="Normal 8 11 2 3" xfId="8025" xr:uid="{00000000-0005-0000-0000-00002B1F0000}"/>
    <cellStyle name="Normal 8 11 2 4" xfId="8026" xr:uid="{00000000-0005-0000-0000-00002C1F0000}"/>
    <cellStyle name="Normal 8 11 3" xfId="8027" xr:uid="{00000000-0005-0000-0000-00002D1F0000}"/>
    <cellStyle name="Normal 8 11 3 2" xfId="8028" xr:uid="{00000000-0005-0000-0000-00002E1F0000}"/>
    <cellStyle name="Normal 8 11 4" xfId="8029" xr:uid="{00000000-0005-0000-0000-00002F1F0000}"/>
    <cellStyle name="Normal 8 11 5" xfId="8030" xr:uid="{00000000-0005-0000-0000-0000301F0000}"/>
    <cellStyle name="Normal 8 12" xfId="8031" xr:uid="{00000000-0005-0000-0000-0000311F0000}"/>
    <cellStyle name="Normal 8 13" xfId="8032" xr:uid="{00000000-0005-0000-0000-0000321F0000}"/>
    <cellStyle name="Normal 8 13 2" xfId="8033" xr:uid="{00000000-0005-0000-0000-0000331F0000}"/>
    <cellStyle name="Normal 8 13 2 2" xfId="8034" xr:uid="{00000000-0005-0000-0000-0000341F0000}"/>
    <cellStyle name="Normal 8 13 3" xfId="8035" xr:uid="{00000000-0005-0000-0000-0000351F0000}"/>
    <cellStyle name="Normal 8 13 4" xfId="8036" xr:uid="{00000000-0005-0000-0000-0000361F0000}"/>
    <cellStyle name="Normal 8 14" xfId="8037" xr:uid="{00000000-0005-0000-0000-0000371F0000}"/>
    <cellStyle name="Normal 8 14 2" xfId="8038" xr:uid="{00000000-0005-0000-0000-0000381F0000}"/>
    <cellStyle name="Normal 8 14 2 2" xfId="8039" xr:uid="{00000000-0005-0000-0000-0000391F0000}"/>
    <cellStyle name="Normal 8 14 3" xfId="8040" xr:uid="{00000000-0005-0000-0000-00003A1F0000}"/>
    <cellStyle name="Normal 8 15" xfId="8041" xr:uid="{00000000-0005-0000-0000-00003B1F0000}"/>
    <cellStyle name="Normal 8 15 2" xfId="8042" xr:uid="{00000000-0005-0000-0000-00003C1F0000}"/>
    <cellStyle name="Normal 8 15 2 2" xfId="8043" xr:uid="{00000000-0005-0000-0000-00003D1F0000}"/>
    <cellStyle name="Normal 8 15 3" xfId="8044" xr:uid="{00000000-0005-0000-0000-00003E1F0000}"/>
    <cellStyle name="Normal 8 16" xfId="8045" xr:uid="{00000000-0005-0000-0000-00003F1F0000}"/>
    <cellStyle name="Normal 8 16 2" xfId="8046" xr:uid="{00000000-0005-0000-0000-0000401F0000}"/>
    <cellStyle name="Normal 8 17" xfId="8047" xr:uid="{00000000-0005-0000-0000-0000411F0000}"/>
    <cellStyle name="Normal 8 18" xfId="8048" xr:uid="{00000000-0005-0000-0000-0000421F0000}"/>
    <cellStyle name="Normal 8 19" xfId="8049" xr:uid="{00000000-0005-0000-0000-0000431F0000}"/>
    <cellStyle name="Normal 8 2" xfId="8050" xr:uid="{00000000-0005-0000-0000-0000441F0000}"/>
    <cellStyle name="Normal 8 2 10" xfId="8051" xr:uid="{00000000-0005-0000-0000-0000451F0000}"/>
    <cellStyle name="Normal 8 2 10 2" xfId="8052" xr:uid="{00000000-0005-0000-0000-0000461F0000}"/>
    <cellStyle name="Normal 8 2 10 2 2" xfId="8053" xr:uid="{00000000-0005-0000-0000-0000471F0000}"/>
    <cellStyle name="Normal 8 2 10 2 2 2" xfId="8054" xr:uid="{00000000-0005-0000-0000-0000481F0000}"/>
    <cellStyle name="Normal 8 2 10 2 3" xfId="8055" xr:uid="{00000000-0005-0000-0000-0000491F0000}"/>
    <cellStyle name="Normal 8 2 10 2 4" xfId="8056" xr:uid="{00000000-0005-0000-0000-00004A1F0000}"/>
    <cellStyle name="Normal 8 2 10 3" xfId="8057" xr:uid="{00000000-0005-0000-0000-00004B1F0000}"/>
    <cellStyle name="Normal 8 2 10 3 2" xfId="8058" xr:uid="{00000000-0005-0000-0000-00004C1F0000}"/>
    <cellStyle name="Normal 8 2 10 4" xfId="8059" xr:uid="{00000000-0005-0000-0000-00004D1F0000}"/>
    <cellStyle name="Normal 8 2 10 5" xfId="8060" xr:uid="{00000000-0005-0000-0000-00004E1F0000}"/>
    <cellStyle name="Normal 8 2 11" xfId="8061" xr:uid="{00000000-0005-0000-0000-00004F1F0000}"/>
    <cellStyle name="Normal 8 2 11 2" xfId="8062" xr:uid="{00000000-0005-0000-0000-0000501F0000}"/>
    <cellStyle name="Normal 8 2 11 2 2" xfId="8063" xr:uid="{00000000-0005-0000-0000-0000511F0000}"/>
    <cellStyle name="Normal 8 2 11 3" xfId="8064" xr:uid="{00000000-0005-0000-0000-0000521F0000}"/>
    <cellStyle name="Normal 8 2 11 4" xfId="8065" xr:uid="{00000000-0005-0000-0000-0000531F0000}"/>
    <cellStyle name="Normal 8 2 12" xfId="8066" xr:uid="{00000000-0005-0000-0000-0000541F0000}"/>
    <cellStyle name="Normal 8 2 12 2" xfId="8067" xr:uid="{00000000-0005-0000-0000-0000551F0000}"/>
    <cellStyle name="Normal 8 2 12 2 2" xfId="8068" xr:uid="{00000000-0005-0000-0000-0000561F0000}"/>
    <cellStyle name="Normal 8 2 12 3" xfId="8069" xr:uid="{00000000-0005-0000-0000-0000571F0000}"/>
    <cellStyle name="Normal 8 2 13" xfId="8070" xr:uid="{00000000-0005-0000-0000-0000581F0000}"/>
    <cellStyle name="Normal 8 2 13 2" xfId="8071" xr:uid="{00000000-0005-0000-0000-0000591F0000}"/>
    <cellStyle name="Normal 8 2 13 2 2" xfId="8072" xr:uid="{00000000-0005-0000-0000-00005A1F0000}"/>
    <cellStyle name="Normal 8 2 13 3" xfId="8073" xr:uid="{00000000-0005-0000-0000-00005B1F0000}"/>
    <cellStyle name="Normal 8 2 14" xfId="8074" xr:uid="{00000000-0005-0000-0000-00005C1F0000}"/>
    <cellStyle name="Normal 8 2 14 2" xfId="8075" xr:uid="{00000000-0005-0000-0000-00005D1F0000}"/>
    <cellStyle name="Normal 8 2 15" xfId="8076" xr:uid="{00000000-0005-0000-0000-00005E1F0000}"/>
    <cellStyle name="Normal 8 2 16" xfId="8077" xr:uid="{00000000-0005-0000-0000-00005F1F0000}"/>
    <cellStyle name="Normal 8 2 2" xfId="8078" xr:uid="{00000000-0005-0000-0000-0000601F0000}"/>
    <cellStyle name="Normal 8 2 2 10" xfId="8079" xr:uid="{00000000-0005-0000-0000-0000611F0000}"/>
    <cellStyle name="Normal 8 2 2 10 2" xfId="8080" xr:uid="{00000000-0005-0000-0000-0000621F0000}"/>
    <cellStyle name="Normal 8 2 2 10 2 2" xfId="8081" xr:uid="{00000000-0005-0000-0000-0000631F0000}"/>
    <cellStyle name="Normal 8 2 2 10 3" xfId="8082" xr:uid="{00000000-0005-0000-0000-0000641F0000}"/>
    <cellStyle name="Normal 8 2 2 11" xfId="8083" xr:uid="{00000000-0005-0000-0000-0000651F0000}"/>
    <cellStyle name="Normal 8 2 2 11 2" xfId="8084" xr:uid="{00000000-0005-0000-0000-0000661F0000}"/>
    <cellStyle name="Normal 8 2 2 11 2 2" xfId="8085" xr:uid="{00000000-0005-0000-0000-0000671F0000}"/>
    <cellStyle name="Normal 8 2 2 11 3" xfId="8086" xr:uid="{00000000-0005-0000-0000-0000681F0000}"/>
    <cellStyle name="Normal 8 2 2 12" xfId="8087" xr:uid="{00000000-0005-0000-0000-0000691F0000}"/>
    <cellStyle name="Normal 8 2 2 12 2" xfId="8088" xr:uid="{00000000-0005-0000-0000-00006A1F0000}"/>
    <cellStyle name="Normal 8 2 2 13" xfId="8089" xr:uid="{00000000-0005-0000-0000-00006B1F0000}"/>
    <cellStyle name="Normal 8 2 2 14" xfId="8090" xr:uid="{00000000-0005-0000-0000-00006C1F0000}"/>
    <cellStyle name="Normal 8 2 2 2" xfId="8091" xr:uid="{00000000-0005-0000-0000-00006D1F0000}"/>
    <cellStyle name="Normal 8 2 2 2 2" xfId="8092" xr:uid="{00000000-0005-0000-0000-00006E1F0000}"/>
    <cellStyle name="Normal 8 2 2 2 2 2" xfId="8093" xr:uid="{00000000-0005-0000-0000-00006F1F0000}"/>
    <cellStyle name="Normal 8 2 2 2 2 2 2" xfId="8094" xr:uid="{00000000-0005-0000-0000-0000701F0000}"/>
    <cellStyle name="Normal 8 2 2 2 2 2 2 2" xfId="8095" xr:uid="{00000000-0005-0000-0000-0000711F0000}"/>
    <cellStyle name="Normal 8 2 2 2 2 2 2 2 2" xfId="8096" xr:uid="{00000000-0005-0000-0000-0000721F0000}"/>
    <cellStyle name="Normal 8 2 2 2 2 2 2 2 2 2" xfId="8097" xr:uid="{00000000-0005-0000-0000-0000731F0000}"/>
    <cellStyle name="Normal 8 2 2 2 2 2 2 2 3" xfId="8098" xr:uid="{00000000-0005-0000-0000-0000741F0000}"/>
    <cellStyle name="Normal 8 2 2 2 2 2 2 2 4" xfId="8099" xr:uid="{00000000-0005-0000-0000-0000751F0000}"/>
    <cellStyle name="Normal 8 2 2 2 2 2 2 3" xfId="8100" xr:uid="{00000000-0005-0000-0000-0000761F0000}"/>
    <cellStyle name="Normal 8 2 2 2 2 2 2 3 2" xfId="8101" xr:uid="{00000000-0005-0000-0000-0000771F0000}"/>
    <cellStyle name="Normal 8 2 2 2 2 2 2 4" xfId="8102" xr:uid="{00000000-0005-0000-0000-0000781F0000}"/>
    <cellStyle name="Normal 8 2 2 2 2 2 2 5" xfId="8103" xr:uid="{00000000-0005-0000-0000-0000791F0000}"/>
    <cellStyle name="Normal 8 2 2 2 2 2 3" xfId="8104" xr:uid="{00000000-0005-0000-0000-00007A1F0000}"/>
    <cellStyle name="Normal 8 2 2 2 2 2 3 2" xfId="8105" xr:uid="{00000000-0005-0000-0000-00007B1F0000}"/>
    <cellStyle name="Normal 8 2 2 2 2 2 3 2 2" xfId="8106" xr:uid="{00000000-0005-0000-0000-00007C1F0000}"/>
    <cellStyle name="Normal 8 2 2 2 2 2 3 3" xfId="8107" xr:uid="{00000000-0005-0000-0000-00007D1F0000}"/>
    <cellStyle name="Normal 8 2 2 2 2 2 3 4" xfId="8108" xr:uid="{00000000-0005-0000-0000-00007E1F0000}"/>
    <cellStyle name="Normal 8 2 2 2 2 2 4" xfId="8109" xr:uid="{00000000-0005-0000-0000-00007F1F0000}"/>
    <cellStyle name="Normal 8 2 2 2 2 2 4 2" xfId="8110" xr:uid="{00000000-0005-0000-0000-0000801F0000}"/>
    <cellStyle name="Normal 8 2 2 2 2 2 5" xfId="8111" xr:uid="{00000000-0005-0000-0000-0000811F0000}"/>
    <cellStyle name="Normal 8 2 2 2 2 2 6" xfId="8112" xr:uid="{00000000-0005-0000-0000-0000821F0000}"/>
    <cellStyle name="Normal 8 2 2 2 2 3" xfId="8113" xr:uid="{00000000-0005-0000-0000-0000831F0000}"/>
    <cellStyle name="Normal 8 2 2 2 2 3 2" xfId="8114" xr:uid="{00000000-0005-0000-0000-0000841F0000}"/>
    <cellStyle name="Normal 8 2 2 2 2 3 2 2" xfId="8115" xr:uid="{00000000-0005-0000-0000-0000851F0000}"/>
    <cellStyle name="Normal 8 2 2 2 2 3 2 2 2" xfId="8116" xr:uid="{00000000-0005-0000-0000-0000861F0000}"/>
    <cellStyle name="Normal 8 2 2 2 2 3 2 3" xfId="8117" xr:uid="{00000000-0005-0000-0000-0000871F0000}"/>
    <cellStyle name="Normal 8 2 2 2 2 3 2 4" xfId="8118" xr:uid="{00000000-0005-0000-0000-0000881F0000}"/>
    <cellStyle name="Normal 8 2 2 2 2 3 3" xfId="8119" xr:uid="{00000000-0005-0000-0000-0000891F0000}"/>
    <cellStyle name="Normal 8 2 2 2 2 3 3 2" xfId="8120" xr:uid="{00000000-0005-0000-0000-00008A1F0000}"/>
    <cellStyle name="Normal 8 2 2 2 2 3 4" xfId="8121" xr:uid="{00000000-0005-0000-0000-00008B1F0000}"/>
    <cellStyle name="Normal 8 2 2 2 2 3 5" xfId="8122" xr:uid="{00000000-0005-0000-0000-00008C1F0000}"/>
    <cellStyle name="Normal 8 2 2 2 2 4" xfId="8123" xr:uid="{00000000-0005-0000-0000-00008D1F0000}"/>
    <cellStyle name="Normal 8 2 2 2 2 4 2" xfId="8124" xr:uid="{00000000-0005-0000-0000-00008E1F0000}"/>
    <cellStyle name="Normal 8 2 2 2 2 4 2 2" xfId="8125" xr:uid="{00000000-0005-0000-0000-00008F1F0000}"/>
    <cellStyle name="Normal 8 2 2 2 2 4 3" xfId="8126" xr:uid="{00000000-0005-0000-0000-0000901F0000}"/>
    <cellStyle name="Normal 8 2 2 2 2 4 4" xfId="8127" xr:uid="{00000000-0005-0000-0000-0000911F0000}"/>
    <cellStyle name="Normal 8 2 2 2 2 5" xfId="8128" xr:uid="{00000000-0005-0000-0000-0000921F0000}"/>
    <cellStyle name="Normal 8 2 2 2 2 5 2" xfId="8129" xr:uid="{00000000-0005-0000-0000-0000931F0000}"/>
    <cellStyle name="Normal 8 2 2 2 2 6" xfId="8130" xr:uid="{00000000-0005-0000-0000-0000941F0000}"/>
    <cellStyle name="Normal 8 2 2 2 2 7" xfId="8131" xr:uid="{00000000-0005-0000-0000-0000951F0000}"/>
    <cellStyle name="Normal 8 2 2 2 3" xfId="8132" xr:uid="{00000000-0005-0000-0000-0000961F0000}"/>
    <cellStyle name="Normal 8 2 2 2 3 2" xfId="8133" xr:uid="{00000000-0005-0000-0000-0000971F0000}"/>
    <cellStyle name="Normal 8 2 2 2 3 2 2" xfId="8134" xr:uid="{00000000-0005-0000-0000-0000981F0000}"/>
    <cellStyle name="Normal 8 2 2 2 3 2 2 2" xfId="8135" xr:uid="{00000000-0005-0000-0000-0000991F0000}"/>
    <cellStyle name="Normal 8 2 2 2 3 2 2 2 2" xfId="8136" xr:uid="{00000000-0005-0000-0000-00009A1F0000}"/>
    <cellStyle name="Normal 8 2 2 2 3 2 2 3" xfId="8137" xr:uid="{00000000-0005-0000-0000-00009B1F0000}"/>
    <cellStyle name="Normal 8 2 2 2 3 2 2 4" xfId="8138" xr:uid="{00000000-0005-0000-0000-00009C1F0000}"/>
    <cellStyle name="Normal 8 2 2 2 3 2 3" xfId="8139" xr:uid="{00000000-0005-0000-0000-00009D1F0000}"/>
    <cellStyle name="Normal 8 2 2 2 3 2 3 2" xfId="8140" xr:uid="{00000000-0005-0000-0000-00009E1F0000}"/>
    <cellStyle name="Normal 8 2 2 2 3 2 4" xfId="8141" xr:uid="{00000000-0005-0000-0000-00009F1F0000}"/>
    <cellStyle name="Normal 8 2 2 2 3 2 5" xfId="8142" xr:uid="{00000000-0005-0000-0000-0000A01F0000}"/>
    <cellStyle name="Normal 8 2 2 2 3 3" xfId="8143" xr:uid="{00000000-0005-0000-0000-0000A11F0000}"/>
    <cellStyle name="Normal 8 2 2 2 3 3 2" xfId="8144" xr:uid="{00000000-0005-0000-0000-0000A21F0000}"/>
    <cellStyle name="Normal 8 2 2 2 3 3 2 2" xfId="8145" xr:uid="{00000000-0005-0000-0000-0000A31F0000}"/>
    <cellStyle name="Normal 8 2 2 2 3 3 3" xfId="8146" xr:uid="{00000000-0005-0000-0000-0000A41F0000}"/>
    <cellStyle name="Normal 8 2 2 2 3 3 4" xfId="8147" xr:uid="{00000000-0005-0000-0000-0000A51F0000}"/>
    <cellStyle name="Normal 8 2 2 2 3 4" xfId="8148" xr:uid="{00000000-0005-0000-0000-0000A61F0000}"/>
    <cellStyle name="Normal 8 2 2 2 3 4 2" xfId="8149" xr:uid="{00000000-0005-0000-0000-0000A71F0000}"/>
    <cellStyle name="Normal 8 2 2 2 3 5" xfId="8150" xr:uid="{00000000-0005-0000-0000-0000A81F0000}"/>
    <cellStyle name="Normal 8 2 2 2 3 6" xfId="8151" xr:uid="{00000000-0005-0000-0000-0000A91F0000}"/>
    <cellStyle name="Normal 8 2 2 2 4" xfId="8152" xr:uid="{00000000-0005-0000-0000-0000AA1F0000}"/>
    <cellStyle name="Normal 8 2 2 2 4 2" xfId="8153" xr:uid="{00000000-0005-0000-0000-0000AB1F0000}"/>
    <cellStyle name="Normal 8 2 2 2 4 2 2" xfId="8154" xr:uid="{00000000-0005-0000-0000-0000AC1F0000}"/>
    <cellStyle name="Normal 8 2 2 2 4 2 2 2" xfId="8155" xr:uid="{00000000-0005-0000-0000-0000AD1F0000}"/>
    <cellStyle name="Normal 8 2 2 2 4 2 2 2 2" xfId="8156" xr:uid="{00000000-0005-0000-0000-0000AE1F0000}"/>
    <cellStyle name="Normal 8 2 2 2 4 2 2 3" xfId="8157" xr:uid="{00000000-0005-0000-0000-0000AF1F0000}"/>
    <cellStyle name="Normal 8 2 2 2 4 2 2 4" xfId="8158" xr:uid="{00000000-0005-0000-0000-0000B01F0000}"/>
    <cellStyle name="Normal 8 2 2 2 4 2 3" xfId="8159" xr:uid="{00000000-0005-0000-0000-0000B11F0000}"/>
    <cellStyle name="Normal 8 2 2 2 4 2 3 2" xfId="8160" xr:uid="{00000000-0005-0000-0000-0000B21F0000}"/>
    <cellStyle name="Normal 8 2 2 2 4 2 4" xfId="8161" xr:uid="{00000000-0005-0000-0000-0000B31F0000}"/>
    <cellStyle name="Normal 8 2 2 2 4 2 5" xfId="8162" xr:uid="{00000000-0005-0000-0000-0000B41F0000}"/>
    <cellStyle name="Normal 8 2 2 2 4 3" xfId="8163" xr:uid="{00000000-0005-0000-0000-0000B51F0000}"/>
    <cellStyle name="Normal 8 2 2 2 4 3 2" xfId="8164" xr:uid="{00000000-0005-0000-0000-0000B61F0000}"/>
    <cellStyle name="Normal 8 2 2 2 4 3 2 2" xfId="8165" xr:uid="{00000000-0005-0000-0000-0000B71F0000}"/>
    <cellStyle name="Normal 8 2 2 2 4 3 3" xfId="8166" xr:uid="{00000000-0005-0000-0000-0000B81F0000}"/>
    <cellStyle name="Normal 8 2 2 2 4 3 4" xfId="8167" xr:uid="{00000000-0005-0000-0000-0000B91F0000}"/>
    <cellStyle name="Normal 8 2 2 2 4 4" xfId="8168" xr:uid="{00000000-0005-0000-0000-0000BA1F0000}"/>
    <cellStyle name="Normal 8 2 2 2 4 4 2" xfId="8169" xr:uid="{00000000-0005-0000-0000-0000BB1F0000}"/>
    <cellStyle name="Normal 8 2 2 2 4 5" xfId="8170" xr:uid="{00000000-0005-0000-0000-0000BC1F0000}"/>
    <cellStyle name="Normal 8 2 2 2 4 6" xfId="8171" xr:uid="{00000000-0005-0000-0000-0000BD1F0000}"/>
    <cellStyle name="Normal 8 2 2 2 5" xfId="8172" xr:uid="{00000000-0005-0000-0000-0000BE1F0000}"/>
    <cellStyle name="Normal 8 2 2 2 5 2" xfId="8173" xr:uid="{00000000-0005-0000-0000-0000BF1F0000}"/>
    <cellStyle name="Normal 8 2 2 2 5 2 2" xfId="8174" xr:uid="{00000000-0005-0000-0000-0000C01F0000}"/>
    <cellStyle name="Normal 8 2 2 2 5 2 2 2" xfId="8175" xr:uid="{00000000-0005-0000-0000-0000C11F0000}"/>
    <cellStyle name="Normal 8 2 2 2 5 2 3" xfId="8176" xr:uid="{00000000-0005-0000-0000-0000C21F0000}"/>
    <cellStyle name="Normal 8 2 2 2 5 2 4" xfId="8177" xr:uid="{00000000-0005-0000-0000-0000C31F0000}"/>
    <cellStyle name="Normal 8 2 2 2 5 3" xfId="8178" xr:uid="{00000000-0005-0000-0000-0000C41F0000}"/>
    <cellStyle name="Normal 8 2 2 2 5 3 2" xfId="8179" xr:uid="{00000000-0005-0000-0000-0000C51F0000}"/>
    <cellStyle name="Normal 8 2 2 2 5 4" xfId="8180" xr:uid="{00000000-0005-0000-0000-0000C61F0000}"/>
    <cellStyle name="Normal 8 2 2 2 5 5" xfId="8181" xr:uid="{00000000-0005-0000-0000-0000C71F0000}"/>
    <cellStyle name="Normal 8 2 2 2 6" xfId="8182" xr:uid="{00000000-0005-0000-0000-0000C81F0000}"/>
    <cellStyle name="Normal 8 2 2 2 6 2" xfId="8183" xr:uid="{00000000-0005-0000-0000-0000C91F0000}"/>
    <cellStyle name="Normal 8 2 2 2 6 2 2" xfId="8184" xr:uid="{00000000-0005-0000-0000-0000CA1F0000}"/>
    <cellStyle name="Normal 8 2 2 2 6 3" xfId="8185" xr:uid="{00000000-0005-0000-0000-0000CB1F0000}"/>
    <cellStyle name="Normal 8 2 2 2 6 4" xfId="8186" xr:uid="{00000000-0005-0000-0000-0000CC1F0000}"/>
    <cellStyle name="Normal 8 2 2 2 7" xfId="8187" xr:uid="{00000000-0005-0000-0000-0000CD1F0000}"/>
    <cellStyle name="Normal 8 2 2 2 7 2" xfId="8188" xr:uid="{00000000-0005-0000-0000-0000CE1F0000}"/>
    <cellStyle name="Normal 8 2 2 2 8" xfId="8189" xr:uid="{00000000-0005-0000-0000-0000CF1F0000}"/>
    <cellStyle name="Normal 8 2 2 2 9" xfId="8190" xr:uid="{00000000-0005-0000-0000-0000D01F0000}"/>
    <cellStyle name="Normal 8 2 2 3" xfId="8191" xr:uid="{00000000-0005-0000-0000-0000D11F0000}"/>
    <cellStyle name="Normal 8 2 2 3 2" xfId="8192" xr:uid="{00000000-0005-0000-0000-0000D21F0000}"/>
    <cellStyle name="Normal 8 2 2 3 2 2" xfId="8193" xr:uid="{00000000-0005-0000-0000-0000D31F0000}"/>
    <cellStyle name="Normal 8 2 2 3 2 2 2" xfId="8194" xr:uid="{00000000-0005-0000-0000-0000D41F0000}"/>
    <cellStyle name="Normal 8 2 2 3 2 2 2 2" xfId="8195" xr:uid="{00000000-0005-0000-0000-0000D51F0000}"/>
    <cellStyle name="Normal 8 2 2 3 2 2 2 2 2" xfId="8196" xr:uid="{00000000-0005-0000-0000-0000D61F0000}"/>
    <cellStyle name="Normal 8 2 2 3 2 2 2 2 2 2" xfId="8197" xr:uid="{00000000-0005-0000-0000-0000D71F0000}"/>
    <cellStyle name="Normal 8 2 2 3 2 2 2 2 3" xfId="8198" xr:uid="{00000000-0005-0000-0000-0000D81F0000}"/>
    <cellStyle name="Normal 8 2 2 3 2 2 2 2 4" xfId="8199" xr:uid="{00000000-0005-0000-0000-0000D91F0000}"/>
    <cellStyle name="Normal 8 2 2 3 2 2 2 3" xfId="8200" xr:uid="{00000000-0005-0000-0000-0000DA1F0000}"/>
    <cellStyle name="Normal 8 2 2 3 2 2 2 3 2" xfId="8201" xr:uid="{00000000-0005-0000-0000-0000DB1F0000}"/>
    <cellStyle name="Normal 8 2 2 3 2 2 2 4" xfId="8202" xr:uid="{00000000-0005-0000-0000-0000DC1F0000}"/>
    <cellStyle name="Normal 8 2 2 3 2 2 2 5" xfId="8203" xr:uid="{00000000-0005-0000-0000-0000DD1F0000}"/>
    <cellStyle name="Normal 8 2 2 3 2 2 3" xfId="8204" xr:uid="{00000000-0005-0000-0000-0000DE1F0000}"/>
    <cellStyle name="Normal 8 2 2 3 2 2 3 2" xfId="8205" xr:uid="{00000000-0005-0000-0000-0000DF1F0000}"/>
    <cellStyle name="Normal 8 2 2 3 2 2 3 2 2" xfId="8206" xr:uid="{00000000-0005-0000-0000-0000E01F0000}"/>
    <cellStyle name="Normal 8 2 2 3 2 2 3 3" xfId="8207" xr:uid="{00000000-0005-0000-0000-0000E11F0000}"/>
    <cellStyle name="Normal 8 2 2 3 2 2 3 4" xfId="8208" xr:uid="{00000000-0005-0000-0000-0000E21F0000}"/>
    <cellStyle name="Normal 8 2 2 3 2 2 4" xfId="8209" xr:uid="{00000000-0005-0000-0000-0000E31F0000}"/>
    <cellStyle name="Normal 8 2 2 3 2 2 4 2" xfId="8210" xr:uid="{00000000-0005-0000-0000-0000E41F0000}"/>
    <cellStyle name="Normal 8 2 2 3 2 2 5" xfId="8211" xr:uid="{00000000-0005-0000-0000-0000E51F0000}"/>
    <cellStyle name="Normal 8 2 2 3 2 2 6" xfId="8212" xr:uid="{00000000-0005-0000-0000-0000E61F0000}"/>
    <cellStyle name="Normal 8 2 2 3 2 3" xfId="8213" xr:uid="{00000000-0005-0000-0000-0000E71F0000}"/>
    <cellStyle name="Normal 8 2 2 3 2 3 2" xfId="8214" xr:uid="{00000000-0005-0000-0000-0000E81F0000}"/>
    <cellStyle name="Normal 8 2 2 3 2 3 2 2" xfId="8215" xr:uid="{00000000-0005-0000-0000-0000E91F0000}"/>
    <cellStyle name="Normal 8 2 2 3 2 3 2 2 2" xfId="8216" xr:uid="{00000000-0005-0000-0000-0000EA1F0000}"/>
    <cellStyle name="Normal 8 2 2 3 2 3 2 3" xfId="8217" xr:uid="{00000000-0005-0000-0000-0000EB1F0000}"/>
    <cellStyle name="Normal 8 2 2 3 2 3 2 4" xfId="8218" xr:uid="{00000000-0005-0000-0000-0000EC1F0000}"/>
    <cellStyle name="Normal 8 2 2 3 2 3 3" xfId="8219" xr:uid="{00000000-0005-0000-0000-0000ED1F0000}"/>
    <cellStyle name="Normal 8 2 2 3 2 3 3 2" xfId="8220" xr:uid="{00000000-0005-0000-0000-0000EE1F0000}"/>
    <cellStyle name="Normal 8 2 2 3 2 3 4" xfId="8221" xr:uid="{00000000-0005-0000-0000-0000EF1F0000}"/>
    <cellStyle name="Normal 8 2 2 3 2 3 5" xfId="8222" xr:uid="{00000000-0005-0000-0000-0000F01F0000}"/>
    <cellStyle name="Normal 8 2 2 3 2 4" xfId="8223" xr:uid="{00000000-0005-0000-0000-0000F11F0000}"/>
    <cellStyle name="Normal 8 2 2 3 2 4 2" xfId="8224" xr:uid="{00000000-0005-0000-0000-0000F21F0000}"/>
    <cellStyle name="Normal 8 2 2 3 2 4 2 2" xfId="8225" xr:uid="{00000000-0005-0000-0000-0000F31F0000}"/>
    <cellStyle name="Normal 8 2 2 3 2 4 3" xfId="8226" xr:uid="{00000000-0005-0000-0000-0000F41F0000}"/>
    <cellStyle name="Normal 8 2 2 3 2 4 4" xfId="8227" xr:uid="{00000000-0005-0000-0000-0000F51F0000}"/>
    <cellStyle name="Normal 8 2 2 3 2 5" xfId="8228" xr:uid="{00000000-0005-0000-0000-0000F61F0000}"/>
    <cellStyle name="Normal 8 2 2 3 2 5 2" xfId="8229" xr:uid="{00000000-0005-0000-0000-0000F71F0000}"/>
    <cellStyle name="Normal 8 2 2 3 2 6" xfId="8230" xr:uid="{00000000-0005-0000-0000-0000F81F0000}"/>
    <cellStyle name="Normal 8 2 2 3 2 7" xfId="8231" xr:uid="{00000000-0005-0000-0000-0000F91F0000}"/>
    <cellStyle name="Normal 8 2 2 3 3" xfId="8232" xr:uid="{00000000-0005-0000-0000-0000FA1F0000}"/>
    <cellStyle name="Normal 8 2 2 3 3 2" xfId="8233" xr:uid="{00000000-0005-0000-0000-0000FB1F0000}"/>
    <cellStyle name="Normal 8 2 2 3 3 2 2" xfId="8234" xr:uid="{00000000-0005-0000-0000-0000FC1F0000}"/>
    <cellStyle name="Normal 8 2 2 3 3 2 2 2" xfId="8235" xr:uid="{00000000-0005-0000-0000-0000FD1F0000}"/>
    <cellStyle name="Normal 8 2 2 3 3 2 2 2 2" xfId="8236" xr:uid="{00000000-0005-0000-0000-0000FE1F0000}"/>
    <cellStyle name="Normal 8 2 2 3 3 2 2 3" xfId="8237" xr:uid="{00000000-0005-0000-0000-0000FF1F0000}"/>
    <cellStyle name="Normal 8 2 2 3 3 2 2 4" xfId="8238" xr:uid="{00000000-0005-0000-0000-000000200000}"/>
    <cellStyle name="Normal 8 2 2 3 3 2 3" xfId="8239" xr:uid="{00000000-0005-0000-0000-000001200000}"/>
    <cellStyle name="Normal 8 2 2 3 3 2 3 2" xfId="8240" xr:uid="{00000000-0005-0000-0000-000002200000}"/>
    <cellStyle name="Normal 8 2 2 3 3 2 4" xfId="8241" xr:uid="{00000000-0005-0000-0000-000003200000}"/>
    <cellStyle name="Normal 8 2 2 3 3 2 5" xfId="8242" xr:uid="{00000000-0005-0000-0000-000004200000}"/>
    <cellStyle name="Normal 8 2 2 3 3 3" xfId="8243" xr:uid="{00000000-0005-0000-0000-000005200000}"/>
    <cellStyle name="Normal 8 2 2 3 3 3 2" xfId="8244" xr:uid="{00000000-0005-0000-0000-000006200000}"/>
    <cellStyle name="Normal 8 2 2 3 3 3 2 2" xfId="8245" xr:uid="{00000000-0005-0000-0000-000007200000}"/>
    <cellStyle name="Normal 8 2 2 3 3 3 3" xfId="8246" xr:uid="{00000000-0005-0000-0000-000008200000}"/>
    <cellStyle name="Normal 8 2 2 3 3 3 4" xfId="8247" xr:uid="{00000000-0005-0000-0000-000009200000}"/>
    <cellStyle name="Normal 8 2 2 3 3 4" xfId="8248" xr:uid="{00000000-0005-0000-0000-00000A200000}"/>
    <cellStyle name="Normal 8 2 2 3 3 4 2" xfId="8249" xr:uid="{00000000-0005-0000-0000-00000B200000}"/>
    <cellStyle name="Normal 8 2 2 3 3 5" xfId="8250" xr:uid="{00000000-0005-0000-0000-00000C200000}"/>
    <cellStyle name="Normal 8 2 2 3 3 6" xfId="8251" xr:uid="{00000000-0005-0000-0000-00000D200000}"/>
    <cellStyle name="Normal 8 2 2 3 4" xfId="8252" xr:uid="{00000000-0005-0000-0000-00000E200000}"/>
    <cellStyle name="Normal 8 2 2 3 4 2" xfId="8253" xr:uid="{00000000-0005-0000-0000-00000F200000}"/>
    <cellStyle name="Normal 8 2 2 3 4 2 2" xfId="8254" xr:uid="{00000000-0005-0000-0000-000010200000}"/>
    <cellStyle name="Normal 8 2 2 3 4 2 2 2" xfId="8255" xr:uid="{00000000-0005-0000-0000-000011200000}"/>
    <cellStyle name="Normal 8 2 2 3 4 2 2 2 2" xfId="8256" xr:uid="{00000000-0005-0000-0000-000012200000}"/>
    <cellStyle name="Normal 8 2 2 3 4 2 2 3" xfId="8257" xr:uid="{00000000-0005-0000-0000-000013200000}"/>
    <cellStyle name="Normal 8 2 2 3 4 2 2 4" xfId="8258" xr:uid="{00000000-0005-0000-0000-000014200000}"/>
    <cellStyle name="Normal 8 2 2 3 4 2 3" xfId="8259" xr:uid="{00000000-0005-0000-0000-000015200000}"/>
    <cellStyle name="Normal 8 2 2 3 4 2 3 2" xfId="8260" xr:uid="{00000000-0005-0000-0000-000016200000}"/>
    <cellStyle name="Normal 8 2 2 3 4 2 4" xfId="8261" xr:uid="{00000000-0005-0000-0000-000017200000}"/>
    <cellStyle name="Normal 8 2 2 3 4 2 5" xfId="8262" xr:uid="{00000000-0005-0000-0000-000018200000}"/>
    <cellStyle name="Normal 8 2 2 3 4 3" xfId="8263" xr:uid="{00000000-0005-0000-0000-000019200000}"/>
    <cellStyle name="Normal 8 2 2 3 4 3 2" xfId="8264" xr:uid="{00000000-0005-0000-0000-00001A200000}"/>
    <cellStyle name="Normal 8 2 2 3 4 3 2 2" xfId="8265" xr:uid="{00000000-0005-0000-0000-00001B200000}"/>
    <cellStyle name="Normal 8 2 2 3 4 3 3" xfId="8266" xr:uid="{00000000-0005-0000-0000-00001C200000}"/>
    <cellStyle name="Normal 8 2 2 3 4 3 4" xfId="8267" xr:uid="{00000000-0005-0000-0000-00001D200000}"/>
    <cellStyle name="Normal 8 2 2 3 4 4" xfId="8268" xr:uid="{00000000-0005-0000-0000-00001E200000}"/>
    <cellStyle name="Normal 8 2 2 3 4 4 2" xfId="8269" xr:uid="{00000000-0005-0000-0000-00001F200000}"/>
    <cellStyle name="Normal 8 2 2 3 4 5" xfId="8270" xr:uid="{00000000-0005-0000-0000-000020200000}"/>
    <cellStyle name="Normal 8 2 2 3 4 6" xfId="8271" xr:uid="{00000000-0005-0000-0000-000021200000}"/>
    <cellStyle name="Normal 8 2 2 3 5" xfId="8272" xr:uid="{00000000-0005-0000-0000-000022200000}"/>
    <cellStyle name="Normal 8 2 2 3 5 2" xfId="8273" xr:uid="{00000000-0005-0000-0000-000023200000}"/>
    <cellStyle name="Normal 8 2 2 3 5 2 2" xfId="8274" xr:uid="{00000000-0005-0000-0000-000024200000}"/>
    <cellStyle name="Normal 8 2 2 3 5 2 2 2" xfId="8275" xr:uid="{00000000-0005-0000-0000-000025200000}"/>
    <cellStyle name="Normal 8 2 2 3 5 2 3" xfId="8276" xr:uid="{00000000-0005-0000-0000-000026200000}"/>
    <cellStyle name="Normal 8 2 2 3 5 2 4" xfId="8277" xr:uid="{00000000-0005-0000-0000-000027200000}"/>
    <cellStyle name="Normal 8 2 2 3 5 3" xfId="8278" xr:uid="{00000000-0005-0000-0000-000028200000}"/>
    <cellStyle name="Normal 8 2 2 3 5 3 2" xfId="8279" xr:uid="{00000000-0005-0000-0000-000029200000}"/>
    <cellStyle name="Normal 8 2 2 3 5 4" xfId="8280" xr:uid="{00000000-0005-0000-0000-00002A200000}"/>
    <cellStyle name="Normal 8 2 2 3 5 5" xfId="8281" xr:uid="{00000000-0005-0000-0000-00002B200000}"/>
    <cellStyle name="Normal 8 2 2 3 6" xfId="8282" xr:uid="{00000000-0005-0000-0000-00002C200000}"/>
    <cellStyle name="Normal 8 2 2 3 6 2" xfId="8283" xr:uid="{00000000-0005-0000-0000-00002D200000}"/>
    <cellStyle name="Normal 8 2 2 3 6 2 2" xfId="8284" xr:uid="{00000000-0005-0000-0000-00002E200000}"/>
    <cellStyle name="Normal 8 2 2 3 6 3" xfId="8285" xr:uid="{00000000-0005-0000-0000-00002F200000}"/>
    <cellStyle name="Normal 8 2 2 3 6 4" xfId="8286" xr:uid="{00000000-0005-0000-0000-000030200000}"/>
    <cellStyle name="Normal 8 2 2 3 7" xfId="8287" xr:uid="{00000000-0005-0000-0000-000031200000}"/>
    <cellStyle name="Normal 8 2 2 3 7 2" xfId="8288" xr:uid="{00000000-0005-0000-0000-000032200000}"/>
    <cellStyle name="Normal 8 2 2 3 8" xfId="8289" xr:uid="{00000000-0005-0000-0000-000033200000}"/>
    <cellStyle name="Normal 8 2 2 3 9" xfId="8290" xr:uid="{00000000-0005-0000-0000-000034200000}"/>
    <cellStyle name="Normal 8 2 2 4" xfId="8291" xr:uid="{00000000-0005-0000-0000-000035200000}"/>
    <cellStyle name="Normal 8 2 2 4 2" xfId="8292" xr:uid="{00000000-0005-0000-0000-000036200000}"/>
    <cellStyle name="Normal 8 2 2 4 2 2" xfId="8293" xr:uid="{00000000-0005-0000-0000-000037200000}"/>
    <cellStyle name="Normal 8 2 2 4 2 2 2" xfId="8294" xr:uid="{00000000-0005-0000-0000-000038200000}"/>
    <cellStyle name="Normal 8 2 2 4 2 2 2 2" xfId="8295" xr:uid="{00000000-0005-0000-0000-000039200000}"/>
    <cellStyle name="Normal 8 2 2 4 2 2 2 2 2" xfId="8296" xr:uid="{00000000-0005-0000-0000-00003A200000}"/>
    <cellStyle name="Normal 8 2 2 4 2 2 2 3" xfId="8297" xr:uid="{00000000-0005-0000-0000-00003B200000}"/>
    <cellStyle name="Normal 8 2 2 4 2 2 2 4" xfId="8298" xr:uid="{00000000-0005-0000-0000-00003C200000}"/>
    <cellStyle name="Normal 8 2 2 4 2 2 3" xfId="8299" xr:uid="{00000000-0005-0000-0000-00003D200000}"/>
    <cellStyle name="Normal 8 2 2 4 2 2 3 2" xfId="8300" xr:uid="{00000000-0005-0000-0000-00003E200000}"/>
    <cellStyle name="Normal 8 2 2 4 2 2 4" xfId="8301" xr:uid="{00000000-0005-0000-0000-00003F200000}"/>
    <cellStyle name="Normal 8 2 2 4 2 2 5" xfId="8302" xr:uid="{00000000-0005-0000-0000-000040200000}"/>
    <cellStyle name="Normal 8 2 2 4 2 3" xfId="8303" xr:uid="{00000000-0005-0000-0000-000041200000}"/>
    <cellStyle name="Normal 8 2 2 4 2 3 2" xfId="8304" xr:uid="{00000000-0005-0000-0000-000042200000}"/>
    <cellStyle name="Normal 8 2 2 4 2 3 2 2" xfId="8305" xr:uid="{00000000-0005-0000-0000-000043200000}"/>
    <cellStyle name="Normal 8 2 2 4 2 3 3" xfId="8306" xr:uid="{00000000-0005-0000-0000-000044200000}"/>
    <cellStyle name="Normal 8 2 2 4 2 3 4" xfId="8307" xr:uid="{00000000-0005-0000-0000-000045200000}"/>
    <cellStyle name="Normal 8 2 2 4 2 4" xfId="8308" xr:uid="{00000000-0005-0000-0000-000046200000}"/>
    <cellStyle name="Normal 8 2 2 4 2 4 2" xfId="8309" xr:uid="{00000000-0005-0000-0000-000047200000}"/>
    <cellStyle name="Normal 8 2 2 4 2 5" xfId="8310" xr:uid="{00000000-0005-0000-0000-000048200000}"/>
    <cellStyle name="Normal 8 2 2 4 2 6" xfId="8311" xr:uid="{00000000-0005-0000-0000-000049200000}"/>
    <cellStyle name="Normal 8 2 2 4 3" xfId="8312" xr:uid="{00000000-0005-0000-0000-00004A200000}"/>
    <cellStyle name="Normal 8 2 2 4 3 2" xfId="8313" xr:uid="{00000000-0005-0000-0000-00004B200000}"/>
    <cellStyle name="Normal 8 2 2 4 3 2 2" xfId="8314" xr:uid="{00000000-0005-0000-0000-00004C200000}"/>
    <cellStyle name="Normal 8 2 2 4 3 2 2 2" xfId="8315" xr:uid="{00000000-0005-0000-0000-00004D200000}"/>
    <cellStyle name="Normal 8 2 2 4 3 2 3" xfId="8316" xr:uid="{00000000-0005-0000-0000-00004E200000}"/>
    <cellStyle name="Normal 8 2 2 4 3 2 4" xfId="8317" xr:uid="{00000000-0005-0000-0000-00004F200000}"/>
    <cellStyle name="Normal 8 2 2 4 3 3" xfId="8318" xr:uid="{00000000-0005-0000-0000-000050200000}"/>
    <cellStyle name="Normal 8 2 2 4 3 3 2" xfId="8319" xr:uid="{00000000-0005-0000-0000-000051200000}"/>
    <cellStyle name="Normal 8 2 2 4 3 4" xfId="8320" xr:uid="{00000000-0005-0000-0000-000052200000}"/>
    <cellStyle name="Normal 8 2 2 4 3 5" xfId="8321" xr:uid="{00000000-0005-0000-0000-000053200000}"/>
    <cellStyle name="Normal 8 2 2 4 4" xfId="8322" xr:uid="{00000000-0005-0000-0000-000054200000}"/>
    <cellStyle name="Normal 8 2 2 4 4 2" xfId="8323" xr:uid="{00000000-0005-0000-0000-000055200000}"/>
    <cellStyle name="Normal 8 2 2 4 4 2 2" xfId="8324" xr:uid="{00000000-0005-0000-0000-000056200000}"/>
    <cellStyle name="Normal 8 2 2 4 4 3" xfId="8325" xr:uid="{00000000-0005-0000-0000-000057200000}"/>
    <cellStyle name="Normal 8 2 2 4 4 4" xfId="8326" xr:uid="{00000000-0005-0000-0000-000058200000}"/>
    <cellStyle name="Normal 8 2 2 4 5" xfId="8327" xr:uid="{00000000-0005-0000-0000-000059200000}"/>
    <cellStyle name="Normal 8 2 2 4 5 2" xfId="8328" xr:uid="{00000000-0005-0000-0000-00005A200000}"/>
    <cellStyle name="Normal 8 2 2 4 6" xfId="8329" xr:uid="{00000000-0005-0000-0000-00005B200000}"/>
    <cellStyle name="Normal 8 2 2 4 7" xfId="8330" xr:uid="{00000000-0005-0000-0000-00005C200000}"/>
    <cellStyle name="Normal 8 2 2 5" xfId="8331" xr:uid="{00000000-0005-0000-0000-00005D200000}"/>
    <cellStyle name="Normal 8 2 2 5 2" xfId="8332" xr:uid="{00000000-0005-0000-0000-00005E200000}"/>
    <cellStyle name="Normal 8 2 2 5 2 2" xfId="8333" xr:uid="{00000000-0005-0000-0000-00005F200000}"/>
    <cellStyle name="Normal 8 2 2 5 2 2 2" xfId="8334" xr:uid="{00000000-0005-0000-0000-000060200000}"/>
    <cellStyle name="Normal 8 2 2 5 2 2 2 2" xfId="8335" xr:uid="{00000000-0005-0000-0000-000061200000}"/>
    <cellStyle name="Normal 8 2 2 5 2 2 3" xfId="8336" xr:uid="{00000000-0005-0000-0000-000062200000}"/>
    <cellStyle name="Normal 8 2 2 5 2 2 4" xfId="8337" xr:uid="{00000000-0005-0000-0000-000063200000}"/>
    <cellStyle name="Normal 8 2 2 5 2 3" xfId="8338" xr:uid="{00000000-0005-0000-0000-000064200000}"/>
    <cellStyle name="Normal 8 2 2 5 2 3 2" xfId="8339" xr:uid="{00000000-0005-0000-0000-000065200000}"/>
    <cellStyle name="Normal 8 2 2 5 2 4" xfId="8340" xr:uid="{00000000-0005-0000-0000-000066200000}"/>
    <cellStyle name="Normal 8 2 2 5 2 5" xfId="8341" xr:uid="{00000000-0005-0000-0000-000067200000}"/>
    <cellStyle name="Normal 8 2 2 5 3" xfId="8342" xr:uid="{00000000-0005-0000-0000-000068200000}"/>
    <cellStyle name="Normal 8 2 2 5 3 2" xfId="8343" xr:uid="{00000000-0005-0000-0000-000069200000}"/>
    <cellStyle name="Normal 8 2 2 5 3 2 2" xfId="8344" xr:uid="{00000000-0005-0000-0000-00006A200000}"/>
    <cellStyle name="Normal 8 2 2 5 3 3" xfId="8345" xr:uid="{00000000-0005-0000-0000-00006B200000}"/>
    <cellStyle name="Normal 8 2 2 5 3 4" xfId="8346" xr:uid="{00000000-0005-0000-0000-00006C200000}"/>
    <cellStyle name="Normal 8 2 2 5 4" xfId="8347" xr:uid="{00000000-0005-0000-0000-00006D200000}"/>
    <cellStyle name="Normal 8 2 2 5 4 2" xfId="8348" xr:uid="{00000000-0005-0000-0000-00006E200000}"/>
    <cellStyle name="Normal 8 2 2 5 5" xfId="8349" xr:uid="{00000000-0005-0000-0000-00006F200000}"/>
    <cellStyle name="Normal 8 2 2 5 6" xfId="8350" xr:uid="{00000000-0005-0000-0000-000070200000}"/>
    <cellStyle name="Normal 8 2 2 6" xfId="8351" xr:uid="{00000000-0005-0000-0000-000071200000}"/>
    <cellStyle name="Normal 8 2 2 6 2" xfId="8352" xr:uid="{00000000-0005-0000-0000-000072200000}"/>
    <cellStyle name="Normal 8 2 2 6 2 2" xfId="8353" xr:uid="{00000000-0005-0000-0000-000073200000}"/>
    <cellStyle name="Normal 8 2 2 6 2 2 2" xfId="8354" xr:uid="{00000000-0005-0000-0000-000074200000}"/>
    <cellStyle name="Normal 8 2 2 6 2 2 2 2" xfId="8355" xr:uid="{00000000-0005-0000-0000-000075200000}"/>
    <cellStyle name="Normal 8 2 2 6 2 2 3" xfId="8356" xr:uid="{00000000-0005-0000-0000-000076200000}"/>
    <cellStyle name="Normal 8 2 2 6 2 2 4" xfId="8357" xr:uid="{00000000-0005-0000-0000-000077200000}"/>
    <cellStyle name="Normal 8 2 2 6 2 3" xfId="8358" xr:uid="{00000000-0005-0000-0000-000078200000}"/>
    <cellStyle name="Normal 8 2 2 6 2 3 2" xfId="8359" xr:uid="{00000000-0005-0000-0000-000079200000}"/>
    <cellStyle name="Normal 8 2 2 6 2 4" xfId="8360" xr:uid="{00000000-0005-0000-0000-00007A200000}"/>
    <cellStyle name="Normal 8 2 2 6 2 5" xfId="8361" xr:uid="{00000000-0005-0000-0000-00007B200000}"/>
    <cellStyle name="Normal 8 2 2 6 3" xfId="8362" xr:uid="{00000000-0005-0000-0000-00007C200000}"/>
    <cellStyle name="Normal 8 2 2 6 3 2" xfId="8363" xr:uid="{00000000-0005-0000-0000-00007D200000}"/>
    <cellStyle name="Normal 8 2 2 6 3 2 2" xfId="8364" xr:uid="{00000000-0005-0000-0000-00007E200000}"/>
    <cellStyle name="Normal 8 2 2 6 3 3" xfId="8365" xr:uid="{00000000-0005-0000-0000-00007F200000}"/>
    <cellStyle name="Normal 8 2 2 6 3 4" xfId="8366" xr:uid="{00000000-0005-0000-0000-000080200000}"/>
    <cellStyle name="Normal 8 2 2 6 4" xfId="8367" xr:uid="{00000000-0005-0000-0000-000081200000}"/>
    <cellStyle name="Normal 8 2 2 6 4 2" xfId="8368" xr:uid="{00000000-0005-0000-0000-000082200000}"/>
    <cellStyle name="Normal 8 2 2 6 5" xfId="8369" xr:uid="{00000000-0005-0000-0000-000083200000}"/>
    <cellStyle name="Normal 8 2 2 6 6" xfId="8370" xr:uid="{00000000-0005-0000-0000-000084200000}"/>
    <cellStyle name="Normal 8 2 2 7" xfId="8371" xr:uid="{00000000-0005-0000-0000-000085200000}"/>
    <cellStyle name="Normal 8 2 2 7 2" xfId="8372" xr:uid="{00000000-0005-0000-0000-000086200000}"/>
    <cellStyle name="Normal 8 2 2 7 2 2" xfId="8373" xr:uid="{00000000-0005-0000-0000-000087200000}"/>
    <cellStyle name="Normal 8 2 2 7 2 2 2" xfId="8374" xr:uid="{00000000-0005-0000-0000-000088200000}"/>
    <cellStyle name="Normal 8 2 2 7 2 3" xfId="8375" xr:uid="{00000000-0005-0000-0000-000089200000}"/>
    <cellStyle name="Normal 8 2 2 7 2 4" xfId="8376" xr:uid="{00000000-0005-0000-0000-00008A200000}"/>
    <cellStyle name="Normal 8 2 2 7 3" xfId="8377" xr:uid="{00000000-0005-0000-0000-00008B200000}"/>
    <cellStyle name="Normal 8 2 2 7 3 2" xfId="8378" xr:uid="{00000000-0005-0000-0000-00008C200000}"/>
    <cellStyle name="Normal 8 2 2 7 4" xfId="8379" xr:uid="{00000000-0005-0000-0000-00008D200000}"/>
    <cellStyle name="Normal 8 2 2 7 5" xfId="8380" xr:uid="{00000000-0005-0000-0000-00008E200000}"/>
    <cellStyle name="Normal 8 2 2 8" xfId="8381" xr:uid="{00000000-0005-0000-0000-00008F200000}"/>
    <cellStyle name="Normal 8 2 2 8 2" xfId="8382" xr:uid="{00000000-0005-0000-0000-000090200000}"/>
    <cellStyle name="Normal 8 2 2 8 2 2" xfId="8383" xr:uid="{00000000-0005-0000-0000-000091200000}"/>
    <cellStyle name="Normal 8 2 2 8 2 2 2" xfId="8384" xr:uid="{00000000-0005-0000-0000-000092200000}"/>
    <cellStyle name="Normal 8 2 2 8 2 3" xfId="8385" xr:uid="{00000000-0005-0000-0000-000093200000}"/>
    <cellStyle name="Normal 8 2 2 8 2 4" xfId="8386" xr:uid="{00000000-0005-0000-0000-000094200000}"/>
    <cellStyle name="Normal 8 2 2 8 3" xfId="8387" xr:uid="{00000000-0005-0000-0000-000095200000}"/>
    <cellStyle name="Normal 8 2 2 8 3 2" xfId="8388" xr:uid="{00000000-0005-0000-0000-000096200000}"/>
    <cellStyle name="Normal 8 2 2 8 4" xfId="8389" xr:uid="{00000000-0005-0000-0000-000097200000}"/>
    <cellStyle name="Normal 8 2 2 8 5" xfId="8390" xr:uid="{00000000-0005-0000-0000-000098200000}"/>
    <cellStyle name="Normal 8 2 2 9" xfId="8391" xr:uid="{00000000-0005-0000-0000-000099200000}"/>
    <cellStyle name="Normal 8 2 2 9 2" xfId="8392" xr:uid="{00000000-0005-0000-0000-00009A200000}"/>
    <cellStyle name="Normal 8 2 2 9 2 2" xfId="8393" xr:uid="{00000000-0005-0000-0000-00009B200000}"/>
    <cellStyle name="Normal 8 2 2 9 3" xfId="8394" xr:uid="{00000000-0005-0000-0000-00009C200000}"/>
    <cellStyle name="Normal 8 2 2 9 4" xfId="8395" xr:uid="{00000000-0005-0000-0000-00009D200000}"/>
    <cellStyle name="Normal 8 2 3" xfId="8396" xr:uid="{00000000-0005-0000-0000-00009E200000}"/>
    <cellStyle name="Normal 8 2 3 10" xfId="8397" xr:uid="{00000000-0005-0000-0000-00009F200000}"/>
    <cellStyle name="Normal 8 2 3 2" xfId="8398" xr:uid="{00000000-0005-0000-0000-0000A0200000}"/>
    <cellStyle name="Normal 8 2 3 2 2" xfId="8399" xr:uid="{00000000-0005-0000-0000-0000A1200000}"/>
    <cellStyle name="Normal 8 2 3 2 2 2" xfId="8400" xr:uid="{00000000-0005-0000-0000-0000A2200000}"/>
    <cellStyle name="Normal 8 2 3 2 2 2 2" xfId="8401" xr:uid="{00000000-0005-0000-0000-0000A3200000}"/>
    <cellStyle name="Normal 8 2 3 2 2 2 2 2" xfId="8402" xr:uid="{00000000-0005-0000-0000-0000A4200000}"/>
    <cellStyle name="Normal 8 2 3 2 2 2 2 2 2" xfId="8403" xr:uid="{00000000-0005-0000-0000-0000A5200000}"/>
    <cellStyle name="Normal 8 2 3 2 2 2 2 2 2 2" xfId="8404" xr:uid="{00000000-0005-0000-0000-0000A6200000}"/>
    <cellStyle name="Normal 8 2 3 2 2 2 2 2 3" xfId="8405" xr:uid="{00000000-0005-0000-0000-0000A7200000}"/>
    <cellStyle name="Normal 8 2 3 2 2 2 2 2 4" xfId="8406" xr:uid="{00000000-0005-0000-0000-0000A8200000}"/>
    <cellStyle name="Normal 8 2 3 2 2 2 2 3" xfId="8407" xr:uid="{00000000-0005-0000-0000-0000A9200000}"/>
    <cellStyle name="Normal 8 2 3 2 2 2 2 3 2" xfId="8408" xr:uid="{00000000-0005-0000-0000-0000AA200000}"/>
    <cellStyle name="Normal 8 2 3 2 2 2 2 4" xfId="8409" xr:uid="{00000000-0005-0000-0000-0000AB200000}"/>
    <cellStyle name="Normal 8 2 3 2 2 2 2 5" xfId="8410" xr:uid="{00000000-0005-0000-0000-0000AC200000}"/>
    <cellStyle name="Normal 8 2 3 2 2 2 3" xfId="8411" xr:uid="{00000000-0005-0000-0000-0000AD200000}"/>
    <cellStyle name="Normal 8 2 3 2 2 2 3 2" xfId="8412" xr:uid="{00000000-0005-0000-0000-0000AE200000}"/>
    <cellStyle name="Normal 8 2 3 2 2 2 3 2 2" xfId="8413" xr:uid="{00000000-0005-0000-0000-0000AF200000}"/>
    <cellStyle name="Normal 8 2 3 2 2 2 3 3" xfId="8414" xr:uid="{00000000-0005-0000-0000-0000B0200000}"/>
    <cellStyle name="Normal 8 2 3 2 2 2 3 4" xfId="8415" xr:uid="{00000000-0005-0000-0000-0000B1200000}"/>
    <cellStyle name="Normal 8 2 3 2 2 2 4" xfId="8416" xr:uid="{00000000-0005-0000-0000-0000B2200000}"/>
    <cellStyle name="Normal 8 2 3 2 2 2 4 2" xfId="8417" xr:uid="{00000000-0005-0000-0000-0000B3200000}"/>
    <cellStyle name="Normal 8 2 3 2 2 2 5" xfId="8418" xr:uid="{00000000-0005-0000-0000-0000B4200000}"/>
    <cellStyle name="Normal 8 2 3 2 2 2 6" xfId="8419" xr:uid="{00000000-0005-0000-0000-0000B5200000}"/>
    <cellStyle name="Normal 8 2 3 2 2 3" xfId="8420" xr:uid="{00000000-0005-0000-0000-0000B6200000}"/>
    <cellStyle name="Normal 8 2 3 2 2 3 2" xfId="8421" xr:uid="{00000000-0005-0000-0000-0000B7200000}"/>
    <cellStyle name="Normal 8 2 3 2 2 3 2 2" xfId="8422" xr:uid="{00000000-0005-0000-0000-0000B8200000}"/>
    <cellStyle name="Normal 8 2 3 2 2 3 2 2 2" xfId="8423" xr:uid="{00000000-0005-0000-0000-0000B9200000}"/>
    <cellStyle name="Normal 8 2 3 2 2 3 2 3" xfId="8424" xr:uid="{00000000-0005-0000-0000-0000BA200000}"/>
    <cellStyle name="Normal 8 2 3 2 2 3 2 4" xfId="8425" xr:uid="{00000000-0005-0000-0000-0000BB200000}"/>
    <cellStyle name="Normal 8 2 3 2 2 3 3" xfId="8426" xr:uid="{00000000-0005-0000-0000-0000BC200000}"/>
    <cellStyle name="Normal 8 2 3 2 2 3 3 2" xfId="8427" xr:uid="{00000000-0005-0000-0000-0000BD200000}"/>
    <cellStyle name="Normal 8 2 3 2 2 3 4" xfId="8428" xr:uid="{00000000-0005-0000-0000-0000BE200000}"/>
    <cellStyle name="Normal 8 2 3 2 2 3 5" xfId="8429" xr:uid="{00000000-0005-0000-0000-0000BF200000}"/>
    <cellStyle name="Normal 8 2 3 2 2 4" xfId="8430" xr:uid="{00000000-0005-0000-0000-0000C0200000}"/>
    <cellStyle name="Normal 8 2 3 2 2 4 2" xfId="8431" xr:uid="{00000000-0005-0000-0000-0000C1200000}"/>
    <cellStyle name="Normal 8 2 3 2 2 4 2 2" xfId="8432" xr:uid="{00000000-0005-0000-0000-0000C2200000}"/>
    <cellStyle name="Normal 8 2 3 2 2 4 3" xfId="8433" xr:uid="{00000000-0005-0000-0000-0000C3200000}"/>
    <cellStyle name="Normal 8 2 3 2 2 4 4" xfId="8434" xr:uid="{00000000-0005-0000-0000-0000C4200000}"/>
    <cellStyle name="Normal 8 2 3 2 2 5" xfId="8435" xr:uid="{00000000-0005-0000-0000-0000C5200000}"/>
    <cellStyle name="Normal 8 2 3 2 2 5 2" xfId="8436" xr:uid="{00000000-0005-0000-0000-0000C6200000}"/>
    <cellStyle name="Normal 8 2 3 2 2 6" xfId="8437" xr:uid="{00000000-0005-0000-0000-0000C7200000}"/>
    <cellStyle name="Normal 8 2 3 2 2 7" xfId="8438" xr:uid="{00000000-0005-0000-0000-0000C8200000}"/>
    <cellStyle name="Normal 8 2 3 2 3" xfId="8439" xr:uid="{00000000-0005-0000-0000-0000C9200000}"/>
    <cellStyle name="Normal 8 2 3 2 3 2" xfId="8440" xr:uid="{00000000-0005-0000-0000-0000CA200000}"/>
    <cellStyle name="Normal 8 2 3 2 3 2 2" xfId="8441" xr:uid="{00000000-0005-0000-0000-0000CB200000}"/>
    <cellStyle name="Normal 8 2 3 2 3 2 2 2" xfId="8442" xr:uid="{00000000-0005-0000-0000-0000CC200000}"/>
    <cellStyle name="Normal 8 2 3 2 3 2 2 2 2" xfId="8443" xr:uid="{00000000-0005-0000-0000-0000CD200000}"/>
    <cellStyle name="Normal 8 2 3 2 3 2 2 3" xfId="8444" xr:uid="{00000000-0005-0000-0000-0000CE200000}"/>
    <cellStyle name="Normal 8 2 3 2 3 2 2 4" xfId="8445" xr:uid="{00000000-0005-0000-0000-0000CF200000}"/>
    <cellStyle name="Normal 8 2 3 2 3 2 3" xfId="8446" xr:uid="{00000000-0005-0000-0000-0000D0200000}"/>
    <cellStyle name="Normal 8 2 3 2 3 2 3 2" xfId="8447" xr:uid="{00000000-0005-0000-0000-0000D1200000}"/>
    <cellStyle name="Normal 8 2 3 2 3 2 4" xfId="8448" xr:uid="{00000000-0005-0000-0000-0000D2200000}"/>
    <cellStyle name="Normal 8 2 3 2 3 2 5" xfId="8449" xr:uid="{00000000-0005-0000-0000-0000D3200000}"/>
    <cellStyle name="Normal 8 2 3 2 3 3" xfId="8450" xr:uid="{00000000-0005-0000-0000-0000D4200000}"/>
    <cellStyle name="Normal 8 2 3 2 3 3 2" xfId="8451" xr:uid="{00000000-0005-0000-0000-0000D5200000}"/>
    <cellStyle name="Normal 8 2 3 2 3 3 2 2" xfId="8452" xr:uid="{00000000-0005-0000-0000-0000D6200000}"/>
    <cellStyle name="Normal 8 2 3 2 3 3 3" xfId="8453" xr:uid="{00000000-0005-0000-0000-0000D7200000}"/>
    <cellStyle name="Normal 8 2 3 2 3 3 4" xfId="8454" xr:uid="{00000000-0005-0000-0000-0000D8200000}"/>
    <cellStyle name="Normal 8 2 3 2 3 4" xfId="8455" xr:uid="{00000000-0005-0000-0000-0000D9200000}"/>
    <cellStyle name="Normal 8 2 3 2 3 4 2" xfId="8456" xr:uid="{00000000-0005-0000-0000-0000DA200000}"/>
    <cellStyle name="Normal 8 2 3 2 3 5" xfId="8457" xr:uid="{00000000-0005-0000-0000-0000DB200000}"/>
    <cellStyle name="Normal 8 2 3 2 3 6" xfId="8458" xr:uid="{00000000-0005-0000-0000-0000DC200000}"/>
    <cellStyle name="Normal 8 2 3 2 4" xfId="8459" xr:uid="{00000000-0005-0000-0000-0000DD200000}"/>
    <cellStyle name="Normal 8 2 3 2 4 2" xfId="8460" xr:uid="{00000000-0005-0000-0000-0000DE200000}"/>
    <cellStyle name="Normal 8 2 3 2 4 2 2" xfId="8461" xr:uid="{00000000-0005-0000-0000-0000DF200000}"/>
    <cellStyle name="Normal 8 2 3 2 4 2 2 2" xfId="8462" xr:uid="{00000000-0005-0000-0000-0000E0200000}"/>
    <cellStyle name="Normal 8 2 3 2 4 2 2 2 2" xfId="8463" xr:uid="{00000000-0005-0000-0000-0000E1200000}"/>
    <cellStyle name="Normal 8 2 3 2 4 2 2 3" xfId="8464" xr:uid="{00000000-0005-0000-0000-0000E2200000}"/>
    <cellStyle name="Normal 8 2 3 2 4 2 2 4" xfId="8465" xr:uid="{00000000-0005-0000-0000-0000E3200000}"/>
    <cellStyle name="Normal 8 2 3 2 4 2 3" xfId="8466" xr:uid="{00000000-0005-0000-0000-0000E4200000}"/>
    <cellStyle name="Normal 8 2 3 2 4 2 3 2" xfId="8467" xr:uid="{00000000-0005-0000-0000-0000E5200000}"/>
    <cellStyle name="Normal 8 2 3 2 4 2 4" xfId="8468" xr:uid="{00000000-0005-0000-0000-0000E6200000}"/>
    <cellStyle name="Normal 8 2 3 2 4 2 5" xfId="8469" xr:uid="{00000000-0005-0000-0000-0000E7200000}"/>
    <cellStyle name="Normal 8 2 3 2 4 3" xfId="8470" xr:uid="{00000000-0005-0000-0000-0000E8200000}"/>
    <cellStyle name="Normal 8 2 3 2 4 3 2" xfId="8471" xr:uid="{00000000-0005-0000-0000-0000E9200000}"/>
    <cellStyle name="Normal 8 2 3 2 4 3 2 2" xfId="8472" xr:uid="{00000000-0005-0000-0000-0000EA200000}"/>
    <cellStyle name="Normal 8 2 3 2 4 3 3" xfId="8473" xr:uid="{00000000-0005-0000-0000-0000EB200000}"/>
    <cellStyle name="Normal 8 2 3 2 4 3 4" xfId="8474" xr:uid="{00000000-0005-0000-0000-0000EC200000}"/>
    <cellStyle name="Normal 8 2 3 2 4 4" xfId="8475" xr:uid="{00000000-0005-0000-0000-0000ED200000}"/>
    <cellStyle name="Normal 8 2 3 2 4 4 2" xfId="8476" xr:uid="{00000000-0005-0000-0000-0000EE200000}"/>
    <cellStyle name="Normal 8 2 3 2 4 5" xfId="8477" xr:uid="{00000000-0005-0000-0000-0000EF200000}"/>
    <cellStyle name="Normal 8 2 3 2 4 6" xfId="8478" xr:uid="{00000000-0005-0000-0000-0000F0200000}"/>
    <cellStyle name="Normal 8 2 3 2 5" xfId="8479" xr:uid="{00000000-0005-0000-0000-0000F1200000}"/>
    <cellStyle name="Normal 8 2 3 2 5 2" xfId="8480" xr:uid="{00000000-0005-0000-0000-0000F2200000}"/>
    <cellStyle name="Normal 8 2 3 2 5 2 2" xfId="8481" xr:uid="{00000000-0005-0000-0000-0000F3200000}"/>
    <cellStyle name="Normal 8 2 3 2 5 2 2 2" xfId="8482" xr:uid="{00000000-0005-0000-0000-0000F4200000}"/>
    <cellStyle name="Normal 8 2 3 2 5 2 3" xfId="8483" xr:uid="{00000000-0005-0000-0000-0000F5200000}"/>
    <cellStyle name="Normal 8 2 3 2 5 2 4" xfId="8484" xr:uid="{00000000-0005-0000-0000-0000F6200000}"/>
    <cellStyle name="Normal 8 2 3 2 5 3" xfId="8485" xr:uid="{00000000-0005-0000-0000-0000F7200000}"/>
    <cellStyle name="Normal 8 2 3 2 5 3 2" xfId="8486" xr:uid="{00000000-0005-0000-0000-0000F8200000}"/>
    <cellStyle name="Normal 8 2 3 2 5 4" xfId="8487" xr:uid="{00000000-0005-0000-0000-0000F9200000}"/>
    <cellStyle name="Normal 8 2 3 2 5 5" xfId="8488" xr:uid="{00000000-0005-0000-0000-0000FA200000}"/>
    <cellStyle name="Normal 8 2 3 2 6" xfId="8489" xr:uid="{00000000-0005-0000-0000-0000FB200000}"/>
    <cellStyle name="Normal 8 2 3 2 6 2" xfId="8490" xr:uid="{00000000-0005-0000-0000-0000FC200000}"/>
    <cellStyle name="Normal 8 2 3 2 6 2 2" xfId="8491" xr:uid="{00000000-0005-0000-0000-0000FD200000}"/>
    <cellStyle name="Normal 8 2 3 2 6 3" xfId="8492" xr:uid="{00000000-0005-0000-0000-0000FE200000}"/>
    <cellStyle name="Normal 8 2 3 2 6 4" xfId="8493" xr:uid="{00000000-0005-0000-0000-0000FF200000}"/>
    <cellStyle name="Normal 8 2 3 2 7" xfId="8494" xr:uid="{00000000-0005-0000-0000-000000210000}"/>
    <cellStyle name="Normal 8 2 3 2 7 2" xfId="8495" xr:uid="{00000000-0005-0000-0000-000001210000}"/>
    <cellStyle name="Normal 8 2 3 2 8" xfId="8496" xr:uid="{00000000-0005-0000-0000-000002210000}"/>
    <cellStyle name="Normal 8 2 3 2 9" xfId="8497" xr:uid="{00000000-0005-0000-0000-000003210000}"/>
    <cellStyle name="Normal 8 2 3 3" xfId="8498" xr:uid="{00000000-0005-0000-0000-000004210000}"/>
    <cellStyle name="Normal 8 2 3 3 2" xfId="8499" xr:uid="{00000000-0005-0000-0000-000005210000}"/>
    <cellStyle name="Normal 8 2 3 3 2 2" xfId="8500" xr:uid="{00000000-0005-0000-0000-000006210000}"/>
    <cellStyle name="Normal 8 2 3 3 2 2 2" xfId="8501" xr:uid="{00000000-0005-0000-0000-000007210000}"/>
    <cellStyle name="Normal 8 2 3 3 2 2 2 2" xfId="8502" xr:uid="{00000000-0005-0000-0000-000008210000}"/>
    <cellStyle name="Normal 8 2 3 3 2 2 2 2 2" xfId="8503" xr:uid="{00000000-0005-0000-0000-000009210000}"/>
    <cellStyle name="Normal 8 2 3 3 2 2 2 3" xfId="8504" xr:uid="{00000000-0005-0000-0000-00000A210000}"/>
    <cellStyle name="Normal 8 2 3 3 2 2 2 4" xfId="8505" xr:uid="{00000000-0005-0000-0000-00000B210000}"/>
    <cellStyle name="Normal 8 2 3 3 2 2 3" xfId="8506" xr:uid="{00000000-0005-0000-0000-00000C210000}"/>
    <cellStyle name="Normal 8 2 3 3 2 2 3 2" xfId="8507" xr:uid="{00000000-0005-0000-0000-00000D210000}"/>
    <cellStyle name="Normal 8 2 3 3 2 2 4" xfId="8508" xr:uid="{00000000-0005-0000-0000-00000E210000}"/>
    <cellStyle name="Normal 8 2 3 3 2 2 5" xfId="8509" xr:uid="{00000000-0005-0000-0000-00000F210000}"/>
    <cellStyle name="Normal 8 2 3 3 2 3" xfId="8510" xr:uid="{00000000-0005-0000-0000-000010210000}"/>
    <cellStyle name="Normal 8 2 3 3 2 3 2" xfId="8511" xr:uid="{00000000-0005-0000-0000-000011210000}"/>
    <cellStyle name="Normal 8 2 3 3 2 3 2 2" xfId="8512" xr:uid="{00000000-0005-0000-0000-000012210000}"/>
    <cellStyle name="Normal 8 2 3 3 2 3 3" xfId="8513" xr:uid="{00000000-0005-0000-0000-000013210000}"/>
    <cellStyle name="Normal 8 2 3 3 2 3 4" xfId="8514" xr:uid="{00000000-0005-0000-0000-000014210000}"/>
    <cellStyle name="Normal 8 2 3 3 2 4" xfId="8515" xr:uid="{00000000-0005-0000-0000-000015210000}"/>
    <cellStyle name="Normal 8 2 3 3 2 4 2" xfId="8516" xr:uid="{00000000-0005-0000-0000-000016210000}"/>
    <cellStyle name="Normal 8 2 3 3 2 5" xfId="8517" xr:uid="{00000000-0005-0000-0000-000017210000}"/>
    <cellStyle name="Normal 8 2 3 3 2 6" xfId="8518" xr:uid="{00000000-0005-0000-0000-000018210000}"/>
    <cellStyle name="Normal 8 2 3 3 3" xfId="8519" xr:uid="{00000000-0005-0000-0000-000019210000}"/>
    <cellStyle name="Normal 8 2 3 3 3 2" xfId="8520" xr:uid="{00000000-0005-0000-0000-00001A210000}"/>
    <cellStyle name="Normal 8 2 3 3 3 2 2" xfId="8521" xr:uid="{00000000-0005-0000-0000-00001B210000}"/>
    <cellStyle name="Normal 8 2 3 3 3 2 2 2" xfId="8522" xr:uid="{00000000-0005-0000-0000-00001C210000}"/>
    <cellStyle name="Normal 8 2 3 3 3 2 3" xfId="8523" xr:uid="{00000000-0005-0000-0000-00001D210000}"/>
    <cellStyle name="Normal 8 2 3 3 3 2 4" xfId="8524" xr:uid="{00000000-0005-0000-0000-00001E210000}"/>
    <cellStyle name="Normal 8 2 3 3 3 3" xfId="8525" xr:uid="{00000000-0005-0000-0000-00001F210000}"/>
    <cellStyle name="Normal 8 2 3 3 3 3 2" xfId="8526" xr:uid="{00000000-0005-0000-0000-000020210000}"/>
    <cellStyle name="Normal 8 2 3 3 3 4" xfId="8527" xr:uid="{00000000-0005-0000-0000-000021210000}"/>
    <cellStyle name="Normal 8 2 3 3 3 5" xfId="8528" xr:uid="{00000000-0005-0000-0000-000022210000}"/>
    <cellStyle name="Normal 8 2 3 3 4" xfId="8529" xr:uid="{00000000-0005-0000-0000-000023210000}"/>
    <cellStyle name="Normal 8 2 3 3 4 2" xfId="8530" xr:uid="{00000000-0005-0000-0000-000024210000}"/>
    <cellStyle name="Normal 8 2 3 3 4 2 2" xfId="8531" xr:uid="{00000000-0005-0000-0000-000025210000}"/>
    <cellStyle name="Normal 8 2 3 3 4 3" xfId="8532" xr:uid="{00000000-0005-0000-0000-000026210000}"/>
    <cellStyle name="Normal 8 2 3 3 4 4" xfId="8533" xr:uid="{00000000-0005-0000-0000-000027210000}"/>
    <cellStyle name="Normal 8 2 3 3 5" xfId="8534" xr:uid="{00000000-0005-0000-0000-000028210000}"/>
    <cellStyle name="Normal 8 2 3 3 5 2" xfId="8535" xr:uid="{00000000-0005-0000-0000-000029210000}"/>
    <cellStyle name="Normal 8 2 3 3 6" xfId="8536" xr:uid="{00000000-0005-0000-0000-00002A210000}"/>
    <cellStyle name="Normal 8 2 3 3 7" xfId="8537" xr:uid="{00000000-0005-0000-0000-00002B210000}"/>
    <cellStyle name="Normal 8 2 3 4" xfId="8538" xr:uid="{00000000-0005-0000-0000-00002C210000}"/>
    <cellStyle name="Normal 8 2 3 4 2" xfId="8539" xr:uid="{00000000-0005-0000-0000-00002D210000}"/>
    <cellStyle name="Normal 8 2 3 4 2 2" xfId="8540" xr:uid="{00000000-0005-0000-0000-00002E210000}"/>
    <cellStyle name="Normal 8 2 3 4 2 2 2" xfId="8541" xr:uid="{00000000-0005-0000-0000-00002F210000}"/>
    <cellStyle name="Normal 8 2 3 4 2 2 2 2" xfId="8542" xr:uid="{00000000-0005-0000-0000-000030210000}"/>
    <cellStyle name="Normal 8 2 3 4 2 2 3" xfId="8543" xr:uid="{00000000-0005-0000-0000-000031210000}"/>
    <cellStyle name="Normal 8 2 3 4 2 2 4" xfId="8544" xr:uid="{00000000-0005-0000-0000-000032210000}"/>
    <cellStyle name="Normal 8 2 3 4 2 3" xfId="8545" xr:uid="{00000000-0005-0000-0000-000033210000}"/>
    <cellStyle name="Normal 8 2 3 4 2 3 2" xfId="8546" xr:uid="{00000000-0005-0000-0000-000034210000}"/>
    <cellStyle name="Normal 8 2 3 4 2 4" xfId="8547" xr:uid="{00000000-0005-0000-0000-000035210000}"/>
    <cellStyle name="Normal 8 2 3 4 2 5" xfId="8548" xr:uid="{00000000-0005-0000-0000-000036210000}"/>
    <cellStyle name="Normal 8 2 3 4 3" xfId="8549" xr:uid="{00000000-0005-0000-0000-000037210000}"/>
    <cellStyle name="Normal 8 2 3 4 3 2" xfId="8550" xr:uid="{00000000-0005-0000-0000-000038210000}"/>
    <cellStyle name="Normal 8 2 3 4 3 2 2" xfId="8551" xr:uid="{00000000-0005-0000-0000-000039210000}"/>
    <cellStyle name="Normal 8 2 3 4 3 3" xfId="8552" xr:uid="{00000000-0005-0000-0000-00003A210000}"/>
    <cellStyle name="Normal 8 2 3 4 3 4" xfId="8553" xr:uid="{00000000-0005-0000-0000-00003B210000}"/>
    <cellStyle name="Normal 8 2 3 4 4" xfId="8554" xr:uid="{00000000-0005-0000-0000-00003C210000}"/>
    <cellStyle name="Normal 8 2 3 4 4 2" xfId="8555" xr:uid="{00000000-0005-0000-0000-00003D210000}"/>
    <cellStyle name="Normal 8 2 3 4 5" xfId="8556" xr:uid="{00000000-0005-0000-0000-00003E210000}"/>
    <cellStyle name="Normal 8 2 3 4 6" xfId="8557" xr:uid="{00000000-0005-0000-0000-00003F210000}"/>
    <cellStyle name="Normal 8 2 3 5" xfId="8558" xr:uid="{00000000-0005-0000-0000-000040210000}"/>
    <cellStyle name="Normal 8 2 3 5 2" xfId="8559" xr:uid="{00000000-0005-0000-0000-000041210000}"/>
    <cellStyle name="Normal 8 2 3 5 2 2" xfId="8560" xr:uid="{00000000-0005-0000-0000-000042210000}"/>
    <cellStyle name="Normal 8 2 3 5 2 2 2" xfId="8561" xr:uid="{00000000-0005-0000-0000-000043210000}"/>
    <cellStyle name="Normal 8 2 3 5 2 2 2 2" xfId="8562" xr:uid="{00000000-0005-0000-0000-000044210000}"/>
    <cellStyle name="Normal 8 2 3 5 2 2 3" xfId="8563" xr:uid="{00000000-0005-0000-0000-000045210000}"/>
    <cellStyle name="Normal 8 2 3 5 2 2 4" xfId="8564" xr:uid="{00000000-0005-0000-0000-000046210000}"/>
    <cellStyle name="Normal 8 2 3 5 2 3" xfId="8565" xr:uid="{00000000-0005-0000-0000-000047210000}"/>
    <cellStyle name="Normal 8 2 3 5 2 3 2" xfId="8566" xr:uid="{00000000-0005-0000-0000-000048210000}"/>
    <cellStyle name="Normal 8 2 3 5 2 4" xfId="8567" xr:uid="{00000000-0005-0000-0000-000049210000}"/>
    <cellStyle name="Normal 8 2 3 5 2 5" xfId="8568" xr:uid="{00000000-0005-0000-0000-00004A210000}"/>
    <cellStyle name="Normal 8 2 3 5 3" xfId="8569" xr:uid="{00000000-0005-0000-0000-00004B210000}"/>
    <cellStyle name="Normal 8 2 3 5 3 2" xfId="8570" xr:uid="{00000000-0005-0000-0000-00004C210000}"/>
    <cellStyle name="Normal 8 2 3 5 3 2 2" xfId="8571" xr:uid="{00000000-0005-0000-0000-00004D210000}"/>
    <cellStyle name="Normal 8 2 3 5 3 3" xfId="8572" xr:uid="{00000000-0005-0000-0000-00004E210000}"/>
    <cellStyle name="Normal 8 2 3 5 3 4" xfId="8573" xr:uid="{00000000-0005-0000-0000-00004F210000}"/>
    <cellStyle name="Normal 8 2 3 5 4" xfId="8574" xr:uid="{00000000-0005-0000-0000-000050210000}"/>
    <cellStyle name="Normal 8 2 3 5 4 2" xfId="8575" xr:uid="{00000000-0005-0000-0000-000051210000}"/>
    <cellStyle name="Normal 8 2 3 5 5" xfId="8576" xr:uid="{00000000-0005-0000-0000-000052210000}"/>
    <cellStyle name="Normal 8 2 3 5 6" xfId="8577" xr:uid="{00000000-0005-0000-0000-000053210000}"/>
    <cellStyle name="Normal 8 2 3 6" xfId="8578" xr:uid="{00000000-0005-0000-0000-000054210000}"/>
    <cellStyle name="Normal 8 2 3 6 2" xfId="8579" xr:uid="{00000000-0005-0000-0000-000055210000}"/>
    <cellStyle name="Normal 8 2 3 6 2 2" xfId="8580" xr:uid="{00000000-0005-0000-0000-000056210000}"/>
    <cellStyle name="Normal 8 2 3 6 2 2 2" xfId="8581" xr:uid="{00000000-0005-0000-0000-000057210000}"/>
    <cellStyle name="Normal 8 2 3 6 2 3" xfId="8582" xr:uid="{00000000-0005-0000-0000-000058210000}"/>
    <cellStyle name="Normal 8 2 3 6 2 4" xfId="8583" xr:uid="{00000000-0005-0000-0000-000059210000}"/>
    <cellStyle name="Normal 8 2 3 6 3" xfId="8584" xr:uid="{00000000-0005-0000-0000-00005A210000}"/>
    <cellStyle name="Normal 8 2 3 6 3 2" xfId="8585" xr:uid="{00000000-0005-0000-0000-00005B210000}"/>
    <cellStyle name="Normal 8 2 3 6 4" xfId="8586" xr:uid="{00000000-0005-0000-0000-00005C210000}"/>
    <cellStyle name="Normal 8 2 3 6 5" xfId="8587" xr:uid="{00000000-0005-0000-0000-00005D210000}"/>
    <cellStyle name="Normal 8 2 3 7" xfId="8588" xr:uid="{00000000-0005-0000-0000-00005E210000}"/>
    <cellStyle name="Normal 8 2 3 7 2" xfId="8589" xr:uid="{00000000-0005-0000-0000-00005F210000}"/>
    <cellStyle name="Normal 8 2 3 7 2 2" xfId="8590" xr:uid="{00000000-0005-0000-0000-000060210000}"/>
    <cellStyle name="Normal 8 2 3 7 3" xfId="8591" xr:uid="{00000000-0005-0000-0000-000061210000}"/>
    <cellStyle name="Normal 8 2 3 7 4" xfId="8592" xr:uid="{00000000-0005-0000-0000-000062210000}"/>
    <cellStyle name="Normal 8 2 3 8" xfId="8593" xr:uid="{00000000-0005-0000-0000-000063210000}"/>
    <cellStyle name="Normal 8 2 3 8 2" xfId="8594" xr:uid="{00000000-0005-0000-0000-000064210000}"/>
    <cellStyle name="Normal 8 2 3 9" xfId="8595" xr:uid="{00000000-0005-0000-0000-000065210000}"/>
    <cellStyle name="Normal 8 2 4" xfId="8596" xr:uid="{00000000-0005-0000-0000-000066210000}"/>
    <cellStyle name="Normal 8 2 4 2" xfId="8597" xr:uid="{00000000-0005-0000-0000-000067210000}"/>
    <cellStyle name="Normal 8 2 4 2 2" xfId="8598" xr:uid="{00000000-0005-0000-0000-000068210000}"/>
    <cellStyle name="Normal 8 2 4 2 2 2" xfId="8599" xr:uid="{00000000-0005-0000-0000-000069210000}"/>
    <cellStyle name="Normal 8 2 4 2 2 2 2" xfId="8600" xr:uid="{00000000-0005-0000-0000-00006A210000}"/>
    <cellStyle name="Normal 8 2 4 2 2 2 2 2" xfId="8601" xr:uid="{00000000-0005-0000-0000-00006B210000}"/>
    <cellStyle name="Normal 8 2 4 2 2 2 2 2 2" xfId="8602" xr:uid="{00000000-0005-0000-0000-00006C210000}"/>
    <cellStyle name="Normal 8 2 4 2 2 2 2 3" xfId="8603" xr:uid="{00000000-0005-0000-0000-00006D210000}"/>
    <cellStyle name="Normal 8 2 4 2 2 2 2 4" xfId="8604" xr:uid="{00000000-0005-0000-0000-00006E210000}"/>
    <cellStyle name="Normal 8 2 4 2 2 2 3" xfId="8605" xr:uid="{00000000-0005-0000-0000-00006F210000}"/>
    <cellStyle name="Normal 8 2 4 2 2 2 3 2" xfId="8606" xr:uid="{00000000-0005-0000-0000-000070210000}"/>
    <cellStyle name="Normal 8 2 4 2 2 2 4" xfId="8607" xr:uid="{00000000-0005-0000-0000-000071210000}"/>
    <cellStyle name="Normal 8 2 4 2 2 2 5" xfId="8608" xr:uid="{00000000-0005-0000-0000-000072210000}"/>
    <cellStyle name="Normal 8 2 4 2 2 3" xfId="8609" xr:uid="{00000000-0005-0000-0000-000073210000}"/>
    <cellStyle name="Normal 8 2 4 2 2 3 2" xfId="8610" xr:uid="{00000000-0005-0000-0000-000074210000}"/>
    <cellStyle name="Normal 8 2 4 2 2 3 2 2" xfId="8611" xr:uid="{00000000-0005-0000-0000-000075210000}"/>
    <cellStyle name="Normal 8 2 4 2 2 3 3" xfId="8612" xr:uid="{00000000-0005-0000-0000-000076210000}"/>
    <cellStyle name="Normal 8 2 4 2 2 3 4" xfId="8613" xr:uid="{00000000-0005-0000-0000-000077210000}"/>
    <cellStyle name="Normal 8 2 4 2 2 4" xfId="8614" xr:uid="{00000000-0005-0000-0000-000078210000}"/>
    <cellStyle name="Normal 8 2 4 2 2 4 2" xfId="8615" xr:uid="{00000000-0005-0000-0000-000079210000}"/>
    <cellStyle name="Normal 8 2 4 2 2 5" xfId="8616" xr:uid="{00000000-0005-0000-0000-00007A210000}"/>
    <cellStyle name="Normal 8 2 4 2 2 6" xfId="8617" xr:uid="{00000000-0005-0000-0000-00007B210000}"/>
    <cellStyle name="Normal 8 2 4 2 3" xfId="8618" xr:uid="{00000000-0005-0000-0000-00007C210000}"/>
    <cellStyle name="Normal 8 2 4 2 3 2" xfId="8619" xr:uid="{00000000-0005-0000-0000-00007D210000}"/>
    <cellStyle name="Normal 8 2 4 2 3 2 2" xfId="8620" xr:uid="{00000000-0005-0000-0000-00007E210000}"/>
    <cellStyle name="Normal 8 2 4 2 3 2 2 2" xfId="8621" xr:uid="{00000000-0005-0000-0000-00007F210000}"/>
    <cellStyle name="Normal 8 2 4 2 3 2 3" xfId="8622" xr:uid="{00000000-0005-0000-0000-000080210000}"/>
    <cellStyle name="Normal 8 2 4 2 3 2 4" xfId="8623" xr:uid="{00000000-0005-0000-0000-000081210000}"/>
    <cellStyle name="Normal 8 2 4 2 3 3" xfId="8624" xr:uid="{00000000-0005-0000-0000-000082210000}"/>
    <cellStyle name="Normal 8 2 4 2 3 3 2" xfId="8625" xr:uid="{00000000-0005-0000-0000-000083210000}"/>
    <cellStyle name="Normal 8 2 4 2 3 4" xfId="8626" xr:uid="{00000000-0005-0000-0000-000084210000}"/>
    <cellStyle name="Normal 8 2 4 2 3 5" xfId="8627" xr:uid="{00000000-0005-0000-0000-000085210000}"/>
    <cellStyle name="Normal 8 2 4 2 4" xfId="8628" xr:uid="{00000000-0005-0000-0000-000086210000}"/>
    <cellStyle name="Normal 8 2 4 2 4 2" xfId="8629" xr:uid="{00000000-0005-0000-0000-000087210000}"/>
    <cellStyle name="Normal 8 2 4 2 4 2 2" xfId="8630" xr:uid="{00000000-0005-0000-0000-000088210000}"/>
    <cellStyle name="Normal 8 2 4 2 4 3" xfId="8631" xr:uid="{00000000-0005-0000-0000-000089210000}"/>
    <cellStyle name="Normal 8 2 4 2 4 4" xfId="8632" xr:uid="{00000000-0005-0000-0000-00008A210000}"/>
    <cellStyle name="Normal 8 2 4 2 5" xfId="8633" xr:uid="{00000000-0005-0000-0000-00008B210000}"/>
    <cellStyle name="Normal 8 2 4 2 5 2" xfId="8634" xr:uid="{00000000-0005-0000-0000-00008C210000}"/>
    <cellStyle name="Normal 8 2 4 2 6" xfId="8635" xr:uid="{00000000-0005-0000-0000-00008D210000}"/>
    <cellStyle name="Normal 8 2 4 2 7" xfId="8636" xr:uid="{00000000-0005-0000-0000-00008E210000}"/>
    <cellStyle name="Normal 8 2 4 3" xfId="8637" xr:uid="{00000000-0005-0000-0000-00008F210000}"/>
    <cellStyle name="Normal 8 2 4 3 2" xfId="8638" xr:uid="{00000000-0005-0000-0000-000090210000}"/>
    <cellStyle name="Normal 8 2 4 3 2 2" xfId="8639" xr:uid="{00000000-0005-0000-0000-000091210000}"/>
    <cellStyle name="Normal 8 2 4 3 2 2 2" xfId="8640" xr:uid="{00000000-0005-0000-0000-000092210000}"/>
    <cellStyle name="Normal 8 2 4 3 2 2 2 2" xfId="8641" xr:uid="{00000000-0005-0000-0000-000093210000}"/>
    <cellStyle name="Normal 8 2 4 3 2 2 3" xfId="8642" xr:uid="{00000000-0005-0000-0000-000094210000}"/>
    <cellStyle name="Normal 8 2 4 3 2 2 4" xfId="8643" xr:uid="{00000000-0005-0000-0000-000095210000}"/>
    <cellStyle name="Normal 8 2 4 3 2 3" xfId="8644" xr:uid="{00000000-0005-0000-0000-000096210000}"/>
    <cellStyle name="Normal 8 2 4 3 2 3 2" xfId="8645" xr:uid="{00000000-0005-0000-0000-000097210000}"/>
    <cellStyle name="Normal 8 2 4 3 2 4" xfId="8646" xr:uid="{00000000-0005-0000-0000-000098210000}"/>
    <cellStyle name="Normal 8 2 4 3 2 5" xfId="8647" xr:uid="{00000000-0005-0000-0000-000099210000}"/>
    <cellStyle name="Normal 8 2 4 3 3" xfId="8648" xr:uid="{00000000-0005-0000-0000-00009A210000}"/>
    <cellStyle name="Normal 8 2 4 3 3 2" xfId="8649" xr:uid="{00000000-0005-0000-0000-00009B210000}"/>
    <cellStyle name="Normal 8 2 4 3 3 2 2" xfId="8650" xr:uid="{00000000-0005-0000-0000-00009C210000}"/>
    <cellStyle name="Normal 8 2 4 3 3 3" xfId="8651" xr:uid="{00000000-0005-0000-0000-00009D210000}"/>
    <cellStyle name="Normal 8 2 4 3 3 4" xfId="8652" xr:uid="{00000000-0005-0000-0000-00009E210000}"/>
    <cellStyle name="Normal 8 2 4 3 4" xfId="8653" xr:uid="{00000000-0005-0000-0000-00009F210000}"/>
    <cellStyle name="Normal 8 2 4 3 4 2" xfId="8654" xr:uid="{00000000-0005-0000-0000-0000A0210000}"/>
    <cellStyle name="Normal 8 2 4 3 5" xfId="8655" xr:uid="{00000000-0005-0000-0000-0000A1210000}"/>
    <cellStyle name="Normal 8 2 4 3 6" xfId="8656" xr:uid="{00000000-0005-0000-0000-0000A2210000}"/>
    <cellStyle name="Normal 8 2 4 4" xfId="8657" xr:uid="{00000000-0005-0000-0000-0000A3210000}"/>
    <cellStyle name="Normal 8 2 4 4 2" xfId="8658" xr:uid="{00000000-0005-0000-0000-0000A4210000}"/>
    <cellStyle name="Normal 8 2 4 4 2 2" xfId="8659" xr:uid="{00000000-0005-0000-0000-0000A5210000}"/>
    <cellStyle name="Normal 8 2 4 4 2 2 2" xfId="8660" xr:uid="{00000000-0005-0000-0000-0000A6210000}"/>
    <cellStyle name="Normal 8 2 4 4 2 2 2 2" xfId="8661" xr:uid="{00000000-0005-0000-0000-0000A7210000}"/>
    <cellStyle name="Normal 8 2 4 4 2 2 3" xfId="8662" xr:uid="{00000000-0005-0000-0000-0000A8210000}"/>
    <cellStyle name="Normal 8 2 4 4 2 2 4" xfId="8663" xr:uid="{00000000-0005-0000-0000-0000A9210000}"/>
    <cellStyle name="Normal 8 2 4 4 2 3" xfId="8664" xr:uid="{00000000-0005-0000-0000-0000AA210000}"/>
    <cellStyle name="Normal 8 2 4 4 2 3 2" xfId="8665" xr:uid="{00000000-0005-0000-0000-0000AB210000}"/>
    <cellStyle name="Normal 8 2 4 4 2 4" xfId="8666" xr:uid="{00000000-0005-0000-0000-0000AC210000}"/>
    <cellStyle name="Normal 8 2 4 4 2 5" xfId="8667" xr:uid="{00000000-0005-0000-0000-0000AD210000}"/>
    <cellStyle name="Normal 8 2 4 4 3" xfId="8668" xr:uid="{00000000-0005-0000-0000-0000AE210000}"/>
    <cellStyle name="Normal 8 2 4 4 3 2" xfId="8669" xr:uid="{00000000-0005-0000-0000-0000AF210000}"/>
    <cellStyle name="Normal 8 2 4 4 3 2 2" xfId="8670" xr:uid="{00000000-0005-0000-0000-0000B0210000}"/>
    <cellStyle name="Normal 8 2 4 4 3 3" xfId="8671" xr:uid="{00000000-0005-0000-0000-0000B1210000}"/>
    <cellStyle name="Normal 8 2 4 4 3 4" xfId="8672" xr:uid="{00000000-0005-0000-0000-0000B2210000}"/>
    <cellStyle name="Normal 8 2 4 4 4" xfId="8673" xr:uid="{00000000-0005-0000-0000-0000B3210000}"/>
    <cellStyle name="Normal 8 2 4 4 4 2" xfId="8674" xr:uid="{00000000-0005-0000-0000-0000B4210000}"/>
    <cellStyle name="Normal 8 2 4 4 5" xfId="8675" xr:uid="{00000000-0005-0000-0000-0000B5210000}"/>
    <cellStyle name="Normal 8 2 4 4 6" xfId="8676" xr:uid="{00000000-0005-0000-0000-0000B6210000}"/>
    <cellStyle name="Normal 8 2 4 5" xfId="8677" xr:uid="{00000000-0005-0000-0000-0000B7210000}"/>
    <cellStyle name="Normal 8 2 4 5 2" xfId="8678" xr:uid="{00000000-0005-0000-0000-0000B8210000}"/>
    <cellStyle name="Normal 8 2 4 5 2 2" xfId="8679" xr:uid="{00000000-0005-0000-0000-0000B9210000}"/>
    <cellStyle name="Normal 8 2 4 5 2 2 2" xfId="8680" xr:uid="{00000000-0005-0000-0000-0000BA210000}"/>
    <cellStyle name="Normal 8 2 4 5 2 3" xfId="8681" xr:uid="{00000000-0005-0000-0000-0000BB210000}"/>
    <cellStyle name="Normal 8 2 4 5 2 4" xfId="8682" xr:uid="{00000000-0005-0000-0000-0000BC210000}"/>
    <cellStyle name="Normal 8 2 4 5 3" xfId="8683" xr:uid="{00000000-0005-0000-0000-0000BD210000}"/>
    <cellStyle name="Normal 8 2 4 5 3 2" xfId="8684" xr:uid="{00000000-0005-0000-0000-0000BE210000}"/>
    <cellStyle name="Normal 8 2 4 5 4" xfId="8685" xr:uid="{00000000-0005-0000-0000-0000BF210000}"/>
    <cellStyle name="Normal 8 2 4 5 5" xfId="8686" xr:uid="{00000000-0005-0000-0000-0000C0210000}"/>
    <cellStyle name="Normal 8 2 4 6" xfId="8687" xr:uid="{00000000-0005-0000-0000-0000C1210000}"/>
    <cellStyle name="Normal 8 2 4 6 2" xfId="8688" xr:uid="{00000000-0005-0000-0000-0000C2210000}"/>
    <cellStyle name="Normal 8 2 4 6 2 2" xfId="8689" xr:uid="{00000000-0005-0000-0000-0000C3210000}"/>
    <cellStyle name="Normal 8 2 4 6 3" xfId="8690" xr:uid="{00000000-0005-0000-0000-0000C4210000}"/>
    <cellStyle name="Normal 8 2 4 6 4" xfId="8691" xr:uid="{00000000-0005-0000-0000-0000C5210000}"/>
    <cellStyle name="Normal 8 2 4 7" xfId="8692" xr:uid="{00000000-0005-0000-0000-0000C6210000}"/>
    <cellStyle name="Normal 8 2 4 7 2" xfId="8693" xr:uid="{00000000-0005-0000-0000-0000C7210000}"/>
    <cellStyle name="Normal 8 2 4 8" xfId="8694" xr:uid="{00000000-0005-0000-0000-0000C8210000}"/>
    <cellStyle name="Normal 8 2 4 9" xfId="8695" xr:uid="{00000000-0005-0000-0000-0000C9210000}"/>
    <cellStyle name="Normal 8 2 5" xfId="8696" xr:uid="{00000000-0005-0000-0000-0000CA210000}"/>
    <cellStyle name="Normal 8 2 5 2" xfId="8697" xr:uid="{00000000-0005-0000-0000-0000CB210000}"/>
    <cellStyle name="Normal 8 2 5 2 2" xfId="8698" xr:uid="{00000000-0005-0000-0000-0000CC210000}"/>
    <cellStyle name="Normal 8 2 5 2 2 2" xfId="8699" xr:uid="{00000000-0005-0000-0000-0000CD210000}"/>
    <cellStyle name="Normal 8 2 5 2 2 2 2" xfId="8700" xr:uid="{00000000-0005-0000-0000-0000CE210000}"/>
    <cellStyle name="Normal 8 2 5 2 2 2 2 2" xfId="8701" xr:uid="{00000000-0005-0000-0000-0000CF210000}"/>
    <cellStyle name="Normal 8 2 5 2 2 2 2 2 2" xfId="8702" xr:uid="{00000000-0005-0000-0000-0000D0210000}"/>
    <cellStyle name="Normal 8 2 5 2 2 2 2 3" xfId="8703" xr:uid="{00000000-0005-0000-0000-0000D1210000}"/>
    <cellStyle name="Normal 8 2 5 2 2 2 2 4" xfId="8704" xr:uid="{00000000-0005-0000-0000-0000D2210000}"/>
    <cellStyle name="Normal 8 2 5 2 2 2 3" xfId="8705" xr:uid="{00000000-0005-0000-0000-0000D3210000}"/>
    <cellStyle name="Normal 8 2 5 2 2 2 3 2" xfId="8706" xr:uid="{00000000-0005-0000-0000-0000D4210000}"/>
    <cellStyle name="Normal 8 2 5 2 2 2 4" xfId="8707" xr:uid="{00000000-0005-0000-0000-0000D5210000}"/>
    <cellStyle name="Normal 8 2 5 2 2 2 5" xfId="8708" xr:uid="{00000000-0005-0000-0000-0000D6210000}"/>
    <cellStyle name="Normal 8 2 5 2 2 3" xfId="8709" xr:uid="{00000000-0005-0000-0000-0000D7210000}"/>
    <cellStyle name="Normal 8 2 5 2 2 3 2" xfId="8710" xr:uid="{00000000-0005-0000-0000-0000D8210000}"/>
    <cellStyle name="Normal 8 2 5 2 2 3 2 2" xfId="8711" xr:uid="{00000000-0005-0000-0000-0000D9210000}"/>
    <cellStyle name="Normal 8 2 5 2 2 3 3" xfId="8712" xr:uid="{00000000-0005-0000-0000-0000DA210000}"/>
    <cellStyle name="Normal 8 2 5 2 2 3 4" xfId="8713" xr:uid="{00000000-0005-0000-0000-0000DB210000}"/>
    <cellStyle name="Normal 8 2 5 2 2 4" xfId="8714" xr:uid="{00000000-0005-0000-0000-0000DC210000}"/>
    <cellStyle name="Normal 8 2 5 2 2 4 2" xfId="8715" xr:uid="{00000000-0005-0000-0000-0000DD210000}"/>
    <cellStyle name="Normal 8 2 5 2 2 5" xfId="8716" xr:uid="{00000000-0005-0000-0000-0000DE210000}"/>
    <cellStyle name="Normal 8 2 5 2 2 6" xfId="8717" xr:uid="{00000000-0005-0000-0000-0000DF210000}"/>
    <cellStyle name="Normal 8 2 5 2 3" xfId="8718" xr:uid="{00000000-0005-0000-0000-0000E0210000}"/>
    <cellStyle name="Normal 8 2 5 2 3 2" xfId="8719" xr:uid="{00000000-0005-0000-0000-0000E1210000}"/>
    <cellStyle name="Normal 8 2 5 2 3 2 2" xfId="8720" xr:uid="{00000000-0005-0000-0000-0000E2210000}"/>
    <cellStyle name="Normal 8 2 5 2 3 2 2 2" xfId="8721" xr:uid="{00000000-0005-0000-0000-0000E3210000}"/>
    <cellStyle name="Normal 8 2 5 2 3 2 3" xfId="8722" xr:uid="{00000000-0005-0000-0000-0000E4210000}"/>
    <cellStyle name="Normal 8 2 5 2 3 2 4" xfId="8723" xr:uid="{00000000-0005-0000-0000-0000E5210000}"/>
    <cellStyle name="Normal 8 2 5 2 3 3" xfId="8724" xr:uid="{00000000-0005-0000-0000-0000E6210000}"/>
    <cellStyle name="Normal 8 2 5 2 3 3 2" xfId="8725" xr:uid="{00000000-0005-0000-0000-0000E7210000}"/>
    <cellStyle name="Normal 8 2 5 2 3 4" xfId="8726" xr:uid="{00000000-0005-0000-0000-0000E8210000}"/>
    <cellStyle name="Normal 8 2 5 2 3 5" xfId="8727" xr:uid="{00000000-0005-0000-0000-0000E9210000}"/>
    <cellStyle name="Normal 8 2 5 2 4" xfId="8728" xr:uid="{00000000-0005-0000-0000-0000EA210000}"/>
    <cellStyle name="Normal 8 2 5 2 4 2" xfId="8729" xr:uid="{00000000-0005-0000-0000-0000EB210000}"/>
    <cellStyle name="Normal 8 2 5 2 4 2 2" xfId="8730" xr:uid="{00000000-0005-0000-0000-0000EC210000}"/>
    <cellStyle name="Normal 8 2 5 2 4 3" xfId="8731" xr:uid="{00000000-0005-0000-0000-0000ED210000}"/>
    <cellStyle name="Normal 8 2 5 2 4 4" xfId="8732" xr:uid="{00000000-0005-0000-0000-0000EE210000}"/>
    <cellStyle name="Normal 8 2 5 2 5" xfId="8733" xr:uid="{00000000-0005-0000-0000-0000EF210000}"/>
    <cellStyle name="Normal 8 2 5 2 5 2" xfId="8734" xr:uid="{00000000-0005-0000-0000-0000F0210000}"/>
    <cellStyle name="Normal 8 2 5 2 6" xfId="8735" xr:uid="{00000000-0005-0000-0000-0000F1210000}"/>
    <cellStyle name="Normal 8 2 5 2 7" xfId="8736" xr:uid="{00000000-0005-0000-0000-0000F2210000}"/>
    <cellStyle name="Normal 8 2 5 3" xfId="8737" xr:uid="{00000000-0005-0000-0000-0000F3210000}"/>
    <cellStyle name="Normal 8 2 5 3 2" xfId="8738" xr:uid="{00000000-0005-0000-0000-0000F4210000}"/>
    <cellStyle name="Normal 8 2 5 3 2 2" xfId="8739" xr:uid="{00000000-0005-0000-0000-0000F5210000}"/>
    <cellStyle name="Normal 8 2 5 3 2 2 2" xfId="8740" xr:uid="{00000000-0005-0000-0000-0000F6210000}"/>
    <cellStyle name="Normal 8 2 5 3 2 2 2 2" xfId="8741" xr:uid="{00000000-0005-0000-0000-0000F7210000}"/>
    <cellStyle name="Normal 8 2 5 3 2 2 3" xfId="8742" xr:uid="{00000000-0005-0000-0000-0000F8210000}"/>
    <cellStyle name="Normal 8 2 5 3 2 2 4" xfId="8743" xr:uid="{00000000-0005-0000-0000-0000F9210000}"/>
    <cellStyle name="Normal 8 2 5 3 2 3" xfId="8744" xr:uid="{00000000-0005-0000-0000-0000FA210000}"/>
    <cellStyle name="Normal 8 2 5 3 2 3 2" xfId="8745" xr:uid="{00000000-0005-0000-0000-0000FB210000}"/>
    <cellStyle name="Normal 8 2 5 3 2 4" xfId="8746" xr:uid="{00000000-0005-0000-0000-0000FC210000}"/>
    <cellStyle name="Normal 8 2 5 3 2 5" xfId="8747" xr:uid="{00000000-0005-0000-0000-0000FD210000}"/>
    <cellStyle name="Normal 8 2 5 3 3" xfId="8748" xr:uid="{00000000-0005-0000-0000-0000FE210000}"/>
    <cellStyle name="Normal 8 2 5 3 3 2" xfId="8749" xr:uid="{00000000-0005-0000-0000-0000FF210000}"/>
    <cellStyle name="Normal 8 2 5 3 3 2 2" xfId="8750" xr:uid="{00000000-0005-0000-0000-000000220000}"/>
    <cellStyle name="Normal 8 2 5 3 3 3" xfId="8751" xr:uid="{00000000-0005-0000-0000-000001220000}"/>
    <cellStyle name="Normal 8 2 5 3 3 4" xfId="8752" xr:uid="{00000000-0005-0000-0000-000002220000}"/>
    <cellStyle name="Normal 8 2 5 3 4" xfId="8753" xr:uid="{00000000-0005-0000-0000-000003220000}"/>
    <cellStyle name="Normal 8 2 5 3 4 2" xfId="8754" xr:uid="{00000000-0005-0000-0000-000004220000}"/>
    <cellStyle name="Normal 8 2 5 3 5" xfId="8755" xr:uid="{00000000-0005-0000-0000-000005220000}"/>
    <cellStyle name="Normal 8 2 5 3 6" xfId="8756" xr:uid="{00000000-0005-0000-0000-000006220000}"/>
    <cellStyle name="Normal 8 2 5 4" xfId="8757" xr:uid="{00000000-0005-0000-0000-000007220000}"/>
    <cellStyle name="Normal 8 2 5 4 2" xfId="8758" xr:uid="{00000000-0005-0000-0000-000008220000}"/>
    <cellStyle name="Normal 8 2 5 4 2 2" xfId="8759" xr:uid="{00000000-0005-0000-0000-000009220000}"/>
    <cellStyle name="Normal 8 2 5 4 2 2 2" xfId="8760" xr:uid="{00000000-0005-0000-0000-00000A220000}"/>
    <cellStyle name="Normal 8 2 5 4 2 2 2 2" xfId="8761" xr:uid="{00000000-0005-0000-0000-00000B220000}"/>
    <cellStyle name="Normal 8 2 5 4 2 2 3" xfId="8762" xr:uid="{00000000-0005-0000-0000-00000C220000}"/>
    <cellStyle name="Normal 8 2 5 4 2 2 4" xfId="8763" xr:uid="{00000000-0005-0000-0000-00000D220000}"/>
    <cellStyle name="Normal 8 2 5 4 2 3" xfId="8764" xr:uid="{00000000-0005-0000-0000-00000E220000}"/>
    <cellStyle name="Normal 8 2 5 4 2 3 2" xfId="8765" xr:uid="{00000000-0005-0000-0000-00000F220000}"/>
    <cellStyle name="Normal 8 2 5 4 2 4" xfId="8766" xr:uid="{00000000-0005-0000-0000-000010220000}"/>
    <cellStyle name="Normal 8 2 5 4 2 5" xfId="8767" xr:uid="{00000000-0005-0000-0000-000011220000}"/>
    <cellStyle name="Normal 8 2 5 4 3" xfId="8768" xr:uid="{00000000-0005-0000-0000-000012220000}"/>
    <cellStyle name="Normal 8 2 5 4 3 2" xfId="8769" xr:uid="{00000000-0005-0000-0000-000013220000}"/>
    <cellStyle name="Normal 8 2 5 4 3 2 2" xfId="8770" xr:uid="{00000000-0005-0000-0000-000014220000}"/>
    <cellStyle name="Normal 8 2 5 4 3 3" xfId="8771" xr:uid="{00000000-0005-0000-0000-000015220000}"/>
    <cellStyle name="Normal 8 2 5 4 3 4" xfId="8772" xr:uid="{00000000-0005-0000-0000-000016220000}"/>
    <cellStyle name="Normal 8 2 5 4 4" xfId="8773" xr:uid="{00000000-0005-0000-0000-000017220000}"/>
    <cellStyle name="Normal 8 2 5 4 4 2" xfId="8774" xr:uid="{00000000-0005-0000-0000-000018220000}"/>
    <cellStyle name="Normal 8 2 5 4 5" xfId="8775" xr:uid="{00000000-0005-0000-0000-000019220000}"/>
    <cellStyle name="Normal 8 2 5 4 6" xfId="8776" xr:uid="{00000000-0005-0000-0000-00001A220000}"/>
    <cellStyle name="Normal 8 2 5 5" xfId="8777" xr:uid="{00000000-0005-0000-0000-00001B220000}"/>
    <cellStyle name="Normal 8 2 5 5 2" xfId="8778" xr:uid="{00000000-0005-0000-0000-00001C220000}"/>
    <cellStyle name="Normal 8 2 5 5 2 2" xfId="8779" xr:uid="{00000000-0005-0000-0000-00001D220000}"/>
    <cellStyle name="Normal 8 2 5 5 2 2 2" xfId="8780" xr:uid="{00000000-0005-0000-0000-00001E220000}"/>
    <cellStyle name="Normal 8 2 5 5 2 3" xfId="8781" xr:uid="{00000000-0005-0000-0000-00001F220000}"/>
    <cellStyle name="Normal 8 2 5 5 2 4" xfId="8782" xr:uid="{00000000-0005-0000-0000-000020220000}"/>
    <cellStyle name="Normal 8 2 5 5 3" xfId="8783" xr:uid="{00000000-0005-0000-0000-000021220000}"/>
    <cellStyle name="Normal 8 2 5 5 3 2" xfId="8784" xr:uid="{00000000-0005-0000-0000-000022220000}"/>
    <cellStyle name="Normal 8 2 5 5 4" xfId="8785" xr:uid="{00000000-0005-0000-0000-000023220000}"/>
    <cellStyle name="Normal 8 2 5 5 5" xfId="8786" xr:uid="{00000000-0005-0000-0000-000024220000}"/>
    <cellStyle name="Normal 8 2 5 6" xfId="8787" xr:uid="{00000000-0005-0000-0000-000025220000}"/>
    <cellStyle name="Normal 8 2 5 6 2" xfId="8788" xr:uid="{00000000-0005-0000-0000-000026220000}"/>
    <cellStyle name="Normal 8 2 5 6 2 2" xfId="8789" xr:uid="{00000000-0005-0000-0000-000027220000}"/>
    <cellStyle name="Normal 8 2 5 6 3" xfId="8790" xr:uid="{00000000-0005-0000-0000-000028220000}"/>
    <cellStyle name="Normal 8 2 5 6 4" xfId="8791" xr:uid="{00000000-0005-0000-0000-000029220000}"/>
    <cellStyle name="Normal 8 2 5 7" xfId="8792" xr:uid="{00000000-0005-0000-0000-00002A220000}"/>
    <cellStyle name="Normal 8 2 5 7 2" xfId="8793" xr:uid="{00000000-0005-0000-0000-00002B220000}"/>
    <cellStyle name="Normal 8 2 5 8" xfId="8794" xr:uid="{00000000-0005-0000-0000-00002C220000}"/>
    <cellStyle name="Normal 8 2 5 9" xfId="8795" xr:uid="{00000000-0005-0000-0000-00002D220000}"/>
    <cellStyle name="Normal 8 2 6" xfId="8796" xr:uid="{00000000-0005-0000-0000-00002E220000}"/>
    <cellStyle name="Normal 8 2 6 2" xfId="8797" xr:uid="{00000000-0005-0000-0000-00002F220000}"/>
    <cellStyle name="Normal 8 2 6 2 2" xfId="8798" xr:uid="{00000000-0005-0000-0000-000030220000}"/>
    <cellStyle name="Normal 8 2 6 2 2 2" xfId="8799" xr:uid="{00000000-0005-0000-0000-000031220000}"/>
    <cellStyle name="Normal 8 2 6 2 2 2 2" xfId="8800" xr:uid="{00000000-0005-0000-0000-000032220000}"/>
    <cellStyle name="Normal 8 2 6 2 2 2 2 2" xfId="8801" xr:uid="{00000000-0005-0000-0000-000033220000}"/>
    <cellStyle name="Normal 8 2 6 2 2 2 3" xfId="8802" xr:uid="{00000000-0005-0000-0000-000034220000}"/>
    <cellStyle name="Normal 8 2 6 2 2 2 4" xfId="8803" xr:uid="{00000000-0005-0000-0000-000035220000}"/>
    <cellStyle name="Normal 8 2 6 2 2 3" xfId="8804" xr:uid="{00000000-0005-0000-0000-000036220000}"/>
    <cellStyle name="Normal 8 2 6 2 2 3 2" xfId="8805" xr:uid="{00000000-0005-0000-0000-000037220000}"/>
    <cellStyle name="Normal 8 2 6 2 2 4" xfId="8806" xr:uid="{00000000-0005-0000-0000-000038220000}"/>
    <cellStyle name="Normal 8 2 6 2 2 5" xfId="8807" xr:uid="{00000000-0005-0000-0000-000039220000}"/>
    <cellStyle name="Normal 8 2 6 2 3" xfId="8808" xr:uid="{00000000-0005-0000-0000-00003A220000}"/>
    <cellStyle name="Normal 8 2 6 2 3 2" xfId="8809" xr:uid="{00000000-0005-0000-0000-00003B220000}"/>
    <cellStyle name="Normal 8 2 6 2 3 2 2" xfId="8810" xr:uid="{00000000-0005-0000-0000-00003C220000}"/>
    <cellStyle name="Normal 8 2 6 2 3 3" xfId="8811" xr:uid="{00000000-0005-0000-0000-00003D220000}"/>
    <cellStyle name="Normal 8 2 6 2 3 4" xfId="8812" xr:uid="{00000000-0005-0000-0000-00003E220000}"/>
    <cellStyle name="Normal 8 2 6 2 4" xfId="8813" xr:uid="{00000000-0005-0000-0000-00003F220000}"/>
    <cellStyle name="Normal 8 2 6 2 4 2" xfId="8814" xr:uid="{00000000-0005-0000-0000-000040220000}"/>
    <cellStyle name="Normal 8 2 6 2 5" xfId="8815" xr:uid="{00000000-0005-0000-0000-000041220000}"/>
    <cellStyle name="Normal 8 2 6 2 6" xfId="8816" xr:uid="{00000000-0005-0000-0000-000042220000}"/>
    <cellStyle name="Normal 8 2 6 3" xfId="8817" xr:uid="{00000000-0005-0000-0000-000043220000}"/>
    <cellStyle name="Normal 8 2 6 3 2" xfId="8818" xr:uid="{00000000-0005-0000-0000-000044220000}"/>
    <cellStyle name="Normal 8 2 6 3 2 2" xfId="8819" xr:uid="{00000000-0005-0000-0000-000045220000}"/>
    <cellStyle name="Normal 8 2 6 3 2 2 2" xfId="8820" xr:uid="{00000000-0005-0000-0000-000046220000}"/>
    <cellStyle name="Normal 8 2 6 3 2 3" xfId="8821" xr:uid="{00000000-0005-0000-0000-000047220000}"/>
    <cellStyle name="Normal 8 2 6 3 2 4" xfId="8822" xr:uid="{00000000-0005-0000-0000-000048220000}"/>
    <cellStyle name="Normal 8 2 6 3 3" xfId="8823" xr:uid="{00000000-0005-0000-0000-000049220000}"/>
    <cellStyle name="Normal 8 2 6 3 3 2" xfId="8824" xr:uid="{00000000-0005-0000-0000-00004A220000}"/>
    <cellStyle name="Normal 8 2 6 3 4" xfId="8825" xr:uid="{00000000-0005-0000-0000-00004B220000}"/>
    <cellStyle name="Normal 8 2 6 3 5" xfId="8826" xr:uid="{00000000-0005-0000-0000-00004C220000}"/>
    <cellStyle name="Normal 8 2 6 4" xfId="8827" xr:uid="{00000000-0005-0000-0000-00004D220000}"/>
    <cellStyle name="Normal 8 2 6 4 2" xfId="8828" xr:uid="{00000000-0005-0000-0000-00004E220000}"/>
    <cellStyle name="Normal 8 2 6 4 2 2" xfId="8829" xr:uid="{00000000-0005-0000-0000-00004F220000}"/>
    <cellStyle name="Normal 8 2 6 4 3" xfId="8830" xr:uid="{00000000-0005-0000-0000-000050220000}"/>
    <cellStyle name="Normal 8 2 6 4 4" xfId="8831" xr:uid="{00000000-0005-0000-0000-000051220000}"/>
    <cellStyle name="Normal 8 2 6 5" xfId="8832" xr:uid="{00000000-0005-0000-0000-000052220000}"/>
    <cellStyle name="Normal 8 2 6 5 2" xfId="8833" xr:uid="{00000000-0005-0000-0000-000053220000}"/>
    <cellStyle name="Normal 8 2 6 6" xfId="8834" xr:uid="{00000000-0005-0000-0000-000054220000}"/>
    <cellStyle name="Normal 8 2 6 7" xfId="8835" xr:uid="{00000000-0005-0000-0000-000055220000}"/>
    <cellStyle name="Normal 8 2 7" xfId="8836" xr:uid="{00000000-0005-0000-0000-000056220000}"/>
    <cellStyle name="Normal 8 2 7 2" xfId="8837" xr:uid="{00000000-0005-0000-0000-000057220000}"/>
    <cellStyle name="Normal 8 2 7 2 2" xfId="8838" xr:uid="{00000000-0005-0000-0000-000058220000}"/>
    <cellStyle name="Normal 8 2 7 2 2 2" xfId="8839" xr:uid="{00000000-0005-0000-0000-000059220000}"/>
    <cellStyle name="Normal 8 2 7 2 2 2 2" xfId="8840" xr:uid="{00000000-0005-0000-0000-00005A220000}"/>
    <cellStyle name="Normal 8 2 7 2 2 3" xfId="8841" xr:uid="{00000000-0005-0000-0000-00005B220000}"/>
    <cellStyle name="Normal 8 2 7 2 2 4" xfId="8842" xr:uid="{00000000-0005-0000-0000-00005C220000}"/>
    <cellStyle name="Normal 8 2 7 2 3" xfId="8843" xr:uid="{00000000-0005-0000-0000-00005D220000}"/>
    <cellStyle name="Normal 8 2 7 2 3 2" xfId="8844" xr:uid="{00000000-0005-0000-0000-00005E220000}"/>
    <cellStyle name="Normal 8 2 7 2 4" xfId="8845" xr:uid="{00000000-0005-0000-0000-00005F220000}"/>
    <cellStyle name="Normal 8 2 7 2 5" xfId="8846" xr:uid="{00000000-0005-0000-0000-000060220000}"/>
    <cellStyle name="Normal 8 2 7 3" xfId="8847" xr:uid="{00000000-0005-0000-0000-000061220000}"/>
    <cellStyle name="Normal 8 2 7 3 2" xfId="8848" xr:uid="{00000000-0005-0000-0000-000062220000}"/>
    <cellStyle name="Normal 8 2 7 3 2 2" xfId="8849" xr:uid="{00000000-0005-0000-0000-000063220000}"/>
    <cellStyle name="Normal 8 2 7 3 3" xfId="8850" xr:uid="{00000000-0005-0000-0000-000064220000}"/>
    <cellStyle name="Normal 8 2 7 3 4" xfId="8851" xr:uid="{00000000-0005-0000-0000-000065220000}"/>
    <cellStyle name="Normal 8 2 7 4" xfId="8852" xr:uid="{00000000-0005-0000-0000-000066220000}"/>
    <cellStyle name="Normal 8 2 7 4 2" xfId="8853" xr:uid="{00000000-0005-0000-0000-000067220000}"/>
    <cellStyle name="Normal 8 2 7 5" xfId="8854" xr:uid="{00000000-0005-0000-0000-000068220000}"/>
    <cellStyle name="Normal 8 2 7 6" xfId="8855" xr:uid="{00000000-0005-0000-0000-000069220000}"/>
    <cellStyle name="Normal 8 2 8" xfId="8856" xr:uid="{00000000-0005-0000-0000-00006A220000}"/>
    <cellStyle name="Normal 8 2 8 2" xfId="8857" xr:uid="{00000000-0005-0000-0000-00006B220000}"/>
    <cellStyle name="Normal 8 2 8 2 2" xfId="8858" xr:uid="{00000000-0005-0000-0000-00006C220000}"/>
    <cellStyle name="Normal 8 2 8 2 2 2" xfId="8859" xr:uid="{00000000-0005-0000-0000-00006D220000}"/>
    <cellStyle name="Normal 8 2 8 2 2 2 2" xfId="8860" xr:uid="{00000000-0005-0000-0000-00006E220000}"/>
    <cellStyle name="Normal 8 2 8 2 2 3" xfId="8861" xr:uid="{00000000-0005-0000-0000-00006F220000}"/>
    <cellStyle name="Normal 8 2 8 2 2 4" xfId="8862" xr:uid="{00000000-0005-0000-0000-000070220000}"/>
    <cellStyle name="Normal 8 2 8 2 3" xfId="8863" xr:uid="{00000000-0005-0000-0000-000071220000}"/>
    <cellStyle name="Normal 8 2 8 2 3 2" xfId="8864" xr:uid="{00000000-0005-0000-0000-000072220000}"/>
    <cellStyle name="Normal 8 2 8 2 4" xfId="8865" xr:uid="{00000000-0005-0000-0000-000073220000}"/>
    <cellStyle name="Normal 8 2 8 2 5" xfId="8866" xr:uid="{00000000-0005-0000-0000-000074220000}"/>
    <cellStyle name="Normal 8 2 8 3" xfId="8867" xr:uid="{00000000-0005-0000-0000-000075220000}"/>
    <cellStyle name="Normal 8 2 8 3 2" xfId="8868" xr:uid="{00000000-0005-0000-0000-000076220000}"/>
    <cellStyle name="Normal 8 2 8 3 2 2" xfId="8869" xr:uid="{00000000-0005-0000-0000-000077220000}"/>
    <cellStyle name="Normal 8 2 8 3 3" xfId="8870" xr:uid="{00000000-0005-0000-0000-000078220000}"/>
    <cellStyle name="Normal 8 2 8 3 4" xfId="8871" xr:uid="{00000000-0005-0000-0000-000079220000}"/>
    <cellStyle name="Normal 8 2 8 4" xfId="8872" xr:uid="{00000000-0005-0000-0000-00007A220000}"/>
    <cellStyle name="Normal 8 2 8 4 2" xfId="8873" xr:uid="{00000000-0005-0000-0000-00007B220000}"/>
    <cellStyle name="Normal 8 2 8 5" xfId="8874" xr:uid="{00000000-0005-0000-0000-00007C220000}"/>
    <cellStyle name="Normal 8 2 8 6" xfId="8875" xr:uid="{00000000-0005-0000-0000-00007D220000}"/>
    <cellStyle name="Normal 8 2 9" xfId="8876" xr:uid="{00000000-0005-0000-0000-00007E220000}"/>
    <cellStyle name="Normal 8 2 9 2" xfId="8877" xr:uid="{00000000-0005-0000-0000-00007F220000}"/>
    <cellStyle name="Normal 8 2 9 2 2" xfId="8878" xr:uid="{00000000-0005-0000-0000-000080220000}"/>
    <cellStyle name="Normal 8 2 9 2 2 2" xfId="8879" xr:uid="{00000000-0005-0000-0000-000081220000}"/>
    <cellStyle name="Normal 8 2 9 2 3" xfId="8880" xr:uid="{00000000-0005-0000-0000-000082220000}"/>
    <cellStyle name="Normal 8 2 9 2 4" xfId="8881" xr:uid="{00000000-0005-0000-0000-000083220000}"/>
    <cellStyle name="Normal 8 2 9 3" xfId="8882" xr:uid="{00000000-0005-0000-0000-000084220000}"/>
    <cellStyle name="Normal 8 2 9 3 2" xfId="8883" xr:uid="{00000000-0005-0000-0000-000085220000}"/>
    <cellStyle name="Normal 8 2 9 4" xfId="8884" xr:uid="{00000000-0005-0000-0000-000086220000}"/>
    <cellStyle name="Normal 8 2 9 5" xfId="8885" xr:uid="{00000000-0005-0000-0000-000087220000}"/>
    <cellStyle name="Normal 8 3" xfId="8886" xr:uid="{00000000-0005-0000-0000-000088220000}"/>
    <cellStyle name="Normal 8 3 10" xfId="8887" xr:uid="{00000000-0005-0000-0000-000089220000}"/>
    <cellStyle name="Normal 8 3 10 2" xfId="8888" xr:uid="{00000000-0005-0000-0000-00008A220000}"/>
    <cellStyle name="Normal 8 3 10 2 2" xfId="8889" xr:uid="{00000000-0005-0000-0000-00008B220000}"/>
    <cellStyle name="Normal 8 3 10 3" xfId="8890" xr:uid="{00000000-0005-0000-0000-00008C220000}"/>
    <cellStyle name="Normal 8 3 10 4" xfId="8891" xr:uid="{00000000-0005-0000-0000-00008D220000}"/>
    <cellStyle name="Normal 8 3 11" xfId="8892" xr:uid="{00000000-0005-0000-0000-00008E220000}"/>
    <cellStyle name="Normal 8 3 11 2" xfId="8893" xr:uid="{00000000-0005-0000-0000-00008F220000}"/>
    <cellStyle name="Normal 8 3 11 2 2" xfId="8894" xr:uid="{00000000-0005-0000-0000-000090220000}"/>
    <cellStyle name="Normal 8 3 11 3" xfId="8895" xr:uid="{00000000-0005-0000-0000-000091220000}"/>
    <cellStyle name="Normal 8 3 12" xfId="8896" xr:uid="{00000000-0005-0000-0000-000092220000}"/>
    <cellStyle name="Normal 8 3 12 2" xfId="8897" xr:uid="{00000000-0005-0000-0000-000093220000}"/>
    <cellStyle name="Normal 8 3 12 2 2" xfId="8898" xr:uid="{00000000-0005-0000-0000-000094220000}"/>
    <cellStyle name="Normal 8 3 12 3" xfId="8899" xr:uid="{00000000-0005-0000-0000-000095220000}"/>
    <cellStyle name="Normal 8 3 13" xfId="8900" xr:uid="{00000000-0005-0000-0000-000096220000}"/>
    <cellStyle name="Normal 8 3 13 2" xfId="8901" xr:uid="{00000000-0005-0000-0000-000097220000}"/>
    <cellStyle name="Normal 8 3 14" xfId="8902" xr:uid="{00000000-0005-0000-0000-000098220000}"/>
    <cellStyle name="Normal 8 3 15" xfId="8903" xr:uid="{00000000-0005-0000-0000-000099220000}"/>
    <cellStyle name="Normal 8 3 2" xfId="8904" xr:uid="{00000000-0005-0000-0000-00009A220000}"/>
    <cellStyle name="Normal 8 3 2 10" xfId="8905" xr:uid="{00000000-0005-0000-0000-00009B220000}"/>
    <cellStyle name="Normal 8 3 2 2" xfId="8906" xr:uid="{00000000-0005-0000-0000-00009C220000}"/>
    <cellStyle name="Normal 8 3 2 2 2" xfId="8907" xr:uid="{00000000-0005-0000-0000-00009D220000}"/>
    <cellStyle name="Normal 8 3 2 2 2 2" xfId="8908" xr:uid="{00000000-0005-0000-0000-00009E220000}"/>
    <cellStyle name="Normal 8 3 2 2 2 2 2" xfId="8909" xr:uid="{00000000-0005-0000-0000-00009F220000}"/>
    <cellStyle name="Normal 8 3 2 2 2 2 2 2" xfId="8910" xr:uid="{00000000-0005-0000-0000-0000A0220000}"/>
    <cellStyle name="Normal 8 3 2 2 2 2 2 2 2" xfId="8911" xr:uid="{00000000-0005-0000-0000-0000A1220000}"/>
    <cellStyle name="Normal 8 3 2 2 2 2 2 2 2 2" xfId="8912" xr:uid="{00000000-0005-0000-0000-0000A2220000}"/>
    <cellStyle name="Normal 8 3 2 2 2 2 2 2 3" xfId="8913" xr:uid="{00000000-0005-0000-0000-0000A3220000}"/>
    <cellStyle name="Normal 8 3 2 2 2 2 2 2 4" xfId="8914" xr:uid="{00000000-0005-0000-0000-0000A4220000}"/>
    <cellStyle name="Normal 8 3 2 2 2 2 2 3" xfId="8915" xr:uid="{00000000-0005-0000-0000-0000A5220000}"/>
    <cellStyle name="Normal 8 3 2 2 2 2 2 3 2" xfId="8916" xr:uid="{00000000-0005-0000-0000-0000A6220000}"/>
    <cellStyle name="Normal 8 3 2 2 2 2 2 4" xfId="8917" xr:uid="{00000000-0005-0000-0000-0000A7220000}"/>
    <cellStyle name="Normal 8 3 2 2 2 2 2 5" xfId="8918" xr:uid="{00000000-0005-0000-0000-0000A8220000}"/>
    <cellStyle name="Normal 8 3 2 2 2 2 3" xfId="8919" xr:uid="{00000000-0005-0000-0000-0000A9220000}"/>
    <cellStyle name="Normal 8 3 2 2 2 2 3 2" xfId="8920" xr:uid="{00000000-0005-0000-0000-0000AA220000}"/>
    <cellStyle name="Normal 8 3 2 2 2 2 3 2 2" xfId="8921" xr:uid="{00000000-0005-0000-0000-0000AB220000}"/>
    <cellStyle name="Normal 8 3 2 2 2 2 3 3" xfId="8922" xr:uid="{00000000-0005-0000-0000-0000AC220000}"/>
    <cellStyle name="Normal 8 3 2 2 2 2 3 4" xfId="8923" xr:uid="{00000000-0005-0000-0000-0000AD220000}"/>
    <cellStyle name="Normal 8 3 2 2 2 2 4" xfId="8924" xr:uid="{00000000-0005-0000-0000-0000AE220000}"/>
    <cellStyle name="Normal 8 3 2 2 2 2 4 2" xfId="8925" xr:uid="{00000000-0005-0000-0000-0000AF220000}"/>
    <cellStyle name="Normal 8 3 2 2 2 2 5" xfId="8926" xr:uid="{00000000-0005-0000-0000-0000B0220000}"/>
    <cellStyle name="Normal 8 3 2 2 2 2 6" xfId="8927" xr:uid="{00000000-0005-0000-0000-0000B1220000}"/>
    <cellStyle name="Normal 8 3 2 2 2 3" xfId="8928" xr:uid="{00000000-0005-0000-0000-0000B2220000}"/>
    <cellStyle name="Normal 8 3 2 2 2 3 2" xfId="8929" xr:uid="{00000000-0005-0000-0000-0000B3220000}"/>
    <cellStyle name="Normal 8 3 2 2 2 3 2 2" xfId="8930" xr:uid="{00000000-0005-0000-0000-0000B4220000}"/>
    <cellStyle name="Normal 8 3 2 2 2 3 2 2 2" xfId="8931" xr:uid="{00000000-0005-0000-0000-0000B5220000}"/>
    <cellStyle name="Normal 8 3 2 2 2 3 2 3" xfId="8932" xr:uid="{00000000-0005-0000-0000-0000B6220000}"/>
    <cellStyle name="Normal 8 3 2 2 2 3 2 4" xfId="8933" xr:uid="{00000000-0005-0000-0000-0000B7220000}"/>
    <cellStyle name="Normal 8 3 2 2 2 3 3" xfId="8934" xr:uid="{00000000-0005-0000-0000-0000B8220000}"/>
    <cellStyle name="Normal 8 3 2 2 2 3 3 2" xfId="8935" xr:uid="{00000000-0005-0000-0000-0000B9220000}"/>
    <cellStyle name="Normal 8 3 2 2 2 3 4" xfId="8936" xr:uid="{00000000-0005-0000-0000-0000BA220000}"/>
    <cellStyle name="Normal 8 3 2 2 2 3 5" xfId="8937" xr:uid="{00000000-0005-0000-0000-0000BB220000}"/>
    <cellStyle name="Normal 8 3 2 2 2 4" xfId="8938" xr:uid="{00000000-0005-0000-0000-0000BC220000}"/>
    <cellStyle name="Normal 8 3 2 2 2 4 2" xfId="8939" xr:uid="{00000000-0005-0000-0000-0000BD220000}"/>
    <cellStyle name="Normal 8 3 2 2 2 4 2 2" xfId="8940" xr:uid="{00000000-0005-0000-0000-0000BE220000}"/>
    <cellStyle name="Normal 8 3 2 2 2 4 3" xfId="8941" xr:uid="{00000000-0005-0000-0000-0000BF220000}"/>
    <cellStyle name="Normal 8 3 2 2 2 4 4" xfId="8942" xr:uid="{00000000-0005-0000-0000-0000C0220000}"/>
    <cellStyle name="Normal 8 3 2 2 2 5" xfId="8943" xr:uid="{00000000-0005-0000-0000-0000C1220000}"/>
    <cellStyle name="Normal 8 3 2 2 2 5 2" xfId="8944" xr:uid="{00000000-0005-0000-0000-0000C2220000}"/>
    <cellStyle name="Normal 8 3 2 2 2 6" xfId="8945" xr:uid="{00000000-0005-0000-0000-0000C3220000}"/>
    <cellStyle name="Normal 8 3 2 2 2 7" xfId="8946" xr:uid="{00000000-0005-0000-0000-0000C4220000}"/>
    <cellStyle name="Normal 8 3 2 2 3" xfId="8947" xr:uid="{00000000-0005-0000-0000-0000C5220000}"/>
    <cellStyle name="Normal 8 3 2 2 3 2" xfId="8948" xr:uid="{00000000-0005-0000-0000-0000C6220000}"/>
    <cellStyle name="Normal 8 3 2 2 3 2 2" xfId="8949" xr:uid="{00000000-0005-0000-0000-0000C7220000}"/>
    <cellStyle name="Normal 8 3 2 2 3 2 2 2" xfId="8950" xr:uid="{00000000-0005-0000-0000-0000C8220000}"/>
    <cellStyle name="Normal 8 3 2 2 3 2 2 2 2" xfId="8951" xr:uid="{00000000-0005-0000-0000-0000C9220000}"/>
    <cellStyle name="Normal 8 3 2 2 3 2 2 3" xfId="8952" xr:uid="{00000000-0005-0000-0000-0000CA220000}"/>
    <cellStyle name="Normal 8 3 2 2 3 2 2 4" xfId="8953" xr:uid="{00000000-0005-0000-0000-0000CB220000}"/>
    <cellStyle name="Normal 8 3 2 2 3 2 3" xfId="8954" xr:uid="{00000000-0005-0000-0000-0000CC220000}"/>
    <cellStyle name="Normal 8 3 2 2 3 2 3 2" xfId="8955" xr:uid="{00000000-0005-0000-0000-0000CD220000}"/>
    <cellStyle name="Normal 8 3 2 2 3 2 4" xfId="8956" xr:uid="{00000000-0005-0000-0000-0000CE220000}"/>
    <cellStyle name="Normal 8 3 2 2 3 2 5" xfId="8957" xr:uid="{00000000-0005-0000-0000-0000CF220000}"/>
    <cellStyle name="Normal 8 3 2 2 3 3" xfId="8958" xr:uid="{00000000-0005-0000-0000-0000D0220000}"/>
    <cellStyle name="Normal 8 3 2 2 3 3 2" xfId="8959" xr:uid="{00000000-0005-0000-0000-0000D1220000}"/>
    <cellStyle name="Normal 8 3 2 2 3 3 2 2" xfId="8960" xr:uid="{00000000-0005-0000-0000-0000D2220000}"/>
    <cellStyle name="Normal 8 3 2 2 3 3 3" xfId="8961" xr:uid="{00000000-0005-0000-0000-0000D3220000}"/>
    <cellStyle name="Normal 8 3 2 2 3 3 4" xfId="8962" xr:uid="{00000000-0005-0000-0000-0000D4220000}"/>
    <cellStyle name="Normal 8 3 2 2 3 4" xfId="8963" xr:uid="{00000000-0005-0000-0000-0000D5220000}"/>
    <cellStyle name="Normal 8 3 2 2 3 4 2" xfId="8964" xr:uid="{00000000-0005-0000-0000-0000D6220000}"/>
    <cellStyle name="Normal 8 3 2 2 3 5" xfId="8965" xr:uid="{00000000-0005-0000-0000-0000D7220000}"/>
    <cellStyle name="Normal 8 3 2 2 3 6" xfId="8966" xr:uid="{00000000-0005-0000-0000-0000D8220000}"/>
    <cellStyle name="Normal 8 3 2 2 4" xfId="8967" xr:uid="{00000000-0005-0000-0000-0000D9220000}"/>
    <cellStyle name="Normal 8 3 2 2 4 2" xfId="8968" xr:uid="{00000000-0005-0000-0000-0000DA220000}"/>
    <cellStyle name="Normal 8 3 2 2 4 2 2" xfId="8969" xr:uid="{00000000-0005-0000-0000-0000DB220000}"/>
    <cellStyle name="Normal 8 3 2 2 4 2 2 2" xfId="8970" xr:uid="{00000000-0005-0000-0000-0000DC220000}"/>
    <cellStyle name="Normal 8 3 2 2 4 2 2 2 2" xfId="8971" xr:uid="{00000000-0005-0000-0000-0000DD220000}"/>
    <cellStyle name="Normal 8 3 2 2 4 2 2 3" xfId="8972" xr:uid="{00000000-0005-0000-0000-0000DE220000}"/>
    <cellStyle name="Normal 8 3 2 2 4 2 2 4" xfId="8973" xr:uid="{00000000-0005-0000-0000-0000DF220000}"/>
    <cellStyle name="Normal 8 3 2 2 4 2 3" xfId="8974" xr:uid="{00000000-0005-0000-0000-0000E0220000}"/>
    <cellStyle name="Normal 8 3 2 2 4 2 3 2" xfId="8975" xr:uid="{00000000-0005-0000-0000-0000E1220000}"/>
    <cellStyle name="Normal 8 3 2 2 4 2 4" xfId="8976" xr:uid="{00000000-0005-0000-0000-0000E2220000}"/>
    <cellStyle name="Normal 8 3 2 2 4 2 5" xfId="8977" xr:uid="{00000000-0005-0000-0000-0000E3220000}"/>
    <cellStyle name="Normal 8 3 2 2 4 3" xfId="8978" xr:uid="{00000000-0005-0000-0000-0000E4220000}"/>
    <cellStyle name="Normal 8 3 2 2 4 3 2" xfId="8979" xr:uid="{00000000-0005-0000-0000-0000E5220000}"/>
    <cellStyle name="Normal 8 3 2 2 4 3 2 2" xfId="8980" xr:uid="{00000000-0005-0000-0000-0000E6220000}"/>
    <cellStyle name="Normal 8 3 2 2 4 3 3" xfId="8981" xr:uid="{00000000-0005-0000-0000-0000E7220000}"/>
    <cellStyle name="Normal 8 3 2 2 4 3 4" xfId="8982" xr:uid="{00000000-0005-0000-0000-0000E8220000}"/>
    <cellStyle name="Normal 8 3 2 2 4 4" xfId="8983" xr:uid="{00000000-0005-0000-0000-0000E9220000}"/>
    <cellStyle name="Normal 8 3 2 2 4 4 2" xfId="8984" xr:uid="{00000000-0005-0000-0000-0000EA220000}"/>
    <cellStyle name="Normal 8 3 2 2 4 5" xfId="8985" xr:uid="{00000000-0005-0000-0000-0000EB220000}"/>
    <cellStyle name="Normal 8 3 2 2 4 6" xfId="8986" xr:uid="{00000000-0005-0000-0000-0000EC220000}"/>
    <cellStyle name="Normal 8 3 2 2 5" xfId="8987" xr:uid="{00000000-0005-0000-0000-0000ED220000}"/>
    <cellStyle name="Normal 8 3 2 2 5 2" xfId="8988" xr:uid="{00000000-0005-0000-0000-0000EE220000}"/>
    <cellStyle name="Normal 8 3 2 2 5 2 2" xfId="8989" xr:uid="{00000000-0005-0000-0000-0000EF220000}"/>
    <cellStyle name="Normal 8 3 2 2 5 2 2 2" xfId="8990" xr:uid="{00000000-0005-0000-0000-0000F0220000}"/>
    <cellStyle name="Normal 8 3 2 2 5 2 3" xfId="8991" xr:uid="{00000000-0005-0000-0000-0000F1220000}"/>
    <cellStyle name="Normal 8 3 2 2 5 2 4" xfId="8992" xr:uid="{00000000-0005-0000-0000-0000F2220000}"/>
    <cellStyle name="Normal 8 3 2 2 5 3" xfId="8993" xr:uid="{00000000-0005-0000-0000-0000F3220000}"/>
    <cellStyle name="Normal 8 3 2 2 5 3 2" xfId="8994" xr:uid="{00000000-0005-0000-0000-0000F4220000}"/>
    <cellStyle name="Normal 8 3 2 2 5 4" xfId="8995" xr:uid="{00000000-0005-0000-0000-0000F5220000}"/>
    <cellStyle name="Normal 8 3 2 2 5 5" xfId="8996" xr:uid="{00000000-0005-0000-0000-0000F6220000}"/>
    <cellStyle name="Normal 8 3 2 2 6" xfId="8997" xr:uid="{00000000-0005-0000-0000-0000F7220000}"/>
    <cellStyle name="Normal 8 3 2 2 6 2" xfId="8998" xr:uid="{00000000-0005-0000-0000-0000F8220000}"/>
    <cellStyle name="Normal 8 3 2 2 6 2 2" xfId="8999" xr:uid="{00000000-0005-0000-0000-0000F9220000}"/>
    <cellStyle name="Normal 8 3 2 2 6 3" xfId="9000" xr:uid="{00000000-0005-0000-0000-0000FA220000}"/>
    <cellStyle name="Normal 8 3 2 2 6 4" xfId="9001" xr:uid="{00000000-0005-0000-0000-0000FB220000}"/>
    <cellStyle name="Normal 8 3 2 2 7" xfId="9002" xr:uid="{00000000-0005-0000-0000-0000FC220000}"/>
    <cellStyle name="Normal 8 3 2 2 7 2" xfId="9003" xr:uid="{00000000-0005-0000-0000-0000FD220000}"/>
    <cellStyle name="Normal 8 3 2 2 8" xfId="9004" xr:uid="{00000000-0005-0000-0000-0000FE220000}"/>
    <cellStyle name="Normal 8 3 2 2 9" xfId="9005" xr:uid="{00000000-0005-0000-0000-0000FF220000}"/>
    <cellStyle name="Normal 8 3 2 3" xfId="9006" xr:uid="{00000000-0005-0000-0000-000000230000}"/>
    <cellStyle name="Normal 8 3 2 3 2" xfId="9007" xr:uid="{00000000-0005-0000-0000-000001230000}"/>
    <cellStyle name="Normal 8 3 2 3 2 2" xfId="9008" xr:uid="{00000000-0005-0000-0000-000002230000}"/>
    <cellStyle name="Normal 8 3 2 3 2 2 2" xfId="9009" xr:uid="{00000000-0005-0000-0000-000003230000}"/>
    <cellStyle name="Normal 8 3 2 3 2 2 2 2" xfId="9010" xr:uid="{00000000-0005-0000-0000-000004230000}"/>
    <cellStyle name="Normal 8 3 2 3 2 2 2 2 2" xfId="9011" xr:uid="{00000000-0005-0000-0000-000005230000}"/>
    <cellStyle name="Normal 8 3 2 3 2 2 2 3" xfId="9012" xr:uid="{00000000-0005-0000-0000-000006230000}"/>
    <cellStyle name="Normal 8 3 2 3 2 2 2 4" xfId="9013" xr:uid="{00000000-0005-0000-0000-000007230000}"/>
    <cellStyle name="Normal 8 3 2 3 2 2 3" xfId="9014" xr:uid="{00000000-0005-0000-0000-000008230000}"/>
    <cellStyle name="Normal 8 3 2 3 2 2 3 2" xfId="9015" xr:uid="{00000000-0005-0000-0000-000009230000}"/>
    <cellStyle name="Normal 8 3 2 3 2 2 4" xfId="9016" xr:uid="{00000000-0005-0000-0000-00000A230000}"/>
    <cellStyle name="Normal 8 3 2 3 2 2 5" xfId="9017" xr:uid="{00000000-0005-0000-0000-00000B230000}"/>
    <cellStyle name="Normal 8 3 2 3 2 3" xfId="9018" xr:uid="{00000000-0005-0000-0000-00000C230000}"/>
    <cellStyle name="Normal 8 3 2 3 2 3 2" xfId="9019" xr:uid="{00000000-0005-0000-0000-00000D230000}"/>
    <cellStyle name="Normal 8 3 2 3 2 3 2 2" xfId="9020" xr:uid="{00000000-0005-0000-0000-00000E230000}"/>
    <cellStyle name="Normal 8 3 2 3 2 3 3" xfId="9021" xr:uid="{00000000-0005-0000-0000-00000F230000}"/>
    <cellStyle name="Normal 8 3 2 3 2 3 4" xfId="9022" xr:uid="{00000000-0005-0000-0000-000010230000}"/>
    <cellStyle name="Normal 8 3 2 3 2 4" xfId="9023" xr:uid="{00000000-0005-0000-0000-000011230000}"/>
    <cellStyle name="Normal 8 3 2 3 2 4 2" xfId="9024" xr:uid="{00000000-0005-0000-0000-000012230000}"/>
    <cellStyle name="Normal 8 3 2 3 2 5" xfId="9025" xr:uid="{00000000-0005-0000-0000-000013230000}"/>
    <cellStyle name="Normal 8 3 2 3 2 6" xfId="9026" xr:uid="{00000000-0005-0000-0000-000014230000}"/>
    <cellStyle name="Normal 8 3 2 3 3" xfId="9027" xr:uid="{00000000-0005-0000-0000-000015230000}"/>
    <cellStyle name="Normal 8 3 2 3 3 2" xfId="9028" xr:uid="{00000000-0005-0000-0000-000016230000}"/>
    <cellStyle name="Normal 8 3 2 3 3 2 2" xfId="9029" xr:uid="{00000000-0005-0000-0000-000017230000}"/>
    <cellStyle name="Normal 8 3 2 3 3 2 2 2" xfId="9030" xr:uid="{00000000-0005-0000-0000-000018230000}"/>
    <cellStyle name="Normal 8 3 2 3 3 2 3" xfId="9031" xr:uid="{00000000-0005-0000-0000-000019230000}"/>
    <cellStyle name="Normal 8 3 2 3 3 2 4" xfId="9032" xr:uid="{00000000-0005-0000-0000-00001A230000}"/>
    <cellStyle name="Normal 8 3 2 3 3 3" xfId="9033" xr:uid="{00000000-0005-0000-0000-00001B230000}"/>
    <cellStyle name="Normal 8 3 2 3 3 3 2" xfId="9034" xr:uid="{00000000-0005-0000-0000-00001C230000}"/>
    <cellStyle name="Normal 8 3 2 3 3 4" xfId="9035" xr:uid="{00000000-0005-0000-0000-00001D230000}"/>
    <cellStyle name="Normal 8 3 2 3 3 5" xfId="9036" xr:uid="{00000000-0005-0000-0000-00001E230000}"/>
    <cellStyle name="Normal 8 3 2 3 4" xfId="9037" xr:uid="{00000000-0005-0000-0000-00001F230000}"/>
    <cellStyle name="Normal 8 3 2 3 4 2" xfId="9038" xr:uid="{00000000-0005-0000-0000-000020230000}"/>
    <cellStyle name="Normal 8 3 2 3 4 2 2" xfId="9039" xr:uid="{00000000-0005-0000-0000-000021230000}"/>
    <cellStyle name="Normal 8 3 2 3 4 3" xfId="9040" xr:uid="{00000000-0005-0000-0000-000022230000}"/>
    <cellStyle name="Normal 8 3 2 3 4 4" xfId="9041" xr:uid="{00000000-0005-0000-0000-000023230000}"/>
    <cellStyle name="Normal 8 3 2 3 5" xfId="9042" xr:uid="{00000000-0005-0000-0000-000024230000}"/>
    <cellStyle name="Normal 8 3 2 3 5 2" xfId="9043" xr:uid="{00000000-0005-0000-0000-000025230000}"/>
    <cellStyle name="Normal 8 3 2 3 6" xfId="9044" xr:uid="{00000000-0005-0000-0000-000026230000}"/>
    <cellStyle name="Normal 8 3 2 3 7" xfId="9045" xr:uid="{00000000-0005-0000-0000-000027230000}"/>
    <cellStyle name="Normal 8 3 2 4" xfId="9046" xr:uid="{00000000-0005-0000-0000-000028230000}"/>
    <cellStyle name="Normal 8 3 2 4 2" xfId="9047" xr:uid="{00000000-0005-0000-0000-000029230000}"/>
    <cellStyle name="Normal 8 3 2 4 2 2" xfId="9048" xr:uid="{00000000-0005-0000-0000-00002A230000}"/>
    <cellStyle name="Normal 8 3 2 4 2 2 2" xfId="9049" xr:uid="{00000000-0005-0000-0000-00002B230000}"/>
    <cellStyle name="Normal 8 3 2 4 2 2 2 2" xfId="9050" xr:uid="{00000000-0005-0000-0000-00002C230000}"/>
    <cellStyle name="Normal 8 3 2 4 2 2 3" xfId="9051" xr:uid="{00000000-0005-0000-0000-00002D230000}"/>
    <cellStyle name="Normal 8 3 2 4 2 2 4" xfId="9052" xr:uid="{00000000-0005-0000-0000-00002E230000}"/>
    <cellStyle name="Normal 8 3 2 4 2 3" xfId="9053" xr:uid="{00000000-0005-0000-0000-00002F230000}"/>
    <cellStyle name="Normal 8 3 2 4 2 3 2" xfId="9054" xr:uid="{00000000-0005-0000-0000-000030230000}"/>
    <cellStyle name="Normal 8 3 2 4 2 4" xfId="9055" xr:uid="{00000000-0005-0000-0000-000031230000}"/>
    <cellStyle name="Normal 8 3 2 4 2 5" xfId="9056" xr:uid="{00000000-0005-0000-0000-000032230000}"/>
    <cellStyle name="Normal 8 3 2 4 3" xfId="9057" xr:uid="{00000000-0005-0000-0000-000033230000}"/>
    <cellStyle name="Normal 8 3 2 4 3 2" xfId="9058" xr:uid="{00000000-0005-0000-0000-000034230000}"/>
    <cellStyle name="Normal 8 3 2 4 3 2 2" xfId="9059" xr:uid="{00000000-0005-0000-0000-000035230000}"/>
    <cellStyle name="Normal 8 3 2 4 3 3" xfId="9060" xr:uid="{00000000-0005-0000-0000-000036230000}"/>
    <cellStyle name="Normal 8 3 2 4 3 4" xfId="9061" xr:uid="{00000000-0005-0000-0000-000037230000}"/>
    <cellStyle name="Normal 8 3 2 4 4" xfId="9062" xr:uid="{00000000-0005-0000-0000-000038230000}"/>
    <cellStyle name="Normal 8 3 2 4 4 2" xfId="9063" xr:uid="{00000000-0005-0000-0000-000039230000}"/>
    <cellStyle name="Normal 8 3 2 4 5" xfId="9064" xr:uid="{00000000-0005-0000-0000-00003A230000}"/>
    <cellStyle name="Normal 8 3 2 4 6" xfId="9065" xr:uid="{00000000-0005-0000-0000-00003B230000}"/>
    <cellStyle name="Normal 8 3 2 5" xfId="9066" xr:uid="{00000000-0005-0000-0000-00003C230000}"/>
    <cellStyle name="Normal 8 3 2 5 2" xfId="9067" xr:uid="{00000000-0005-0000-0000-00003D230000}"/>
    <cellStyle name="Normal 8 3 2 5 2 2" xfId="9068" xr:uid="{00000000-0005-0000-0000-00003E230000}"/>
    <cellStyle name="Normal 8 3 2 5 2 2 2" xfId="9069" xr:uid="{00000000-0005-0000-0000-00003F230000}"/>
    <cellStyle name="Normal 8 3 2 5 2 2 2 2" xfId="9070" xr:uid="{00000000-0005-0000-0000-000040230000}"/>
    <cellStyle name="Normal 8 3 2 5 2 2 3" xfId="9071" xr:uid="{00000000-0005-0000-0000-000041230000}"/>
    <cellStyle name="Normal 8 3 2 5 2 2 4" xfId="9072" xr:uid="{00000000-0005-0000-0000-000042230000}"/>
    <cellStyle name="Normal 8 3 2 5 2 3" xfId="9073" xr:uid="{00000000-0005-0000-0000-000043230000}"/>
    <cellStyle name="Normal 8 3 2 5 2 3 2" xfId="9074" xr:uid="{00000000-0005-0000-0000-000044230000}"/>
    <cellStyle name="Normal 8 3 2 5 2 4" xfId="9075" xr:uid="{00000000-0005-0000-0000-000045230000}"/>
    <cellStyle name="Normal 8 3 2 5 2 5" xfId="9076" xr:uid="{00000000-0005-0000-0000-000046230000}"/>
    <cellStyle name="Normal 8 3 2 5 3" xfId="9077" xr:uid="{00000000-0005-0000-0000-000047230000}"/>
    <cellStyle name="Normal 8 3 2 5 3 2" xfId="9078" xr:uid="{00000000-0005-0000-0000-000048230000}"/>
    <cellStyle name="Normal 8 3 2 5 3 2 2" xfId="9079" xr:uid="{00000000-0005-0000-0000-000049230000}"/>
    <cellStyle name="Normal 8 3 2 5 3 3" xfId="9080" xr:uid="{00000000-0005-0000-0000-00004A230000}"/>
    <cellStyle name="Normal 8 3 2 5 3 4" xfId="9081" xr:uid="{00000000-0005-0000-0000-00004B230000}"/>
    <cellStyle name="Normal 8 3 2 5 4" xfId="9082" xr:uid="{00000000-0005-0000-0000-00004C230000}"/>
    <cellStyle name="Normal 8 3 2 5 4 2" xfId="9083" xr:uid="{00000000-0005-0000-0000-00004D230000}"/>
    <cellStyle name="Normal 8 3 2 5 5" xfId="9084" xr:uid="{00000000-0005-0000-0000-00004E230000}"/>
    <cellStyle name="Normal 8 3 2 5 6" xfId="9085" xr:uid="{00000000-0005-0000-0000-00004F230000}"/>
    <cellStyle name="Normal 8 3 2 6" xfId="9086" xr:uid="{00000000-0005-0000-0000-000050230000}"/>
    <cellStyle name="Normal 8 3 2 6 2" xfId="9087" xr:uid="{00000000-0005-0000-0000-000051230000}"/>
    <cellStyle name="Normal 8 3 2 6 2 2" xfId="9088" xr:uid="{00000000-0005-0000-0000-000052230000}"/>
    <cellStyle name="Normal 8 3 2 6 2 2 2" xfId="9089" xr:uid="{00000000-0005-0000-0000-000053230000}"/>
    <cellStyle name="Normal 8 3 2 6 2 3" xfId="9090" xr:uid="{00000000-0005-0000-0000-000054230000}"/>
    <cellStyle name="Normal 8 3 2 6 2 4" xfId="9091" xr:uid="{00000000-0005-0000-0000-000055230000}"/>
    <cellStyle name="Normal 8 3 2 6 3" xfId="9092" xr:uid="{00000000-0005-0000-0000-000056230000}"/>
    <cellStyle name="Normal 8 3 2 6 3 2" xfId="9093" xr:uid="{00000000-0005-0000-0000-000057230000}"/>
    <cellStyle name="Normal 8 3 2 6 4" xfId="9094" xr:uid="{00000000-0005-0000-0000-000058230000}"/>
    <cellStyle name="Normal 8 3 2 6 5" xfId="9095" xr:uid="{00000000-0005-0000-0000-000059230000}"/>
    <cellStyle name="Normal 8 3 2 7" xfId="9096" xr:uid="{00000000-0005-0000-0000-00005A230000}"/>
    <cellStyle name="Normal 8 3 2 7 2" xfId="9097" xr:uid="{00000000-0005-0000-0000-00005B230000}"/>
    <cellStyle name="Normal 8 3 2 7 2 2" xfId="9098" xr:uid="{00000000-0005-0000-0000-00005C230000}"/>
    <cellStyle name="Normal 8 3 2 7 3" xfId="9099" xr:uid="{00000000-0005-0000-0000-00005D230000}"/>
    <cellStyle name="Normal 8 3 2 7 4" xfId="9100" xr:uid="{00000000-0005-0000-0000-00005E230000}"/>
    <cellStyle name="Normal 8 3 2 8" xfId="9101" xr:uid="{00000000-0005-0000-0000-00005F230000}"/>
    <cellStyle name="Normal 8 3 2 8 2" xfId="9102" xr:uid="{00000000-0005-0000-0000-000060230000}"/>
    <cellStyle name="Normal 8 3 2 9" xfId="9103" xr:uid="{00000000-0005-0000-0000-000061230000}"/>
    <cellStyle name="Normal 8 3 3" xfId="9104" xr:uid="{00000000-0005-0000-0000-000062230000}"/>
    <cellStyle name="Normal 8 3 3 2" xfId="9105" xr:uid="{00000000-0005-0000-0000-000063230000}"/>
    <cellStyle name="Normal 8 3 3 2 2" xfId="9106" xr:uid="{00000000-0005-0000-0000-000064230000}"/>
    <cellStyle name="Normal 8 3 3 2 2 2" xfId="9107" xr:uid="{00000000-0005-0000-0000-000065230000}"/>
    <cellStyle name="Normal 8 3 3 2 2 2 2" xfId="9108" xr:uid="{00000000-0005-0000-0000-000066230000}"/>
    <cellStyle name="Normal 8 3 3 2 2 2 2 2" xfId="9109" xr:uid="{00000000-0005-0000-0000-000067230000}"/>
    <cellStyle name="Normal 8 3 3 2 2 2 2 2 2" xfId="9110" xr:uid="{00000000-0005-0000-0000-000068230000}"/>
    <cellStyle name="Normal 8 3 3 2 2 2 2 3" xfId="9111" xr:uid="{00000000-0005-0000-0000-000069230000}"/>
    <cellStyle name="Normal 8 3 3 2 2 2 2 4" xfId="9112" xr:uid="{00000000-0005-0000-0000-00006A230000}"/>
    <cellStyle name="Normal 8 3 3 2 2 2 3" xfId="9113" xr:uid="{00000000-0005-0000-0000-00006B230000}"/>
    <cellStyle name="Normal 8 3 3 2 2 2 3 2" xfId="9114" xr:uid="{00000000-0005-0000-0000-00006C230000}"/>
    <cellStyle name="Normal 8 3 3 2 2 2 4" xfId="9115" xr:uid="{00000000-0005-0000-0000-00006D230000}"/>
    <cellStyle name="Normal 8 3 3 2 2 2 5" xfId="9116" xr:uid="{00000000-0005-0000-0000-00006E230000}"/>
    <cellStyle name="Normal 8 3 3 2 2 3" xfId="9117" xr:uid="{00000000-0005-0000-0000-00006F230000}"/>
    <cellStyle name="Normal 8 3 3 2 2 3 2" xfId="9118" xr:uid="{00000000-0005-0000-0000-000070230000}"/>
    <cellStyle name="Normal 8 3 3 2 2 3 2 2" xfId="9119" xr:uid="{00000000-0005-0000-0000-000071230000}"/>
    <cellStyle name="Normal 8 3 3 2 2 3 3" xfId="9120" xr:uid="{00000000-0005-0000-0000-000072230000}"/>
    <cellStyle name="Normal 8 3 3 2 2 3 4" xfId="9121" xr:uid="{00000000-0005-0000-0000-000073230000}"/>
    <cellStyle name="Normal 8 3 3 2 2 4" xfId="9122" xr:uid="{00000000-0005-0000-0000-000074230000}"/>
    <cellStyle name="Normal 8 3 3 2 2 4 2" xfId="9123" xr:uid="{00000000-0005-0000-0000-000075230000}"/>
    <cellStyle name="Normal 8 3 3 2 2 5" xfId="9124" xr:uid="{00000000-0005-0000-0000-000076230000}"/>
    <cellStyle name="Normal 8 3 3 2 2 6" xfId="9125" xr:uid="{00000000-0005-0000-0000-000077230000}"/>
    <cellStyle name="Normal 8 3 3 2 3" xfId="9126" xr:uid="{00000000-0005-0000-0000-000078230000}"/>
    <cellStyle name="Normal 8 3 3 2 3 2" xfId="9127" xr:uid="{00000000-0005-0000-0000-000079230000}"/>
    <cellStyle name="Normal 8 3 3 2 3 2 2" xfId="9128" xr:uid="{00000000-0005-0000-0000-00007A230000}"/>
    <cellStyle name="Normal 8 3 3 2 3 2 2 2" xfId="9129" xr:uid="{00000000-0005-0000-0000-00007B230000}"/>
    <cellStyle name="Normal 8 3 3 2 3 2 3" xfId="9130" xr:uid="{00000000-0005-0000-0000-00007C230000}"/>
    <cellStyle name="Normal 8 3 3 2 3 2 4" xfId="9131" xr:uid="{00000000-0005-0000-0000-00007D230000}"/>
    <cellStyle name="Normal 8 3 3 2 3 3" xfId="9132" xr:uid="{00000000-0005-0000-0000-00007E230000}"/>
    <cellStyle name="Normal 8 3 3 2 3 3 2" xfId="9133" xr:uid="{00000000-0005-0000-0000-00007F230000}"/>
    <cellStyle name="Normal 8 3 3 2 3 4" xfId="9134" xr:uid="{00000000-0005-0000-0000-000080230000}"/>
    <cellStyle name="Normal 8 3 3 2 3 5" xfId="9135" xr:uid="{00000000-0005-0000-0000-000081230000}"/>
    <cellStyle name="Normal 8 3 3 2 4" xfId="9136" xr:uid="{00000000-0005-0000-0000-000082230000}"/>
    <cellStyle name="Normal 8 3 3 2 4 2" xfId="9137" xr:uid="{00000000-0005-0000-0000-000083230000}"/>
    <cellStyle name="Normal 8 3 3 2 4 2 2" xfId="9138" xr:uid="{00000000-0005-0000-0000-000084230000}"/>
    <cellStyle name="Normal 8 3 3 2 4 3" xfId="9139" xr:uid="{00000000-0005-0000-0000-000085230000}"/>
    <cellStyle name="Normal 8 3 3 2 4 4" xfId="9140" xr:uid="{00000000-0005-0000-0000-000086230000}"/>
    <cellStyle name="Normal 8 3 3 2 5" xfId="9141" xr:uid="{00000000-0005-0000-0000-000087230000}"/>
    <cellStyle name="Normal 8 3 3 2 5 2" xfId="9142" xr:uid="{00000000-0005-0000-0000-000088230000}"/>
    <cellStyle name="Normal 8 3 3 2 6" xfId="9143" xr:uid="{00000000-0005-0000-0000-000089230000}"/>
    <cellStyle name="Normal 8 3 3 2 7" xfId="9144" xr:uid="{00000000-0005-0000-0000-00008A230000}"/>
    <cellStyle name="Normal 8 3 3 3" xfId="9145" xr:uid="{00000000-0005-0000-0000-00008B230000}"/>
    <cellStyle name="Normal 8 3 3 3 2" xfId="9146" xr:uid="{00000000-0005-0000-0000-00008C230000}"/>
    <cellStyle name="Normal 8 3 3 3 2 2" xfId="9147" xr:uid="{00000000-0005-0000-0000-00008D230000}"/>
    <cellStyle name="Normal 8 3 3 3 2 2 2" xfId="9148" xr:uid="{00000000-0005-0000-0000-00008E230000}"/>
    <cellStyle name="Normal 8 3 3 3 2 2 2 2" xfId="9149" xr:uid="{00000000-0005-0000-0000-00008F230000}"/>
    <cellStyle name="Normal 8 3 3 3 2 2 3" xfId="9150" xr:uid="{00000000-0005-0000-0000-000090230000}"/>
    <cellStyle name="Normal 8 3 3 3 2 2 4" xfId="9151" xr:uid="{00000000-0005-0000-0000-000091230000}"/>
    <cellStyle name="Normal 8 3 3 3 2 3" xfId="9152" xr:uid="{00000000-0005-0000-0000-000092230000}"/>
    <cellStyle name="Normal 8 3 3 3 2 3 2" xfId="9153" xr:uid="{00000000-0005-0000-0000-000093230000}"/>
    <cellStyle name="Normal 8 3 3 3 2 4" xfId="9154" xr:uid="{00000000-0005-0000-0000-000094230000}"/>
    <cellStyle name="Normal 8 3 3 3 2 5" xfId="9155" xr:uid="{00000000-0005-0000-0000-000095230000}"/>
    <cellStyle name="Normal 8 3 3 3 3" xfId="9156" xr:uid="{00000000-0005-0000-0000-000096230000}"/>
    <cellStyle name="Normal 8 3 3 3 3 2" xfId="9157" xr:uid="{00000000-0005-0000-0000-000097230000}"/>
    <cellStyle name="Normal 8 3 3 3 3 2 2" xfId="9158" xr:uid="{00000000-0005-0000-0000-000098230000}"/>
    <cellStyle name="Normal 8 3 3 3 3 3" xfId="9159" xr:uid="{00000000-0005-0000-0000-000099230000}"/>
    <cellStyle name="Normal 8 3 3 3 3 4" xfId="9160" xr:uid="{00000000-0005-0000-0000-00009A230000}"/>
    <cellStyle name="Normal 8 3 3 3 4" xfId="9161" xr:uid="{00000000-0005-0000-0000-00009B230000}"/>
    <cellStyle name="Normal 8 3 3 3 4 2" xfId="9162" xr:uid="{00000000-0005-0000-0000-00009C230000}"/>
    <cellStyle name="Normal 8 3 3 3 5" xfId="9163" xr:uid="{00000000-0005-0000-0000-00009D230000}"/>
    <cellStyle name="Normal 8 3 3 3 6" xfId="9164" xr:uid="{00000000-0005-0000-0000-00009E230000}"/>
    <cellStyle name="Normal 8 3 3 4" xfId="9165" xr:uid="{00000000-0005-0000-0000-00009F230000}"/>
    <cellStyle name="Normal 8 3 3 4 2" xfId="9166" xr:uid="{00000000-0005-0000-0000-0000A0230000}"/>
    <cellStyle name="Normal 8 3 3 4 2 2" xfId="9167" xr:uid="{00000000-0005-0000-0000-0000A1230000}"/>
    <cellStyle name="Normal 8 3 3 4 2 2 2" xfId="9168" xr:uid="{00000000-0005-0000-0000-0000A2230000}"/>
    <cellStyle name="Normal 8 3 3 4 2 2 2 2" xfId="9169" xr:uid="{00000000-0005-0000-0000-0000A3230000}"/>
    <cellStyle name="Normal 8 3 3 4 2 2 3" xfId="9170" xr:uid="{00000000-0005-0000-0000-0000A4230000}"/>
    <cellStyle name="Normal 8 3 3 4 2 2 4" xfId="9171" xr:uid="{00000000-0005-0000-0000-0000A5230000}"/>
    <cellStyle name="Normal 8 3 3 4 2 3" xfId="9172" xr:uid="{00000000-0005-0000-0000-0000A6230000}"/>
    <cellStyle name="Normal 8 3 3 4 2 3 2" xfId="9173" xr:uid="{00000000-0005-0000-0000-0000A7230000}"/>
    <cellStyle name="Normal 8 3 3 4 2 4" xfId="9174" xr:uid="{00000000-0005-0000-0000-0000A8230000}"/>
    <cellStyle name="Normal 8 3 3 4 2 5" xfId="9175" xr:uid="{00000000-0005-0000-0000-0000A9230000}"/>
    <cellStyle name="Normal 8 3 3 4 3" xfId="9176" xr:uid="{00000000-0005-0000-0000-0000AA230000}"/>
    <cellStyle name="Normal 8 3 3 4 3 2" xfId="9177" xr:uid="{00000000-0005-0000-0000-0000AB230000}"/>
    <cellStyle name="Normal 8 3 3 4 3 2 2" xfId="9178" xr:uid="{00000000-0005-0000-0000-0000AC230000}"/>
    <cellStyle name="Normal 8 3 3 4 3 3" xfId="9179" xr:uid="{00000000-0005-0000-0000-0000AD230000}"/>
    <cellStyle name="Normal 8 3 3 4 3 4" xfId="9180" xr:uid="{00000000-0005-0000-0000-0000AE230000}"/>
    <cellStyle name="Normal 8 3 3 4 4" xfId="9181" xr:uid="{00000000-0005-0000-0000-0000AF230000}"/>
    <cellStyle name="Normal 8 3 3 4 4 2" xfId="9182" xr:uid="{00000000-0005-0000-0000-0000B0230000}"/>
    <cellStyle name="Normal 8 3 3 4 5" xfId="9183" xr:uid="{00000000-0005-0000-0000-0000B1230000}"/>
    <cellStyle name="Normal 8 3 3 4 6" xfId="9184" xr:uid="{00000000-0005-0000-0000-0000B2230000}"/>
    <cellStyle name="Normal 8 3 3 5" xfId="9185" xr:uid="{00000000-0005-0000-0000-0000B3230000}"/>
    <cellStyle name="Normal 8 3 3 5 2" xfId="9186" xr:uid="{00000000-0005-0000-0000-0000B4230000}"/>
    <cellStyle name="Normal 8 3 3 5 2 2" xfId="9187" xr:uid="{00000000-0005-0000-0000-0000B5230000}"/>
    <cellStyle name="Normal 8 3 3 5 2 2 2" xfId="9188" xr:uid="{00000000-0005-0000-0000-0000B6230000}"/>
    <cellStyle name="Normal 8 3 3 5 2 3" xfId="9189" xr:uid="{00000000-0005-0000-0000-0000B7230000}"/>
    <cellStyle name="Normal 8 3 3 5 2 4" xfId="9190" xr:uid="{00000000-0005-0000-0000-0000B8230000}"/>
    <cellStyle name="Normal 8 3 3 5 3" xfId="9191" xr:uid="{00000000-0005-0000-0000-0000B9230000}"/>
    <cellStyle name="Normal 8 3 3 5 3 2" xfId="9192" xr:uid="{00000000-0005-0000-0000-0000BA230000}"/>
    <cellStyle name="Normal 8 3 3 5 4" xfId="9193" xr:uid="{00000000-0005-0000-0000-0000BB230000}"/>
    <cellStyle name="Normal 8 3 3 5 5" xfId="9194" xr:uid="{00000000-0005-0000-0000-0000BC230000}"/>
    <cellStyle name="Normal 8 3 3 6" xfId="9195" xr:uid="{00000000-0005-0000-0000-0000BD230000}"/>
    <cellStyle name="Normal 8 3 3 6 2" xfId="9196" xr:uid="{00000000-0005-0000-0000-0000BE230000}"/>
    <cellStyle name="Normal 8 3 3 6 2 2" xfId="9197" xr:uid="{00000000-0005-0000-0000-0000BF230000}"/>
    <cellStyle name="Normal 8 3 3 6 3" xfId="9198" xr:uid="{00000000-0005-0000-0000-0000C0230000}"/>
    <cellStyle name="Normal 8 3 3 6 4" xfId="9199" xr:uid="{00000000-0005-0000-0000-0000C1230000}"/>
    <cellStyle name="Normal 8 3 3 7" xfId="9200" xr:uid="{00000000-0005-0000-0000-0000C2230000}"/>
    <cellStyle name="Normal 8 3 3 7 2" xfId="9201" xr:uid="{00000000-0005-0000-0000-0000C3230000}"/>
    <cellStyle name="Normal 8 3 3 8" xfId="9202" xr:uid="{00000000-0005-0000-0000-0000C4230000}"/>
    <cellStyle name="Normal 8 3 3 9" xfId="9203" xr:uid="{00000000-0005-0000-0000-0000C5230000}"/>
    <cellStyle name="Normal 8 3 4" xfId="9204" xr:uid="{00000000-0005-0000-0000-0000C6230000}"/>
    <cellStyle name="Normal 8 3 4 2" xfId="9205" xr:uid="{00000000-0005-0000-0000-0000C7230000}"/>
    <cellStyle name="Normal 8 3 4 2 2" xfId="9206" xr:uid="{00000000-0005-0000-0000-0000C8230000}"/>
    <cellStyle name="Normal 8 3 4 2 2 2" xfId="9207" xr:uid="{00000000-0005-0000-0000-0000C9230000}"/>
    <cellStyle name="Normal 8 3 4 2 2 2 2" xfId="9208" xr:uid="{00000000-0005-0000-0000-0000CA230000}"/>
    <cellStyle name="Normal 8 3 4 2 2 2 2 2" xfId="9209" xr:uid="{00000000-0005-0000-0000-0000CB230000}"/>
    <cellStyle name="Normal 8 3 4 2 2 2 2 2 2" xfId="9210" xr:uid="{00000000-0005-0000-0000-0000CC230000}"/>
    <cellStyle name="Normal 8 3 4 2 2 2 2 3" xfId="9211" xr:uid="{00000000-0005-0000-0000-0000CD230000}"/>
    <cellStyle name="Normal 8 3 4 2 2 2 2 4" xfId="9212" xr:uid="{00000000-0005-0000-0000-0000CE230000}"/>
    <cellStyle name="Normal 8 3 4 2 2 2 3" xfId="9213" xr:uid="{00000000-0005-0000-0000-0000CF230000}"/>
    <cellStyle name="Normal 8 3 4 2 2 2 3 2" xfId="9214" xr:uid="{00000000-0005-0000-0000-0000D0230000}"/>
    <cellStyle name="Normal 8 3 4 2 2 2 4" xfId="9215" xr:uid="{00000000-0005-0000-0000-0000D1230000}"/>
    <cellStyle name="Normal 8 3 4 2 2 2 5" xfId="9216" xr:uid="{00000000-0005-0000-0000-0000D2230000}"/>
    <cellStyle name="Normal 8 3 4 2 2 3" xfId="9217" xr:uid="{00000000-0005-0000-0000-0000D3230000}"/>
    <cellStyle name="Normal 8 3 4 2 2 3 2" xfId="9218" xr:uid="{00000000-0005-0000-0000-0000D4230000}"/>
    <cellStyle name="Normal 8 3 4 2 2 3 2 2" xfId="9219" xr:uid="{00000000-0005-0000-0000-0000D5230000}"/>
    <cellStyle name="Normal 8 3 4 2 2 3 3" xfId="9220" xr:uid="{00000000-0005-0000-0000-0000D6230000}"/>
    <cellStyle name="Normal 8 3 4 2 2 3 4" xfId="9221" xr:uid="{00000000-0005-0000-0000-0000D7230000}"/>
    <cellStyle name="Normal 8 3 4 2 2 4" xfId="9222" xr:uid="{00000000-0005-0000-0000-0000D8230000}"/>
    <cellStyle name="Normal 8 3 4 2 2 4 2" xfId="9223" xr:uid="{00000000-0005-0000-0000-0000D9230000}"/>
    <cellStyle name="Normal 8 3 4 2 2 5" xfId="9224" xr:uid="{00000000-0005-0000-0000-0000DA230000}"/>
    <cellStyle name="Normal 8 3 4 2 2 6" xfId="9225" xr:uid="{00000000-0005-0000-0000-0000DB230000}"/>
    <cellStyle name="Normal 8 3 4 2 3" xfId="9226" xr:uid="{00000000-0005-0000-0000-0000DC230000}"/>
    <cellStyle name="Normal 8 3 4 2 3 2" xfId="9227" xr:uid="{00000000-0005-0000-0000-0000DD230000}"/>
    <cellStyle name="Normal 8 3 4 2 3 2 2" xfId="9228" xr:uid="{00000000-0005-0000-0000-0000DE230000}"/>
    <cellStyle name="Normal 8 3 4 2 3 2 2 2" xfId="9229" xr:uid="{00000000-0005-0000-0000-0000DF230000}"/>
    <cellStyle name="Normal 8 3 4 2 3 2 3" xfId="9230" xr:uid="{00000000-0005-0000-0000-0000E0230000}"/>
    <cellStyle name="Normal 8 3 4 2 3 2 4" xfId="9231" xr:uid="{00000000-0005-0000-0000-0000E1230000}"/>
    <cellStyle name="Normal 8 3 4 2 3 3" xfId="9232" xr:uid="{00000000-0005-0000-0000-0000E2230000}"/>
    <cellStyle name="Normal 8 3 4 2 3 3 2" xfId="9233" xr:uid="{00000000-0005-0000-0000-0000E3230000}"/>
    <cellStyle name="Normal 8 3 4 2 3 4" xfId="9234" xr:uid="{00000000-0005-0000-0000-0000E4230000}"/>
    <cellStyle name="Normal 8 3 4 2 3 5" xfId="9235" xr:uid="{00000000-0005-0000-0000-0000E5230000}"/>
    <cellStyle name="Normal 8 3 4 2 4" xfId="9236" xr:uid="{00000000-0005-0000-0000-0000E6230000}"/>
    <cellStyle name="Normal 8 3 4 2 4 2" xfId="9237" xr:uid="{00000000-0005-0000-0000-0000E7230000}"/>
    <cellStyle name="Normal 8 3 4 2 4 2 2" xfId="9238" xr:uid="{00000000-0005-0000-0000-0000E8230000}"/>
    <cellStyle name="Normal 8 3 4 2 4 3" xfId="9239" xr:uid="{00000000-0005-0000-0000-0000E9230000}"/>
    <cellStyle name="Normal 8 3 4 2 4 4" xfId="9240" xr:uid="{00000000-0005-0000-0000-0000EA230000}"/>
    <cellStyle name="Normal 8 3 4 2 5" xfId="9241" xr:uid="{00000000-0005-0000-0000-0000EB230000}"/>
    <cellStyle name="Normal 8 3 4 2 5 2" xfId="9242" xr:uid="{00000000-0005-0000-0000-0000EC230000}"/>
    <cellStyle name="Normal 8 3 4 2 6" xfId="9243" xr:uid="{00000000-0005-0000-0000-0000ED230000}"/>
    <cellStyle name="Normal 8 3 4 2 7" xfId="9244" xr:uid="{00000000-0005-0000-0000-0000EE230000}"/>
    <cellStyle name="Normal 8 3 4 3" xfId="9245" xr:uid="{00000000-0005-0000-0000-0000EF230000}"/>
    <cellStyle name="Normal 8 3 4 3 2" xfId="9246" xr:uid="{00000000-0005-0000-0000-0000F0230000}"/>
    <cellStyle name="Normal 8 3 4 3 2 2" xfId="9247" xr:uid="{00000000-0005-0000-0000-0000F1230000}"/>
    <cellStyle name="Normal 8 3 4 3 2 2 2" xfId="9248" xr:uid="{00000000-0005-0000-0000-0000F2230000}"/>
    <cellStyle name="Normal 8 3 4 3 2 2 2 2" xfId="9249" xr:uid="{00000000-0005-0000-0000-0000F3230000}"/>
    <cellStyle name="Normal 8 3 4 3 2 2 3" xfId="9250" xr:uid="{00000000-0005-0000-0000-0000F4230000}"/>
    <cellStyle name="Normal 8 3 4 3 2 2 4" xfId="9251" xr:uid="{00000000-0005-0000-0000-0000F5230000}"/>
    <cellStyle name="Normal 8 3 4 3 2 3" xfId="9252" xr:uid="{00000000-0005-0000-0000-0000F6230000}"/>
    <cellStyle name="Normal 8 3 4 3 2 3 2" xfId="9253" xr:uid="{00000000-0005-0000-0000-0000F7230000}"/>
    <cellStyle name="Normal 8 3 4 3 2 4" xfId="9254" xr:uid="{00000000-0005-0000-0000-0000F8230000}"/>
    <cellStyle name="Normal 8 3 4 3 2 5" xfId="9255" xr:uid="{00000000-0005-0000-0000-0000F9230000}"/>
    <cellStyle name="Normal 8 3 4 3 3" xfId="9256" xr:uid="{00000000-0005-0000-0000-0000FA230000}"/>
    <cellStyle name="Normal 8 3 4 3 3 2" xfId="9257" xr:uid="{00000000-0005-0000-0000-0000FB230000}"/>
    <cellStyle name="Normal 8 3 4 3 3 2 2" xfId="9258" xr:uid="{00000000-0005-0000-0000-0000FC230000}"/>
    <cellStyle name="Normal 8 3 4 3 3 3" xfId="9259" xr:uid="{00000000-0005-0000-0000-0000FD230000}"/>
    <cellStyle name="Normal 8 3 4 3 3 4" xfId="9260" xr:uid="{00000000-0005-0000-0000-0000FE230000}"/>
    <cellStyle name="Normal 8 3 4 3 4" xfId="9261" xr:uid="{00000000-0005-0000-0000-0000FF230000}"/>
    <cellStyle name="Normal 8 3 4 3 4 2" xfId="9262" xr:uid="{00000000-0005-0000-0000-000000240000}"/>
    <cellStyle name="Normal 8 3 4 3 5" xfId="9263" xr:uid="{00000000-0005-0000-0000-000001240000}"/>
    <cellStyle name="Normal 8 3 4 3 6" xfId="9264" xr:uid="{00000000-0005-0000-0000-000002240000}"/>
    <cellStyle name="Normal 8 3 4 4" xfId="9265" xr:uid="{00000000-0005-0000-0000-000003240000}"/>
    <cellStyle name="Normal 8 3 4 4 2" xfId="9266" xr:uid="{00000000-0005-0000-0000-000004240000}"/>
    <cellStyle name="Normal 8 3 4 4 2 2" xfId="9267" xr:uid="{00000000-0005-0000-0000-000005240000}"/>
    <cellStyle name="Normal 8 3 4 4 2 2 2" xfId="9268" xr:uid="{00000000-0005-0000-0000-000006240000}"/>
    <cellStyle name="Normal 8 3 4 4 2 2 2 2" xfId="9269" xr:uid="{00000000-0005-0000-0000-000007240000}"/>
    <cellStyle name="Normal 8 3 4 4 2 2 3" xfId="9270" xr:uid="{00000000-0005-0000-0000-000008240000}"/>
    <cellStyle name="Normal 8 3 4 4 2 2 4" xfId="9271" xr:uid="{00000000-0005-0000-0000-000009240000}"/>
    <cellStyle name="Normal 8 3 4 4 2 3" xfId="9272" xr:uid="{00000000-0005-0000-0000-00000A240000}"/>
    <cellStyle name="Normal 8 3 4 4 2 3 2" xfId="9273" xr:uid="{00000000-0005-0000-0000-00000B240000}"/>
    <cellStyle name="Normal 8 3 4 4 2 4" xfId="9274" xr:uid="{00000000-0005-0000-0000-00000C240000}"/>
    <cellStyle name="Normal 8 3 4 4 2 5" xfId="9275" xr:uid="{00000000-0005-0000-0000-00000D240000}"/>
    <cellStyle name="Normal 8 3 4 4 3" xfId="9276" xr:uid="{00000000-0005-0000-0000-00000E240000}"/>
    <cellStyle name="Normal 8 3 4 4 3 2" xfId="9277" xr:uid="{00000000-0005-0000-0000-00000F240000}"/>
    <cellStyle name="Normal 8 3 4 4 3 2 2" xfId="9278" xr:uid="{00000000-0005-0000-0000-000010240000}"/>
    <cellStyle name="Normal 8 3 4 4 3 3" xfId="9279" xr:uid="{00000000-0005-0000-0000-000011240000}"/>
    <cellStyle name="Normal 8 3 4 4 3 4" xfId="9280" xr:uid="{00000000-0005-0000-0000-000012240000}"/>
    <cellStyle name="Normal 8 3 4 4 4" xfId="9281" xr:uid="{00000000-0005-0000-0000-000013240000}"/>
    <cellStyle name="Normal 8 3 4 4 4 2" xfId="9282" xr:uid="{00000000-0005-0000-0000-000014240000}"/>
    <cellStyle name="Normal 8 3 4 4 5" xfId="9283" xr:uid="{00000000-0005-0000-0000-000015240000}"/>
    <cellStyle name="Normal 8 3 4 4 6" xfId="9284" xr:uid="{00000000-0005-0000-0000-000016240000}"/>
    <cellStyle name="Normal 8 3 4 5" xfId="9285" xr:uid="{00000000-0005-0000-0000-000017240000}"/>
    <cellStyle name="Normal 8 3 4 5 2" xfId="9286" xr:uid="{00000000-0005-0000-0000-000018240000}"/>
    <cellStyle name="Normal 8 3 4 5 2 2" xfId="9287" xr:uid="{00000000-0005-0000-0000-000019240000}"/>
    <cellStyle name="Normal 8 3 4 5 2 2 2" xfId="9288" xr:uid="{00000000-0005-0000-0000-00001A240000}"/>
    <cellStyle name="Normal 8 3 4 5 2 3" xfId="9289" xr:uid="{00000000-0005-0000-0000-00001B240000}"/>
    <cellStyle name="Normal 8 3 4 5 2 4" xfId="9290" xr:uid="{00000000-0005-0000-0000-00001C240000}"/>
    <cellStyle name="Normal 8 3 4 5 3" xfId="9291" xr:uid="{00000000-0005-0000-0000-00001D240000}"/>
    <cellStyle name="Normal 8 3 4 5 3 2" xfId="9292" xr:uid="{00000000-0005-0000-0000-00001E240000}"/>
    <cellStyle name="Normal 8 3 4 5 4" xfId="9293" xr:uid="{00000000-0005-0000-0000-00001F240000}"/>
    <cellStyle name="Normal 8 3 4 5 5" xfId="9294" xr:uid="{00000000-0005-0000-0000-000020240000}"/>
    <cellStyle name="Normal 8 3 4 6" xfId="9295" xr:uid="{00000000-0005-0000-0000-000021240000}"/>
    <cellStyle name="Normal 8 3 4 6 2" xfId="9296" xr:uid="{00000000-0005-0000-0000-000022240000}"/>
    <cellStyle name="Normal 8 3 4 6 2 2" xfId="9297" xr:uid="{00000000-0005-0000-0000-000023240000}"/>
    <cellStyle name="Normal 8 3 4 6 3" xfId="9298" xr:uid="{00000000-0005-0000-0000-000024240000}"/>
    <cellStyle name="Normal 8 3 4 6 4" xfId="9299" xr:uid="{00000000-0005-0000-0000-000025240000}"/>
    <cellStyle name="Normal 8 3 4 7" xfId="9300" xr:uid="{00000000-0005-0000-0000-000026240000}"/>
    <cellStyle name="Normal 8 3 4 7 2" xfId="9301" xr:uid="{00000000-0005-0000-0000-000027240000}"/>
    <cellStyle name="Normal 8 3 4 8" xfId="9302" xr:uid="{00000000-0005-0000-0000-000028240000}"/>
    <cellStyle name="Normal 8 3 4 9" xfId="9303" xr:uid="{00000000-0005-0000-0000-000029240000}"/>
    <cellStyle name="Normal 8 3 5" xfId="9304" xr:uid="{00000000-0005-0000-0000-00002A240000}"/>
    <cellStyle name="Normal 8 3 5 2" xfId="9305" xr:uid="{00000000-0005-0000-0000-00002B240000}"/>
    <cellStyle name="Normal 8 3 5 2 2" xfId="9306" xr:uid="{00000000-0005-0000-0000-00002C240000}"/>
    <cellStyle name="Normal 8 3 5 2 2 2" xfId="9307" xr:uid="{00000000-0005-0000-0000-00002D240000}"/>
    <cellStyle name="Normal 8 3 5 2 2 2 2" xfId="9308" xr:uid="{00000000-0005-0000-0000-00002E240000}"/>
    <cellStyle name="Normal 8 3 5 2 2 2 2 2" xfId="9309" xr:uid="{00000000-0005-0000-0000-00002F240000}"/>
    <cellStyle name="Normal 8 3 5 2 2 2 3" xfId="9310" xr:uid="{00000000-0005-0000-0000-000030240000}"/>
    <cellStyle name="Normal 8 3 5 2 2 2 4" xfId="9311" xr:uid="{00000000-0005-0000-0000-000031240000}"/>
    <cellStyle name="Normal 8 3 5 2 2 3" xfId="9312" xr:uid="{00000000-0005-0000-0000-000032240000}"/>
    <cellStyle name="Normal 8 3 5 2 2 3 2" xfId="9313" xr:uid="{00000000-0005-0000-0000-000033240000}"/>
    <cellStyle name="Normal 8 3 5 2 2 4" xfId="9314" xr:uid="{00000000-0005-0000-0000-000034240000}"/>
    <cellStyle name="Normal 8 3 5 2 2 5" xfId="9315" xr:uid="{00000000-0005-0000-0000-000035240000}"/>
    <cellStyle name="Normal 8 3 5 2 3" xfId="9316" xr:uid="{00000000-0005-0000-0000-000036240000}"/>
    <cellStyle name="Normal 8 3 5 2 3 2" xfId="9317" xr:uid="{00000000-0005-0000-0000-000037240000}"/>
    <cellStyle name="Normal 8 3 5 2 3 2 2" xfId="9318" xr:uid="{00000000-0005-0000-0000-000038240000}"/>
    <cellStyle name="Normal 8 3 5 2 3 3" xfId="9319" xr:uid="{00000000-0005-0000-0000-000039240000}"/>
    <cellStyle name="Normal 8 3 5 2 3 4" xfId="9320" xr:uid="{00000000-0005-0000-0000-00003A240000}"/>
    <cellStyle name="Normal 8 3 5 2 4" xfId="9321" xr:uid="{00000000-0005-0000-0000-00003B240000}"/>
    <cellStyle name="Normal 8 3 5 2 4 2" xfId="9322" xr:uid="{00000000-0005-0000-0000-00003C240000}"/>
    <cellStyle name="Normal 8 3 5 2 5" xfId="9323" xr:uid="{00000000-0005-0000-0000-00003D240000}"/>
    <cellStyle name="Normal 8 3 5 2 6" xfId="9324" xr:uid="{00000000-0005-0000-0000-00003E240000}"/>
    <cellStyle name="Normal 8 3 5 3" xfId="9325" xr:uid="{00000000-0005-0000-0000-00003F240000}"/>
    <cellStyle name="Normal 8 3 5 3 2" xfId="9326" xr:uid="{00000000-0005-0000-0000-000040240000}"/>
    <cellStyle name="Normal 8 3 5 3 2 2" xfId="9327" xr:uid="{00000000-0005-0000-0000-000041240000}"/>
    <cellStyle name="Normal 8 3 5 3 2 2 2" xfId="9328" xr:uid="{00000000-0005-0000-0000-000042240000}"/>
    <cellStyle name="Normal 8 3 5 3 2 3" xfId="9329" xr:uid="{00000000-0005-0000-0000-000043240000}"/>
    <cellStyle name="Normal 8 3 5 3 2 4" xfId="9330" xr:uid="{00000000-0005-0000-0000-000044240000}"/>
    <cellStyle name="Normal 8 3 5 3 3" xfId="9331" xr:uid="{00000000-0005-0000-0000-000045240000}"/>
    <cellStyle name="Normal 8 3 5 3 3 2" xfId="9332" xr:uid="{00000000-0005-0000-0000-000046240000}"/>
    <cellStyle name="Normal 8 3 5 3 4" xfId="9333" xr:uid="{00000000-0005-0000-0000-000047240000}"/>
    <cellStyle name="Normal 8 3 5 3 5" xfId="9334" xr:uid="{00000000-0005-0000-0000-000048240000}"/>
    <cellStyle name="Normal 8 3 5 4" xfId="9335" xr:uid="{00000000-0005-0000-0000-000049240000}"/>
    <cellStyle name="Normal 8 3 5 4 2" xfId="9336" xr:uid="{00000000-0005-0000-0000-00004A240000}"/>
    <cellStyle name="Normal 8 3 5 4 2 2" xfId="9337" xr:uid="{00000000-0005-0000-0000-00004B240000}"/>
    <cellStyle name="Normal 8 3 5 4 3" xfId="9338" xr:uid="{00000000-0005-0000-0000-00004C240000}"/>
    <cellStyle name="Normal 8 3 5 4 4" xfId="9339" xr:uid="{00000000-0005-0000-0000-00004D240000}"/>
    <cellStyle name="Normal 8 3 5 5" xfId="9340" xr:uid="{00000000-0005-0000-0000-00004E240000}"/>
    <cellStyle name="Normal 8 3 5 5 2" xfId="9341" xr:uid="{00000000-0005-0000-0000-00004F240000}"/>
    <cellStyle name="Normal 8 3 5 6" xfId="9342" xr:uid="{00000000-0005-0000-0000-000050240000}"/>
    <cellStyle name="Normal 8 3 5 7" xfId="9343" xr:uid="{00000000-0005-0000-0000-000051240000}"/>
    <cellStyle name="Normal 8 3 6" xfId="9344" xr:uid="{00000000-0005-0000-0000-000052240000}"/>
    <cellStyle name="Normal 8 3 6 2" xfId="9345" xr:uid="{00000000-0005-0000-0000-000053240000}"/>
    <cellStyle name="Normal 8 3 6 2 2" xfId="9346" xr:uid="{00000000-0005-0000-0000-000054240000}"/>
    <cellStyle name="Normal 8 3 6 2 2 2" xfId="9347" xr:uid="{00000000-0005-0000-0000-000055240000}"/>
    <cellStyle name="Normal 8 3 6 2 2 2 2" xfId="9348" xr:uid="{00000000-0005-0000-0000-000056240000}"/>
    <cellStyle name="Normal 8 3 6 2 2 3" xfId="9349" xr:uid="{00000000-0005-0000-0000-000057240000}"/>
    <cellStyle name="Normal 8 3 6 2 2 4" xfId="9350" xr:uid="{00000000-0005-0000-0000-000058240000}"/>
    <cellStyle name="Normal 8 3 6 2 3" xfId="9351" xr:uid="{00000000-0005-0000-0000-000059240000}"/>
    <cellStyle name="Normal 8 3 6 2 3 2" xfId="9352" xr:uid="{00000000-0005-0000-0000-00005A240000}"/>
    <cellStyle name="Normal 8 3 6 2 4" xfId="9353" xr:uid="{00000000-0005-0000-0000-00005B240000}"/>
    <cellStyle name="Normal 8 3 6 2 5" xfId="9354" xr:uid="{00000000-0005-0000-0000-00005C240000}"/>
    <cellStyle name="Normal 8 3 6 3" xfId="9355" xr:uid="{00000000-0005-0000-0000-00005D240000}"/>
    <cellStyle name="Normal 8 3 6 3 2" xfId="9356" xr:uid="{00000000-0005-0000-0000-00005E240000}"/>
    <cellStyle name="Normal 8 3 6 3 2 2" xfId="9357" xr:uid="{00000000-0005-0000-0000-00005F240000}"/>
    <cellStyle name="Normal 8 3 6 3 3" xfId="9358" xr:uid="{00000000-0005-0000-0000-000060240000}"/>
    <cellStyle name="Normal 8 3 6 3 4" xfId="9359" xr:uid="{00000000-0005-0000-0000-000061240000}"/>
    <cellStyle name="Normal 8 3 6 4" xfId="9360" xr:uid="{00000000-0005-0000-0000-000062240000}"/>
    <cellStyle name="Normal 8 3 6 4 2" xfId="9361" xr:uid="{00000000-0005-0000-0000-000063240000}"/>
    <cellStyle name="Normal 8 3 6 5" xfId="9362" xr:uid="{00000000-0005-0000-0000-000064240000}"/>
    <cellStyle name="Normal 8 3 6 6" xfId="9363" xr:uid="{00000000-0005-0000-0000-000065240000}"/>
    <cellStyle name="Normal 8 3 7" xfId="9364" xr:uid="{00000000-0005-0000-0000-000066240000}"/>
    <cellStyle name="Normal 8 3 7 2" xfId="9365" xr:uid="{00000000-0005-0000-0000-000067240000}"/>
    <cellStyle name="Normal 8 3 7 2 2" xfId="9366" xr:uid="{00000000-0005-0000-0000-000068240000}"/>
    <cellStyle name="Normal 8 3 7 2 2 2" xfId="9367" xr:uid="{00000000-0005-0000-0000-000069240000}"/>
    <cellStyle name="Normal 8 3 7 2 2 2 2" xfId="9368" xr:uid="{00000000-0005-0000-0000-00006A240000}"/>
    <cellStyle name="Normal 8 3 7 2 2 3" xfId="9369" xr:uid="{00000000-0005-0000-0000-00006B240000}"/>
    <cellStyle name="Normal 8 3 7 2 2 4" xfId="9370" xr:uid="{00000000-0005-0000-0000-00006C240000}"/>
    <cellStyle name="Normal 8 3 7 2 3" xfId="9371" xr:uid="{00000000-0005-0000-0000-00006D240000}"/>
    <cellStyle name="Normal 8 3 7 2 3 2" xfId="9372" xr:uid="{00000000-0005-0000-0000-00006E240000}"/>
    <cellStyle name="Normal 8 3 7 2 4" xfId="9373" xr:uid="{00000000-0005-0000-0000-00006F240000}"/>
    <cellStyle name="Normal 8 3 7 2 5" xfId="9374" xr:uid="{00000000-0005-0000-0000-000070240000}"/>
    <cellStyle name="Normal 8 3 7 3" xfId="9375" xr:uid="{00000000-0005-0000-0000-000071240000}"/>
    <cellStyle name="Normal 8 3 7 3 2" xfId="9376" xr:uid="{00000000-0005-0000-0000-000072240000}"/>
    <cellStyle name="Normal 8 3 7 3 2 2" xfId="9377" xr:uid="{00000000-0005-0000-0000-000073240000}"/>
    <cellStyle name="Normal 8 3 7 3 3" xfId="9378" xr:uid="{00000000-0005-0000-0000-000074240000}"/>
    <cellStyle name="Normal 8 3 7 3 4" xfId="9379" xr:uid="{00000000-0005-0000-0000-000075240000}"/>
    <cellStyle name="Normal 8 3 7 4" xfId="9380" xr:uid="{00000000-0005-0000-0000-000076240000}"/>
    <cellStyle name="Normal 8 3 7 4 2" xfId="9381" xr:uid="{00000000-0005-0000-0000-000077240000}"/>
    <cellStyle name="Normal 8 3 7 5" xfId="9382" xr:uid="{00000000-0005-0000-0000-000078240000}"/>
    <cellStyle name="Normal 8 3 7 6" xfId="9383" xr:uid="{00000000-0005-0000-0000-000079240000}"/>
    <cellStyle name="Normal 8 3 8" xfId="9384" xr:uid="{00000000-0005-0000-0000-00007A240000}"/>
    <cellStyle name="Normal 8 3 8 2" xfId="9385" xr:uid="{00000000-0005-0000-0000-00007B240000}"/>
    <cellStyle name="Normal 8 3 8 2 2" xfId="9386" xr:uid="{00000000-0005-0000-0000-00007C240000}"/>
    <cellStyle name="Normal 8 3 8 2 2 2" xfId="9387" xr:uid="{00000000-0005-0000-0000-00007D240000}"/>
    <cellStyle name="Normal 8 3 8 2 3" xfId="9388" xr:uid="{00000000-0005-0000-0000-00007E240000}"/>
    <cellStyle name="Normal 8 3 8 2 4" xfId="9389" xr:uid="{00000000-0005-0000-0000-00007F240000}"/>
    <cellStyle name="Normal 8 3 8 3" xfId="9390" xr:uid="{00000000-0005-0000-0000-000080240000}"/>
    <cellStyle name="Normal 8 3 8 3 2" xfId="9391" xr:uid="{00000000-0005-0000-0000-000081240000}"/>
    <cellStyle name="Normal 8 3 8 4" xfId="9392" xr:uid="{00000000-0005-0000-0000-000082240000}"/>
    <cellStyle name="Normal 8 3 8 5" xfId="9393" xr:uid="{00000000-0005-0000-0000-000083240000}"/>
    <cellStyle name="Normal 8 3 9" xfId="9394" xr:uid="{00000000-0005-0000-0000-000084240000}"/>
    <cellStyle name="Normal 8 3 9 2" xfId="9395" xr:uid="{00000000-0005-0000-0000-000085240000}"/>
    <cellStyle name="Normal 8 3 9 2 2" xfId="9396" xr:uid="{00000000-0005-0000-0000-000086240000}"/>
    <cellStyle name="Normal 8 3 9 2 2 2" xfId="9397" xr:uid="{00000000-0005-0000-0000-000087240000}"/>
    <cellStyle name="Normal 8 3 9 2 3" xfId="9398" xr:uid="{00000000-0005-0000-0000-000088240000}"/>
    <cellStyle name="Normal 8 3 9 2 4" xfId="9399" xr:uid="{00000000-0005-0000-0000-000089240000}"/>
    <cellStyle name="Normal 8 3 9 3" xfId="9400" xr:uid="{00000000-0005-0000-0000-00008A240000}"/>
    <cellStyle name="Normal 8 3 9 3 2" xfId="9401" xr:uid="{00000000-0005-0000-0000-00008B240000}"/>
    <cellStyle name="Normal 8 3 9 4" xfId="9402" xr:uid="{00000000-0005-0000-0000-00008C240000}"/>
    <cellStyle name="Normal 8 3 9 5" xfId="9403" xr:uid="{00000000-0005-0000-0000-00008D240000}"/>
    <cellStyle name="Normal 8 4" xfId="9404" xr:uid="{00000000-0005-0000-0000-00008E240000}"/>
    <cellStyle name="Normal 8 4 10" xfId="9405" xr:uid="{00000000-0005-0000-0000-00008F240000}"/>
    <cellStyle name="Normal 8 4 11" xfId="9406" xr:uid="{00000000-0005-0000-0000-000090240000}"/>
    <cellStyle name="Normal 8 4 11 2" xfId="9407" xr:uid="{00000000-0005-0000-0000-000091240000}"/>
    <cellStyle name="Normal 8 4 12" xfId="9408" xr:uid="{00000000-0005-0000-0000-000092240000}"/>
    <cellStyle name="Normal 8 4 13" xfId="9409" xr:uid="{00000000-0005-0000-0000-000093240000}"/>
    <cellStyle name="Normal 8 4 2" xfId="9410" xr:uid="{00000000-0005-0000-0000-000094240000}"/>
    <cellStyle name="Normal 8 4 2 2" xfId="9411" xr:uid="{00000000-0005-0000-0000-000095240000}"/>
    <cellStyle name="Normal 8 4 2 2 2" xfId="9412" xr:uid="{00000000-0005-0000-0000-000096240000}"/>
    <cellStyle name="Normal 8 4 2 2 2 2" xfId="9413" xr:uid="{00000000-0005-0000-0000-000097240000}"/>
    <cellStyle name="Normal 8 4 2 2 2 2 2" xfId="9414" xr:uid="{00000000-0005-0000-0000-000098240000}"/>
    <cellStyle name="Normal 8 4 2 2 2 2 2 2" xfId="9415" xr:uid="{00000000-0005-0000-0000-000099240000}"/>
    <cellStyle name="Normal 8 4 2 2 2 2 2 2 2" xfId="9416" xr:uid="{00000000-0005-0000-0000-00009A240000}"/>
    <cellStyle name="Normal 8 4 2 2 2 2 2 3" xfId="9417" xr:uid="{00000000-0005-0000-0000-00009B240000}"/>
    <cellStyle name="Normal 8 4 2 2 2 2 2 4" xfId="9418" xr:uid="{00000000-0005-0000-0000-00009C240000}"/>
    <cellStyle name="Normal 8 4 2 2 2 2 3" xfId="9419" xr:uid="{00000000-0005-0000-0000-00009D240000}"/>
    <cellStyle name="Normal 8 4 2 2 2 2 3 2" xfId="9420" xr:uid="{00000000-0005-0000-0000-00009E240000}"/>
    <cellStyle name="Normal 8 4 2 2 2 2 4" xfId="9421" xr:uid="{00000000-0005-0000-0000-00009F240000}"/>
    <cellStyle name="Normal 8 4 2 2 2 2 5" xfId="9422" xr:uid="{00000000-0005-0000-0000-0000A0240000}"/>
    <cellStyle name="Normal 8 4 2 2 2 3" xfId="9423" xr:uid="{00000000-0005-0000-0000-0000A1240000}"/>
    <cellStyle name="Normal 8 4 2 2 2 3 2" xfId="9424" xr:uid="{00000000-0005-0000-0000-0000A2240000}"/>
    <cellStyle name="Normal 8 4 2 2 2 3 2 2" xfId="9425" xr:uid="{00000000-0005-0000-0000-0000A3240000}"/>
    <cellStyle name="Normal 8 4 2 2 2 3 3" xfId="9426" xr:uid="{00000000-0005-0000-0000-0000A4240000}"/>
    <cellStyle name="Normal 8 4 2 2 2 3 4" xfId="9427" xr:uid="{00000000-0005-0000-0000-0000A5240000}"/>
    <cellStyle name="Normal 8 4 2 2 2 4" xfId="9428" xr:uid="{00000000-0005-0000-0000-0000A6240000}"/>
    <cellStyle name="Normal 8 4 2 2 2 4 2" xfId="9429" xr:uid="{00000000-0005-0000-0000-0000A7240000}"/>
    <cellStyle name="Normal 8 4 2 2 2 5" xfId="9430" xr:uid="{00000000-0005-0000-0000-0000A8240000}"/>
    <cellStyle name="Normal 8 4 2 2 2 6" xfId="9431" xr:uid="{00000000-0005-0000-0000-0000A9240000}"/>
    <cellStyle name="Normal 8 4 2 2 3" xfId="9432" xr:uid="{00000000-0005-0000-0000-0000AA240000}"/>
    <cellStyle name="Normal 8 4 2 2 3 2" xfId="9433" xr:uid="{00000000-0005-0000-0000-0000AB240000}"/>
    <cellStyle name="Normal 8 4 2 2 3 2 2" xfId="9434" xr:uid="{00000000-0005-0000-0000-0000AC240000}"/>
    <cellStyle name="Normal 8 4 2 2 3 2 2 2" xfId="9435" xr:uid="{00000000-0005-0000-0000-0000AD240000}"/>
    <cellStyle name="Normal 8 4 2 2 3 2 3" xfId="9436" xr:uid="{00000000-0005-0000-0000-0000AE240000}"/>
    <cellStyle name="Normal 8 4 2 2 3 2 4" xfId="9437" xr:uid="{00000000-0005-0000-0000-0000AF240000}"/>
    <cellStyle name="Normal 8 4 2 2 3 3" xfId="9438" xr:uid="{00000000-0005-0000-0000-0000B0240000}"/>
    <cellStyle name="Normal 8 4 2 2 3 3 2" xfId="9439" xr:uid="{00000000-0005-0000-0000-0000B1240000}"/>
    <cellStyle name="Normal 8 4 2 2 3 4" xfId="9440" xr:uid="{00000000-0005-0000-0000-0000B2240000}"/>
    <cellStyle name="Normal 8 4 2 2 3 5" xfId="9441" xr:uid="{00000000-0005-0000-0000-0000B3240000}"/>
    <cellStyle name="Normal 8 4 2 2 4" xfId="9442" xr:uid="{00000000-0005-0000-0000-0000B4240000}"/>
    <cellStyle name="Normal 8 4 2 2 4 2" xfId="9443" xr:uid="{00000000-0005-0000-0000-0000B5240000}"/>
    <cellStyle name="Normal 8 4 2 2 4 2 2" xfId="9444" xr:uid="{00000000-0005-0000-0000-0000B6240000}"/>
    <cellStyle name="Normal 8 4 2 2 4 3" xfId="9445" xr:uid="{00000000-0005-0000-0000-0000B7240000}"/>
    <cellStyle name="Normal 8 4 2 2 4 4" xfId="9446" xr:uid="{00000000-0005-0000-0000-0000B8240000}"/>
    <cellStyle name="Normal 8 4 2 2 5" xfId="9447" xr:uid="{00000000-0005-0000-0000-0000B9240000}"/>
    <cellStyle name="Normal 8 4 2 2 5 2" xfId="9448" xr:uid="{00000000-0005-0000-0000-0000BA240000}"/>
    <cellStyle name="Normal 8 4 2 2 6" xfId="9449" xr:uid="{00000000-0005-0000-0000-0000BB240000}"/>
    <cellStyle name="Normal 8 4 2 2 7" xfId="9450" xr:uid="{00000000-0005-0000-0000-0000BC240000}"/>
    <cellStyle name="Normal 8 4 2 3" xfId="9451" xr:uid="{00000000-0005-0000-0000-0000BD240000}"/>
    <cellStyle name="Normal 8 4 2 3 2" xfId="9452" xr:uid="{00000000-0005-0000-0000-0000BE240000}"/>
    <cellStyle name="Normal 8 4 2 3 2 2" xfId="9453" xr:uid="{00000000-0005-0000-0000-0000BF240000}"/>
    <cellStyle name="Normal 8 4 2 3 2 2 2" xfId="9454" xr:uid="{00000000-0005-0000-0000-0000C0240000}"/>
    <cellStyle name="Normal 8 4 2 3 2 2 2 2" xfId="9455" xr:uid="{00000000-0005-0000-0000-0000C1240000}"/>
    <cellStyle name="Normal 8 4 2 3 2 2 3" xfId="9456" xr:uid="{00000000-0005-0000-0000-0000C2240000}"/>
    <cellStyle name="Normal 8 4 2 3 2 2 4" xfId="9457" xr:uid="{00000000-0005-0000-0000-0000C3240000}"/>
    <cellStyle name="Normal 8 4 2 3 2 3" xfId="9458" xr:uid="{00000000-0005-0000-0000-0000C4240000}"/>
    <cellStyle name="Normal 8 4 2 3 2 3 2" xfId="9459" xr:uid="{00000000-0005-0000-0000-0000C5240000}"/>
    <cellStyle name="Normal 8 4 2 3 2 4" xfId="9460" xr:uid="{00000000-0005-0000-0000-0000C6240000}"/>
    <cellStyle name="Normal 8 4 2 3 2 5" xfId="9461" xr:uid="{00000000-0005-0000-0000-0000C7240000}"/>
    <cellStyle name="Normal 8 4 2 3 3" xfId="9462" xr:uid="{00000000-0005-0000-0000-0000C8240000}"/>
    <cellStyle name="Normal 8 4 2 3 3 2" xfId="9463" xr:uid="{00000000-0005-0000-0000-0000C9240000}"/>
    <cellStyle name="Normal 8 4 2 3 3 2 2" xfId="9464" xr:uid="{00000000-0005-0000-0000-0000CA240000}"/>
    <cellStyle name="Normal 8 4 2 3 3 3" xfId="9465" xr:uid="{00000000-0005-0000-0000-0000CB240000}"/>
    <cellStyle name="Normal 8 4 2 3 3 4" xfId="9466" xr:uid="{00000000-0005-0000-0000-0000CC240000}"/>
    <cellStyle name="Normal 8 4 2 3 4" xfId="9467" xr:uid="{00000000-0005-0000-0000-0000CD240000}"/>
    <cellStyle name="Normal 8 4 2 3 4 2" xfId="9468" xr:uid="{00000000-0005-0000-0000-0000CE240000}"/>
    <cellStyle name="Normal 8 4 2 3 5" xfId="9469" xr:uid="{00000000-0005-0000-0000-0000CF240000}"/>
    <cellStyle name="Normal 8 4 2 3 6" xfId="9470" xr:uid="{00000000-0005-0000-0000-0000D0240000}"/>
    <cellStyle name="Normal 8 4 2 4" xfId="9471" xr:uid="{00000000-0005-0000-0000-0000D1240000}"/>
    <cellStyle name="Normal 8 4 2 4 2" xfId="9472" xr:uid="{00000000-0005-0000-0000-0000D2240000}"/>
    <cellStyle name="Normal 8 4 2 4 2 2" xfId="9473" xr:uid="{00000000-0005-0000-0000-0000D3240000}"/>
    <cellStyle name="Normal 8 4 2 4 2 2 2" xfId="9474" xr:uid="{00000000-0005-0000-0000-0000D4240000}"/>
    <cellStyle name="Normal 8 4 2 4 2 2 2 2" xfId="9475" xr:uid="{00000000-0005-0000-0000-0000D5240000}"/>
    <cellStyle name="Normal 8 4 2 4 2 2 3" xfId="9476" xr:uid="{00000000-0005-0000-0000-0000D6240000}"/>
    <cellStyle name="Normal 8 4 2 4 2 2 4" xfId="9477" xr:uid="{00000000-0005-0000-0000-0000D7240000}"/>
    <cellStyle name="Normal 8 4 2 4 2 3" xfId="9478" xr:uid="{00000000-0005-0000-0000-0000D8240000}"/>
    <cellStyle name="Normal 8 4 2 4 2 3 2" xfId="9479" xr:uid="{00000000-0005-0000-0000-0000D9240000}"/>
    <cellStyle name="Normal 8 4 2 4 2 4" xfId="9480" xr:uid="{00000000-0005-0000-0000-0000DA240000}"/>
    <cellStyle name="Normal 8 4 2 4 2 5" xfId="9481" xr:uid="{00000000-0005-0000-0000-0000DB240000}"/>
    <cellStyle name="Normal 8 4 2 4 3" xfId="9482" xr:uid="{00000000-0005-0000-0000-0000DC240000}"/>
    <cellStyle name="Normal 8 4 2 4 3 2" xfId="9483" xr:uid="{00000000-0005-0000-0000-0000DD240000}"/>
    <cellStyle name="Normal 8 4 2 4 3 2 2" xfId="9484" xr:uid="{00000000-0005-0000-0000-0000DE240000}"/>
    <cellStyle name="Normal 8 4 2 4 3 3" xfId="9485" xr:uid="{00000000-0005-0000-0000-0000DF240000}"/>
    <cellStyle name="Normal 8 4 2 4 3 4" xfId="9486" xr:uid="{00000000-0005-0000-0000-0000E0240000}"/>
    <cellStyle name="Normal 8 4 2 4 4" xfId="9487" xr:uid="{00000000-0005-0000-0000-0000E1240000}"/>
    <cellStyle name="Normal 8 4 2 4 4 2" xfId="9488" xr:uid="{00000000-0005-0000-0000-0000E2240000}"/>
    <cellStyle name="Normal 8 4 2 4 5" xfId="9489" xr:uid="{00000000-0005-0000-0000-0000E3240000}"/>
    <cellStyle name="Normal 8 4 2 4 6" xfId="9490" xr:uid="{00000000-0005-0000-0000-0000E4240000}"/>
    <cellStyle name="Normal 8 4 2 5" xfId="9491" xr:uid="{00000000-0005-0000-0000-0000E5240000}"/>
    <cellStyle name="Normal 8 4 2 5 2" xfId="9492" xr:uid="{00000000-0005-0000-0000-0000E6240000}"/>
    <cellStyle name="Normal 8 4 2 5 2 2" xfId="9493" xr:uid="{00000000-0005-0000-0000-0000E7240000}"/>
    <cellStyle name="Normal 8 4 2 5 2 2 2" xfId="9494" xr:uid="{00000000-0005-0000-0000-0000E8240000}"/>
    <cellStyle name="Normal 8 4 2 5 2 3" xfId="9495" xr:uid="{00000000-0005-0000-0000-0000E9240000}"/>
    <cellStyle name="Normal 8 4 2 5 2 4" xfId="9496" xr:uid="{00000000-0005-0000-0000-0000EA240000}"/>
    <cellStyle name="Normal 8 4 2 5 3" xfId="9497" xr:uid="{00000000-0005-0000-0000-0000EB240000}"/>
    <cellStyle name="Normal 8 4 2 5 3 2" xfId="9498" xr:uid="{00000000-0005-0000-0000-0000EC240000}"/>
    <cellStyle name="Normal 8 4 2 5 4" xfId="9499" xr:uid="{00000000-0005-0000-0000-0000ED240000}"/>
    <cellStyle name="Normal 8 4 2 5 5" xfId="9500" xr:uid="{00000000-0005-0000-0000-0000EE240000}"/>
    <cellStyle name="Normal 8 4 2 6" xfId="9501" xr:uid="{00000000-0005-0000-0000-0000EF240000}"/>
    <cellStyle name="Normal 8 4 2 6 2" xfId="9502" xr:uid="{00000000-0005-0000-0000-0000F0240000}"/>
    <cellStyle name="Normal 8 4 2 6 2 2" xfId="9503" xr:uid="{00000000-0005-0000-0000-0000F1240000}"/>
    <cellStyle name="Normal 8 4 2 6 3" xfId="9504" xr:uid="{00000000-0005-0000-0000-0000F2240000}"/>
    <cellStyle name="Normal 8 4 2 6 4" xfId="9505" xr:uid="{00000000-0005-0000-0000-0000F3240000}"/>
    <cellStyle name="Normal 8 4 2 7" xfId="9506" xr:uid="{00000000-0005-0000-0000-0000F4240000}"/>
    <cellStyle name="Normal 8 4 2 7 2" xfId="9507" xr:uid="{00000000-0005-0000-0000-0000F5240000}"/>
    <cellStyle name="Normal 8 4 2 8" xfId="9508" xr:uid="{00000000-0005-0000-0000-0000F6240000}"/>
    <cellStyle name="Normal 8 4 2 9" xfId="9509" xr:uid="{00000000-0005-0000-0000-0000F7240000}"/>
    <cellStyle name="Normal 8 4 3" xfId="9510" xr:uid="{00000000-0005-0000-0000-0000F8240000}"/>
    <cellStyle name="Normal 8 4 3 2" xfId="9511" xr:uid="{00000000-0005-0000-0000-0000F9240000}"/>
    <cellStyle name="Normal 8 4 3 2 2" xfId="9512" xr:uid="{00000000-0005-0000-0000-0000FA240000}"/>
    <cellStyle name="Normal 8 4 3 2 2 2" xfId="9513" xr:uid="{00000000-0005-0000-0000-0000FB240000}"/>
    <cellStyle name="Normal 8 4 3 2 2 2 2" xfId="9514" xr:uid="{00000000-0005-0000-0000-0000FC240000}"/>
    <cellStyle name="Normal 8 4 3 2 2 2 2 2" xfId="9515" xr:uid="{00000000-0005-0000-0000-0000FD240000}"/>
    <cellStyle name="Normal 8 4 3 2 2 2 3" xfId="9516" xr:uid="{00000000-0005-0000-0000-0000FE240000}"/>
    <cellStyle name="Normal 8 4 3 2 2 2 4" xfId="9517" xr:uid="{00000000-0005-0000-0000-0000FF240000}"/>
    <cellStyle name="Normal 8 4 3 2 2 3" xfId="9518" xr:uid="{00000000-0005-0000-0000-000000250000}"/>
    <cellStyle name="Normal 8 4 3 2 2 3 2" xfId="9519" xr:uid="{00000000-0005-0000-0000-000001250000}"/>
    <cellStyle name="Normal 8 4 3 2 2 4" xfId="9520" xr:uid="{00000000-0005-0000-0000-000002250000}"/>
    <cellStyle name="Normal 8 4 3 2 2 5" xfId="9521" xr:uid="{00000000-0005-0000-0000-000003250000}"/>
    <cellStyle name="Normal 8 4 3 2 3" xfId="9522" xr:uid="{00000000-0005-0000-0000-000004250000}"/>
    <cellStyle name="Normal 8 4 3 2 3 2" xfId="9523" xr:uid="{00000000-0005-0000-0000-000005250000}"/>
    <cellStyle name="Normal 8 4 3 2 3 2 2" xfId="9524" xr:uid="{00000000-0005-0000-0000-000006250000}"/>
    <cellStyle name="Normal 8 4 3 2 3 3" xfId="9525" xr:uid="{00000000-0005-0000-0000-000007250000}"/>
    <cellStyle name="Normal 8 4 3 2 3 4" xfId="9526" xr:uid="{00000000-0005-0000-0000-000008250000}"/>
    <cellStyle name="Normal 8 4 3 2 4" xfId="9527" xr:uid="{00000000-0005-0000-0000-000009250000}"/>
    <cellStyle name="Normal 8 4 3 2 4 2" xfId="9528" xr:uid="{00000000-0005-0000-0000-00000A250000}"/>
    <cellStyle name="Normal 8 4 3 2 5" xfId="9529" xr:uid="{00000000-0005-0000-0000-00000B250000}"/>
    <cellStyle name="Normal 8 4 3 2 6" xfId="9530" xr:uid="{00000000-0005-0000-0000-00000C250000}"/>
    <cellStyle name="Normal 8 4 3 3" xfId="9531" xr:uid="{00000000-0005-0000-0000-00000D250000}"/>
    <cellStyle name="Normal 8 4 3 3 2" xfId="9532" xr:uid="{00000000-0005-0000-0000-00000E250000}"/>
    <cellStyle name="Normal 8 4 3 3 2 2" xfId="9533" xr:uid="{00000000-0005-0000-0000-00000F250000}"/>
    <cellStyle name="Normal 8 4 3 3 2 2 2" xfId="9534" xr:uid="{00000000-0005-0000-0000-000010250000}"/>
    <cellStyle name="Normal 8 4 3 3 2 3" xfId="9535" xr:uid="{00000000-0005-0000-0000-000011250000}"/>
    <cellStyle name="Normal 8 4 3 3 2 4" xfId="9536" xr:uid="{00000000-0005-0000-0000-000012250000}"/>
    <cellStyle name="Normal 8 4 3 3 3" xfId="9537" xr:uid="{00000000-0005-0000-0000-000013250000}"/>
    <cellStyle name="Normal 8 4 3 3 3 2" xfId="9538" xr:uid="{00000000-0005-0000-0000-000014250000}"/>
    <cellStyle name="Normal 8 4 3 3 4" xfId="9539" xr:uid="{00000000-0005-0000-0000-000015250000}"/>
    <cellStyle name="Normal 8 4 3 3 5" xfId="9540" xr:uid="{00000000-0005-0000-0000-000016250000}"/>
    <cellStyle name="Normal 8 4 3 4" xfId="9541" xr:uid="{00000000-0005-0000-0000-000017250000}"/>
    <cellStyle name="Normal 8 4 3 4 2" xfId="9542" xr:uid="{00000000-0005-0000-0000-000018250000}"/>
    <cellStyle name="Normal 8 4 3 4 2 2" xfId="9543" xr:uid="{00000000-0005-0000-0000-000019250000}"/>
    <cellStyle name="Normal 8 4 3 4 3" xfId="9544" xr:uid="{00000000-0005-0000-0000-00001A250000}"/>
    <cellStyle name="Normal 8 4 3 4 4" xfId="9545" xr:uid="{00000000-0005-0000-0000-00001B250000}"/>
    <cellStyle name="Normal 8 4 3 5" xfId="9546" xr:uid="{00000000-0005-0000-0000-00001C250000}"/>
    <cellStyle name="Normal 8 4 3 5 2" xfId="9547" xr:uid="{00000000-0005-0000-0000-00001D250000}"/>
    <cellStyle name="Normal 8 4 3 6" xfId="9548" xr:uid="{00000000-0005-0000-0000-00001E250000}"/>
    <cellStyle name="Normal 8 4 3 7" xfId="9549" xr:uid="{00000000-0005-0000-0000-00001F250000}"/>
    <cellStyle name="Normal 8 4 4" xfId="9550" xr:uid="{00000000-0005-0000-0000-000020250000}"/>
    <cellStyle name="Normal 8 4 4 2" xfId="9551" xr:uid="{00000000-0005-0000-0000-000021250000}"/>
    <cellStyle name="Normal 8 4 4 2 2" xfId="9552" xr:uid="{00000000-0005-0000-0000-000022250000}"/>
    <cellStyle name="Normal 8 4 4 2 2 2" xfId="9553" xr:uid="{00000000-0005-0000-0000-000023250000}"/>
    <cellStyle name="Normal 8 4 4 2 2 2 2" xfId="9554" xr:uid="{00000000-0005-0000-0000-000024250000}"/>
    <cellStyle name="Normal 8 4 4 2 2 3" xfId="9555" xr:uid="{00000000-0005-0000-0000-000025250000}"/>
    <cellStyle name="Normal 8 4 4 2 2 4" xfId="9556" xr:uid="{00000000-0005-0000-0000-000026250000}"/>
    <cellStyle name="Normal 8 4 4 2 3" xfId="9557" xr:uid="{00000000-0005-0000-0000-000027250000}"/>
    <cellStyle name="Normal 8 4 4 2 3 2" xfId="9558" xr:uid="{00000000-0005-0000-0000-000028250000}"/>
    <cellStyle name="Normal 8 4 4 2 4" xfId="9559" xr:uid="{00000000-0005-0000-0000-000029250000}"/>
    <cellStyle name="Normal 8 4 4 2 5" xfId="9560" xr:uid="{00000000-0005-0000-0000-00002A250000}"/>
    <cellStyle name="Normal 8 4 4 3" xfId="9561" xr:uid="{00000000-0005-0000-0000-00002B250000}"/>
    <cellStyle name="Normal 8 4 4 3 2" xfId="9562" xr:uid="{00000000-0005-0000-0000-00002C250000}"/>
    <cellStyle name="Normal 8 4 4 3 2 2" xfId="9563" xr:uid="{00000000-0005-0000-0000-00002D250000}"/>
    <cellStyle name="Normal 8 4 4 3 3" xfId="9564" xr:uid="{00000000-0005-0000-0000-00002E250000}"/>
    <cellStyle name="Normal 8 4 4 3 4" xfId="9565" xr:uid="{00000000-0005-0000-0000-00002F250000}"/>
    <cellStyle name="Normal 8 4 4 4" xfId="9566" xr:uid="{00000000-0005-0000-0000-000030250000}"/>
    <cellStyle name="Normal 8 4 4 4 2" xfId="9567" xr:uid="{00000000-0005-0000-0000-000031250000}"/>
    <cellStyle name="Normal 8 4 4 5" xfId="9568" xr:uid="{00000000-0005-0000-0000-000032250000}"/>
    <cellStyle name="Normal 8 4 4 6" xfId="9569" xr:uid="{00000000-0005-0000-0000-000033250000}"/>
    <cellStyle name="Normal 8 4 5" xfId="9570" xr:uid="{00000000-0005-0000-0000-000034250000}"/>
    <cellStyle name="Normal 8 4 5 2" xfId="9571" xr:uid="{00000000-0005-0000-0000-000035250000}"/>
    <cellStyle name="Normal 8 4 5 2 2" xfId="9572" xr:uid="{00000000-0005-0000-0000-000036250000}"/>
    <cellStyle name="Normal 8 4 5 2 2 2" xfId="9573" xr:uid="{00000000-0005-0000-0000-000037250000}"/>
    <cellStyle name="Normal 8 4 5 2 2 2 2" xfId="9574" xr:uid="{00000000-0005-0000-0000-000038250000}"/>
    <cellStyle name="Normal 8 4 5 2 2 3" xfId="9575" xr:uid="{00000000-0005-0000-0000-000039250000}"/>
    <cellStyle name="Normal 8 4 5 2 2 4" xfId="9576" xr:uid="{00000000-0005-0000-0000-00003A250000}"/>
    <cellStyle name="Normal 8 4 5 2 3" xfId="9577" xr:uid="{00000000-0005-0000-0000-00003B250000}"/>
    <cellStyle name="Normal 8 4 5 2 3 2" xfId="9578" xr:uid="{00000000-0005-0000-0000-00003C250000}"/>
    <cellStyle name="Normal 8 4 5 2 4" xfId="9579" xr:uid="{00000000-0005-0000-0000-00003D250000}"/>
    <cellStyle name="Normal 8 4 5 2 5" xfId="9580" xr:uid="{00000000-0005-0000-0000-00003E250000}"/>
    <cellStyle name="Normal 8 4 5 3" xfId="9581" xr:uid="{00000000-0005-0000-0000-00003F250000}"/>
    <cellStyle name="Normal 8 4 5 3 2" xfId="9582" xr:uid="{00000000-0005-0000-0000-000040250000}"/>
    <cellStyle name="Normal 8 4 5 3 2 2" xfId="9583" xr:uid="{00000000-0005-0000-0000-000041250000}"/>
    <cellStyle name="Normal 8 4 5 3 3" xfId="9584" xr:uid="{00000000-0005-0000-0000-000042250000}"/>
    <cellStyle name="Normal 8 4 5 3 4" xfId="9585" xr:uid="{00000000-0005-0000-0000-000043250000}"/>
    <cellStyle name="Normal 8 4 5 4" xfId="9586" xr:uid="{00000000-0005-0000-0000-000044250000}"/>
    <cellStyle name="Normal 8 4 5 4 2" xfId="9587" xr:uid="{00000000-0005-0000-0000-000045250000}"/>
    <cellStyle name="Normal 8 4 5 5" xfId="9588" xr:uid="{00000000-0005-0000-0000-000046250000}"/>
    <cellStyle name="Normal 8 4 5 6" xfId="9589" xr:uid="{00000000-0005-0000-0000-000047250000}"/>
    <cellStyle name="Normal 8 4 6" xfId="9590" xr:uid="{00000000-0005-0000-0000-000048250000}"/>
    <cellStyle name="Normal 8 4 6 2" xfId="9591" xr:uid="{00000000-0005-0000-0000-000049250000}"/>
    <cellStyle name="Normal 8 4 6 2 2" xfId="9592" xr:uid="{00000000-0005-0000-0000-00004A250000}"/>
    <cellStyle name="Normal 8 4 6 2 2 2" xfId="9593" xr:uid="{00000000-0005-0000-0000-00004B250000}"/>
    <cellStyle name="Normal 8 4 6 2 3" xfId="9594" xr:uid="{00000000-0005-0000-0000-00004C250000}"/>
    <cellStyle name="Normal 8 4 6 2 4" xfId="9595" xr:uid="{00000000-0005-0000-0000-00004D250000}"/>
    <cellStyle name="Normal 8 4 6 3" xfId="9596" xr:uid="{00000000-0005-0000-0000-00004E250000}"/>
    <cellStyle name="Normal 8 4 6 3 2" xfId="9597" xr:uid="{00000000-0005-0000-0000-00004F250000}"/>
    <cellStyle name="Normal 8 4 6 4" xfId="9598" xr:uid="{00000000-0005-0000-0000-000050250000}"/>
    <cellStyle name="Normal 8 4 6 5" xfId="9599" xr:uid="{00000000-0005-0000-0000-000051250000}"/>
    <cellStyle name="Normal 8 4 7" xfId="9600" xr:uid="{00000000-0005-0000-0000-000052250000}"/>
    <cellStyle name="Normal 8 4 7 2" xfId="9601" xr:uid="{00000000-0005-0000-0000-000053250000}"/>
    <cellStyle name="Normal 8 4 7 2 2" xfId="9602" xr:uid="{00000000-0005-0000-0000-000054250000}"/>
    <cellStyle name="Normal 8 4 7 3" xfId="9603" xr:uid="{00000000-0005-0000-0000-000055250000}"/>
    <cellStyle name="Normal 8 4 7 4" xfId="9604" xr:uid="{00000000-0005-0000-0000-000056250000}"/>
    <cellStyle name="Normal 8 4 8" xfId="9605" xr:uid="{00000000-0005-0000-0000-000057250000}"/>
    <cellStyle name="Normal 8 4 9" xfId="9606" xr:uid="{00000000-0005-0000-0000-000058250000}"/>
    <cellStyle name="Normal 8 4 9 2" xfId="9607" xr:uid="{00000000-0005-0000-0000-000059250000}"/>
    <cellStyle name="Normal 8 4 9 2 2" xfId="9608" xr:uid="{00000000-0005-0000-0000-00005A250000}"/>
    <cellStyle name="Normal 8 4 9 3" xfId="9609" xr:uid="{00000000-0005-0000-0000-00005B250000}"/>
    <cellStyle name="Normal 8 5" xfId="9610" xr:uid="{00000000-0005-0000-0000-00005C250000}"/>
    <cellStyle name="Normal 8 5 2" xfId="9611" xr:uid="{00000000-0005-0000-0000-00005D250000}"/>
    <cellStyle name="Normal 8 5 2 2" xfId="9612" xr:uid="{00000000-0005-0000-0000-00005E250000}"/>
    <cellStyle name="Normal 8 5 2 2 2" xfId="9613" xr:uid="{00000000-0005-0000-0000-00005F250000}"/>
    <cellStyle name="Normal 8 5 2 2 2 2" xfId="9614" xr:uid="{00000000-0005-0000-0000-000060250000}"/>
    <cellStyle name="Normal 8 5 2 2 2 2 2" xfId="9615" xr:uid="{00000000-0005-0000-0000-000061250000}"/>
    <cellStyle name="Normal 8 5 2 2 2 2 2 2" xfId="9616" xr:uid="{00000000-0005-0000-0000-000062250000}"/>
    <cellStyle name="Normal 8 5 2 2 2 2 3" xfId="9617" xr:uid="{00000000-0005-0000-0000-000063250000}"/>
    <cellStyle name="Normal 8 5 2 2 2 2 4" xfId="9618" xr:uid="{00000000-0005-0000-0000-000064250000}"/>
    <cellStyle name="Normal 8 5 2 2 2 3" xfId="9619" xr:uid="{00000000-0005-0000-0000-000065250000}"/>
    <cellStyle name="Normal 8 5 2 2 2 3 2" xfId="9620" xr:uid="{00000000-0005-0000-0000-000066250000}"/>
    <cellStyle name="Normal 8 5 2 2 2 4" xfId="9621" xr:uid="{00000000-0005-0000-0000-000067250000}"/>
    <cellStyle name="Normal 8 5 2 2 2 5" xfId="9622" xr:uid="{00000000-0005-0000-0000-000068250000}"/>
    <cellStyle name="Normal 8 5 2 2 3" xfId="9623" xr:uid="{00000000-0005-0000-0000-000069250000}"/>
    <cellStyle name="Normal 8 5 2 2 3 2" xfId="9624" xr:uid="{00000000-0005-0000-0000-00006A250000}"/>
    <cellStyle name="Normal 8 5 2 2 3 2 2" xfId="9625" xr:uid="{00000000-0005-0000-0000-00006B250000}"/>
    <cellStyle name="Normal 8 5 2 2 3 3" xfId="9626" xr:uid="{00000000-0005-0000-0000-00006C250000}"/>
    <cellStyle name="Normal 8 5 2 2 3 4" xfId="9627" xr:uid="{00000000-0005-0000-0000-00006D250000}"/>
    <cellStyle name="Normal 8 5 2 2 4" xfId="9628" xr:uid="{00000000-0005-0000-0000-00006E250000}"/>
    <cellStyle name="Normal 8 5 2 2 4 2" xfId="9629" xr:uid="{00000000-0005-0000-0000-00006F250000}"/>
    <cellStyle name="Normal 8 5 2 2 5" xfId="9630" xr:uid="{00000000-0005-0000-0000-000070250000}"/>
    <cellStyle name="Normal 8 5 2 2 6" xfId="9631" xr:uid="{00000000-0005-0000-0000-000071250000}"/>
    <cellStyle name="Normal 8 5 2 3" xfId="9632" xr:uid="{00000000-0005-0000-0000-000072250000}"/>
    <cellStyle name="Normal 8 5 2 3 2" xfId="9633" xr:uid="{00000000-0005-0000-0000-000073250000}"/>
    <cellStyle name="Normal 8 5 2 3 2 2" xfId="9634" xr:uid="{00000000-0005-0000-0000-000074250000}"/>
    <cellStyle name="Normal 8 5 2 3 2 2 2" xfId="9635" xr:uid="{00000000-0005-0000-0000-000075250000}"/>
    <cellStyle name="Normal 8 5 2 3 2 3" xfId="9636" xr:uid="{00000000-0005-0000-0000-000076250000}"/>
    <cellStyle name="Normal 8 5 2 3 2 4" xfId="9637" xr:uid="{00000000-0005-0000-0000-000077250000}"/>
    <cellStyle name="Normal 8 5 2 3 3" xfId="9638" xr:uid="{00000000-0005-0000-0000-000078250000}"/>
    <cellStyle name="Normal 8 5 2 3 3 2" xfId="9639" xr:uid="{00000000-0005-0000-0000-000079250000}"/>
    <cellStyle name="Normal 8 5 2 3 4" xfId="9640" xr:uid="{00000000-0005-0000-0000-00007A250000}"/>
    <cellStyle name="Normal 8 5 2 3 5" xfId="9641" xr:uid="{00000000-0005-0000-0000-00007B250000}"/>
    <cellStyle name="Normal 8 5 2 4" xfId="9642" xr:uid="{00000000-0005-0000-0000-00007C250000}"/>
    <cellStyle name="Normal 8 5 2 4 2" xfId="9643" xr:uid="{00000000-0005-0000-0000-00007D250000}"/>
    <cellStyle name="Normal 8 5 2 4 2 2" xfId="9644" xr:uid="{00000000-0005-0000-0000-00007E250000}"/>
    <cellStyle name="Normal 8 5 2 4 3" xfId="9645" xr:uid="{00000000-0005-0000-0000-00007F250000}"/>
    <cellStyle name="Normal 8 5 2 4 4" xfId="9646" xr:uid="{00000000-0005-0000-0000-000080250000}"/>
    <cellStyle name="Normal 8 5 2 5" xfId="9647" xr:uid="{00000000-0005-0000-0000-000081250000}"/>
    <cellStyle name="Normal 8 5 2 5 2" xfId="9648" xr:uid="{00000000-0005-0000-0000-000082250000}"/>
    <cellStyle name="Normal 8 5 2 6" xfId="9649" xr:uid="{00000000-0005-0000-0000-000083250000}"/>
    <cellStyle name="Normal 8 5 2 7" xfId="9650" xr:uid="{00000000-0005-0000-0000-000084250000}"/>
    <cellStyle name="Normal 8 5 3" xfId="9651" xr:uid="{00000000-0005-0000-0000-000085250000}"/>
    <cellStyle name="Normal 8 5 3 2" xfId="9652" xr:uid="{00000000-0005-0000-0000-000086250000}"/>
    <cellStyle name="Normal 8 5 3 2 2" xfId="9653" xr:uid="{00000000-0005-0000-0000-000087250000}"/>
    <cellStyle name="Normal 8 5 3 2 2 2" xfId="9654" xr:uid="{00000000-0005-0000-0000-000088250000}"/>
    <cellStyle name="Normal 8 5 3 2 2 2 2" xfId="9655" xr:uid="{00000000-0005-0000-0000-000089250000}"/>
    <cellStyle name="Normal 8 5 3 2 2 3" xfId="9656" xr:uid="{00000000-0005-0000-0000-00008A250000}"/>
    <cellStyle name="Normal 8 5 3 2 2 4" xfId="9657" xr:uid="{00000000-0005-0000-0000-00008B250000}"/>
    <cellStyle name="Normal 8 5 3 2 3" xfId="9658" xr:uid="{00000000-0005-0000-0000-00008C250000}"/>
    <cellStyle name="Normal 8 5 3 2 3 2" xfId="9659" xr:uid="{00000000-0005-0000-0000-00008D250000}"/>
    <cellStyle name="Normal 8 5 3 2 4" xfId="9660" xr:uid="{00000000-0005-0000-0000-00008E250000}"/>
    <cellStyle name="Normal 8 5 3 2 5" xfId="9661" xr:uid="{00000000-0005-0000-0000-00008F250000}"/>
    <cellStyle name="Normal 8 5 3 3" xfId="9662" xr:uid="{00000000-0005-0000-0000-000090250000}"/>
    <cellStyle name="Normal 8 5 3 3 2" xfId="9663" xr:uid="{00000000-0005-0000-0000-000091250000}"/>
    <cellStyle name="Normal 8 5 3 3 2 2" xfId="9664" xr:uid="{00000000-0005-0000-0000-000092250000}"/>
    <cellStyle name="Normal 8 5 3 3 3" xfId="9665" xr:uid="{00000000-0005-0000-0000-000093250000}"/>
    <cellStyle name="Normal 8 5 3 3 4" xfId="9666" xr:uid="{00000000-0005-0000-0000-000094250000}"/>
    <cellStyle name="Normal 8 5 3 4" xfId="9667" xr:uid="{00000000-0005-0000-0000-000095250000}"/>
    <cellStyle name="Normal 8 5 3 4 2" xfId="9668" xr:uid="{00000000-0005-0000-0000-000096250000}"/>
    <cellStyle name="Normal 8 5 3 5" xfId="9669" xr:uid="{00000000-0005-0000-0000-000097250000}"/>
    <cellStyle name="Normal 8 5 3 6" xfId="9670" xr:uid="{00000000-0005-0000-0000-000098250000}"/>
    <cellStyle name="Normal 8 5 4" xfId="9671" xr:uid="{00000000-0005-0000-0000-000099250000}"/>
    <cellStyle name="Normal 8 5 4 2" xfId="9672" xr:uid="{00000000-0005-0000-0000-00009A250000}"/>
    <cellStyle name="Normal 8 5 4 2 2" xfId="9673" xr:uid="{00000000-0005-0000-0000-00009B250000}"/>
    <cellStyle name="Normal 8 5 4 2 2 2" xfId="9674" xr:uid="{00000000-0005-0000-0000-00009C250000}"/>
    <cellStyle name="Normal 8 5 4 2 2 2 2" xfId="9675" xr:uid="{00000000-0005-0000-0000-00009D250000}"/>
    <cellStyle name="Normal 8 5 4 2 2 3" xfId="9676" xr:uid="{00000000-0005-0000-0000-00009E250000}"/>
    <cellStyle name="Normal 8 5 4 2 2 4" xfId="9677" xr:uid="{00000000-0005-0000-0000-00009F250000}"/>
    <cellStyle name="Normal 8 5 4 2 3" xfId="9678" xr:uid="{00000000-0005-0000-0000-0000A0250000}"/>
    <cellStyle name="Normal 8 5 4 2 3 2" xfId="9679" xr:uid="{00000000-0005-0000-0000-0000A1250000}"/>
    <cellStyle name="Normal 8 5 4 2 4" xfId="9680" xr:uid="{00000000-0005-0000-0000-0000A2250000}"/>
    <cellStyle name="Normal 8 5 4 2 5" xfId="9681" xr:uid="{00000000-0005-0000-0000-0000A3250000}"/>
    <cellStyle name="Normal 8 5 4 3" xfId="9682" xr:uid="{00000000-0005-0000-0000-0000A4250000}"/>
    <cellStyle name="Normal 8 5 4 3 2" xfId="9683" xr:uid="{00000000-0005-0000-0000-0000A5250000}"/>
    <cellStyle name="Normal 8 5 4 3 2 2" xfId="9684" xr:uid="{00000000-0005-0000-0000-0000A6250000}"/>
    <cellStyle name="Normal 8 5 4 3 3" xfId="9685" xr:uid="{00000000-0005-0000-0000-0000A7250000}"/>
    <cellStyle name="Normal 8 5 4 3 4" xfId="9686" xr:uid="{00000000-0005-0000-0000-0000A8250000}"/>
    <cellStyle name="Normal 8 5 4 4" xfId="9687" xr:uid="{00000000-0005-0000-0000-0000A9250000}"/>
    <cellStyle name="Normal 8 5 4 4 2" xfId="9688" xr:uid="{00000000-0005-0000-0000-0000AA250000}"/>
    <cellStyle name="Normal 8 5 4 5" xfId="9689" xr:uid="{00000000-0005-0000-0000-0000AB250000}"/>
    <cellStyle name="Normal 8 5 4 6" xfId="9690" xr:uid="{00000000-0005-0000-0000-0000AC250000}"/>
    <cellStyle name="Normal 8 5 5" xfId="9691" xr:uid="{00000000-0005-0000-0000-0000AD250000}"/>
    <cellStyle name="Normal 8 5 5 2" xfId="9692" xr:uid="{00000000-0005-0000-0000-0000AE250000}"/>
    <cellStyle name="Normal 8 5 5 2 2" xfId="9693" xr:uid="{00000000-0005-0000-0000-0000AF250000}"/>
    <cellStyle name="Normal 8 5 5 2 2 2" xfId="9694" xr:uid="{00000000-0005-0000-0000-0000B0250000}"/>
    <cellStyle name="Normal 8 5 5 2 3" xfId="9695" xr:uid="{00000000-0005-0000-0000-0000B1250000}"/>
    <cellStyle name="Normal 8 5 5 2 4" xfId="9696" xr:uid="{00000000-0005-0000-0000-0000B2250000}"/>
    <cellStyle name="Normal 8 5 5 3" xfId="9697" xr:uid="{00000000-0005-0000-0000-0000B3250000}"/>
    <cellStyle name="Normal 8 5 5 3 2" xfId="9698" xr:uid="{00000000-0005-0000-0000-0000B4250000}"/>
    <cellStyle name="Normal 8 5 5 4" xfId="9699" xr:uid="{00000000-0005-0000-0000-0000B5250000}"/>
    <cellStyle name="Normal 8 5 5 5" xfId="9700" xr:uid="{00000000-0005-0000-0000-0000B6250000}"/>
    <cellStyle name="Normal 8 5 6" xfId="9701" xr:uid="{00000000-0005-0000-0000-0000B7250000}"/>
    <cellStyle name="Normal 8 5 6 2" xfId="9702" xr:uid="{00000000-0005-0000-0000-0000B8250000}"/>
    <cellStyle name="Normal 8 5 6 2 2" xfId="9703" xr:uid="{00000000-0005-0000-0000-0000B9250000}"/>
    <cellStyle name="Normal 8 5 6 3" xfId="9704" xr:uid="{00000000-0005-0000-0000-0000BA250000}"/>
    <cellStyle name="Normal 8 5 6 4" xfId="9705" xr:uid="{00000000-0005-0000-0000-0000BB250000}"/>
    <cellStyle name="Normal 8 5 7" xfId="9706" xr:uid="{00000000-0005-0000-0000-0000BC250000}"/>
    <cellStyle name="Normal 8 5 7 2" xfId="9707" xr:uid="{00000000-0005-0000-0000-0000BD250000}"/>
    <cellStyle name="Normal 8 5 8" xfId="9708" xr:uid="{00000000-0005-0000-0000-0000BE250000}"/>
    <cellStyle name="Normal 8 5 9" xfId="9709" xr:uid="{00000000-0005-0000-0000-0000BF250000}"/>
    <cellStyle name="Normal 8 6" xfId="9710" xr:uid="{00000000-0005-0000-0000-0000C0250000}"/>
    <cellStyle name="Normal 8 6 2" xfId="9711" xr:uid="{00000000-0005-0000-0000-0000C1250000}"/>
    <cellStyle name="Normal 8 6 2 2" xfId="9712" xr:uid="{00000000-0005-0000-0000-0000C2250000}"/>
    <cellStyle name="Normal 8 6 2 2 2" xfId="9713" xr:uid="{00000000-0005-0000-0000-0000C3250000}"/>
    <cellStyle name="Normal 8 6 2 2 2 2" xfId="9714" xr:uid="{00000000-0005-0000-0000-0000C4250000}"/>
    <cellStyle name="Normal 8 6 2 2 2 2 2" xfId="9715" xr:uid="{00000000-0005-0000-0000-0000C5250000}"/>
    <cellStyle name="Normal 8 6 2 2 2 2 2 2" xfId="9716" xr:uid="{00000000-0005-0000-0000-0000C6250000}"/>
    <cellStyle name="Normal 8 6 2 2 2 2 3" xfId="9717" xr:uid="{00000000-0005-0000-0000-0000C7250000}"/>
    <cellStyle name="Normal 8 6 2 2 2 2 4" xfId="9718" xr:uid="{00000000-0005-0000-0000-0000C8250000}"/>
    <cellStyle name="Normal 8 6 2 2 2 3" xfId="9719" xr:uid="{00000000-0005-0000-0000-0000C9250000}"/>
    <cellStyle name="Normal 8 6 2 2 2 3 2" xfId="9720" xr:uid="{00000000-0005-0000-0000-0000CA250000}"/>
    <cellStyle name="Normal 8 6 2 2 2 4" xfId="9721" xr:uid="{00000000-0005-0000-0000-0000CB250000}"/>
    <cellStyle name="Normal 8 6 2 2 2 5" xfId="9722" xr:uid="{00000000-0005-0000-0000-0000CC250000}"/>
    <cellStyle name="Normal 8 6 2 2 3" xfId="9723" xr:uid="{00000000-0005-0000-0000-0000CD250000}"/>
    <cellStyle name="Normal 8 6 2 2 3 2" xfId="9724" xr:uid="{00000000-0005-0000-0000-0000CE250000}"/>
    <cellStyle name="Normal 8 6 2 2 3 2 2" xfId="9725" xr:uid="{00000000-0005-0000-0000-0000CF250000}"/>
    <cellStyle name="Normal 8 6 2 2 3 3" xfId="9726" xr:uid="{00000000-0005-0000-0000-0000D0250000}"/>
    <cellStyle name="Normal 8 6 2 2 3 4" xfId="9727" xr:uid="{00000000-0005-0000-0000-0000D1250000}"/>
    <cellStyle name="Normal 8 6 2 2 4" xfId="9728" xr:uid="{00000000-0005-0000-0000-0000D2250000}"/>
    <cellStyle name="Normal 8 6 2 2 4 2" xfId="9729" xr:uid="{00000000-0005-0000-0000-0000D3250000}"/>
    <cellStyle name="Normal 8 6 2 2 5" xfId="9730" xr:uid="{00000000-0005-0000-0000-0000D4250000}"/>
    <cellStyle name="Normal 8 6 2 2 6" xfId="9731" xr:uid="{00000000-0005-0000-0000-0000D5250000}"/>
    <cellStyle name="Normal 8 6 2 3" xfId="9732" xr:uid="{00000000-0005-0000-0000-0000D6250000}"/>
    <cellStyle name="Normal 8 6 2 3 2" xfId="9733" xr:uid="{00000000-0005-0000-0000-0000D7250000}"/>
    <cellStyle name="Normal 8 6 2 3 2 2" xfId="9734" xr:uid="{00000000-0005-0000-0000-0000D8250000}"/>
    <cellStyle name="Normal 8 6 2 3 2 2 2" xfId="9735" xr:uid="{00000000-0005-0000-0000-0000D9250000}"/>
    <cellStyle name="Normal 8 6 2 3 2 3" xfId="9736" xr:uid="{00000000-0005-0000-0000-0000DA250000}"/>
    <cellStyle name="Normal 8 6 2 3 2 4" xfId="9737" xr:uid="{00000000-0005-0000-0000-0000DB250000}"/>
    <cellStyle name="Normal 8 6 2 3 3" xfId="9738" xr:uid="{00000000-0005-0000-0000-0000DC250000}"/>
    <cellStyle name="Normal 8 6 2 3 3 2" xfId="9739" xr:uid="{00000000-0005-0000-0000-0000DD250000}"/>
    <cellStyle name="Normal 8 6 2 3 4" xfId="9740" xr:uid="{00000000-0005-0000-0000-0000DE250000}"/>
    <cellStyle name="Normal 8 6 2 3 5" xfId="9741" xr:uid="{00000000-0005-0000-0000-0000DF250000}"/>
    <cellStyle name="Normal 8 6 2 4" xfId="9742" xr:uid="{00000000-0005-0000-0000-0000E0250000}"/>
    <cellStyle name="Normal 8 6 2 4 2" xfId="9743" xr:uid="{00000000-0005-0000-0000-0000E1250000}"/>
    <cellStyle name="Normal 8 6 2 4 2 2" xfId="9744" xr:uid="{00000000-0005-0000-0000-0000E2250000}"/>
    <cellStyle name="Normal 8 6 2 4 3" xfId="9745" xr:uid="{00000000-0005-0000-0000-0000E3250000}"/>
    <cellStyle name="Normal 8 6 2 4 4" xfId="9746" xr:uid="{00000000-0005-0000-0000-0000E4250000}"/>
    <cellStyle name="Normal 8 6 2 5" xfId="9747" xr:uid="{00000000-0005-0000-0000-0000E5250000}"/>
    <cellStyle name="Normal 8 6 2 5 2" xfId="9748" xr:uid="{00000000-0005-0000-0000-0000E6250000}"/>
    <cellStyle name="Normal 8 6 2 6" xfId="9749" xr:uid="{00000000-0005-0000-0000-0000E7250000}"/>
    <cellStyle name="Normal 8 6 2 7" xfId="9750" xr:uid="{00000000-0005-0000-0000-0000E8250000}"/>
    <cellStyle name="Normal 8 6 3" xfId="9751" xr:uid="{00000000-0005-0000-0000-0000E9250000}"/>
    <cellStyle name="Normal 8 6 3 2" xfId="9752" xr:uid="{00000000-0005-0000-0000-0000EA250000}"/>
    <cellStyle name="Normal 8 6 3 2 2" xfId="9753" xr:uid="{00000000-0005-0000-0000-0000EB250000}"/>
    <cellStyle name="Normal 8 6 3 2 2 2" xfId="9754" xr:uid="{00000000-0005-0000-0000-0000EC250000}"/>
    <cellStyle name="Normal 8 6 3 2 2 2 2" xfId="9755" xr:uid="{00000000-0005-0000-0000-0000ED250000}"/>
    <cellStyle name="Normal 8 6 3 2 2 3" xfId="9756" xr:uid="{00000000-0005-0000-0000-0000EE250000}"/>
    <cellStyle name="Normal 8 6 3 2 2 4" xfId="9757" xr:uid="{00000000-0005-0000-0000-0000EF250000}"/>
    <cellStyle name="Normal 8 6 3 2 3" xfId="9758" xr:uid="{00000000-0005-0000-0000-0000F0250000}"/>
    <cellStyle name="Normal 8 6 3 2 3 2" xfId="9759" xr:uid="{00000000-0005-0000-0000-0000F1250000}"/>
    <cellStyle name="Normal 8 6 3 2 4" xfId="9760" xr:uid="{00000000-0005-0000-0000-0000F2250000}"/>
    <cellStyle name="Normal 8 6 3 2 5" xfId="9761" xr:uid="{00000000-0005-0000-0000-0000F3250000}"/>
    <cellStyle name="Normal 8 6 3 3" xfId="9762" xr:uid="{00000000-0005-0000-0000-0000F4250000}"/>
    <cellStyle name="Normal 8 6 3 3 2" xfId="9763" xr:uid="{00000000-0005-0000-0000-0000F5250000}"/>
    <cellStyle name="Normal 8 6 3 3 2 2" xfId="9764" xr:uid="{00000000-0005-0000-0000-0000F6250000}"/>
    <cellStyle name="Normal 8 6 3 3 3" xfId="9765" xr:uid="{00000000-0005-0000-0000-0000F7250000}"/>
    <cellStyle name="Normal 8 6 3 3 4" xfId="9766" xr:uid="{00000000-0005-0000-0000-0000F8250000}"/>
    <cellStyle name="Normal 8 6 3 4" xfId="9767" xr:uid="{00000000-0005-0000-0000-0000F9250000}"/>
    <cellStyle name="Normal 8 6 3 4 2" xfId="9768" xr:uid="{00000000-0005-0000-0000-0000FA250000}"/>
    <cellStyle name="Normal 8 6 3 5" xfId="9769" xr:uid="{00000000-0005-0000-0000-0000FB250000}"/>
    <cellStyle name="Normal 8 6 3 6" xfId="9770" xr:uid="{00000000-0005-0000-0000-0000FC250000}"/>
    <cellStyle name="Normal 8 6 4" xfId="9771" xr:uid="{00000000-0005-0000-0000-0000FD250000}"/>
    <cellStyle name="Normal 8 6 4 2" xfId="9772" xr:uid="{00000000-0005-0000-0000-0000FE250000}"/>
    <cellStyle name="Normal 8 6 4 2 2" xfId="9773" xr:uid="{00000000-0005-0000-0000-0000FF250000}"/>
    <cellStyle name="Normal 8 6 4 2 2 2" xfId="9774" xr:uid="{00000000-0005-0000-0000-000000260000}"/>
    <cellStyle name="Normal 8 6 4 2 2 2 2" xfId="9775" xr:uid="{00000000-0005-0000-0000-000001260000}"/>
    <cellStyle name="Normal 8 6 4 2 2 3" xfId="9776" xr:uid="{00000000-0005-0000-0000-000002260000}"/>
    <cellStyle name="Normal 8 6 4 2 2 4" xfId="9777" xr:uid="{00000000-0005-0000-0000-000003260000}"/>
    <cellStyle name="Normal 8 6 4 2 3" xfId="9778" xr:uid="{00000000-0005-0000-0000-000004260000}"/>
    <cellStyle name="Normal 8 6 4 2 3 2" xfId="9779" xr:uid="{00000000-0005-0000-0000-000005260000}"/>
    <cellStyle name="Normal 8 6 4 2 4" xfId="9780" xr:uid="{00000000-0005-0000-0000-000006260000}"/>
    <cellStyle name="Normal 8 6 4 2 5" xfId="9781" xr:uid="{00000000-0005-0000-0000-000007260000}"/>
    <cellStyle name="Normal 8 6 4 3" xfId="9782" xr:uid="{00000000-0005-0000-0000-000008260000}"/>
    <cellStyle name="Normal 8 6 4 3 2" xfId="9783" xr:uid="{00000000-0005-0000-0000-000009260000}"/>
    <cellStyle name="Normal 8 6 4 3 2 2" xfId="9784" xr:uid="{00000000-0005-0000-0000-00000A260000}"/>
    <cellStyle name="Normal 8 6 4 3 3" xfId="9785" xr:uid="{00000000-0005-0000-0000-00000B260000}"/>
    <cellStyle name="Normal 8 6 4 3 4" xfId="9786" xr:uid="{00000000-0005-0000-0000-00000C260000}"/>
    <cellStyle name="Normal 8 6 4 4" xfId="9787" xr:uid="{00000000-0005-0000-0000-00000D260000}"/>
    <cellStyle name="Normal 8 6 4 4 2" xfId="9788" xr:uid="{00000000-0005-0000-0000-00000E260000}"/>
    <cellStyle name="Normal 8 6 4 5" xfId="9789" xr:uid="{00000000-0005-0000-0000-00000F260000}"/>
    <cellStyle name="Normal 8 6 4 6" xfId="9790" xr:uid="{00000000-0005-0000-0000-000010260000}"/>
    <cellStyle name="Normal 8 6 5" xfId="9791" xr:uid="{00000000-0005-0000-0000-000011260000}"/>
    <cellStyle name="Normal 8 6 5 2" xfId="9792" xr:uid="{00000000-0005-0000-0000-000012260000}"/>
    <cellStyle name="Normal 8 6 5 2 2" xfId="9793" xr:uid="{00000000-0005-0000-0000-000013260000}"/>
    <cellStyle name="Normal 8 6 5 2 2 2" xfId="9794" xr:uid="{00000000-0005-0000-0000-000014260000}"/>
    <cellStyle name="Normal 8 6 5 2 3" xfId="9795" xr:uid="{00000000-0005-0000-0000-000015260000}"/>
    <cellStyle name="Normal 8 6 5 2 4" xfId="9796" xr:uid="{00000000-0005-0000-0000-000016260000}"/>
    <cellStyle name="Normal 8 6 5 3" xfId="9797" xr:uid="{00000000-0005-0000-0000-000017260000}"/>
    <cellStyle name="Normal 8 6 5 3 2" xfId="9798" xr:uid="{00000000-0005-0000-0000-000018260000}"/>
    <cellStyle name="Normal 8 6 5 4" xfId="9799" xr:uid="{00000000-0005-0000-0000-000019260000}"/>
    <cellStyle name="Normal 8 6 5 5" xfId="9800" xr:uid="{00000000-0005-0000-0000-00001A260000}"/>
    <cellStyle name="Normal 8 6 6" xfId="9801" xr:uid="{00000000-0005-0000-0000-00001B260000}"/>
    <cellStyle name="Normal 8 6 6 2" xfId="9802" xr:uid="{00000000-0005-0000-0000-00001C260000}"/>
    <cellStyle name="Normal 8 6 6 2 2" xfId="9803" xr:uid="{00000000-0005-0000-0000-00001D260000}"/>
    <cellStyle name="Normal 8 6 6 3" xfId="9804" xr:uid="{00000000-0005-0000-0000-00001E260000}"/>
    <cellStyle name="Normal 8 6 6 4" xfId="9805" xr:uid="{00000000-0005-0000-0000-00001F260000}"/>
    <cellStyle name="Normal 8 6 7" xfId="9806" xr:uid="{00000000-0005-0000-0000-000020260000}"/>
    <cellStyle name="Normal 8 6 7 2" xfId="9807" xr:uid="{00000000-0005-0000-0000-000021260000}"/>
    <cellStyle name="Normal 8 6 8" xfId="9808" xr:uid="{00000000-0005-0000-0000-000022260000}"/>
    <cellStyle name="Normal 8 6 9" xfId="9809" xr:uid="{00000000-0005-0000-0000-000023260000}"/>
    <cellStyle name="Normal 8 7" xfId="9810" xr:uid="{00000000-0005-0000-0000-000024260000}"/>
    <cellStyle name="Normal 8 7 2" xfId="9811" xr:uid="{00000000-0005-0000-0000-000025260000}"/>
    <cellStyle name="Normal 8 7 2 2" xfId="9812" xr:uid="{00000000-0005-0000-0000-000026260000}"/>
    <cellStyle name="Normal 8 7 2 2 2" xfId="9813" xr:uid="{00000000-0005-0000-0000-000027260000}"/>
    <cellStyle name="Normal 8 7 2 2 2 2" xfId="9814" xr:uid="{00000000-0005-0000-0000-000028260000}"/>
    <cellStyle name="Normal 8 7 2 2 2 2 2" xfId="9815" xr:uid="{00000000-0005-0000-0000-000029260000}"/>
    <cellStyle name="Normal 8 7 2 2 2 3" xfId="9816" xr:uid="{00000000-0005-0000-0000-00002A260000}"/>
    <cellStyle name="Normal 8 7 2 2 2 4" xfId="9817" xr:uid="{00000000-0005-0000-0000-00002B260000}"/>
    <cellStyle name="Normal 8 7 2 2 3" xfId="9818" xr:uid="{00000000-0005-0000-0000-00002C260000}"/>
    <cellStyle name="Normal 8 7 2 2 3 2" xfId="9819" xr:uid="{00000000-0005-0000-0000-00002D260000}"/>
    <cellStyle name="Normal 8 7 2 2 4" xfId="9820" xr:uid="{00000000-0005-0000-0000-00002E260000}"/>
    <cellStyle name="Normal 8 7 2 2 5" xfId="9821" xr:uid="{00000000-0005-0000-0000-00002F260000}"/>
    <cellStyle name="Normal 8 7 2 3" xfId="9822" xr:uid="{00000000-0005-0000-0000-000030260000}"/>
    <cellStyle name="Normal 8 7 2 3 2" xfId="9823" xr:uid="{00000000-0005-0000-0000-000031260000}"/>
    <cellStyle name="Normal 8 7 2 3 2 2" xfId="9824" xr:uid="{00000000-0005-0000-0000-000032260000}"/>
    <cellStyle name="Normal 8 7 2 3 3" xfId="9825" xr:uid="{00000000-0005-0000-0000-000033260000}"/>
    <cellStyle name="Normal 8 7 2 3 4" xfId="9826" xr:uid="{00000000-0005-0000-0000-000034260000}"/>
    <cellStyle name="Normal 8 7 2 4" xfId="9827" xr:uid="{00000000-0005-0000-0000-000035260000}"/>
    <cellStyle name="Normal 8 7 2 4 2" xfId="9828" xr:uid="{00000000-0005-0000-0000-000036260000}"/>
    <cellStyle name="Normal 8 7 2 5" xfId="9829" xr:uid="{00000000-0005-0000-0000-000037260000}"/>
    <cellStyle name="Normal 8 7 2 6" xfId="9830" xr:uid="{00000000-0005-0000-0000-000038260000}"/>
    <cellStyle name="Normal 8 7 3" xfId="9831" xr:uid="{00000000-0005-0000-0000-000039260000}"/>
    <cellStyle name="Normal 8 7 3 2" xfId="9832" xr:uid="{00000000-0005-0000-0000-00003A260000}"/>
    <cellStyle name="Normal 8 7 3 2 2" xfId="9833" xr:uid="{00000000-0005-0000-0000-00003B260000}"/>
    <cellStyle name="Normal 8 7 3 2 2 2" xfId="9834" xr:uid="{00000000-0005-0000-0000-00003C260000}"/>
    <cellStyle name="Normal 8 7 3 2 3" xfId="9835" xr:uid="{00000000-0005-0000-0000-00003D260000}"/>
    <cellStyle name="Normal 8 7 3 2 4" xfId="9836" xr:uid="{00000000-0005-0000-0000-00003E260000}"/>
    <cellStyle name="Normal 8 7 3 3" xfId="9837" xr:uid="{00000000-0005-0000-0000-00003F260000}"/>
    <cellStyle name="Normal 8 7 3 3 2" xfId="9838" xr:uid="{00000000-0005-0000-0000-000040260000}"/>
    <cellStyle name="Normal 8 7 3 4" xfId="9839" xr:uid="{00000000-0005-0000-0000-000041260000}"/>
    <cellStyle name="Normal 8 7 3 5" xfId="9840" xr:uid="{00000000-0005-0000-0000-000042260000}"/>
    <cellStyle name="Normal 8 7 4" xfId="9841" xr:uid="{00000000-0005-0000-0000-000043260000}"/>
    <cellStyle name="Normal 8 7 4 2" xfId="9842" xr:uid="{00000000-0005-0000-0000-000044260000}"/>
    <cellStyle name="Normal 8 7 4 2 2" xfId="9843" xr:uid="{00000000-0005-0000-0000-000045260000}"/>
    <cellStyle name="Normal 8 7 4 3" xfId="9844" xr:uid="{00000000-0005-0000-0000-000046260000}"/>
    <cellStyle name="Normal 8 7 4 4" xfId="9845" xr:uid="{00000000-0005-0000-0000-000047260000}"/>
    <cellStyle name="Normal 8 7 5" xfId="9846" xr:uid="{00000000-0005-0000-0000-000048260000}"/>
    <cellStyle name="Normal 8 7 5 2" xfId="9847" xr:uid="{00000000-0005-0000-0000-000049260000}"/>
    <cellStyle name="Normal 8 7 6" xfId="9848" xr:uid="{00000000-0005-0000-0000-00004A260000}"/>
    <cellStyle name="Normal 8 7 7" xfId="9849" xr:uid="{00000000-0005-0000-0000-00004B260000}"/>
    <cellStyle name="Normal 8 8" xfId="9850" xr:uid="{00000000-0005-0000-0000-00004C260000}"/>
    <cellStyle name="Normal 8 8 2" xfId="9851" xr:uid="{00000000-0005-0000-0000-00004D260000}"/>
    <cellStyle name="Normal 8 8 2 2" xfId="9852" xr:uid="{00000000-0005-0000-0000-00004E260000}"/>
    <cellStyle name="Normal 8 8 2 2 2" xfId="9853" xr:uid="{00000000-0005-0000-0000-00004F260000}"/>
    <cellStyle name="Normal 8 8 2 2 2 2" xfId="9854" xr:uid="{00000000-0005-0000-0000-000050260000}"/>
    <cellStyle name="Normal 8 8 2 2 3" xfId="9855" xr:uid="{00000000-0005-0000-0000-000051260000}"/>
    <cellStyle name="Normal 8 8 2 2 4" xfId="9856" xr:uid="{00000000-0005-0000-0000-000052260000}"/>
    <cellStyle name="Normal 8 8 2 3" xfId="9857" xr:uid="{00000000-0005-0000-0000-000053260000}"/>
    <cellStyle name="Normal 8 8 2 3 2" xfId="9858" xr:uid="{00000000-0005-0000-0000-000054260000}"/>
    <cellStyle name="Normal 8 8 2 4" xfId="9859" xr:uid="{00000000-0005-0000-0000-000055260000}"/>
    <cellStyle name="Normal 8 8 2 5" xfId="9860" xr:uid="{00000000-0005-0000-0000-000056260000}"/>
    <cellStyle name="Normal 8 8 3" xfId="9861" xr:uid="{00000000-0005-0000-0000-000057260000}"/>
    <cellStyle name="Normal 8 8 3 2" xfId="9862" xr:uid="{00000000-0005-0000-0000-000058260000}"/>
    <cellStyle name="Normal 8 8 3 2 2" xfId="9863" xr:uid="{00000000-0005-0000-0000-000059260000}"/>
    <cellStyle name="Normal 8 8 3 3" xfId="9864" xr:uid="{00000000-0005-0000-0000-00005A260000}"/>
    <cellStyle name="Normal 8 8 3 4" xfId="9865" xr:uid="{00000000-0005-0000-0000-00005B260000}"/>
    <cellStyle name="Normal 8 8 4" xfId="9866" xr:uid="{00000000-0005-0000-0000-00005C260000}"/>
    <cellStyle name="Normal 8 8 4 2" xfId="9867" xr:uid="{00000000-0005-0000-0000-00005D260000}"/>
    <cellStyle name="Normal 8 8 5" xfId="9868" xr:uid="{00000000-0005-0000-0000-00005E260000}"/>
    <cellStyle name="Normal 8 8 6" xfId="9869" xr:uid="{00000000-0005-0000-0000-00005F260000}"/>
    <cellStyle name="Normal 8 9" xfId="9870" xr:uid="{00000000-0005-0000-0000-000060260000}"/>
    <cellStyle name="Normal 8 9 2" xfId="9871" xr:uid="{00000000-0005-0000-0000-000061260000}"/>
    <cellStyle name="Normal 8 9 2 2" xfId="9872" xr:uid="{00000000-0005-0000-0000-000062260000}"/>
    <cellStyle name="Normal 8 9 2 2 2" xfId="9873" xr:uid="{00000000-0005-0000-0000-000063260000}"/>
    <cellStyle name="Normal 8 9 2 2 2 2" xfId="9874" xr:uid="{00000000-0005-0000-0000-000064260000}"/>
    <cellStyle name="Normal 8 9 2 2 3" xfId="9875" xr:uid="{00000000-0005-0000-0000-000065260000}"/>
    <cellStyle name="Normal 8 9 2 2 4" xfId="9876" xr:uid="{00000000-0005-0000-0000-000066260000}"/>
    <cellStyle name="Normal 8 9 2 3" xfId="9877" xr:uid="{00000000-0005-0000-0000-000067260000}"/>
    <cellStyle name="Normal 8 9 2 3 2" xfId="9878" xr:uid="{00000000-0005-0000-0000-000068260000}"/>
    <cellStyle name="Normal 8 9 2 4" xfId="9879" xr:uid="{00000000-0005-0000-0000-000069260000}"/>
    <cellStyle name="Normal 8 9 2 5" xfId="9880" xr:uid="{00000000-0005-0000-0000-00006A260000}"/>
    <cellStyle name="Normal 8 9 3" xfId="9881" xr:uid="{00000000-0005-0000-0000-00006B260000}"/>
    <cellStyle name="Normal 8 9 3 2" xfId="9882" xr:uid="{00000000-0005-0000-0000-00006C260000}"/>
    <cellStyle name="Normal 8 9 3 2 2" xfId="9883" xr:uid="{00000000-0005-0000-0000-00006D260000}"/>
    <cellStyle name="Normal 8 9 3 3" xfId="9884" xr:uid="{00000000-0005-0000-0000-00006E260000}"/>
    <cellStyle name="Normal 8 9 3 4" xfId="9885" xr:uid="{00000000-0005-0000-0000-00006F260000}"/>
    <cellStyle name="Normal 8 9 4" xfId="9886" xr:uid="{00000000-0005-0000-0000-000070260000}"/>
    <cellStyle name="Normal 8 9 4 2" xfId="9887" xr:uid="{00000000-0005-0000-0000-000071260000}"/>
    <cellStyle name="Normal 8 9 5" xfId="9888" xr:uid="{00000000-0005-0000-0000-000072260000}"/>
    <cellStyle name="Normal 8 9 6" xfId="9889" xr:uid="{00000000-0005-0000-0000-000073260000}"/>
    <cellStyle name="Normal 80" xfId="9890" xr:uid="{00000000-0005-0000-0000-000074260000}"/>
    <cellStyle name="Normal 80 2" xfId="9891" xr:uid="{00000000-0005-0000-0000-000075260000}"/>
    <cellStyle name="Normal 81" xfId="9892" xr:uid="{00000000-0005-0000-0000-000076260000}"/>
    <cellStyle name="Normal 81 2" xfId="9893" xr:uid="{00000000-0005-0000-0000-000077260000}"/>
    <cellStyle name="Normal 82" xfId="9894" xr:uid="{00000000-0005-0000-0000-000078260000}"/>
    <cellStyle name="Normal 82 2" xfId="9895" xr:uid="{00000000-0005-0000-0000-000079260000}"/>
    <cellStyle name="Normal 83" xfId="9896" xr:uid="{00000000-0005-0000-0000-00007A260000}"/>
    <cellStyle name="Normal 83 2" xfId="9897" xr:uid="{00000000-0005-0000-0000-00007B260000}"/>
    <cellStyle name="Normal 84" xfId="9898" xr:uid="{00000000-0005-0000-0000-00007C260000}"/>
    <cellStyle name="Normal 84 2" xfId="9899" xr:uid="{00000000-0005-0000-0000-00007D260000}"/>
    <cellStyle name="Normal 85" xfId="9900" xr:uid="{00000000-0005-0000-0000-00007E260000}"/>
    <cellStyle name="Normal 85 2" xfId="9901" xr:uid="{00000000-0005-0000-0000-00007F260000}"/>
    <cellStyle name="Normal 86" xfId="9902" xr:uid="{00000000-0005-0000-0000-000080260000}"/>
    <cellStyle name="Normal 86 2" xfId="9903" xr:uid="{00000000-0005-0000-0000-000081260000}"/>
    <cellStyle name="Normal 87" xfId="9904" xr:uid="{00000000-0005-0000-0000-000082260000}"/>
    <cellStyle name="Normal 87 2" xfId="9905" xr:uid="{00000000-0005-0000-0000-000083260000}"/>
    <cellStyle name="Normal 88" xfId="9906" xr:uid="{00000000-0005-0000-0000-000084260000}"/>
    <cellStyle name="Normal 88 2" xfId="9907" xr:uid="{00000000-0005-0000-0000-000085260000}"/>
    <cellStyle name="Normal 89" xfId="9908" xr:uid="{00000000-0005-0000-0000-000086260000}"/>
    <cellStyle name="Normal 89 2" xfId="9909" xr:uid="{00000000-0005-0000-0000-000087260000}"/>
    <cellStyle name="Normal 9" xfId="9910" xr:uid="{00000000-0005-0000-0000-000088260000}"/>
    <cellStyle name="Normal 9 10" xfId="9911" xr:uid="{00000000-0005-0000-0000-000089260000}"/>
    <cellStyle name="Normal 9 10 2" xfId="9912" xr:uid="{00000000-0005-0000-0000-00008A260000}"/>
    <cellStyle name="Normal 9 10 2 2" xfId="9913" xr:uid="{00000000-0005-0000-0000-00008B260000}"/>
    <cellStyle name="Normal 9 10 2 2 2" xfId="9914" xr:uid="{00000000-0005-0000-0000-00008C260000}"/>
    <cellStyle name="Normal 9 10 2 3" xfId="9915" xr:uid="{00000000-0005-0000-0000-00008D260000}"/>
    <cellStyle name="Normal 9 10 2 4" xfId="9916" xr:uid="{00000000-0005-0000-0000-00008E260000}"/>
    <cellStyle name="Normal 9 10 3" xfId="9917" xr:uid="{00000000-0005-0000-0000-00008F260000}"/>
    <cellStyle name="Normal 9 10 3 2" xfId="9918" xr:uid="{00000000-0005-0000-0000-000090260000}"/>
    <cellStyle name="Normal 9 10 4" xfId="9919" xr:uid="{00000000-0005-0000-0000-000091260000}"/>
    <cellStyle name="Normal 9 10 5" xfId="9920" xr:uid="{00000000-0005-0000-0000-000092260000}"/>
    <cellStyle name="Normal 9 11" xfId="9921" xr:uid="{00000000-0005-0000-0000-000093260000}"/>
    <cellStyle name="Normal 9 11 2" xfId="9922" xr:uid="{00000000-0005-0000-0000-000094260000}"/>
    <cellStyle name="Normal 9 11 2 2" xfId="9923" xr:uid="{00000000-0005-0000-0000-000095260000}"/>
    <cellStyle name="Normal 9 11 2 2 2" xfId="9924" xr:uid="{00000000-0005-0000-0000-000096260000}"/>
    <cellStyle name="Normal 9 11 2 3" xfId="9925" xr:uid="{00000000-0005-0000-0000-000097260000}"/>
    <cellStyle name="Normal 9 11 2 4" xfId="9926" xr:uid="{00000000-0005-0000-0000-000098260000}"/>
    <cellStyle name="Normal 9 11 3" xfId="9927" xr:uid="{00000000-0005-0000-0000-000099260000}"/>
    <cellStyle name="Normal 9 11 3 2" xfId="9928" xr:uid="{00000000-0005-0000-0000-00009A260000}"/>
    <cellStyle name="Normal 9 11 4" xfId="9929" xr:uid="{00000000-0005-0000-0000-00009B260000}"/>
    <cellStyle name="Normal 9 11 5" xfId="9930" xr:uid="{00000000-0005-0000-0000-00009C260000}"/>
    <cellStyle name="Normal 9 12" xfId="9931" xr:uid="{00000000-0005-0000-0000-00009D260000}"/>
    <cellStyle name="Normal 9 13" xfId="9932" xr:uid="{00000000-0005-0000-0000-00009E260000}"/>
    <cellStyle name="Normal 9 13 2" xfId="9933" xr:uid="{00000000-0005-0000-0000-00009F260000}"/>
    <cellStyle name="Normal 9 13 2 2" xfId="9934" xr:uid="{00000000-0005-0000-0000-0000A0260000}"/>
    <cellStyle name="Normal 9 13 3" xfId="9935" xr:uid="{00000000-0005-0000-0000-0000A1260000}"/>
    <cellStyle name="Normal 9 13 4" xfId="9936" xr:uid="{00000000-0005-0000-0000-0000A2260000}"/>
    <cellStyle name="Normal 9 14" xfId="9937" xr:uid="{00000000-0005-0000-0000-0000A3260000}"/>
    <cellStyle name="Normal 9 14 2" xfId="9938" xr:uid="{00000000-0005-0000-0000-0000A4260000}"/>
    <cellStyle name="Normal 9 14 2 2" xfId="9939" xr:uid="{00000000-0005-0000-0000-0000A5260000}"/>
    <cellStyle name="Normal 9 14 3" xfId="9940" xr:uid="{00000000-0005-0000-0000-0000A6260000}"/>
    <cellStyle name="Normal 9 15" xfId="9941" xr:uid="{00000000-0005-0000-0000-0000A7260000}"/>
    <cellStyle name="Normal 9 15 2" xfId="9942" xr:uid="{00000000-0005-0000-0000-0000A8260000}"/>
    <cellStyle name="Normal 9 15 2 2" xfId="9943" xr:uid="{00000000-0005-0000-0000-0000A9260000}"/>
    <cellStyle name="Normal 9 15 3" xfId="9944" xr:uid="{00000000-0005-0000-0000-0000AA260000}"/>
    <cellStyle name="Normal 9 16" xfId="9945" xr:uid="{00000000-0005-0000-0000-0000AB260000}"/>
    <cellStyle name="Normal 9 16 2" xfId="9946" xr:uid="{00000000-0005-0000-0000-0000AC260000}"/>
    <cellStyle name="Normal 9 17" xfId="9947" xr:uid="{00000000-0005-0000-0000-0000AD260000}"/>
    <cellStyle name="Normal 9 18" xfId="9948" xr:uid="{00000000-0005-0000-0000-0000AE260000}"/>
    <cellStyle name="Normal 9 19" xfId="9949" xr:uid="{00000000-0005-0000-0000-0000AF260000}"/>
    <cellStyle name="Normal 9 2" xfId="9950" xr:uid="{00000000-0005-0000-0000-0000B0260000}"/>
    <cellStyle name="Normal 9 2 10" xfId="9951" xr:uid="{00000000-0005-0000-0000-0000B1260000}"/>
    <cellStyle name="Normal 9 2 10 2" xfId="9952" xr:uid="{00000000-0005-0000-0000-0000B2260000}"/>
    <cellStyle name="Normal 9 2 10 2 2" xfId="9953" xr:uid="{00000000-0005-0000-0000-0000B3260000}"/>
    <cellStyle name="Normal 9 2 10 2 2 2" xfId="9954" xr:uid="{00000000-0005-0000-0000-0000B4260000}"/>
    <cellStyle name="Normal 9 2 10 2 3" xfId="9955" xr:uid="{00000000-0005-0000-0000-0000B5260000}"/>
    <cellStyle name="Normal 9 2 10 2 4" xfId="9956" xr:uid="{00000000-0005-0000-0000-0000B6260000}"/>
    <cellStyle name="Normal 9 2 10 3" xfId="9957" xr:uid="{00000000-0005-0000-0000-0000B7260000}"/>
    <cellStyle name="Normal 9 2 10 3 2" xfId="9958" xr:uid="{00000000-0005-0000-0000-0000B8260000}"/>
    <cellStyle name="Normal 9 2 10 4" xfId="9959" xr:uid="{00000000-0005-0000-0000-0000B9260000}"/>
    <cellStyle name="Normal 9 2 10 5" xfId="9960" xr:uid="{00000000-0005-0000-0000-0000BA260000}"/>
    <cellStyle name="Normal 9 2 11" xfId="9961" xr:uid="{00000000-0005-0000-0000-0000BB260000}"/>
    <cellStyle name="Normal 9 2 11 2" xfId="9962" xr:uid="{00000000-0005-0000-0000-0000BC260000}"/>
    <cellStyle name="Normal 9 2 11 2 2" xfId="9963" xr:uid="{00000000-0005-0000-0000-0000BD260000}"/>
    <cellStyle name="Normal 9 2 11 3" xfId="9964" xr:uid="{00000000-0005-0000-0000-0000BE260000}"/>
    <cellStyle name="Normal 9 2 11 4" xfId="9965" xr:uid="{00000000-0005-0000-0000-0000BF260000}"/>
    <cellStyle name="Normal 9 2 12" xfId="9966" xr:uid="{00000000-0005-0000-0000-0000C0260000}"/>
    <cellStyle name="Normal 9 2 12 2" xfId="9967" xr:uid="{00000000-0005-0000-0000-0000C1260000}"/>
    <cellStyle name="Normal 9 2 12 2 2" xfId="9968" xr:uid="{00000000-0005-0000-0000-0000C2260000}"/>
    <cellStyle name="Normal 9 2 12 3" xfId="9969" xr:uid="{00000000-0005-0000-0000-0000C3260000}"/>
    <cellStyle name="Normal 9 2 13" xfId="9970" xr:uid="{00000000-0005-0000-0000-0000C4260000}"/>
    <cellStyle name="Normal 9 2 13 2" xfId="9971" xr:uid="{00000000-0005-0000-0000-0000C5260000}"/>
    <cellStyle name="Normal 9 2 13 2 2" xfId="9972" xr:uid="{00000000-0005-0000-0000-0000C6260000}"/>
    <cellStyle name="Normal 9 2 13 3" xfId="9973" xr:uid="{00000000-0005-0000-0000-0000C7260000}"/>
    <cellStyle name="Normal 9 2 14" xfId="9974" xr:uid="{00000000-0005-0000-0000-0000C8260000}"/>
    <cellStyle name="Normal 9 2 14 2" xfId="9975" xr:uid="{00000000-0005-0000-0000-0000C9260000}"/>
    <cellStyle name="Normal 9 2 15" xfId="9976" xr:uid="{00000000-0005-0000-0000-0000CA260000}"/>
    <cellStyle name="Normal 9 2 16" xfId="9977" xr:uid="{00000000-0005-0000-0000-0000CB260000}"/>
    <cellStyle name="Normal 9 2 2" xfId="9978" xr:uid="{00000000-0005-0000-0000-0000CC260000}"/>
    <cellStyle name="Normal 9 2 2 10" xfId="9979" xr:uid="{00000000-0005-0000-0000-0000CD260000}"/>
    <cellStyle name="Normal 9 2 2 10 2" xfId="9980" xr:uid="{00000000-0005-0000-0000-0000CE260000}"/>
    <cellStyle name="Normal 9 2 2 10 2 2" xfId="9981" xr:uid="{00000000-0005-0000-0000-0000CF260000}"/>
    <cellStyle name="Normal 9 2 2 10 3" xfId="9982" xr:uid="{00000000-0005-0000-0000-0000D0260000}"/>
    <cellStyle name="Normal 9 2 2 11" xfId="9983" xr:uid="{00000000-0005-0000-0000-0000D1260000}"/>
    <cellStyle name="Normal 9 2 2 11 2" xfId="9984" xr:uid="{00000000-0005-0000-0000-0000D2260000}"/>
    <cellStyle name="Normal 9 2 2 11 2 2" xfId="9985" xr:uid="{00000000-0005-0000-0000-0000D3260000}"/>
    <cellStyle name="Normal 9 2 2 11 3" xfId="9986" xr:uid="{00000000-0005-0000-0000-0000D4260000}"/>
    <cellStyle name="Normal 9 2 2 12" xfId="9987" xr:uid="{00000000-0005-0000-0000-0000D5260000}"/>
    <cellStyle name="Normal 9 2 2 12 2" xfId="9988" xr:uid="{00000000-0005-0000-0000-0000D6260000}"/>
    <cellStyle name="Normal 9 2 2 13" xfId="9989" xr:uid="{00000000-0005-0000-0000-0000D7260000}"/>
    <cellStyle name="Normal 9 2 2 14" xfId="9990" xr:uid="{00000000-0005-0000-0000-0000D8260000}"/>
    <cellStyle name="Normal 9 2 2 2" xfId="9991" xr:uid="{00000000-0005-0000-0000-0000D9260000}"/>
    <cellStyle name="Normal 9 2 2 2 2" xfId="9992" xr:uid="{00000000-0005-0000-0000-0000DA260000}"/>
    <cellStyle name="Normal 9 2 2 2 2 2" xfId="9993" xr:uid="{00000000-0005-0000-0000-0000DB260000}"/>
    <cellStyle name="Normal 9 2 2 2 2 2 2" xfId="9994" xr:uid="{00000000-0005-0000-0000-0000DC260000}"/>
    <cellStyle name="Normal 9 2 2 2 2 2 2 2" xfId="9995" xr:uid="{00000000-0005-0000-0000-0000DD260000}"/>
    <cellStyle name="Normal 9 2 2 2 2 2 2 2 2" xfId="9996" xr:uid="{00000000-0005-0000-0000-0000DE260000}"/>
    <cellStyle name="Normal 9 2 2 2 2 2 2 2 2 2" xfId="9997" xr:uid="{00000000-0005-0000-0000-0000DF260000}"/>
    <cellStyle name="Normal 9 2 2 2 2 2 2 2 3" xfId="9998" xr:uid="{00000000-0005-0000-0000-0000E0260000}"/>
    <cellStyle name="Normal 9 2 2 2 2 2 2 2 4" xfId="9999" xr:uid="{00000000-0005-0000-0000-0000E1260000}"/>
    <cellStyle name="Normal 9 2 2 2 2 2 2 3" xfId="10000" xr:uid="{00000000-0005-0000-0000-0000E2260000}"/>
    <cellStyle name="Normal 9 2 2 2 2 2 2 3 2" xfId="10001" xr:uid="{00000000-0005-0000-0000-0000E3260000}"/>
    <cellStyle name="Normal 9 2 2 2 2 2 2 4" xfId="10002" xr:uid="{00000000-0005-0000-0000-0000E4260000}"/>
    <cellStyle name="Normal 9 2 2 2 2 2 2 5" xfId="10003" xr:uid="{00000000-0005-0000-0000-0000E5260000}"/>
    <cellStyle name="Normal 9 2 2 2 2 2 3" xfId="10004" xr:uid="{00000000-0005-0000-0000-0000E6260000}"/>
    <cellStyle name="Normal 9 2 2 2 2 2 3 2" xfId="10005" xr:uid="{00000000-0005-0000-0000-0000E7260000}"/>
    <cellStyle name="Normal 9 2 2 2 2 2 3 2 2" xfId="10006" xr:uid="{00000000-0005-0000-0000-0000E8260000}"/>
    <cellStyle name="Normal 9 2 2 2 2 2 3 3" xfId="10007" xr:uid="{00000000-0005-0000-0000-0000E9260000}"/>
    <cellStyle name="Normal 9 2 2 2 2 2 3 4" xfId="10008" xr:uid="{00000000-0005-0000-0000-0000EA260000}"/>
    <cellStyle name="Normal 9 2 2 2 2 2 4" xfId="10009" xr:uid="{00000000-0005-0000-0000-0000EB260000}"/>
    <cellStyle name="Normal 9 2 2 2 2 2 4 2" xfId="10010" xr:uid="{00000000-0005-0000-0000-0000EC260000}"/>
    <cellStyle name="Normal 9 2 2 2 2 2 5" xfId="10011" xr:uid="{00000000-0005-0000-0000-0000ED260000}"/>
    <cellStyle name="Normal 9 2 2 2 2 2 6" xfId="10012" xr:uid="{00000000-0005-0000-0000-0000EE260000}"/>
    <cellStyle name="Normal 9 2 2 2 2 3" xfId="10013" xr:uid="{00000000-0005-0000-0000-0000EF260000}"/>
    <cellStyle name="Normal 9 2 2 2 2 3 2" xfId="10014" xr:uid="{00000000-0005-0000-0000-0000F0260000}"/>
    <cellStyle name="Normal 9 2 2 2 2 3 2 2" xfId="10015" xr:uid="{00000000-0005-0000-0000-0000F1260000}"/>
    <cellStyle name="Normal 9 2 2 2 2 3 2 2 2" xfId="10016" xr:uid="{00000000-0005-0000-0000-0000F2260000}"/>
    <cellStyle name="Normal 9 2 2 2 2 3 2 3" xfId="10017" xr:uid="{00000000-0005-0000-0000-0000F3260000}"/>
    <cellStyle name="Normal 9 2 2 2 2 3 2 4" xfId="10018" xr:uid="{00000000-0005-0000-0000-0000F4260000}"/>
    <cellStyle name="Normal 9 2 2 2 2 3 3" xfId="10019" xr:uid="{00000000-0005-0000-0000-0000F5260000}"/>
    <cellStyle name="Normal 9 2 2 2 2 3 3 2" xfId="10020" xr:uid="{00000000-0005-0000-0000-0000F6260000}"/>
    <cellStyle name="Normal 9 2 2 2 2 3 4" xfId="10021" xr:uid="{00000000-0005-0000-0000-0000F7260000}"/>
    <cellStyle name="Normal 9 2 2 2 2 3 5" xfId="10022" xr:uid="{00000000-0005-0000-0000-0000F8260000}"/>
    <cellStyle name="Normal 9 2 2 2 2 4" xfId="10023" xr:uid="{00000000-0005-0000-0000-0000F9260000}"/>
    <cellStyle name="Normal 9 2 2 2 2 4 2" xfId="10024" xr:uid="{00000000-0005-0000-0000-0000FA260000}"/>
    <cellStyle name="Normal 9 2 2 2 2 4 2 2" xfId="10025" xr:uid="{00000000-0005-0000-0000-0000FB260000}"/>
    <cellStyle name="Normal 9 2 2 2 2 4 3" xfId="10026" xr:uid="{00000000-0005-0000-0000-0000FC260000}"/>
    <cellStyle name="Normal 9 2 2 2 2 4 4" xfId="10027" xr:uid="{00000000-0005-0000-0000-0000FD260000}"/>
    <cellStyle name="Normal 9 2 2 2 2 5" xfId="10028" xr:uid="{00000000-0005-0000-0000-0000FE260000}"/>
    <cellStyle name="Normal 9 2 2 2 2 5 2" xfId="10029" xr:uid="{00000000-0005-0000-0000-0000FF260000}"/>
    <cellStyle name="Normal 9 2 2 2 2 6" xfId="10030" xr:uid="{00000000-0005-0000-0000-000000270000}"/>
    <cellStyle name="Normal 9 2 2 2 2 7" xfId="10031" xr:uid="{00000000-0005-0000-0000-000001270000}"/>
    <cellStyle name="Normal 9 2 2 2 3" xfId="10032" xr:uid="{00000000-0005-0000-0000-000002270000}"/>
    <cellStyle name="Normal 9 2 2 2 3 2" xfId="10033" xr:uid="{00000000-0005-0000-0000-000003270000}"/>
    <cellStyle name="Normal 9 2 2 2 3 2 2" xfId="10034" xr:uid="{00000000-0005-0000-0000-000004270000}"/>
    <cellStyle name="Normal 9 2 2 2 3 2 2 2" xfId="10035" xr:uid="{00000000-0005-0000-0000-000005270000}"/>
    <cellStyle name="Normal 9 2 2 2 3 2 2 2 2" xfId="10036" xr:uid="{00000000-0005-0000-0000-000006270000}"/>
    <cellStyle name="Normal 9 2 2 2 3 2 2 3" xfId="10037" xr:uid="{00000000-0005-0000-0000-000007270000}"/>
    <cellStyle name="Normal 9 2 2 2 3 2 2 4" xfId="10038" xr:uid="{00000000-0005-0000-0000-000008270000}"/>
    <cellStyle name="Normal 9 2 2 2 3 2 3" xfId="10039" xr:uid="{00000000-0005-0000-0000-000009270000}"/>
    <cellStyle name="Normal 9 2 2 2 3 2 3 2" xfId="10040" xr:uid="{00000000-0005-0000-0000-00000A270000}"/>
    <cellStyle name="Normal 9 2 2 2 3 2 4" xfId="10041" xr:uid="{00000000-0005-0000-0000-00000B270000}"/>
    <cellStyle name="Normal 9 2 2 2 3 2 5" xfId="10042" xr:uid="{00000000-0005-0000-0000-00000C270000}"/>
    <cellStyle name="Normal 9 2 2 2 3 3" xfId="10043" xr:uid="{00000000-0005-0000-0000-00000D270000}"/>
    <cellStyle name="Normal 9 2 2 2 3 3 2" xfId="10044" xr:uid="{00000000-0005-0000-0000-00000E270000}"/>
    <cellStyle name="Normal 9 2 2 2 3 3 2 2" xfId="10045" xr:uid="{00000000-0005-0000-0000-00000F270000}"/>
    <cellStyle name="Normal 9 2 2 2 3 3 3" xfId="10046" xr:uid="{00000000-0005-0000-0000-000010270000}"/>
    <cellStyle name="Normal 9 2 2 2 3 3 4" xfId="10047" xr:uid="{00000000-0005-0000-0000-000011270000}"/>
    <cellStyle name="Normal 9 2 2 2 3 4" xfId="10048" xr:uid="{00000000-0005-0000-0000-000012270000}"/>
    <cellStyle name="Normal 9 2 2 2 3 4 2" xfId="10049" xr:uid="{00000000-0005-0000-0000-000013270000}"/>
    <cellStyle name="Normal 9 2 2 2 3 5" xfId="10050" xr:uid="{00000000-0005-0000-0000-000014270000}"/>
    <cellStyle name="Normal 9 2 2 2 3 6" xfId="10051" xr:uid="{00000000-0005-0000-0000-000015270000}"/>
    <cellStyle name="Normal 9 2 2 2 4" xfId="10052" xr:uid="{00000000-0005-0000-0000-000016270000}"/>
    <cellStyle name="Normal 9 2 2 2 4 2" xfId="10053" xr:uid="{00000000-0005-0000-0000-000017270000}"/>
    <cellStyle name="Normal 9 2 2 2 4 2 2" xfId="10054" xr:uid="{00000000-0005-0000-0000-000018270000}"/>
    <cellStyle name="Normal 9 2 2 2 4 2 2 2" xfId="10055" xr:uid="{00000000-0005-0000-0000-000019270000}"/>
    <cellStyle name="Normal 9 2 2 2 4 2 2 2 2" xfId="10056" xr:uid="{00000000-0005-0000-0000-00001A270000}"/>
    <cellStyle name="Normal 9 2 2 2 4 2 2 3" xfId="10057" xr:uid="{00000000-0005-0000-0000-00001B270000}"/>
    <cellStyle name="Normal 9 2 2 2 4 2 2 4" xfId="10058" xr:uid="{00000000-0005-0000-0000-00001C270000}"/>
    <cellStyle name="Normal 9 2 2 2 4 2 3" xfId="10059" xr:uid="{00000000-0005-0000-0000-00001D270000}"/>
    <cellStyle name="Normal 9 2 2 2 4 2 3 2" xfId="10060" xr:uid="{00000000-0005-0000-0000-00001E270000}"/>
    <cellStyle name="Normal 9 2 2 2 4 2 4" xfId="10061" xr:uid="{00000000-0005-0000-0000-00001F270000}"/>
    <cellStyle name="Normal 9 2 2 2 4 2 5" xfId="10062" xr:uid="{00000000-0005-0000-0000-000020270000}"/>
    <cellStyle name="Normal 9 2 2 2 4 3" xfId="10063" xr:uid="{00000000-0005-0000-0000-000021270000}"/>
    <cellStyle name="Normal 9 2 2 2 4 3 2" xfId="10064" xr:uid="{00000000-0005-0000-0000-000022270000}"/>
    <cellStyle name="Normal 9 2 2 2 4 3 2 2" xfId="10065" xr:uid="{00000000-0005-0000-0000-000023270000}"/>
    <cellStyle name="Normal 9 2 2 2 4 3 3" xfId="10066" xr:uid="{00000000-0005-0000-0000-000024270000}"/>
    <cellStyle name="Normal 9 2 2 2 4 3 4" xfId="10067" xr:uid="{00000000-0005-0000-0000-000025270000}"/>
    <cellStyle name="Normal 9 2 2 2 4 4" xfId="10068" xr:uid="{00000000-0005-0000-0000-000026270000}"/>
    <cellStyle name="Normal 9 2 2 2 4 4 2" xfId="10069" xr:uid="{00000000-0005-0000-0000-000027270000}"/>
    <cellStyle name="Normal 9 2 2 2 4 5" xfId="10070" xr:uid="{00000000-0005-0000-0000-000028270000}"/>
    <cellStyle name="Normal 9 2 2 2 4 6" xfId="10071" xr:uid="{00000000-0005-0000-0000-000029270000}"/>
    <cellStyle name="Normal 9 2 2 2 5" xfId="10072" xr:uid="{00000000-0005-0000-0000-00002A270000}"/>
    <cellStyle name="Normal 9 2 2 2 5 2" xfId="10073" xr:uid="{00000000-0005-0000-0000-00002B270000}"/>
    <cellStyle name="Normal 9 2 2 2 5 2 2" xfId="10074" xr:uid="{00000000-0005-0000-0000-00002C270000}"/>
    <cellStyle name="Normal 9 2 2 2 5 2 2 2" xfId="10075" xr:uid="{00000000-0005-0000-0000-00002D270000}"/>
    <cellStyle name="Normal 9 2 2 2 5 2 3" xfId="10076" xr:uid="{00000000-0005-0000-0000-00002E270000}"/>
    <cellStyle name="Normal 9 2 2 2 5 2 4" xfId="10077" xr:uid="{00000000-0005-0000-0000-00002F270000}"/>
    <cellStyle name="Normal 9 2 2 2 5 3" xfId="10078" xr:uid="{00000000-0005-0000-0000-000030270000}"/>
    <cellStyle name="Normal 9 2 2 2 5 3 2" xfId="10079" xr:uid="{00000000-0005-0000-0000-000031270000}"/>
    <cellStyle name="Normal 9 2 2 2 5 4" xfId="10080" xr:uid="{00000000-0005-0000-0000-000032270000}"/>
    <cellStyle name="Normal 9 2 2 2 5 5" xfId="10081" xr:uid="{00000000-0005-0000-0000-000033270000}"/>
    <cellStyle name="Normal 9 2 2 2 6" xfId="10082" xr:uid="{00000000-0005-0000-0000-000034270000}"/>
    <cellStyle name="Normal 9 2 2 2 6 2" xfId="10083" xr:uid="{00000000-0005-0000-0000-000035270000}"/>
    <cellStyle name="Normal 9 2 2 2 6 2 2" xfId="10084" xr:uid="{00000000-0005-0000-0000-000036270000}"/>
    <cellStyle name="Normal 9 2 2 2 6 3" xfId="10085" xr:uid="{00000000-0005-0000-0000-000037270000}"/>
    <cellStyle name="Normal 9 2 2 2 6 4" xfId="10086" xr:uid="{00000000-0005-0000-0000-000038270000}"/>
    <cellStyle name="Normal 9 2 2 2 7" xfId="10087" xr:uid="{00000000-0005-0000-0000-000039270000}"/>
    <cellStyle name="Normal 9 2 2 2 7 2" xfId="10088" xr:uid="{00000000-0005-0000-0000-00003A270000}"/>
    <cellStyle name="Normal 9 2 2 2 8" xfId="10089" xr:uid="{00000000-0005-0000-0000-00003B270000}"/>
    <cellStyle name="Normal 9 2 2 2 9" xfId="10090" xr:uid="{00000000-0005-0000-0000-00003C270000}"/>
    <cellStyle name="Normal 9 2 2 3" xfId="10091" xr:uid="{00000000-0005-0000-0000-00003D270000}"/>
    <cellStyle name="Normal 9 2 2 3 2" xfId="10092" xr:uid="{00000000-0005-0000-0000-00003E270000}"/>
    <cellStyle name="Normal 9 2 2 3 2 2" xfId="10093" xr:uid="{00000000-0005-0000-0000-00003F270000}"/>
    <cellStyle name="Normal 9 2 2 3 2 2 2" xfId="10094" xr:uid="{00000000-0005-0000-0000-000040270000}"/>
    <cellStyle name="Normal 9 2 2 3 2 2 2 2" xfId="10095" xr:uid="{00000000-0005-0000-0000-000041270000}"/>
    <cellStyle name="Normal 9 2 2 3 2 2 2 2 2" xfId="10096" xr:uid="{00000000-0005-0000-0000-000042270000}"/>
    <cellStyle name="Normal 9 2 2 3 2 2 2 2 2 2" xfId="10097" xr:uid="{00000000-0005-0000-0000-000043270000}"/>
    <cellStyle name="Normal 9 2 2 3 2 2 2 2 3" xfId="10098" xr:uid="{00000000-0005-0000-0000-000044270000}"/>
    <cellStyle name="Normal 9 2 2 3 2 2 2 2 4" xfId="10099" xr:uid="{00000000-0005-0000-0000-000045270000}"/>
    <cellStyle name="Normal 9 2 2 3 2 2 2 3" xfId="10100" xr:uid="{00000000-0005-0000-0000-000046270000}"/>
    <cellStyle name="Normal 9 2 2 3 2 2 2 3 2" xfId="10101" xr:uid="{00000000-0005-0000-0000-000047270000}"/>
    <cellStyle name="Normal 9 2 2 3 2 2 2 4" xfId="10102" xr:uid="{00000000-0005-0000-0000-000048270000}"/>
    <cellStyle name="Normal 9 2 2 3 2 2 2 5" xfId="10103" xr:uid="{00000000-0005-0000-0000-000049270000}"/>
    <cellStyle name="Normal 9 2 2 3 2 2 3" xfId="10104" xr:uid="{00000000-0005-0000-0000-00004A270000}"/>
    <cellStyle name="Normal 9 2 2 3 2 2 3 2" xfId="10105" xr:uid="{00000000-0005-0000-0000-00004B270000}"/>
    <cellStyle name="Normal 9 2 2 3 2 2 3 2 2" xfId="10106" xr:uid="{00000000-0005-0000-0000-00004C270000}"/>
    <cellStyle name="Normal 9 2 2 3 2 2 3 3" xfId="10107" xr:uid="{00000000-0005-0000-0000-00004D270000}"/>
    <cellStyle name="Normal 9 2 2 3 2 2 3 4" xfId="10108" xr:uid="{00000000-0005-0000-0000-00004E270000}"/>
    <cellStyle name="Normal 9 2 2 3 2 2 4" xfId="10109" xr:uid="{00000000-0005-0000-0000-00004F270000}"/>
    <cellStyle name="Normal 9 2 2 3 2 2 4 2" xfId="10110" xr:uid="{00000000-0005-0000-0000-000050270000}"/>
    <cellStyle name="Normal 9 2 2 3 2 2 5" xfId="10111" xr:uid="{00000000-0005-0000-0000-000051270000}"/>
    <cellStyle name="Normal 9 2 2 3 2 2 6" xfId="10112" xr:uid="{00000000-0005-0000-0000-000052270000}"/>
    <cellStyle name="Normal 9 2 2 3 2 3" xfId="10113" xr:uid="{00000000-0005-0000-0000-000053270000}"/>
    <cellStyle name="Normal 9 2 2 3 2 3 2" xfId="10114" xr:uid="{00000000-0005-0000-0000-000054270000}"/>
    <cellStyle name="Normal 9 2 2 3 2 3 2 2" xfId="10115" xr:uid="{00000000-0005-0000-0000-000055270000}"/>
    <cellStyle name="Normal 9 2 2 3 2 3 2 2 2" xfId="10116" xr:uid="{00000000-0005-0000-0000-000056270000}"/>
    <cellStyle name="Normal 9 2 2 3 2 3 2 3" xfId="10117" xr:uid="{00000000-0005-0000-0000-000057270000}"/>
    <cellStyle name="Normal 9 2 2 3 2 3 2 4" xfId="10118" xr:uid="{00000000-0005-0000-0000-000058270000}"/>
    <cellStyle name="Normal 9 2 2 3 2 3 3" xfId="10119" xr:uid="{00000000-0005-0000-0000-000059270000}"/>
    <cellStyle name="Normal 9 2 2 3 2 3 3 2" xfId="10120" xr:uid="{00000000-0005-0000-0000-00005A270000}"/>
    <cellStyle name="Normal 9 2 2 3 2 3 4" xfId="10121" xr:uid="{00000000-0005-0000-0000-00005B270000}"/>
    <cellStyle name="Normal 9 2 2 3 2 3 5" xfId="10122" xr:uid="{00000000-0005-0000-0000-00005C270000}"/>
    <cellStyle name="Normal 9 2 2 3 2 4" xfId="10123" xr:uid="{00000000-0005-0000-0000-00005D270000}"/>
    <cellStyle name="Normal 9 2 2 3 2 4 2" xfId="10124" xr:uid="{00000000-0005-0000-0000-00005E270000}"/>
    <cellStyle name="Normal 9 2 2 3 2 4 2 2" xfId="10125" xr:uid="{00000000-0005-0000-0000-00005F270000}"/>
    <cellStyle name="Normal 9 2 2 3 2 4 3" xfId="10126" xr:uid="{00000000-0005-0000-0000-000060270000}"/>
    <cellStyle name="Normal 9 2 2 3 2 4 4" xfId="10127" xr:uid="{00000000-0005-0000-0000-000061270000}"/>
    <cellStyle name="Normal 9 2 2 3 2 5" xfId="10128" xr:uid="{00000000-0005-0000-0000-000062270000}"/>
    <cellStyle name="Normal 9 2 2 3 2 5 2" xfId="10129" xr:uid="{00000000-0005-0000-0000-000063270000}"/>
    <cellStyle name="Normal 9 2 2 3 2 6" xfId="10130" xr:uid="{00000000-0005-0000-0000-000064270000}"/>
    <cellStyle name="Normal 9 2 2 3 2 7" xfId="10131" xr:uid="{00000000-0005-0000-0000-000065270000}"/>
    <cellStyle name="Normal 9 2 2 3 3" xfId="10132" xr:uid="{00000000-0005-0000-0000-000066270000}"/>
    <cellStyle name="Normal 9 2 2 3 3 2" xfId="10133" xr:uid="{00000000-0005-0000-0000-000067270000}"/>
    <cellStyle name="Normal 9 2 2 3 3 2 2" xfId="10134" xr:uid="{00000000-0005-0000-0000-000068270000}"/>
    <cellStyle name="Normal 9 2 2 3 3 2 2 2" xfId="10135" xr:uid="{00000000-0005-0000-0000-000069270000}"/>
    <cellStyle name="Normal 9 2 2 3 3 2 2 2 2" xfId="10136" xr:uid="{00000000-0005-0000-0000-00006A270000}"/>
    <cellStyle name="Normal 9 2 2 3 3 2 2 3" xfId="10137" xr:uid="{00000000-0005-0000-0000-00006B270000}"/>
    <cellStyle name="Normal 9 2 2 3 3 2 2 4" xfId="10138" xr:uid="{00000000-0005-0000-0000-00006C270000}"/>
    <cellStyle name="Normal 9 2 2 3 3 2 3" xfId="10139" xr:uid="{00000000-0005-0000-0000-00006D270000}"/>
    <cellStyle name="Normal 9 2 2 3 3 2 3 2" xfId="10140" xr:uid="{00000000-0005-0000-0000-00006E270000}"/>
    <cellStyle name="Normal 9 2 2 3 3 2 4" xfId="10141" xr:uid="{00000000-0005-0000-0000-00006F270000}"/>
    <cellStyle name="Normal 9 2 2 3 3 2 5" xfId="10142" xr:uid="{00000000-0005-0000-0000-000070270000}"/>
    <cellStyle name="Normal 9 2 2 3 3 3" xfId="10143" xr:uid="{00000000-0005-0000-0000-000071270000}"/>
    <cellStyle name="Normal 9 2 2 3 3 3 2" xfId="10144" xr:uid="{00000000-0005-0000-0000-000072270000}"/>
    <cellStyle name="Normal 9 2 2 3 3 3 2 2" xfId="10145" xr:uid="{00000000-0005-0000-0000-000073270000}"/>
    <cellStyle name="Normal 9 2 2 3 3 3 3" xfId="10146" xr:uid="{00000000-0005-0000-0000-000074270000}"/>
    <cellStyle name="Normal 9 2 2 3 3 3 4" xfId="10147" xr:uid="{00000000-0005-0000-0000-000075270000}"/>
    <cellStyle name="Normal 9 2 2 3 3 4" xfId="10148" xr:uid="{00000000-0005-0000-0000-000076270000}"/>
    <cellStyle name="Normal 9 2 2 3 3 4 2" xfId="10149" xr:uid="{00000000-0005-0000-0000-000077270000}"/>
    <cellStyle name="Normal 9 2 2 3 3 5" xfId="10150" xr:uid="{00000000-0005-0000-0000-000078270000}"/>
    <cellStyle name="Normal 9 2 2 3 3 6" xfId="10151" xr:uid="{00000000-0005-0000-0000-000079270000}"/>
    <cellStyle name="Normal 9 2 2 3 4" xfId="10152" xr:uid="{00000000-0005-0000-0000-00007A270000}"/>
    <cellStyle name="Normal 9 2 2 3 4 2" xfId="10153" xr:uid="{00000000-0005-0000-0000-00007B270000}"/>
    <cellStyle name="Normal 9 2 2 3 4 2 2" xfId="10154" xr:uid="{00000000-0005-0000-0000-00007C270000}"/>
    <cellStyle name="Normal 9 2 2 3 4 2 2 2" xfId="10155" xr:uid="{00000000-0005-0000-0000-00007D270000}"/>
    <cellStyle name="Normal 9 2 2 3 4 2 2 2 2" xfId="10156" xr:uid="{00000000-0005-0000-0000-00007E270000}"/>
    <cellStyle name="Normal 9 2 2 3 4 2 2 3" xfId="10157" xr:uid="{00000000-0005-0000-0000-00007F270000}"/>
    <cellStyle name="Normal 9 2 2 3 4 2 2 4" xfId="10158" xr:uid="{00000000-0005-0000-0000-000080270000}"/>
    <cellStyle name="Normal 9 2 2 3 4 2 3" xfId="10159" xr:uid="{00000000-0005-0000-0000-000081270000}"/>
    <cellStyle name="Normal 9 2 2 3 4 2 3 2" xfId="10160" xr:uid="{00000000-0005-0000-0000-000082270000}"/>
    <cellStyle name="Normal 9 2 2 3 4 2 4" xfId="10161" xr:uid="{00000000-0005-0000-0000-000083270000}"/>
    <cellStyle name="Normal 9 2 2 3 4 2 5" xfId="10162" xr:uid="{00000000-0005-0000-0000-000084270000}"/>
    <cellStyle name="Normal 9 2 2 3 4 3" xfId="10163" xr:uid="{00000000-0005-0000-0000-000085270000}"/>
    <cellStyle name="Normal 9 2 2 3 4 3 2" xfId="10164" xr:uid="{00000000-0005-0000-0000-000086270000}"/>
    <cellStyle name="Normal 9 2 2 3 4 3 2 2" xfId="10165" xr:uid="{00000000-0005-0000-0000-000087270000}"/>
    <cellStyle name="Normal 9 2 2 3 4 3 3" xfId="10166" xr:uid="{00000000-0005-0000-0000-000088270000}"/>
    <cellStyle name="Normal 9 2 2 3 4 3 4" xfId="10167" xr:uid="{00000000-0005-0000-0000-000089270000}"/>
    <cellStyle name="Normal 9 2 2 3 4 4" xfId="10168" xr:uid="{00000000-0005-0000-0000-00008A270000}"/>
    <cellStyle name="Normal 9 2 2 3 4 4 2" xfId="10169" xr:uid="{00000000-0005-0000-0000-00008B270000}"/>
    <cellStyle name="Normal 9 2 2 3 4 5" xfId="10170" xr:uid="{00000000-0005-0000-0000-00008C270000}"/>
    <cellStyle name="Normal 9 2 2 3 4 6" xfId="10171" xr:uid="{00000000-0005-0000-0000-00008D270000}"/>
    <cellStyle name="Normal 9 2 2 3 5" xfId="10172" xr:uid="{00000000-0005-0000-0000-00008E270000}"/>
    <cellStyle name="Normal 9 2 2 3 5 2" xfId="10173" xr:uid="{00000000-0005-0000-0000-00008F270000}"/>
    <cellStyle name="Normal 9 2 2 3 5 2 2" xfId="10174" xr:uid="{00000000-0005-0000-0000-000090270000}"/>
    <cellStyle name="Normal 9 2 2 3 5 2 2 2" xfId="10175" xr:uid="{00000000-0005-0000-0000-000091270000}"/>
    <cellStyle name="Normal 9 2 2 3 5 2 3" xfId="10176" xr:uid="{00000000-0005-0000-0000-000092270000}"/>
    <cellStyle name="Normal 9 2 2 3 5 2 4" xfId="10177" xr:uid="{00000000-0005-0000-0000-000093270000}"/>
    <cellStyle name="Normal 9 2 2 3 5 3" xfId="10178" xr:uid="{00000000-0005-0000-0000-000094270000}"/>
    <cellStyle name="Normal 9 2 2 3 5 3 2" xfId="10179" xr:uid="{00000000-0005-0000-0000-000095270000}"/>
    <cellStyle name="Normal 9 2 2 3 5 4" xfId="10180" xr:uid="{00000000-0005-0000-0000-000096270000}"/>
    <cellStyle name="Normal 9 2 2 3 5 5" xfId="10181" xr:uid="{00000000-0005-0000-0000-000097270000}"/>
    <cellStyle name="Normal 9 2 2 3 6" xfId="10182" xr:uid="{00000000-0005-0000-0000-000098270000}"/>
    <cellStyle name="Normal 9 2 2 3 6 2" xfId="10183" xr:uid="{00000000-0005-0000-0000-000099270000}"/>
    <cellStyle name="Normal 9 2 2 3 6 2 2" xfId="10184" xr:uid="{00000000-0005-0000-0000-00009A270000}"/>
    <cellStyle name="Normal 9 2 2 3 6 3" xfId="10185" xr:uid="{00000000-0005-0000-0000-00009B270000}"/>
    <cellStyle name="Normal 9 2 2 3 6 4" xfId="10186" xr:uid="{00000000-0005-0000-0000-00009C270000}"/>
    <cellStyle name="Normal 9 2 2 3 7" xfId="10187" xr:uid="{00000000-0005-0000-0000-00009D270000}"/>
    <cellStyle name="Normal 9 2 2 3 7 2" xfId="10188" xr:uid="{00000000-0005-0000-0000-00009E270000}"/>
    <cellStyle name="Normal 9 2 2 3 8" xfId="10189" xr:uid="{00000000-0005-0000-0000-00009F270000}"/>
    <cellStyle name="Normal 9 2 2 3 9" xfId="10190" xr:uid="{00000000-0005-0000-0000-0000A0270000}"/>
    <cellStyle name="Normal 9 2 2 4" xfId="10191" xr:uid="{00000000-0005-0000-0000-0000A1270000}"/>
    <cellStyle name="Normal 9 2 2 4 2" xfId="10192" xr:uid="{00000000-0005-0000-0000-0000A2270000}"/>
    <cellStyle name="Normal 9 2 2 4 2 2" xfId="10193" xr:uid="{00000000-0005-0000-0000-0000A3270000}"/>
    <cellStyle name="Normal 9 2 2 4 2 2 2" xfId="10194" xr:uid="{00000000-0005-0000-0000-0000A4270000}"/>
    <cellStyle name="Normal 9 2 2 4 2 2 2 2" xfId="10195" xr:uid="{00000000-0005-0000-0000-0000A5270000}"/>
    <cellStyle name="Normal 9 2 2 4 2 2 2 2 2" xfId="10196" xr:uid="{00000000-0005-0000-0000-0000A6270000}"/>
    <cellStyle name="Normal 9 2 2 4 2 2 2 3" xfId="10197" xr:uid="{00000000-0005-0000-0000-0000A7270000}"/>
    <cellStyle name="Normal 9 2 2 4 2 2 2 4" xfId="10198" xr:uid="{00000000-0005-0000-0000-0000A8270000}"/>
    <cellStyle name="Normal 9 2 2 4 2 2 3" xfId="10199" xr:uid="{00000000-0005-0000-0000-0000A9270000}"/>
    <cellStyle name="Normal 9 2 2 4 2 2 3 2" xfId="10200" xr:uid="{00000000-0005-0000-0000-0000AA270000}"/>
    <cellStyle name="Normal 9 2 2 4 2 2 4" xfId="10201" xr:uid="{00000000-0005-0000-0000-0000AB270000}"/>
    <cellStyle name="Normal 9 2 2 4 2 2 5" xfId="10202" xr:uid="{00000000-0005-0000-0000-0000AC270000}"/>
    <cellStyle name="Normal 9 2 2 4 2 3" xfId="10203" xr:uid="{00000000-0005-0000-0000-0000AD270000}"/>
    <cellStyle name="Normal 9 2 2 4 2 3 2" xfId="10204" xr:uid="{00000000-0005-0000-0000-0000AE270000}"/>
    <cellStyle name="Normal 9 2 2 4 2 3 2 2" xfId="10205" xr:uid="{00000000-0005-0000-0000-0000AF270000}"/>
    <cellStyle name="Normal 9 2 2 4 2 3 3" xfId="10206" xr:uid="{00000000-0005-0000-0000-0000B0270000}"/>
    <cellStyle name="Normal 9 2 2 4 2 3 4" xfId="10207" xr:uid="{00000000-0005-0000-0000-0000B1270000}"/>
    <cellStyle name="Normal 9 2 2 4 2 4" xfId="10208" xr:uid="{00000000-0005-0000-0000-0000B2270000}"/>
    <cellStyle name="Normal 9 2 2 4 2 4 2" xfId="10209" xr:uid="{00000000-0005-0000-0000-0000B3270000}"/>
    <cellStyle name="Normal 9 2 2 4 2 5" xfId="10210" xr:uid="{00000000-0005-0000-0000-0000B4270000}"/>
    <cellStyle name="Normal 9 2 2 4 2 6" xfId="10211" xr:uid="{00000000-0005-0000-0000-0000B5270000}"/>
    <cellStyle name="Normal 9 2 2 4 3" xfId="10212" xr:uid="{00000000-0005-0000-0000-0000B6270000}"/>
    <cellStyle name="Normal 9 2 2 4 3 2" xfId="10213" xr:uid="{00000000-0005-0000-0000-0000B7270000}"/>
    <cellStyle name="Normal 9 2 2 4 3 2 2" xfId="10214" xr:uid="{00000000-0005-0000-0000-0000B8270000}"/>
    <cellStyle name="Normal 9 2 2 4 3 2 2 2" xfId="10215" xr:uid="{00000000-0005-0000-0000-0000B9270000}"/>
    <cellStyle name="Normal 9 2 2 4 3 2 3" xfId="10216" xr:uid="{00000000-0005-0000-0000-0000BA270000}"/>
    <cellStyle name="Normal 9 2 2 4 3 2 4" xfId="10217" xr:uid="{00000000-0005-0000-0000-0000BB270000}"/>
    <cellStyle name="Normal 9 2 2 4 3 3" xfId="10218" xr:uid="{00000000-0005-0000-0000-0000BC270000}"/>
    <cellStyle name="Normal 9 2 2 4 3 3 2" xfId="10219" xr:uid="{00000000-0005-0000-0000-0000BD270000}"/>
    <cellStyle name="Normal 9 2 2 4 3 4" xfId="10220" xr:uid="{00000000-0005-0000-0000-0000BE270000}"/>
    <cellStyle name="Normal 9 2 2 4 3 5" xfId="10221" xr:uid="{00000000-0005-0000-0000-0000BF270000}"/>
    <cellStyle name="Normal 9 2 2 4 4" xfId="10222" xr:uid="{00000000-0005-0000-0000-0000C0270000}"/>
    <cellStyle name="Normal 9 2 2 4 4 2" xfId="10223" xr:uid="{00000000-0005-0000-0000-0000C1270000}"/>
    <cellStyle name="Normal 9 2 2 4 4 2 2" xfId="10224" xr:uid="{00000000-0005-0000-0000-0000C2270000}"/>
    <cellStyle name="Normal 9 2 2 4 4 3" xfId="10225" xr:uid="{00000000-0005-0000-0000-0000C3270000}"/>
    <cellStyle name="Normal 9 2 2 4 4 4" xfId="10226" xr:uid="{00000000-0005-0000-0000-0000C4270000}"/>
    <cellStyle name="Normal 9 2 2 4 5" xfId="10227" xr:uid="{00000000-0005-0000-0000-0000C5270000}"/>
    <cellStyle name="Normal 9 2 2 4 5 2" xfId="10228" xr:uid="{00000000-0005-0000-0000-0000C6270000}"/>
    <cellStyle name="Normal 9 2 2 4 6" xfId="10229" xr:uid="{00000000-0005-0000-0000-0000C7270000}"/>
    <cellStyle name="Normal 9 2 2 4 7" xfId="10230" xr:uid="{00000000-0005-0000-0000-0000C8270000}"/>
    <cellStyle name="Normal 9 2 2 5" xfId="10231" xr:uid="{00000000-0005-0000-0000-0000C9270000}"/>
    <cellStyle name="Normal 9 2 2 5 2" xfId="10232" xr:uid="{00000000-0005-0000-0000-0000CA270000}"/>
    <cellStyle name="Normal 9 2 2 5 2 2" xfId="10233" xr:uid="{00000000-0005-0000-0000-0000CB270000}"/>
    <cellStyle name="Normal 9 2 2 5 2 2 2" xfId="10234" xr:uid="{00000000-0005-0000-0000-0000CC270000}"/>
    <cellStyle name="Normal 9 2 2 5 2 2 2 2" xfId="10235" xr:uid="{00000000-0005-0000-0000-0000CD270000}"/>
    <cellStyle name="Normal 9 2 2 5 2 2 3" xfId="10236" xr:uid="{00000000-0005-0000-0000-0000CE270000}"/>
    <cellStyle name="Normal 9 2 2 5 2 2 4" xfId="10237" xr:uid="{00000000-0005-0000-0000-0000CF270000}"/>
    <cellStyle name="Normal 9 2 2 5 2 3" xfId="10238" xr:uid="{00000000-0005-0000-0000-0000D0270000}"/>
    <cellStyle name="Normal 9 2 2 5 2 3 2" xfId="10239" xr:uid="{00000000-0005-0000-0000-0000D1270000}"/>
    <cellStyle name="Normal 9 2 2 5 2 4" xfId="10240" xr:uid="{00000000-0005-0000-0000-0000D2270000}"/>
    <cellStyle name="Normal 9 2 2 5 2 5" xfId="10241" xr:uid="{00000000-0005-0000-0000-0000D3270000}"/>
    <cellStyle name="Normal 9 2 2 5 3" xfId="10242" xr:uid="{00000000-0005-0000-0000-0000D4270000}"/>
    <cellStyle name="Normal 9 2 2 5 3 2" xfId="10243" xr:uid="{00000000-0005-0000-0000-0000D5270000}"/>
    <cellStyle name="Normal 9 2 2 5 3 2 2" xfId="10244" xr:uid="{00000000-0005-0000-0000-0000D6270000}"/>
    <cellStyle name="Normal 9 2 2 5 3 3" xfId="10245" xr:uid="{00000000-0005-0000-0000-0000D7270000}"/>
    <cellStyle name="Normal 9 2 2 5 3 4" xfId="10246" xr:uid="{00000000-0005-0000-0000-0000D8270000}"/>
    <cellStyle name="Normal 9 2 2 5 4" xfId="10247" xr:uid="{00000000-0005-0000-0000-0000D9270000}"/>
    <cellStyle name="Normal 9 2 2 5 4 2" xfId="10248" xr:uid="{00000000-0005-0000-0000-0000DA270000}"/>
    <cellStyle name="Normal 9 2 2 5 5" xfId="10249" xr:uid="{00000000-0005-0000-0000-0000DB270000}"/>
    <cellStyle name="Normal 9 2 2 5 6" xfId="10250" xr:uid="{00000000-0005-0000-0000-0000DC270000}"/>
    <cellStyle name="Normal 9 2 2 6" xfId="10251" xr:uid="{00000000-0005-0000-0000-0000DD270000}"/>
    <cellStyle name="Normal 9 2 2 6 2" xfId="10252" xr:uid="{00000000-0005-0000-0000-0000DE270000}"/>
    <cellStyle name="Normal 9 2 2 6 2 2" xfId="10253" xr:uid="{00000000-0005-0000-0000-0000DF270000}"/>
    <cellStyle name="Normal 9 2 2 6 2 2 2" xfId="10254" xr:uid="{00000000-0005-0000-0000-0000E0270000}"/>
    <cellStyle name="Normal 9 2 2 6 2 2 2 2" xfId="10255" xr:uid="{00000000-0005-0000-0000-0000E1270000}"/>
    <cellStyle name="Normal 9 2 2 6 2 2 3" xfId="10256" xr:uid="{00000000-0005-0000-0000-0000E2270000}"/>
    <cellStyle name="Normal 9 2 2 6 2 2 4" xfId="10257" xr:uid="{00000000-0005-0000-0000-0000E3270000}"/>
    <cellStyle name="Normal 9 2 2 6 2 3" xfId="10258" xr:uid="{00000000-0005-0000-0000-0000E4270000}"/>
    <cellStyle name="Normal 9 2 2 6 2 3 2" xfId="10259" xr:uid="{00000000-0005-0000-0000-0000E5270000}"/>
    <cellStyle name="Normal 9 2 2 6 2 4" xfId="10260" xr:uid="{00000000-0005-0000-0000-0000E6270000}"/>
    <cellStyle name="Normal 9 2 2 6 2 5" xfId="10261" xr:uid="{00000000-0005-0000-0000-0000E7270000}"/>
    <cellStyle name="Normal 9 2 2 6 3" xfId="10262" xr:uid="{00000000-0005-0000-0000-0000E8270000}"/>
    <cellStyle name="Normal 9 2 2 6 3 2" xfId="10263" xr:uid="{00000000-0005-0000-0000-0000E9270000}"/>
    <cellStyle name="Normal 9 2 2 6 3 2 2" xfId="10264" xr:uid="{00000000-0005-0000-0000-0000EA270000}"/>
    <cellStyle name="Normal 9 2 2 6 3 3" xfId="10265" xr:uid="{00000000-0005-0000-0000-0000EB270000}"/>
    <cellStyle name="Normal 9 2 2 6 3 4" xfId="10266" xr:uid="{00000000-0005-0000-0000-0000EC270000}"/>
    <cellStyle name="Normal 9 2 2 6 4" xfId="10267" xr:uid="{00000000-0005-0000-0000-0000ED270000}"/>
    <cellStyle name="Normal 9 2 2 6 4 2" xfId="10268" xr:uid="{00000000-0005-0000-0000-0000EE270000}"/>
    <cellStyle name="Normal 9 2 2 6 5" xfId="10269" xr:uid="{00000000-0005-0000-0000-0000EF270000}"/>
    <cellStyle name="Normal 9 2 2 6 6" xfId="10270" xr:uid="{00000000-0005-0000-0000-0000F0270000}"/>
    <cellStyle name="Normal 9 2 2 7" xfId="10271" xr:uid="{00000000-0005-0000-0000-0000F1270000}"/>
    <cellStyle name="Normal 9 2 2 7 2" xfId="10272" xr:uid="{00000000-0005-0000-0000-0000F2270000}"/>
    <cellStyle name="Normal 9 2 2 7 2 2" xfId="10273" xr:uid="{00000000-0005-0000-0000-0000F3270000}"/>
    <cellStyle name="Normal 9 2 2 7 2 2 2" xfId="10274" xr:uid="{00000000-0005-0000-0000-0000F4270000}"/>
    <cellStyle name="Normal 9 2 2 7 2 3" xfId="10275" xr:uid="{00000000-0005-0000-0000-0000F5270000}"/>
    <cellStyle name="Normal 9 2 2 7 2 4" xfId="10276" xr:uid="{00000000-0005-0000-0000-0000F6270000}"/>
    <cellStyle name="Normal 9 2 2 7 3" xfId="10277" xr:uid="{00000000-0005-0000-0000-0000F7270000}"/>
    <cellStyle name="Normal 9 2 2 7 3 2" xfId="10278" xr:uid="{00000000-0005-0000-0000-0000F8270000}"/>
    <cellStyle name="Normal 9 2 2 7 4" xfId="10279" xr:uid="{00000000-0005-0000-0000-0000F9270000}"/>
    <cellStyle name="Normal 9 2 2 7 5" xfId="10280" xr:uid="{00000000-0005-0000-0000-0000FA270000}"/>
    <cellStyle name="Normal 9 2 2 8" xfId="10281" xr:uid="{00000000-0005-0000-0000-0000FB270000}"/>
    <cellStyle name="Normal 9 2 2 8 2" xfId="10282" xr:uid="{00000000-0005-0000-0000-0000FC270000}"/>
    <cellStyle name="Normal 9 2 2 8 2 2" xfId="10283" xr:uid="{00000000-0005-0000-0000-0000FD270000}"/>
    <cellStyle name="Normal 9 2 2 8 2 2 2" xfId="10284" xr:uid="{00000000-0005-0000-0000-0000FE270000}"/>
    <cellStyle name="Normal 9 2 2 8 2 3" xfId="10285" xr:uid="{00000000-0005-0000-0000-0000FF270000}"/>
    <cellStyle name="Normal 9 2 2 8 2 4" xfId="10286" xr:uid="{00000000-0005-0000-0000-000000280000}"/>
    <cellStyle name="Normal 9 2 2 8 3" xfId="10287" xr:uid="{00000000-0005-0000-0000-000001280000}"/>
    <cellStyle name="Normal 9 2 2 8 3 2" xfId="10288" xr:uid="{00000000-0005-0000-0000-000002280000}"/>
    <cellStyle name="Normal 9 2 2 8 4" xfId="10289" xr:uid="{00000000-0005-0000-0000-000003280000}"/>
    <cellStyle name="Normal 9 2 2 8 5" xfId="10290" xr:uid="{00000000-0005-0000-0000-000004280000}"/>
    <cellStyle name="Normal 9 2 2 9" xfId="10291" xr:uid="{00000000-0005-0000-0000-000005280000}"/>
    <cellStyle name="Normal 9 2 2 9 2" xfId="10292" xr:uid="{00000000-0005-0000-0000-000006280000}"/>
    <cellStyle name="Normal 9 2 2 9 2 2" xfId="10293" xr:uid="{00000000-0005-0000-0000-000007280000}"/>
    <cellStyle name="Normal 9 2 2 9 3" xfId="10294" xr:uid="{00000000-0005-0000-0000-000008280000}"/>
    <cellStyle name="Normal 9 2 2 9 4" xfId="10295" xr:uid="{00000000-0005-0000-0000-000009280000}"/>
    <cellStyle name="Normal 9 2 3" xfId="10296" xr:uid="{00000000-0005-0000-0000-00000A280000}"/>
    <cellStyle name="Normal 9 2 3 10" xfId="10297" xr:uid="{00000000-0005-0000-0000-00000B280000}"/>
    <cellStyle name="Normal 9 2 3 2" xfId="10298" xr:uid="{00000000-0005-0000-0000-00000C280000}"/>
    <cellStyle name="Normal 9 2 3 2 2" xfId="10299" xr:uid="{00000000-0005-0000-0000-00000D280000}"/>
    <cellStyle name="Normal 9 2 3 2 2 2" xfId="10300" xr:uid="{00000000-0005-0000-0000-00000E280000}"/>
    <cellStyle name="Normal 9 2 3 2 2 2 2" xfId="10301" xr:uid="{00000000-0005-0000-0000-00000F280000}"/>
    <cellStyle name="Normal 9 2 3 2 2 2 2 2" xfId="10302" xr:uid="{00000000-0005-0000-0000-000010280000}"/>
    <cellStyle name="Normal 9 2 3 2 2 2 2 2 2" xfId="10303" xr:uid="{00000000-0005-0000-0000-000011280000}"/>
    <cellStyle name="Normal 9 2 3 2 2 2 2 2 2 2" xfId="10304" xr:uid="{00000000-0005-0000-0000-000012280000}"/>
    <cellStyle name="Normal 9 2 3 2 2 2 2 2 3" xfId="10305" xr:uid="{00000000-0005-0000-0000-000013280000}"/>
    <cellStyle name="Normal 9 2 3 2 2 2 2 2 4" xfId="10306" xr:uid="{00000000-0005-0000-0000-000014280000}"/>
    <cellStyle name="Normal 9 2 3 2 2 2 2 3" xfId="10307" xr:uid="{00000000-0005-0000-0000-000015280000}"/>
    <cellStyle name="Normal 9 2 3 2 2 2 2 3 2" xfId="10308" xr:uid="{00000000-0005-0000-0000-000016280000}"/>
    <cellStyle name="Normal 9 2 3 2 2 2 2 4" xfId="10309" xr:uid="{00000000-0005-0000-0000-000017280000}"/>
    <cellStyle name="Normal 9 2 3 2 2 2 2 5" xfId="10310" xr:uid="{00000000-0005-0000-0000-000018280000}"/>
    <cellStyle name="Normal 9 2 3 2 2 2 3" xfId="10311" xr:uid="{00000000-0005-0000-0000-000019280000}"/>
    <cellStyle name="Normal 9 2 3 2 2 2 3 2" xfId="10312" xr:uid="{00000000-0005-0000-0000-00001A280000}"/>
    <cellStyle name="Normal 9 2 3 2 2 2 3 2 2" xfId="10313" xr:uid="{00000000-0005-0000-0000-00001B280000}"/>
    <cellStyle name="Normal 9 2 3 2 2 2 3 3" xfId="10314" xr:uid="{00000000-0005-0000-0000-00001C280000}"/>
    <cellStyle name="Normal 9 2 3 2 2 2 3 4" xfId="10315" xr:uid="{00000000-0005-0000-0000-00001D280000}"/>
    <cellStyle name="Normal 9 2 3 2 2 2 4" xfId="10316" xr:uid="{00000000-0005-0000-0000-00001E280000}"/>
    <cellStyle name="Normal 9 2 3 2 2 2 4 2" xfId="10317" xr:uid="{00000000-0005-0000-0000-00001F280000}"/>
    <cellStyle name="Normal 9 2 3 2 2 2 5" xfId="10318" xr:uid="{00000000-0005-0000-0000-000020280000}"/>
    <cellStyle name="Normal 9 2 3 2 2 2 6" xfId="10319" xr:uid="{00000000-0005-0000-0000-000021280000}"/>
    <cellStyle name="Normal 9 2 3 2 2 3" xfId="10320" xr:uid="{00000000-0005-0000-0000-000022280000}"/>
    <cellStyle name="Normal 9 2 3 2 2 3 2" xfId="10321" xr:uid="{00000000-0005-0000-0000-000023280000}"/>
    <cellStyle name="Normal 9 2 3 2 2 3 2 2" xfId="10322" xr:uid="{00000000-0005-0000-0000-000024280000}"/>
    <cellStyle name="Normal 9 2 3 2 2 3 2 2 2" xfId="10323" xr:uid="{00000000-0005-0000-0000-000025280000}"/>
    <cellStyle name="Normal 9 2 3 2 2 3 2 3" xfId="10324" xr:uid="{00000000-0005-0000-0000-000026280000}"/>
    <cellStyle name="Normal 9 2 3 2 2 3 2 4" xfId="10325" xr:uid="{00000000-0005-0000-0000-000027280000}"/>
    <cellStyle name="Normal 9 2 3 2 2 3 3" xfId="10326" xr:uid="{00000000-0005-0000-0000-000028280000}"/>
    <cellStyle name="Normal 9 2 3 2 2 3 3 2" xfId="10327" xr:uid="{00000000-0005-0000-0000-000029280000}"/>
    <cellStyle name="Normal 9 2 3 2 2 3 4" xfId="10328" xr:uid="{00000000-0005-0000-0000-00002A280000}"/>
    <cellStyle name="Normal 9 2 3 2 2 3 5" xfId="10329" xr:uid="{00000000-0005-0000-0000-00002B280000}"/>
    <cellStyle name="Normal 9 2 3 2 2 4" xfId="10330" xr:uid="{00000000-0005-0000-0000-00002C280000}"/>
    <cellStyle name="Normal 9 2 3 2 2 4 2" xfId="10331" xr:uid="{00000000-0005-0000-0000-00002D280000}"/>
    <cellStyle name="Normal 9 2 3 2 2 4 2 2" xfId="10332" xr:uid="{00000000-0005-0000-0000-00002E280000}"/>
    <cellStyle name="Normal 9 2 3 2 2 4 3" xfId="10333" xr:uid="{00000000-0005-0000-0000-00002F280000}"/>
    <cellStyle name="Normal 9 2 3 2 2 4 4" xfId="10334" xr:uid="{00000000-0005-0000-0000-000030280000}"/>
    <cellStyle name="Normal 9 2 3 2 2 5" xfId="10335" xr:uid="{00000000-0005-0000-0000-000031280000}"/>
    <cellStyle name="Normal 9 2 3 2 2 5 2" xfId="10336" xr:uid="{00000000-0005-0000-0000-000032280000}"/>
    <cellStyle name="Normal 9 2 3 2 2 6" xfId="10337" xr:uid="{00000000-0005-0000-0000-000033280000}"/>
    <cellStyle name="Normal 9 2 3 2 2 7" xfId="10338" xr:uid="{00000000-0005-0000-0000-000034280000}"/>
    <cellStyle name="Normal 9 2 3 2 3" xfId="10339" xr:uid="{00000000-0005-0000-0000-000035280000}"/>
    <cellStyle name="Normal 9 2 3 2 3 2" xfId="10340" xr:uid="{00000000-0005-0000-0000-000036280000}"/>
    <cellStyle name="Normal 9 2 3 2 3 2 2" xfId="10341" xr:uid="{00000000-0005-0000-0000-000037280000}"/>
    <cellStyle name="Normal 9 2 3 2 3 2 2 2" xfId="10342" xr:uid="{00000000-0005-0000-0000-000038280000}"/>
    <cellStyle name="Normal 9 2 3 2 3 2 2 2 2" xfId="10343" xr:uid="{00000000-0005-0000-0000-000039280000}"/>
    <cellStyle name="Normal 9 2 3 2 3 2 2 3" xfId="10344" xr:uid="{00000000-0005-0000-0000-00003A280000}"/>
    <cellStyle name="Normal 9 2 3 2 3 2 2 4" xfId="10345" xr:uid="{00000000-0005-0000-0000-00003B280000}"/>
    <cellStyle name="Normal 9 2 3 2 3 2 3" xfId="10346" xr:uid="{00000000-0005-0000-0000-00003C280000}"/>
    <cellStyle name="Normal 9 2 3 2 3 2 3 2" xfId="10347" xr:uid="{00000000-0005-0000-0000-00003D280000}"/>
    <cellStyle name="Normal 9 2 3 2 3 2 4" xfId="10348" xr:uid="{00000000-0005-0000-0000-00003E280000}"/>
    <cellStyle name="Normal 9 2 3 2 3 2 5" xfId="10349" xr:uid="{00000000-0005-0000-0000-00003F280000}"/>
    <cellStyle name="Normal 9 2 3 2 3 3" xfId="10350" xr:uid="{00000000-0005-0000-0000-000040280000}"/>
    <cellStyle name="Normal 9 2 3 2 3 3 2" xfId="10351" xr:uid="{00000000-0005-0000-0000-000041280000}"/>
    <cellStyle name="Normal 9 2 3 2 3 3 2 2" xfId="10352" xr:uid="{00000000-0005-0000-0000-000042280000}"/>
    <cellStyle name="Normal 9 2 3 2 3 3 3" xfId="10353" xr:uid="{00000000-0005-0000-0000-000043280000}"/>
    <cellStyle name="Normal 9 2 3 2 3 3 4" xfId="10354" xr:uid="{00000000-0005-0000-0000-000044280000}"/>
    <cellStyle name="Normal 9 2 3 2 3 4" xfId="10355" xr:uid="{00000000-0005-0000-0000-000045280000}"/>
    <cellStyle name="Normal 9 2 3 2 3 4 2" xfId="10356" xr:uid="{00000000-0005-0000-0000-000046280000}"/>
    <cellStyle name="Normal 9 2 3 2 3 5" xfId="10357" xr:uid="{00000000-0005-0000-0000-000047280000}"/>
    <cellStyle name="Normal 9 2 3 2 3 6" xfId="10358" xr:uid="{00000000-0005-0000-0000-000048280000}"/>
    <cellStyle name="Normal 9 2 3 2 4" xfId="10359" xr:uid="{00000000-0005-0000-0000-000049280000}"/>
    <cellStyle name="Normal 9 2 3 2 4 2" xfId="10360" xr:uid="{00000000-0005-0000-0000-00004A280000}"/>
    <cellStyle name="Normal 9 2 3 2 4 2 2" xfId="10361" xr:uid="{00000000-0005-0000-0000-00004B280000}"/>
    <cellStyle name="Normal 9 2 3 2 4 2 2 2" xfId="10362" xr:uid="{00000000-0005-0000-0000-00004C280000}"/>
    <cellStyle name="Normal 9 2 3 2 4 2 2 2 2" xfId="10363" xr:uid="{00000000-0005-0000-0000-00004D280000}"/>
    <cellStyle name="Normal 9 2 3 2 4 2 2 3" xfId="10364" xr:uid="{00000000-0005-0000-0000-00004E280000}"/>
    <cellStyle name="Normal 9 2 3 2 4 2 2 4" xfId="10365" xr:uid="{00000000-0005-0000-0000-00004F280000}"/>
    <cellStyle name="Normal 9 2 3 2 4 2 3" xfId="10366" xr:uid="{00000000-0005-0000-0000-000050280000}"/>
    <cellStyle name="Normal 9 2 3 2 4 2 3 2" xfId="10367" xr:uid="{00000000-0005-0000-0000-000051280000}"/>
    <cellStyle name="Normal 9 2 3 2 4 2 4" xfId="10368" xr:uid="{00000000-0005-0000-0000-000052280000}"/>
    <cellStyle name="Normal 9 2 3 2 4 2 5" xfId="10369" xr:uid="{00000000-0005-0000-0000-000053280000}"/>
    <cellStyle name="Normal 9 2 3 2 4 3" xfId="10370" xr:uid="{00000000-0005-0000-0000-000054280000}"/>
    <cellStyle name="Normal 9 2 3 2 4 3 2" xfId="10371" xr:uid="{00000000-0005-0000-0000-000055280000}"/>
    <cellStyle name="Normal 9 2 3 2 4 3 2 2" xfId="10372" xr:uid="{00000000-0005-0000-0000-000056280000}"/>
    <cellStyle name="Normal 9 2 3 2 4 3 3" xfId="10373" xr:uid="{00000000-0005-0000-0000-000057280000}"/>
    <cellStyle name="Normal 9 2 3 2 4 3 4" xfId="10374" xr:uid="{00000000-0005-0000-0000-000058280000}"/>
    <cellStyle name="Normal 9 2 3 2 4 4" xfId="10375" xr:uid="{00000000-0005-0000-0000-000059280000}"/>
    <cellStyle name="Normal 9 2 3 2 4 4 2" xfId="10376" xr:uid="{00000000-0005-0000-0000-00005A280000}"/>
    <cellStyle name="Normal 9 2 3 2 4 5" xfId="10377" xr:uid="{00000000-0005-0000-0000-00005B280000}"/>
    <cellStyle name="Normal 9 2 3 2 4 6" xfId="10378" xr:uid="{00000000-0005-0000-0000-00005C280000}"/>
    <cellStyle name="Normal 9 2 3 2 5" xfId="10379" xr:uid="{00000000-0005-0000-0000-00005D280000}"/>
    <cellStyle name="Normal 9 2 3 2 5 2" xfId="10380" xr:uid="{00000000-0005-0000-0000-00005E280000}"/>
    <cellStyle name="Normal 9 2 3 2 5 2 2" xfId="10381" xr:uid="{00000000-0005-0000-0000-00005F280000}"/>
    <cellStyle name="Normal 9 2 3 2 5 2 2 2" xfId="10382" xr:uid="{00000000-0005-0000-0000-000060280000}"/>
    <cellStyle name="Normal 9 2 3 2 5 2 3" xfId="10383" xr:uid="{00000000-0005-0000-0000-000061280000}"/>
    <cellStyle name="Normal 9 2 3 2 5 2 4" xfId="10384" xr:uid="{00000000-0005-0000-0000-000062280000}"/>
    <cellStyle name="Normal 9 2 3 2 5 3" xfId="10385" xr:uid="{00000000-0005-0000-0000-000063280000}"/>
    <cellStyle name="Normal 9 2 3 2 5 3 2" xfId="10386" xr:uid="{00000000-0005-0000-0000-000064280000}"/>
    <cellStyle name="Normal 9 2 3 2 5 4" xfId="10387" xr:uid="{00000000-0005-0000-0000-000065280000}"/>
    <cellStyle name="Normal 9 2 3 2 5 5" xfId="10388" xr:uid="{00000000-0005-0000-0000-000066280000}"/>
    <cellStyle name="Normal 9 2 3 2 6" xfId="10389" xr:uid="{00000000-0005-0000-0000-000067280000}"/>
    <cellStyle name="Normal 9 2 3 2 6 2" xfId="10390" xr:uid="{00000000-0005-0000-0000-000068280000}"/>
    <cellStyle name="Normal 9 2 3 2 6 2 2" xfId="10391" xr:uid="{00000000-0005-0000-0000-000069280000}"/>
    <cellStyle name="Normal 9 2 3 2 6 3" xfId="10392" xr:uid="{00000000-0005-0000-0000-00006A280000}"/>
    <cellStyle name="Normal 9 2 3 2 6 4" xfId="10393" xr:uid="{00000000-0005-0000-0000-00006B280000}"/>
    <cellStyle name="Normal 9 2 3 2 7" xfId="10394" xr:uid="{00000000-0005-0000-0000-00006C280000}"/>
    <cellStyle name="Normal 9 2 3 2 7 2" xfId="10395" xr:uid="{00000000-0005-0000-0000-00006D280000}"/>
    <cellStyle name="Normal 9 2 3 2 8" xfId="10396" xr:uid="{00000000-0005-0000-0000-00006E280000}"/>
    <cellStyle name="Normal 9 2 3 2 9" xfId="10397" xr:uid="{00000000-0005-0000-0000-00006F280000}"/>
    <cellStyle name="Normal 9 2 3 3" xfId="10398" xr:uid="{00000000-0005-0000-0000-000070280000}"/>
    <cellStyle name="Normal 9 2 3 3 2" xfId="10399" xr:uid="{00000000-0005-0000-0000-000071280000}"/>
    <cellStyle name="Normal 9 2 3 3 2 2" xfId="10400" xr:uid="{00000000-0005-0000-0000-000072280000}"/>
    <cellStyle name="Normal 9 2 3 3 2 2 2" xfId="10401" xr:uid="{00000000-0005-0000-0000-000073280000}"/>
    <cellStyle name="Normal 9 2 3 3 2 2 2 2" xfId="10402" xr:uid="{00000000-0005-0000-0000-000074280000}"/>
    <cellStyle name="Normal 9 2 3 3 2 2 2 2 2" xfId="10403" xr:uid="{00000000-0005-0000-0000-000075280000}"/>
    <cellStyle name="Normal 9 2 3 3 2 2 2 3" xfId="10404" xr:uid="{00000000-0005-0000-0000-000076280000}"/>
    <cellStyle name="Normal 9 2 3 3 2 2 2 4" xfId="10405" xr:uid="{00000000-0005-0000-0000-000077280000}"/>
    <cellStyle name="Normal 9 2 3 3 2 2 3" xfId="10406" xr:uid="{00000000-0005-0000-0000-000078280000}"/>
    <cellStyle name="Normal 9 2 3 3 2 2 3 2" xfId="10407" xr:uid="{00000000-0005-0000-0000-000079280000}"/>
    <cellStyle name="Normal 9 2 3 3 2 2 4" xfId="10408" xr:uid="{00000000-0005-0000-0000-00007A280000}"/>
    <cellStyle name="Normal 9 2 3 3 2 2 5" xfId="10409" xr:uid="{00000000-0005-0000-0000-00007B280000}"/>
    <cellStyle name="Normal 9 2 3 3 2 3" xfId="10410" xr:uid="{00000000-0005-0000-0000-00007C280000}"/>
    <cellStyle name="Normal 9 2 3 3 2 3 2" xfId="10411" xr:uid="{00000000-0005-0000-0000-00007D280000}"/>
    <cellStyle name="Normal 9 2 3 3 2 3 2 2" xfId="10412" xr:uid="{00000000-0005-0000-0000-00007E280000}"/>
    <cellStyle name="Normal 9 2 3 3 2 3 3" xfId="10413" xr:uid="{00000000-0005-0000-0000-00007F280000}"/>
    <cellStyle name="Normal 9 2 3 3 2 3 4" xfId="10414" xr:uid="{00000000-0005-0000-0000-000080280000}"/>
    <cellStyle name="Normal 9 2 3 3 2 4" xfId="10415" xr:uid="{00000000-0005-0000-0000-000081280000}"/>
    <cellStyle name="Normal 9 2 3 3 2 4 2" xfId="10416" xr:uid="{00000000-0005-0000-0000-000082280000}"/>
    <cellStyle name="Normal 9 2 3 3 2 5" xfId="10417" xr:uid="{00000000-0005-0000-0000-000083280000}"/>
    <cellStyle name="Normal 9 2 3 3 2 6" xfId="10418" xr:uid="{00000000-0005-0000-0000-000084280000}"/>
    <cellStyle name="Normal 9 2 3 3 3" xfId="10419" xr:uid="{00000000-0005-0000-0000-000085280000}"/>
    <cellStyle name="Normal 9 2 3 3 3 2" xfId="10420" xr:uid="{00000000-0005-0000-0000-000086280000}"/>
    <cellStyle name="Normal 9 2 3 3 3 2 2" xfId="10421" xr:uid="{00000000-0005-0000-0000-000087280000}"/>
    <cellStyle name="Normal 9 2 3 3 3 2 2 2" xfId="10422" xr:uid="{00000000-0005-0000-0000-000088280000}"/>
    <cellStyle name="Normal 9 2 3 3 3 2 3" xfId="10423" xr:uid="{00000000-0005-0000-0000-000089280000}"/>
    <cellStyle name="Normal 9 2 3 3 3 2 4" xfId="10424" xr:uid="{00000000-0005-0000-0000-00008A280000}"/>
    <cellStyle name="Normal 9 2 3 3 3 3" xfId="10425" xr:uid="{00000000-0005-0000-0000-00008B280000}"/>
    <cellStyle name="Normal 9 2 3 3 3 3 2" xfId="10426" xr:uid="{00000000-0005-0000-0000-00008C280000}"/>
    <cellStyle name="Normal 9 2 3 3 3 4" xfId="10427" xr:uid="{00000000-0005-0000-0000-00008D280000}"/>
    <cellStyle name="Normal 9 2 3 3 3 5" xfId="10428" xr:uid="{00000000-0005-0000-0000-00008E280000}"/>
    <cellStyle name="Normal 9 2 3 3 4" xfId="10429" xr:uid="{00000000-0005-0000-0000-00008F280000}"/>
    <cellStyle name="Normal 9 2 3 3 4 2" xfId="10430" xr:uid="{00000000-0005-0000-0000-000090280000}"/>
    <cellStyle name="Normal 9 2 3 3 4 2 2" xfId="10431" xr:uid="{00000000-0005-0000-0000-000091280000}"/>
    <cellStyle name="Normal 9 2 3 3 4 3" xfId="10432" xr:uid="{00000000-0005-0000-0000-000092280000}"/>
    <cellStyle name="Normal 9 2 3 3 4 4" xfId="10433" xr:uid="{00000000-0005-0000-0000-000093280000}"/>
    <cellStyle name="Normal 9 2 3 3 5" xfId="10434" xr:uid="{00000000-0005-0000-0000-000094280000}"/>
    <cellStyle name="Normal 9 2 3 3 5 2" xfId="10435" xr:uid="{00000000-0005-0000-0000-000095280000}"/>
    <cellStyle name="Normal 9 2 3 3 6" xfId="10436" xr:uid="{00000000-0005-0000-0000-000096280000}"/>
    <cellStyle name="Normal 9 2 3 3 7" xfId="10437" xr:uid="{00000000-0005-0000-0000-000097280000}"/>
    <cellStyle name="Normal 9 2 3 4" xfId="10438" xr:uid="{00000000-0005-0000-0000-000098280000}"/>
    <cellStyle name="Normal 9 2 3 4 2" xfId="10439" xr:uid="{00000000-0005-0000-0000-000099280000}"/>
    <cellStyle name="Normal 9 2 3 4 2 2" xfId="10440" xr:uid="{00000000-0005-0000-0000-00009A280000}"/>
    <cellStyle name="Normal 9 2 3 4 2 2 2" xfId="10441" xr:uid="{00000000-0005-0000-0000-00009B280000}"/>
    <cellStyle name="Normal 9 2 3 4 2 2 2 2" xfId="10442" xr:uid="{00000000-0005-0000-0000-00009C280000}"/>
    <cellStyle name="Normal 9 2 3 4 2 2 3" xfId="10443" xr:uid="{00000000-0005-0000-0000-00009D280000}"/>
    <cellStyle name="Normal 9 2 3 4 2 2 4" xfId="10444" xr:uid="{00000000-0005-0000-0000-00009E280000}"/>
    <cellStyle name="Normal 9 2 3 4 2 3" xfId="10445" xr:uid="{00000000-0005-0000-0000-00009F280000}"/>
    <cellStyle name="Normal 9 2 3 4 2 3 2" xfId="10446" xr:uid="{00000000-0005-0000-0000-0000A0280000}"/>
    <cellStyle name="Normal 9 2 3 4 2 4" xfId="10447" xr:uid="{00000000-0005-0000-0000-0000A1280000}"/>
    <cellStyle name="Normal 9 2 3 4 2 5" xfId="10448" xr:uid="{00000000-0005-0000-0000-0000A2280000}"/>
    <cellStyle name="Normal 9 2 3 4 3" xfId="10449" xr:uid="{00000000-0005-0000-0000-0000A3280000}"/>
    <cellStyle name="Normal 9 2 3 4 3 2" xfId="10450" xr:uid="{00000000-0005-0000-0000-0000A4280000}"/>
    <cellStyle name="Normal 9 2 3 4 3 2 2" xfId="10451" xr:uid="{00000000-0005-0000-0000-0000A5280000}"/>
    <cellStyle name="Normal 9 2 3 4 3 3" xfId="10452" xr:uid="{00000000-0005-0000-0000-0000A6280000}"/>
    <cellStyle name="Normal 9 2 3 4 3 4" xfId="10453" xr:uid="{00000000-0005-0000-0000-0000A7280000}"/>
    <cellStyle name="Normal 9 2 3 4 4" xfId="10454" xr:uid="{00000000-0005-0000-0000-0000A8280000}"/>
    <cellStyle name="Normal 9 2 3 4 4 2" xfId="10455" xr:uid="{00000000-0005-0000-0000-0000A9280000}"/>
    <cellStyle name="Normal 9 2 3 4 5" xfId="10456" xr:uid="{00000000-0005-0000-0000-0000AA280000}"/>
    <cellStyle name="Normal 9 2 3 4 6" xfId="10457" xr:uid="{00000000-0005-0000-0000-0000AB280000}"/>
    <cellStyle name="Normal 9 2 3 5" xfId="10458" xr:uid="{00000000-0005-0000-0000-0000AC280000}"/>
    <cellStyle name="Normal 9 2 3 5 2" xfId="10459" xr:uid="{00000000-0005-0000-0000-0000AD280000}"/>
    <cellStyle name="Normal 9 2 3 5 2 2" xfId="10460" xr:uid="{00000000-0005-0000-0000-0000AE280000}"/>
    <cellStyle name="Normal 9 2 3 5 2 2 2" xfId="10461" xr:uid="{00000000-0005-0000-0000-0000AF280000}"/>
    <cellStyle name="Normal 9 2 3 5 2 2 2 2" xfId="10462" xr:uid="{00000000-0005-0000-0000-0000B0280000}"/>
    <cellStyle name="Normal 9 2 3 5 2 2 3" xfId="10463" xr:uid="{00000000-0005-0000-0000-0000B1280000}"/>
    <cellStyle name="Normal 9 2 3 5 2 2 4" xfId="10464" xr:uid="{00000000-0005-0000-0000-0000B2280000}"/>
    <cellStyle name="Normal 9 2 3 5 2 3" xfId="10465" xr:uid="{00000000-0005-0000-0000-0000B3280000}"/>
    <cellStyle name="Normal 9 2 3 5 2 3 2" xfId="10466" xr:uid="{00000000-0005-0000-0000-0000B4280000}"/>
    <cellStyle name="Normal 9 2 3 5 2 4" xfId="10467" xr:uid="{00000000-0005-0000-0000-0000B5280000}"/>
    <cellStyle name="Normal 9 2 3 5 2 5" xfId="10468" xr:uid="{00000000-0005-0000-0000-0000B6280000}"/>
    <cellStyle name="Normal 9 2 3 5 3" xfId="10469" xr:uid="{00000000-0005-0000-0000-0000B7280000}"/>
    <cellStyle name="Normal 9 2 3 5 3 2" xfId="10470" xr:uid="{00000000-0005-0000-0000-0000B8280000}"/>
    <cellStyle name="Normal 9 2 3 5 3 2 2" xfId="10471" xr:uid="{00000000-0005-0000-0000-0000B9280000}"/>
    <cellStyle name="Normal 9 2 3 5 3 3" xfId="10472" xr:uid="{00000000-0005-0000-0000-0000BA280000}"/>
    <cellStyle name="Normal 9 2 3 5 3 4" xfId="10473" xr:uid="{00000000-0005-0000-0000-0000BB280000}"/>
    <cellStyle name="Normal 9 2 3 5 4" xfId="10474" xr:uid="{00000000-0005-0000-0000-0000BC280000}"/>
    <cellStyle name="Normal 9 2 3 5 4 2" xfId="10475" xr:uid="{00000000-0005-0000-0000-0000BD280000}"/>
    <cellStyle name="Normal 9 2 3 5 5" xfId="10476" xr:uid="{00000000-0005-0000-0000-0000BE280000}"/>
    <cellStyle name="Normal 9 2 3 5 6" xfId="10477" xr:uid="{00000000-0005-0000-0000-0000BF280000}"/>
    <cellStyle name="Normal 9 2 3 6" xfId="10478" xr:uid="{00000000-0005-0000-0000-0000C0280000}"/>
    <cellStyle name="Normal 9 2 3 6 2" xfId="10479" xr:uid="{00000000-0005-0000-0000-0000C1280000}"/>
    <cellStyle name="Normal 9 2 3 6 2 2" xfId="10480" xr:uid="{00000000-0005-0000-0000-0000C2280000}"/>
    <cellStyle name="Normal 9 2 3 6 2 2 2" xfId="10481" xr:uid="{00000000-0005-0000-0000-0000C3280000}"/>
    <cellStyle name="Normal 9 2 3 6 2 3" xfId="10482" xr:uid="{00000000-0005-0000-0000-0000C4280000}"/>
    <cellStyle name="Normal 9 2 3 6 2 4" xfId="10483" xr:uid="{00000000-0005-0000-0000-0000C5280000}"/>
    <cellStyle name="Normal 9 2 3 6 3" xfId="10484" xr:uid="{00000000-0005-0000-0000-0000C6280000}"/>
    <cellStyle name="Normal 9 2 3 6 3 2" xfId="10485" xr:uid="{00000000-0005-0000-0000-0000C7280000}"/>
    <cellStyle name="Normal 9 2 3 6 4" xfId="10486" xr:uid="{00000000-0005-0000-0000-0000C8280000}"/>
    <cellStyle name="Normal 9 2 3 6 5" xfId="10487" xr:uid="{00000000-0005-0000-0000-0000C9280000}"/>
    <cellStyle name="Normal 9 2 3 7" xfId="10488" xr:uid="{00000000-0005-0000-0000-0000CA280000}"/>
    <cellStyle name="Normal 9 2 3 7 2" xfId="10489" xr:uid="{00000000-0005-0000-0000-0000CB280000}"/>
    <cellStyle name="Normal 9 2 3 7 2 2" xfId="10490" xr:uid="{00000000-0005-0000-0000-0000CC280000}"/>
    <cellStyle name="Normal 9 2 3 7 3" xfId="10491" xr:uid="{00000000-0005-0000-0000-0000CD280000}"/>
    <cellStyle name="Normal 9 2 3 7 4" xfId="10492" xr:uid="{00000000-0005-0000-0000-0000CE280000}"/>
    <cellStyle name="Normal 9 2 3 8" xfId="10493" xr:uid="{00000000-0005-0000-0000-0000CF280000}"/>
    <cellStyle name="Normal 9 2 3 8 2" xfId="10494" xr:uid="{00000000-0005-0000-0000-0000D0280000}"/>
    <cellStyle name="Normal 9 2 3 9" xfId="10495" xr:uid="{00000000-0005-0000-0000-0000D1280000}"/>
    <cellStyle name="Normal 9 2 4" xfId="10496" xr:uid="{00000000-0005-0000-0000-0000D2280000}"/>
    <cellStyle name="Normal 9 2 4 2" xfId="10497" xr:uid="{00000000-0005-0000-0000-0000D3280000}"/>
    <cellStyle name="Normal 9 2 4 2 2" xfId="10498" xr:uid="{00000000-0005-0000-0000-0000D4280000}"/>
    <cellStyle name="Normal 9 2 4 2 2 2" xfId="10499" xr:uid="{00000000-0005-0000-0000-0000D5280000}"/>
    <cellStyle name="Normal 9 2 4 2 2 2 2" xfId="10500" xr:uid="{00000000-0005-0000-0000-0000D6280000}"/>
    <cellStyle name="Normal 9 2 4 2 2 2 2 2" xfId="10501" xr:uid="{00000000-0005-0000-0000-0000D7280000}"/>
    <cellStyle name="Normal 9 2 4 2 2 2 2 2 2" xfId="10502" xr:uid="{00000000-0005-0000-0000-0000D8280000}"/>
    <cellStyle name="Normal 9 2 4 2 2 2 2 3" xfId="10503" xr:uid="{00000000-0005-0000-0000-0000D9280000}"/>
    <cellStyle name="Normal 9 2 4 2 2 2 2 4" xfId="10504" xr:uid="{00000000-0005-0000-0000-0000DA280000}"/>
    <cellStyle name="Normal 9 2 4 2 2 2 3" xfId="10505" xr:uid="{00000000-0005-0000-0000-0000DB280000}"/>
    <cellStyle name="Normal 9 2 4 2 2 2 3 2" xfId="10506" xr:uid="{00000000-0005-0000-0000-0000DC280000}"/>
    <cellStyle name="Normal 9 2 4 2 2 2 4" xfId="10507" xr:uid="{00000000-0005-0000-0000-0000DD280000}"/>
    <cellStyle name="Normal 9 2 4 2 2 2 5" xfId="10508" xr:uid="{00000000-0005-0000-0000-0000DE280000}"/>
    <cellStyle name="Normal 9 2 4 2 2 3" xfId="10509" xr:uid="{00000000-0005-0000-0000-0000DF280000}"/>
    <cellStyle name="Normal 9 2 4 2 2 3 2" xfId="10510" xr:uid="{00000000-0005-0000-0000-0000E0280000}"/>
    <cellStyle name="Normal 9 2 4 2 2 3 2 2" xfId="10511" xr:uid="{00000000-0005-0000-0000-0000E1280000}"/>
    <cellStyle name="Normal 9 2 4 2 2 3 3" xfId="10512" xr:uid="{00000000-0005-0000-0000-0000E2280000}"/>
    <cellStyle name="Normal 9 2 4 2 2 3 4" xfId="10513" xr:uid="{00000000-0005-0000-0000-0000E3280000}"/>
    <cellStyle name="Normal 9 2 4 2 2 4" xfId="10514" xr:uid="{00000000-0005-0000-0000-0000E4280000}"/>
    <cellStyle name="Normal 9 2 4 2 2 4 2" xfId="10515" xr:uid="{00000000-0005-0000-0000-0000E5280000}"/>
    <cellStyle name="Normal 9 2 4 2 2 5" xfId="10516" xr:uid="{00000000-0005-0000-0000-0000E6280000}"/>
    <cellStyle name="Normal 9 2 4 2 2 6" xfId="10517" xr:uid="{00000000-0005-0000-0000-0000E7280000}"/>
    <cellStyle name="Normal 9 2 4 2 3" xfId="10518" xr:uid="{00000000-0005-0000-0000-0000E8280000}"/>
    <cellStyle name="Normal 9 2 4 2 3 2" xfId="10519" xr:uid="{00000000-0005-0000-0000-0000E9280000}"/>
    <cellStyle name="Normal 9 2 4 2 3 2 2" xfId="10520" xr:uid="{00000000-0005-0000-0000-0000EA280000}"/>
    <cellStyle name="Normal 9 2 4 2 3 2 2 2" xfId="10521" xr:uid="{00000000-0005-0000-0000-0000EB280000}"/>
    <cellStyle name="Normal 9 2 4 2 3 2 3" xfId="10522" xr:uid="{00000000-0005-0000-0000-0000EC280000}"/>
    <cellStyle name="Normal 9 2 4 2 3 2 4" xfId="10523" xr:uid="{00000000-0005-0000-0000-0000ED280000}"/>
    <cellStyle name="Normal 9 2 4 2 3 3" xfId="10524" xr:uid="{00000000-0005-0000-0000-0000EE280000}"/>
    <cellStyle name="Normal 9 2 4 2 3 3 2" xfId="10525" xr:uid="{00000000-0005-0000-0000-0000EF280000}"/>
    <cellStyle name="Normal 9 2 4 2 3 4" xfId="10526" xr:uid="{00000000-0005-0000-0000-0000F0280000}"/>
    <cellStyle name="Normal 9 2 4 2 3 5" xfId="10527" xr:uid="{00000000-0005-0000-0000-0000F1280000}"/>
    <cellStyle name="Normal 9 2 4 2 4" xfId="10528" xr:uid="{00000000-0005-0000-0000-0000F2280000}"/>
    <cellStyle name="Normal 9 2 4 2 4 2" xfId="10529" xr:uid="{00000000-0005-0000-0000-0000F3280000}"/>
    <cellStyle name="Normal 9 2 4 2 4 2 2" xfId="10530" xr:uid="{00000000-0005-0000-0000-0000F4280000}"/>
    <cellStyle name="Normal 9 2 4 2 4 3" xfId="10531" xr:uid="{00000000-0005-0000-0000-0000F5280000}"/>
    <cellStyle name="Normal 9 2 4 2 4 4" xfId="10532" xr:uid="{00000000-0005-0000-0000-0000F6280000}"/>
    <cellStyle name="Normal 9 2 4 2 5" xfId="10533" xr:uid="{00000000-0005-0000-0000-0000F7280000}"/>
    <cellStyle name="Normal 9 2 4 2 5 2" xfId="10534" xr:uid="{00000000-0005-0000-0000-0000F8280000}"/>
    <cellStyle name="Normal 9 2 4 2 6" xfId="10535" xr:uid="{00000000-0005-0000-0000-0000F9280000}"/>
    <cellStyle name="Normal 9 2 4 2 7" xfId="10536" xr:uid="{00000000-0005-0000-0000-0000FA280000}"/>
    <cellStyle name="Normal 9 2 4 3" xfId="10537" xr:uid="{00000000-0005-0000-0000-0000FB280000}"/>
    <cellStyle name="Normal 9 2 4 3 2" xfId="10538" xr:uid="{00000000-0005-0000-0000-0000FC280000}"/>
    <cellStyle name="Normal 9 2 4 3 2 2" xfId="10539" xr:uid="{00000000-0005-0000-0000-0000FD280000}"/>
    <cellStyle name="Normal 9 2 4 3 2 2 2" xfId="10540" xr:uid="{00000000-0005-0000-0000-0000FE280000}"/>
    <cellStyle name="Normal 9 2 4 3 2 2 2 2" xfId="10541" xr:uid="{00000000-0005-0000-0000-0000FF280000}"/>
    <cellStyle name="Normal 9 2 4 3 2 2 3" xfId="10542" xr:uid="{00000000-0005-0000-0000-000000290000}"/>
    <cellStyle name="Normal 9 2 4 3 2 2 4" xfId="10543" xr:uid="{00000000-0005-0000-0000-000001290000}"/>
    <cellStyle name="Normal 9 2 4 3 2 3" xfId="10544" xr:uid="{00000000-0005-0000-0000-000002290000}"/>
    <cellStyle name="Normal 9 2 4 3 2 3 2" xfId="10545" xr:uid="{00000000-0005-0000-0000-000003290000}"/>
    <cellStyle name="Normal 9 2 4 3 2 4" xfId="10546" xr:uid="{00000000-0005-0000-0000-000004290000}"/>
    <cellStyle name="Normal 9 2 4 3 2 5" xfId="10547" xr:uid="{00000000-0005-0000-0000-000005290000}"/>
    <cellStyle name="Normal 9 2 4 3 3" xfId="10548" xr:uid="{00000000-0005-0000-0000-000006290000}"/>
    <cellStyle name="Normal 9 2 4 3 3 2" xfId="10549" xr:uid="{00000000-0005-0000-0000-000007290000}"/>
    <cellStyle name="Normal 9 2 4 3 3 2 2" xfId="10550" xr:uid="{00000000-0005-0000-0000-000008290000}"/>
    <cellStyle name="Normal 9 2 4 3 3 3" xfId="10551" xr:uid="{00000000-0005-0000-0000-000009290000}"/>
    <cellStyle name="Normal 9 2 4 3 3 4" xfId="10552" xr:uid="{00000000-0005-0000-0000-00000A290000}"/>
    <cellStyle name="Normal 9 2 4 3 4" xfId="10553" xr:uid="{00000000-0005-0000-0000-00000B290000}"/>
    <cellStyle name="Normal 9 2 4 3 4 2" xfId="10554" xr:uid="{00000000-0005-0000-0000-00000C290000}"/>
    <cellStyle name="Normal 9 2 4 3 5" xfId="10555" xr:uid="{00000000-0005-0000-0000-00000D290000}"/>
    <cellStyle name="Normal 9 2 4 3 6" xfId="10556" xr:uid="{00000000-0005-0000-0000-00000E290000}"/>
    <cellStyle name="Normal 9 2 4 4" xfId="10557" xr:uid="{00000000-0005-0000-0000-00000F290000}"/>
    <cellStyle name="Normal 9 2 4 4 2" xfId="10558" xr:uid="{00000000-0005-0000-0000-000010290000}"/>
    <cellStyle name="Normal 9 2 4 4 2 2" xfId="10559" xr:uid="{00000000-0005-0000-0000-000011290000}"/>
    <cellStyle name="Normal 9 2 4 4 2 2 2" xfId="10560" xr:uid="{00000000-0005-0000-0000-000012290000}"/>
    <cellStyle name="Normal 9 2 4 4 2 2 2 2" xfId="10561" xr:uid="{00000000-0005-0000-0000-000013290000}"/>
    <cellStyle name="Normal 9 2 4 4 2 2 3" xfId="10562" xr:uid="{00000000-0005-0000-0000-000014290000}"/>
    <cellStyle name="Normal 9 2 4 4 2 2 4" xfId="10563" xr:uid="{00000000-0005-0000-0000-000015290000}"/>
    <cellStyle name="Normal 9 2 4 4 2 3" xfId="10564" xr:uid="{00000000-0005-0000-0000-000016290000}"/>
    <cellStyle name="Normal 9 2 4 4 2 3 2" xfId="10565" xr:uid="{00000000-0005-0000-0000-000017290000}"/>
    <cellStyle name="Normal 9 2 4 4 2 4" xfId="10566" xr:uid="{00000000-0005-0000-0000-000018290000}"/>
    <cellStyle name="Normal 9 2 4 4 2 5" xfId="10567" xr:uid="{00000000-0005-0000-0000-000019290000}"/>
    <cellStyle name="Normal 9 2 4 4 3" xfId="10568" xr:uid="{00000000-0005-0000-0000-00001A290000}"/>
    <cellStyle name="Normal 9 2 4 4 3 2" xfId="10569" xr:uid="{00000000-0005-0000-0000-00001B290000}"/>
    <cellStyle name="Normal 9 2 4 4 3 2 2" xfId="10570" xr:uid="{00000000-0005-0000-0000-00001C290000}"/>
    <cellStyle name="Normal 9 2 4 4 3 3" xfId="10571" xr:uid="{00000000-0005-0000-0000-00001D290000}"/>
    <cellStyle name="Normal 9 2 4 4 3 4" xfId="10572" xr:uid="{00000000-0005-0000-0000-00001E290000}"/>
    <cellStyle name="Normal 9 2 4 4 4" xfId="10573" xr:uid="{00000000-0005-0000-0000-00001F290000}"/>
    <cellStyle name="Normal 9 2 4 4 4 2" xfId="10574" xr:uid="{00000000-0005-0000-0000-000020290000}"/>
    <cellStyle name="Normal 9 2 4 4 5" xfId="10575" xr:uid="{00000000-0005-0000-0000-000021290000}"/>
    <cellStyle name="Normal 9 2 4 4 6" xfId="10576" xr:uid="{00000000-0005-0000-0000-000022290000}"/>
    <cellStyle name="Normal 9 2 4 5" xfId="10577" xr:uid="{00000000-0005-0000-0000-000023290000}"/>
    <cellStyle name="Normal 9 2 4 5 2" xfId="10578" xr:uid="{00000000-0005-0000-0000-000024290000}"/>
    <cellStyle name="Normal 9 2 4 5 2 2" xfId="10579" xr:uid="{00000000-0005-0000-0000-000025290000}"/>
    <cellStyle name="Normal 9 2 4 5 2 2 2" xfId="10580" xr:uid="{00000000-0005-0000-0000-000026290000}"/>
    <cellStyle name="Normal 9 2 4 5 2 3" xfId="10581" xr:uid="{00000000-0005-0000-0000-000027290000}"/>
    <cellStyle name="Normal 9 2 4 5 2 4" xfId="10582" xr:uid="{00000000-0005-0000-0000-000028290000}"/>
    <cellStyle name="Normal 9 2 4 5 3" xfId="10583" xr:uid="{00000000-0005-0000-0000-000029290000}"/>
    <cellStyle name="Normal 9 2 4 5 3 2" xfId="10584" xr:uid="{00000000-0005-0000-0000-00002A290000}"/>
    <cellStyle name="Normal 9 2 4 5 4" xfId="10585" xr:uid="{00000000-0005-0000-0000-00002B290000}"/>
    <cellStyle name="Normal 9 2 4 5 5" xfId="10586" xr:uid="{00000000-0005-0000-0000-00002C290000}"/>
    <cellStyle name="Normal 9 2 4 6" xfId="10587" xr:uid="{00000000-0005-0000-0000-00002D290000}"/>
    <cellStyle name="Normal 9 2 4 6 2" xfId="10588" xr:uid="{00000000-0005-0000-0000-00002E290000}"/>
    <cellStyle name="Normal 9 2 4 6 2 2" xfId="10589" xr:uid="{00000000-0005-0000-0000-00002F290000}"/>
    <cellStyle name="Normal 9 2 4 6 3" xfId="10590" xr:uid="{00000000-0005-0000-0000-000030290000}"/>
    <cellStyle name="Normal 9 2 4 6 4" xfId="10591" xr:uid="{00000000-0005-0000-0000-000031290000}"/>
    <cellStyle name="Normal 9 2 4 7" xfId="10592" xr:uid="{00000000-0005-0000-0000-000032290000}"/>
    <cellStyle name="Normal 9 2 4 7 2" xfId="10593" xr:uid="{00000000-0005-0000-0000-000033290000}"/>
    <cellStyle name="Normal 9 2 4 8" xfId="10594" xr:uid="{00000000-0005-0000-0000-000034290000}"/>
    <cellStyle name="Normal 9 2 4 9" xfId="10595" xr:uid="{00000000-0005-0000-0000-000035290000}"/>
    <cellStyle name="Normal 9 2 5" xfId="10596" xr:uid="{00000000-0005-0000-0000-000036290000}"/>
    <cellStyle name="Normal 9 2 5 2" xfId="10597" xr:uid="{00000000-0005-0000-0000-000037290000}"/>
    <cellStyle name="Normal 9 2 5 2 2" xfId="10598" xr:uid="{00000000-0005-0000-0000-000038290000}"/>
    <cellStyle name="Normal 9 2 5 2 2 2" xfId="10599" xr:uid="{00000000-0005-0000-0000-000039290000}"/>
    <cellStyle name="Normal 9 2 5 2 2 2 2" xfId="10600" xr:uid="{00000000-0005-0000-0000-00003A290000}"/>
    <cellStyle name="Normal 9 2 5 2 2 2 2 2" xfId="10601" xr:uid="{00000000-0005-0000-0000-00003B290000}"/>
    <cellStyle name="Normal 9 2 5 2 2 2 2 2 2" xfId="10602" xr:uid="{00000000-0005-0000-0000-00003C290000}"/>
    <cellStyle name="Normal 9 2 5 2 2 2 2 3" xfId="10603" xr:uid="{00000000-0005-0000-0000-00003D290000}"/>
    <cellStyle name="Normal 9 2 5 2 2 2 2 4" xfId="10604" xr:uid="{00000000-0005-0000-0000-00003E290000}"/>
    <cellStyle name="Normal 9 2 5 2 2 2 3" xfId="10605" xr:uid="{00000000-0005-0000-0000-00003F290000}"/>
    <cellStyle name="Normal 9 2 5 2 2 2 3 2" xfId="10606" xr:uid="{00000000-0005-0000-0000-000040290000}"/>
    <cellStyle name="Normal 9 2 5 2 2 2 4" xfId="10607" xr:uid="{00000000-0005-0000-0000-000041290000}"/>
    <cellStyle name="Normal 9 2 5 2 2 2 5" xfId="10608" xr:uid="{00000000-0005-0000-0000-000042290000}"/>
    <cellStyle name="Normal 9 2 5 2 2 3" xfId="10609" xr:uid="{00000000-0005-0000-0000-000043290000}"/>
    <cellStyle name="Normal 9 2 5 2 2 3 2" xfId="10610" xr:uid="{00000000-0005-0000-0000-000044290000}"/>
    <cellStyle name="Normal 9 2 5 2 2 3 2 2" xfId="10611" xr:uid="{00000000-0005-0000-0000-000045290000}"/>
    <cellStyle name="Normal 9 2 5 2 2 3 3" xfId="10612" xr:uid="{00000000-0005-0000-0000-000046290000}"/>
    <cellStyle name="Normal 9 2 5 2 2 3 4" xfId="10613" xr:uid="{00000000-0005-0000-0000-000047290000}"/>
    <cellStyle name="Normal 9 2 5 2 2 4" xfId="10614" xr:uid="{00000000-0005-0000-0000-000048290000}"/>
    <cellStyle name="Normal 9 2 5 2 2 4 2" xfId="10615" xr:uid="{00000000-0005-0000-0000-000049290000}"/>
    <cellStyle name="Normal 9 2 5 2 2 5" xfId="10616" xr:uid="{00000000-0005-0000-0000-00004A290000}"/>
    <cellStyle name="Normal 9 2 5 2 2 6" xfId="10617" xr:uid="{00000000-0005-0000-0000-00004B290000}"/>
    <cellStyle name="Normal 9 2 5 2 3" xfId="10618" xr:uid="{00000000-0005-0000-0000-00004C290000}"/>
    <cellStyle name="Normal 9 2 5 2 3 2" xfId="10619" xr:uid="{00000000-0005-0000-0000-00004D290000}"/>
    <cellStyle name="Normal 9 2 5 2 3 2 2" xfId="10620" xr:uid="{00000000-0005-0000-0000-00004E290000}"/>
    <cellStyle name="Normal 9 2 5 2 3 2 2 2" xfId="10621" xr:uid="{00000000-0005-0000-0000-00004F290000}"/>
    <cellStyle name="Normal 9 2 5 2 3 2 3" xfId="10622" xr:uid="{00000000-0005-0000-0000-000050290000}"/>
    <cellStyle name="Normal 9 2 5 2 3 2 4" xfId="10623" xr:uid="{00000000-0005-0000-0000-000051290000}"/>
    <cellStyle name="Normal 9 2 5 2 3 3" xfId="10624" xr:uid="{00000000-0005-0000-0000-000052290000}"/>
    <cellStyle name="Normal 9 2 5 2 3 3 2" xfId="10625" xr:uid="{00000000-0005-0000-0000-000053290000}"/>
    <cellStyle name="Normal 9 2 5 2 3 4" xfId="10626" xr:uid="{00000000-0005-0000-0000-000054290000}"/>
    <cellStyle name="Normal 9 2 5 2 3 5" xfId="10627" xr:uid="{00000000-0005-0000-0000-000055290000}"/>
    <cellStyle name="Normal 9 2 5 2 4" xfId="10628" xr:uid="{00000000-0005-0000-0000-000056290000}"/>
    <cellStyle name="Normal 9 2 5 2 4 2" xfId="10629" xr:uid="{00000000-0005-0000-0000-000057290000}"/>
    <cellStyle name="Normal 9 2 5 2 4 2 2" xfId="10630" xr:uid="{00000000-0005-0000-0000-000058290000}"/>
    <cellStyle name="Normal 9 2 5 2 4 3" xfId="10631" xr:uid="{00000000-0005-0000-0000-000059290000}"/>
    <cellStyle name="Normal 9 2 5 2 4 4" xfId="10632" xr:uid="{00000000-0005-0000-0000-00005A290000}"/>
    <cellStyle name="Normal 9 2 5 2 5" xfId="10633" xr:uid="{00000000-0005-0000-0000-00005B290000}"/>
    <cellStyle name="Normal 9 2 5 2 5 2" xfId="10634" xr:uid="{00000000-0005-0000-0000-00005C290000}"/>
    <cellStyle name="Normal 9 2 5 2 6" xfId="10635" xr:uid="{00000000-0005-0000-0000-00005D290000}"/>
    <cellStyle name="Normal 9 2 5 2 7" xfId="10636" xr:uid="{00000000-0005-0000-0000-00005E290000}"/>
    <cellStyle name="Normal 9 2 5 3" xfId="10637" xr:uid="{00000000-0005-0000-0000-00005F290000}"/>
    <cellStyle name="Normal 9 2 5 3 2" xfId="10638" xr:uid="{00000000-0005-0000-0000-000060290000}"/>
    <cellStyle name="Normal 9 2 5 3 2 2" xfId="10639" xr:uid="{00000000-0005-0000-0000-000061290000}"/>
    <cellStyle name="Normal 9 2 5 3 2 2 2" xfId="10640" xr:uid="{00000000-0005-0000-0000-000062290000}"/>
    <cellStyle name="Normal 9 2 5 3 2 2 2 2" xfId="10641" xr:uid="{00000000-0005-0000-0000-000063290000}"/>
    <cellStyle name="Normal 9 2 5 3 2 2 3" xfId="10642" xr:uid="{00000000-0005-0000-0000-000064290000}"/>
    <cellStyle name="Normal 9 2 5 3 2 2 4" xfId="10643" xr:uid="{00000000-0005-0000-0000-000065290000}"/>
    <cellStyle name="Normal 9 2 5 3 2 3" xfId="10644" xr:uid="{00000000-0005-0000-0000-000066290000}"/>
    <cellStyle name="Normal 9 2 5 3 2 3 2" xfId="10645" xr:uid="{00000000-0005-0000-0000-000067290000}"/>
    <cellStyle name="Normal 9 2 5 3 2 4" xfId="10646" xr:uid="{00000000-0005-0000-0000-000068290000}"/>
    <cellStyle name="Normal 9 2 5 3 2 5" xfId="10647" xr:uid="{00000000-0005-0000-0000-000069290000}"/>
    <cellStyle name="Normal 9 2 5 3 3" xfId="10648" xr:uid="{00000000-0005-0000-0000-00006A290000}"/>
    <cellStyle name="Normal 9 2 5 3 3 2" xfId="10649" xr:uid="{00000000-0005-0000-0000-00006B290000}"/>
    <cellStyle name="Normal 9 2 5 3 3 2 2" xfId="10650" xr:uid="{00000000-0005-0000-0000-00006C290000}"/>
    <cellStyle name="Normal 9 2 5 3 3 3" xfId="10651" xr:uid="{00000000-0005-0000-0000-00006D290000}"/>
    <cellStyle name="Normal 9 2 5 3 3 4" xfId="10652" xr:uid="{00000000-0005-0000-0000-00006E290000}"/>
    <cellStyle name="Normal 9 2 5 3 4" xfId="10653" xr:uid="{00000000-0005-0000-0000-00006F290000}"/>
    <cellStyle name="Normal 9 2 5 3 4 2" xfId="10654" xr:uid="{00000000-0005-0000-0000-000070290000}"/>
    <cellStyle name="Normal 9 2 5 3 5" xfId="10655" xr:uid="{00000000-0005-0000-0000-000071290000}"/>
    <cellStyle name="Normal 9 2 5 3 6" xfId="10656" xr:uid="{00000000-0005-0000-0000-000072290000}"/>
    <cellStyle name="Normal 9 2 5 4" xfId="10657" xr:uid="{00000000-0005-0000-0000-000073290000}"/>
    <cellStyle name="Normal 9 2 5 4 2" xfId="10658" xr:uid="{00000000-0005-0000-0000-000074290000}"/>
    <cellStyle name="Normal 9 2 5 4 2 2" xfId="10659" xr:uid="{00000000-0005-0000-0000-000075290000}"/>
    <cellStyle name="Normal 9 2 5 4 2 2 2" xfId="10660" xr:uid="{00000000-0005-0000-0000-000076290000}"/>
    <cellStyle name="Normal 9 2 5 4 2 2 2 2" xfId="10661" xr:uid="{00000000-0005-0000-0000-000077290000}"/>
    <cellStyle name="Normal 9 2 5 4 2 2 3" xfId="10662" xr:uid="{00000000-0005-0000-0000-000078290000}"/>
    <cellStyle name="Normal 9 2 5 4 2 2 4" xfId="10663" xr:uid="{00000000-0005-0000-0000-000079290000}"/>
    <cellStyle name="Normal 9 2 5 4 2 3" xfId="10664" xr:uid="{00000000-0005-0000-0000-00007A290000}"/>
    <cellStyle name="Normal 9 2 5 4 2 3 2" xfId="10665" xr:uid="{00000000-0005-0000-0000-00007B290000}"/>
    <cellStyle name="Normal 9 2 5 4 2 4" xfId="10666" xr:uid="{00000000-0005-0000-0000-00007C290000}"/>
    <cellStyle name="Normal 9 2 5 4 2 5" xfId="10667" xr:uid="{00000000-0005-0000-0000-00007D290000}"/>
    <cellStyle name="Normal 9 2 5 4 3" xfId="10668" xr:uid="{00000000-0005-0000-0000-00007E290000}"/>
    <cellStyle name="Normal 9 2 5 4 3 2" xfId="10669" xr:uid="{00000000-0005-0000-0000-00007F290000}"/>
    <cellStyle name="Normal 9 2 5 4 3 2 2" xfId="10670" xr:uid="{00000000-0005-0000-0000-000080290000}"/>
    <cellStyle name="Normal 9 2 5 4 3 3" xfId="10671" xr:uid="{00000000-0005-0000-0000-000081290000}"/>
    <cellStyle name="Normal 9 2 5 4 3 4" xfId="10672" xr:uid="{00000000-0005-0000-0000-000082290000}"/>
    <cellStyle name="Normal 9 2 5 4 4" xfId="10673" xr:uid="{00000000-0005-0000-0000-000083290000}"/>
    <cellStyle name="Normal 9 2 5 4 4 2" xfId="10674" xr:uid="{00000000-0005-0000-0000-000084290000}"/>
    <cellStyle name="Normal 9 2 5 4 5" xfId="10675" xr:uid="{00000000-0005-0000-0000-000085290000}"/>
    <cellStyle name="Normal 9 2 5 4 6" xfId="10676" xr:uid="{00000000-0005-0000-0000-000086290000}"/>
    <cellStyle name="Normal 9 2 5 5" xfId="10677" xr:uid="{00000000-0005-0000-0000-000087290000}"/>
    <cellStyle name="Normal 9 2 5 5 2" xfId="10678" xr:uid="{00000000-0005-0000-0000-000088290000}"/>
    <cellStyle name="Normal 9 2 5 5 2 2" xfId="10679" xr:uid="{00000000-0005-0000-0000-000089290000}"/>
    <cellStyle name="Normal 9 2 5 5 2 2 2" xfId="10680" xr:uid="{00000000-0005-0000-0000-00008A290000}"/>
    <cellStyle name="Normal 9 2 5 5 2 3" xfId="10681" xr:uid="{00000000-0005-0000-0000-00008B290000}"/>
    <cellStyle name="Normal 9 2 5 5 2 4" xfId="10682" xr:uid="{00000000-0005-0000-0000-00008C290000}"/>
    <cellStyle name="Normal 9 2 5 5 3" xfId="10683" xr:uid="{00000000-0005-0000-0000-00008D290000}"/>
    <cellStyle name="Normal 9 2 5 5 3 2" xfId="10684" xr:uid="{00000000-0005-0000-0000-00008E290000}"/>
    <cellStyle name="Normal 9 2 5 5 4" xfId="10685" xr:uid="{00000000-0005-0000-0000-00008F290000}"/>
    <cellStyle name="Normal 9 2 5 5 5" xfId="10686" xr:uid="{00000000-0005-0000-0000-000090290000}"/>
    <cellStyle name="Normal 9 2 5 6" xfId="10687" xr:uid="{00000000-0005-0000-0000-000091290000}"/>
    <cellStyle name="Normal 9 2 5 6 2" xfId="10688" xr:uid="{00000000-0005-0000-0000-000092290000}"/>
    <cellStyle name="Normal 9 2 5 6 2 2" xfId="10689" xr:uid="{00000000-0005-0000-0000-000093290000}"/>
    <cellStyle name="Normal 9 2 5 6 3" xfId="10690" xr:uid="{00000000-0005-0000-0000-000094290000}"/>
    <cellStyle name="Normal 9 2 5 6 4" xfId="10691" xr:uid="{00000000-0005-0000-0000-000095290000}"/>
    <cellStyle name="Normal 9 2 5 7" xfId="10692" xr:uid="{00000000-0005-0000-0000-000096290000}"/>
    <cellStyle name="Normal 9 2 5 7 2" xfId="10693" xr:uid="{00000000-0005-0000-0000-000097290000}"/>
    <cellStyle name="Normal 9 2 5 8" xfId="10694" xr:uid="{00000000-0005-0000-0000-000098290000}"/>
    <cellStyle name="Normal 9 2 5 9" xfId="10695" xr:uid="{00000000-0005-0000-0000-000099290000}"/>
    <cellStyle name="Normal 9 2 6" xfId="10696" xr:uid="{00000000-0005-0000-0000-00009A290000}"/>
    <cellStyle name="Normal 9 2 6 2" xfId="10697" xr:uid="{00000000-0005-0000-0000-00009B290000}"/>
    <cellStyle name="Normal 9 2 6 2 2" xfId="10698" xr:uid="{00000000-0005-0000-0000-00009C290000}"/>
    <cellStyle name="Normal 9 2 6 2 2 2" xfId="10699" xr:uid="{00000000-0005-0000-0000-00009D290000}"/>
    <cellStyle name="Normal 9 2 6 2 2 2 2" xfId="10700" xr:uid="{00000000-0005-0000-0000-00009E290000}"/>
    <cellStyle name="Normal 9 2 6 2 2 2 2 2" xfId="10701" xr:uid="{00000000-0005-0000-0000-00009F290000}"/>
    <cellStyle name="Normal 9 2 6 2 2 2 3" xfId="10702" xr:uid="{00000000-0005-0000-0000-0000A0290000}"/>
    <cellStyle name="Normal 9 2 6 2 2 2 4" xfId="10703" xr:uid="{00000000-0005-0000-0000-0000A1290000}"/>
    <cellStyle name="Normal 9 2 6 2 2 3" xfId="10704" xr:uid="{00000000-0005-0000-0000-0000A2290000}"/>
    <cellStyle name="Normal 9 2 6 2 2 3 2" xfId="10705" xr:uid="{00000000-0005-0000-0000-0000A3290000}"/>
    <cellStyle name="Normal 9 2 6 2 2 4" xfId="10706" xr:uid="{00000000-0005-0000-0000-0000A4290000}"/>
    <cellStyle name="Normal 9 2 6 2 2 5" xfId="10707" xr:uid="{00000000-0005-0000-0000-0000A5290000}"/>
    <cellStyle name="Normal 9 2 6 2 3" xfId="10708" xr:uid="{00000000-0005-0000-0000-0000A6290000}"/>
    <cellStyle name="Normal 9 2 6 2 3 2" xfId="10709" xr:uid="{00000000-0005-0000-0000-0000A7290000}"/>
    <cellStyle name="Normal 9 2 6 2 3 2 2" xfId="10710" xr:uid="{00000000-0005-0000-0000-0000A8290000}"/>
    <cellStyle name="Normal 9 2 6 2 3 3" xfId="10711" xr:uid="{00000000-0005-0000-0000-0000A9290000}"/>
    <cellStyle name="Normal 9 2 6 2 3 4" xfId="10712" xr:uid="{00000000-0005-0000-0000-0000AA290000}"/>
    <cellStyle name="Normal 9 2 6 2 4" xfId="10713" xr:uid="{00000000-0005-0000-0000-0000AB290000}"/>
    <cellStyle name="Normal 9 2 6 2 4 2" xfId="10714" xr:uid="{00000000-0005-0000-0000-0000AC290000}"/>
    <cellStyle name="Normal 9 2 6 2 5" xfId="10715" xr:uid="{00000000-0005-0000-0000-0000AD290000}"/>
    <cellStyle name="Normal 9 2 6 2 6" xfId="10716" xr:uid="{00000000-0005-0000-0000-0000AE290000}"/>
    <cellStyle name="Normal 9 2 6 3" xfId="10717" xr:uid="{00000000-0005-0000-0000-0000AF290000}"/>
    <cellStyle name="Normal 9 2 6 3 2" xfId="10718" xr:uid="{00000000-0005-0000-0000-0000B0290000}"/>
    <cellStyle name="Normal 9 2 6 3 2 2" xfId="10719" xr:uid="{00000000-0005-0000-0000-0000B1290000}"/>
    <cellStyle name="Normal 9 2 6 3 2 2 2" xfId="10720" xr:uid="{00000000-0005-0000-0000-0000B2290000}"/>
    <cellStyle name="Normal 9 2 6 3 2 3" xfId="10721" xr:uid="{00000000-0005-0000-0000-0000B3290000}"/>
    <cellStyle name="Normal 9 2 6 3 2 4" xfId="10722" xr:uid="{00000000-0005-0000-0000-0000B4290000}"/>
    <cellStyle name="Normal 9 2 6 3 3" xfId="10723" xr:uid="{00000000-0005-0000-0000-0000B5290000}"/>
    <cellStyle name="Normal 9 2 6 3 3 2" xfId="10724" xr:uid="{00000000-0005-0000-0000-0000B6290000}"/>
    <cellStyle name="Normal 9 2 6 3 4" xfId="10725" xr:uid="{00000000-0005-0000-0000-0000B7290000}"/>
    <cellStyle name="Normal 9 2 6 3 5" xfId="10726" xr:uid="{00000000-0005-0000-0000-0000B8290000}"/>
    <cellStyle name="Normal 9 2 6 4" xfId="10727" xr:uid="{00000000-0005-0000-0000-0000B9290000}"/>
    <cellStyle name="Normal 9 2 6 4 2" xfId="10728" xr:uid="{00000000-0005-0000-0000-0000BA290000}"/>
    <cellStyle name="Normal 9 2 6 4 2 2" xfId="10729" xr:uid="{00000000-0005-0000-0000-0000BB290000}"/>
    <cellStyle name="Normal 9 2 6 4 3" xfId="10730" xr:uid="{00000000-0005-0000-0000-0000BC290000}"/>
    <cellStyle name="Normal 9 2 6 4 4" xfId="10731" xr:uid="{00000000-0005-0000-0000-0000BD290000}"/>
    <cellStyle name="Normal 9 2 6 5" xfId="10732" xr:uid="{00000000-0005-0000-0000-0000BE290000}"/>
    <cellStyle name="Normal 9 2 6 5 2" xfId="10733" xr:uid="{00000000-0005-0000-0000-0000BF290000}"/>
    <cellStyle name="Normal 9 2 6 6" xfId="10734" xr:uid="{00000000-0005-0000-0000-0000C0290000}"/>
    <cellStyle name="Normal 9 2 6 7" xfId="10735" xr:uid="{00000000-0005-0000-0000-0000C1290000}"/>
    <cellStyle name="Normal 9 2 7" xfId="10736" xr:uid="{00000000-0005-0000-0000-0000C2290000}"/>
    <cellStyle name="Normal 9 2 7 2" xfId="10737" xr:uid="{00000000-0005-0000-0000-0000C3290000}"/>
    <cellStyle name="Normal 9 2 7 2 2" xfId="10738" xr:uid="{00000000-0005-0000-0000-0000C4290000}"/>
    <cellStyle name="Normal 9 2 7 2 2 2" xfId="10739" xr:uid="{00000000-0005-0000-0000-0000C5290000}"/>
    <cellStyle name="Normal 9 2 7 2 2 2 2" xfId="10740" xr:uid="{00000000-0005-0000-0000-0000C6290000}"/>
    <cellStyle name="Normal 9 2 7 2 2 3" xfId="10741" xr:uid="{00000000-0005-0000-0000-0000C7290000}"/>
    <cellStyle name="Normal 9 2 7 2 2 4" xfId="10742" xr:uid="{00000000-0005-0000-0000-0000C8290000}"/>
    <cellStyle name="Normal 9 2 7 2 3" xfId="10743" xr:uid="{00000000-0005-0000-0000-0000C9290000}"/>
    <cellStyle name="Normal 9 2 7 2 3 2" xfId="10744" xr:uid="{00000000-0005-0000-0000-0000CA290000}"/>
    <cellStyle name="Normal 9 2 7 2 4" xfId="10745" xr:uid="{00000000-0005-0000-0000-0000CB290000}"/>
    <cellStyle name="Normal 9 2 7 2 5" xfId="10746" xr:uid="{00000000-0005-0000-0000-0000CC290000}"/>
    <cellStyle name="Normal 9 2 7 3" xfId="10747" xr:uid="{00000000-0005-0000-0000-0000CD290000}"/>
    <cellStyle name="Normal 9 2 7 3 2" xfId="10748" xr:uid="{00000000-0005-0000-0000-0000CE290000}"/>
    <cellStyle name="Normal 9 2 7 3 2 2" xfId="10749" xr:uid="{00000000-0005-0000-0000-0000CF290000}"/>
    <cellStyle name="Normal 9 2 7 3 3" xfId="10750" xr:uid="{00000000-0005-0000-0000-0000D0290000}"/>
    <cellStyle name="Normal 9 2 7 3 4" xfId="10751" xr:uid="{00000000-0005-0000-0000-0000D1290000}"/>
    <cellStyle name="Normal 9 2 7 4" xfId="10752" xr:uid="{00000000-0005-0000-0000-0000D2290000}"/>
    <cellStyle name="Normal 9 2 7 4 2" xfId="10753" xr:uid="{00000000-0005-0000-0000-0000D3290000}"/>
    <cellStyle name="Normal 9 2 7 5" xfId="10754" xr:uid="{00000000-0005-0000-0000-0000D4290000}"/>
    <cellStyle name="Normal 9 2 7 6" xfId="10755" xr:uid="{00000000-0005-0000-0000-0000D5290000}"/>
    <cellStyle name="Normal 9 2 8" xfId="10756" xr:uid="{00000000-0005-0000-0000-0000D6290000}"/>
    <cellStyle name="Normal 9 2 8 2" xfId="10757" xr:uid="{00000000-0005-0000-0000-0000D7290000}"/>
    <cellStyle name="Normal 9 2 8 2 2" xfId="10758" xr:uid="{00000000-0005-0000-0000-0000D8290000}"/>
    <cellStyle name="Normal 9 2 8 2 2 2" xfId="10759" xr:uid="{00000000-0005-0000-0000-0000D9290000}"/>
    <cellStyle name="Normal 9 2 8 2 2 2 2" xfId="10760" xr:uid="{00000000-0005-0000-0000-0000DA290000}"/>
    <cellStyle name="Normal 9 2 8 2 2 3" xfId="10761" xr:uid="{00000000-0005-0000-0000-0000DB290000}"/>
    <cellStyle name="Normal 9 2 8 2 2 4" xfId="10762" xr:uid="{00000000-0005-0000-0000-0000DC290000}"/>
    <cellStyle name="Normal 9 2 8 2 3" xfId="10763" xr:uid="{00000000-0005-0000-0000-0000DD290000}"/>
    <cellStyle name="Normal 9 2 8 2 3 2" xfId="10764" xr:uid="{00000000-0005-0000-0000-0000DE290000}"/>
    <cellStyle name="Normal 9 2 8 2 4" xfId="10765" xr:uid="{00000000-0005-0000-0000-0000DF290000}"/>
    <cellStyle name="Normal 9 2 8 2 5" xfId="10766" xr:uid="{00000000-0005-0000-0000-0000E0290000}"/>
    <cellStyle name="Normal 9 2 8 3" xfId="10767" xr:uid="{00000000-0005-0000-0000-0000E1290000}"/>
    <cellStyle name="Normal 9 2 8 3 2" xfId="10768" xr:uid="{00000000-0005-0000-0000-0000E2290000}"/>
    <cellStyle name="Normal 9 2 8 3 2 2" xfId="10769" xr:uid="{00000000-0005-0000-0000-0000E3290000}"/>
    <cellStyle name="Normal 9 2 8 3 3" xfId="10770" xr:uid="{00000000-0005-0000-0000-0000E4290000}"/>
    <cellStyle name="Normal 9 2 8 3 4" xfId="10771" xr:uid="{00000000-0005-0000-0000-0000E5290000}"/>
    <cellStyle name="Normal 9 2 8 4" xfId="10772" xr:uid="{00000000-0005-0000-0000-0000E6290000}"/>
    <cellStyle name="Normal 9 2 8 4 2" xfId="10773" xr:uid="{00000000-0005-0000-0000-0000E7290000}"/>
    <cellStyle name="Normal 9 2 8 5" xfId="10774" xr:uid="{00000000-0005-0000-0000-0000E8290000}"/>
    <cellStyle name="Normal 9 2 8 6" xfId="10775" xr:uid="{00000000-0005-0000-0000-0000E9290000}"/>
    <cellStyle name="Normal 9 2 9" xfId="10776" xr:uid="{00000000-0005-0000-0000-0000EA290000}"/>
    <cellStyle name="Normal 9 2 9 2" xfId="10777" xr:uid="{00000000-0005-0000-0000-0000EB290000}"/>
    <cellStyle name="Normal 9 2 9 2 2" xfId="10778" xr:uid="{00000000-0005-0000-0000-0000EC290000}"/>
    <cellStyle name="Normal 9 2 9 2 2 2" xfId="10779" xr:uid="{00000000-0005-0000-0000-0000ED290000}"/>
    <cellStyle name="Normal 9 2 9 2 3" xfId="10780" xr:uid="{00000000-0005-0000-0000-0000EE290000}"/>
    <cellStyle name="Normal 9 2 9 2 4" xfId="10781" xr:uid="{00000000-0005-0000-0000-0000EF290000}"/>
    <cellStyle name="Normal 9 2 9 3" xfId="10782" xr:uid="{00000000-0005-0000-0000-0000F0290000}"/>
    <cellStyle name="Normal 9 2 9 3 2" xfId="10783" xr:uid="{00000000-0005-0000-0000-0000F1290000}"/>
    <cellStyle name="Normal 9 2 9 4" xfId="10784" xr:uid="{00000000-0005-0000-0000-0000F2290000}"/>
    <cellStyle name="Normal 9 2 9 5" xfId="10785" xr:uid="{00000000-0005-0000-0000-0000F3290000}"/>
    <cellStyle name="Normal 9 3" xfId="10786" xr:uid="{00000000-0005-0000-0000-0000F4290000}"/>
    <cellStyle name="Normal 9 3 10" xfId="10787" xr:uid="{00000000-0005-0000-0000-0000F5290000}"/>
    <cellStyle name="Normal 9 3 10 2" xfId="10788" xr:uid="{00000000-0005-0000-0000-0000F6290000}"/>
    <cellStyle name="Normal 9 3 10 2 2" xfId="10789" xr:uid="{00000000-0005-0000-0000-0000F7290000}"/>
    <cellStyle name="Normal 9 3 10 3" xfId="10790" xr:uid="{00000000-0005-0000-0000-0000F8290000}"/>
    <cellStyle name="Normal 9 3 10 4" xfId="10791" xr:uid="{00000000-0005-0000-0000-0000F9290000}"/>
    <cellStyle name="Normal 9 3 11" xfId="10792" xr:uid="{00000000-0005-0000-0000-0000FA290000}"/>
    <cellStyle name="Normal 9 3 11 2" xfId="10793" xr:uid="{00000000-0005-0000-0000-0000FB290000}"/>
    <cellStyle name="Normal 9 3 11 2 2" xfId="10794" xr:uid="{00000000-0005-0000-0000-0000FC290000}"/>
    <cellStyle name="Normal 9 3 11 3" xfId="10795" xr:uid="{00000000-0005-0000-0000-0000FD290000}"/>
    <cellStyle name="Normal 9 3 12" xfId="10796" xr:uid="{00000000-0005-0000-0000-0000FE290000}"/>
    <cellStyle name="Normal 9 3 12 2" xfId="10797" xr:uid="{00000000-0005-0000-0000-0000FF290000}"/>
    <cellStyle name="Normal 9 3 12 2 2" xfId="10798" xr:uid="{00000000-0005-0000-0000-0000002A0000}"/>
    <cellStyle name="Normal 9 3 12 3" xfId="10799" xr:uid="{00000000-0005-0000-0000-0000012A0000}"/>
    <cellStyle name="Normal 9 3 13" xfId="10800" xr:uid="{00000000-0005-0000-0000-0000022A0000}"/>
    <cellStyle name="Normal 9 3 13 2" xfId="10801" xr:uid="{00000000-0005-0000-0000-0000032A0000}"/>
    <cellStyle name="Normal 9 3 14" xfId="10802" xr:uid="{00000000-0005-0000-0000-0000042A0000}"/>
    <cellStyle name="Normal 9 3 15" xfId="10803" xr:uid="{00000000-0005-0000-0000-0000052A0000}"/>
    <cellStyle name="Normal 9 3 2" xfId="10804" xr:uid="{00000000-0005-0000-0000-0000062A0000}"/>
    <cellStyle name="Normal 9 3 2 10" xfId="10805" xr:uid="{00000000-0005-0000-0000-0000072A0000}"/>
    <cellStyle name="Normal 9 3 2 2" xfId="10806" xr:uid="{00000000-0005-0000-0000-0000082A0000}"/>
    <cellStyle name="Normal 9 3 2 2 2" xfId="10807" xr:uid="{00000000-0005-0000-0000-0000092A0000}"/>
    <cellStyle name="Normal 9 3 2 2 2 2" xfId="10808" xr:uid="{00000000-0005-0000-0000-00000A2A0000}"/>
    <cellStyle name="Normal 9 3 2 2 2 2 2" xfId="10809" xr:uid="{00000000-0005-0000-0000-00000B2A0000}"/>
    <cellStyle name="Normal 9 3 2 2 2 2 2 2" xfId="10810" xr:uid="{00000000-0005-0000-0000-00000C2A0000}"/>
    <cellStyle name="Normal 9 3 2 2 2 2 2 2 2" xfId="10811" xr:uid="{00000000-0005-0000-0000-00000D2A0000}"/>
    <cellStyle name="Normal 9 3 2 2 2 2 2 2 2 2" xfId="10812" xr:uid="{00000000-0005-0000-0000-00000E2A0000}"/>
    <cellStyle name="Normal 9 3 2 2 2 2 2 2 3" xfId="10813" xr:uid="{00000000-0005-0000-0000-00000F2A0000}"/>
    <cellStyle name="Normal 9 3 2 2 2 2 2 2 4" xfId="10814" xr:uid="{00000000-0005-0000-0000-0000102A0000}"/>
    <cellStyle name="Normal 9 3 2 2 2 2 2 3" xfId="10815" xr:uid="{00000000-0005-0000-0000-0000112A0000}"/>
    <cellStyle name="Normal 9 3 2 2 2 2 2 3 2" xfId="10816" xr:uid="{00000000-0005-0000-0000-0000122A0000}"/>
    <cellStyle name="Normal 9 3 2 2 2 2 2 4" xfId="10817" xr:uid="{00000000-0005-0000-0000-0000132A0000}"/>
    <cellStyle name="Normal 9 3 2 2 2 2 2 5" xfId="10818" xr:uid="{00000000-0005-0000-0000-0000142A0000}"/>
    <cellStyle name="Normal 9 3 2 2 2 2 3" xfId="10819" xr:uid="{00000000-0005-0000-0000-0000152A0000}"/>
    <cellStyle name="Normal 9 3 2 2 2 2 3 2" xfId="10820" xr:uid="{00000000-0005-0000-0000-0000162A0000}"/>
    <cellStyle name="Normal 9 3 2 2 2 2 3 2 2" xfId="10821" xr:uid="{00000000-0005-0000-0000-0000172A0000}"/>
    <cellStyle name="Normal 9 3 2 2 2 2 3 3" xfId="10822" xr:uid="{00000000-0005-0000-0000-0000182A0000}"/>
    <cellStyle name="Normal 9 3 2 2 2 2 3 4" xfId="10823" xr:uid="{00000000-0005-0000-0000-0000192A0000}"/>
    <cellStyle name="Normal 9 3 2 2 2 2 4" xfId="10824" xr:uid="{00000000-0005-0000-0000-00001A2A0000}"/>
    <cellStyle name="Normal 9 3 2 2 2 2 4 2" xfId="10825" xr:uid="{00000000-0005-0000-0000-00001B2A0000}"/>
    <cellStyle name="Normal 9 3 2 2 2 2 5" xfId="10826" xr:uid="{00000000-0005-0000-0000-00001C2A0000}"/>
    <cellStyle name="Normal 9 3 2 2 2 2 6" xfId="10827" xr:uid="{00000000-0005-0000-0000-00001D2A0000}"/>
    <cellStyle name="Normal 9 3 2 2 2 3" xfId="10828" xr:uid="{00000000-0005-0000-0000-00001E2A0000}"/>
    <cellStyle name="Normal 9 3 2 2 2 3 2" xfId="10829" xr:uid="{00000000-0005-0000-0000-00001F2A0000}"/>
    <cellStyle name="Normal 9 3 2 2 2 3 2 2" xfId="10830" xr:uid="{00000000-0005-0000-0000-0000202A0000}"/>
    <cellStyle name="Normal 9 3 2 2 2 3 2 2 2" xfId="10831" xr:uid="{00000000-0005-0000-0000-0000212A0000}"/>
    <cellStyle name="Normal 9 3 2 2 2 3 2 3" xfId="10832" xr:uid="{00000000-0005-0000-0000-0000222A0000}"/>
    <cellStyle name="Normal 9 3 2 2 2 3 2 4" xfId="10833" xr:uid="{00000000-0005-0000-0000-0000232A0000}"/>
    <cellStyle name="Normal 9 3 2 2 2 3 3" xfId="10834" xr:uid="{00000000-0005-0000-0000-0000242A0000}"/>
    <cellStyle name="Normal 9 3 2 2 2 3 3 2" xfId="10835" xr:uid="{00000000-0005-0000-0000-0000252A0000}"/>
    <cellStyle name="Normal 9 3 2 2 2 3 4" xfId="10836" xr:uid="{00000000-0005-0000-0000-0000262A0000}"/>
    <cellStyle name="Normal 9 3 2 2 2 3 5" xfId="10837" xr:uid="{00000000-0005-0000-0000-0000272A0000}"/>
    <cellStyle name="Normal 9 3 2 2 2 4" xfId="10838" xr:uid="{00000000-0005-0000-0000-0000282A0000}"/>
    <cellStyle name="Normal 9 3 2 2 2 4 2" xfId="10839" xr:uid="{00000000-0005-0000-0000-0000292A0000}"/>
    <cellStyle name="Normal 9 3 2 2 2 4 2 2" xfId="10840" xr:uid="{00000000-0005-0000-0000-00002A2A0000}"/>
    <cellStyle name="Normal 9 3 2 2 2 4 3" xfId="10841" xr:uid="{00000000-0005-0000-0000-00002B2A0000}"/>
    <cellStyle name="Normal 9 3 2 2 2 4 4" xfId="10842" xr:uid="{00000000-0005-0000-0000-00002C2A0000}"/>
    <cellStyle name="Normal 9 3 2 2 2 5" xfId="10843" xr:uid="{00000000-0005-0000-0000-00002D2A0000}"/>
    <cellStyle name="Normal 9 3 2 2 2 5 2" xfId="10844" xr:uid="{00000000-0005-0000-0000-00002E2A0000}"/>
    <cellStyle name="Normal 9 3 2 2 2 6" xfId="10845" xr:uid="{00000000-0005-0000-0000-00002F2A0000}"/>
    <cellStyle name="Normal 9 3 2 2 2 7" xfId="10846" xr:uid="{00000000-0005-0000-0000-0000302A0000}"/>
    <cellStyle name="Normal 9 3 2 2 3" xfId="10847" xr:uid="{00000000-0005-0000-0000-0000312A0000}"/>
    <cellStyle name="Normal 9 3 2 2 3 2" xfId="10848" xr:uid="{00000000-0005-0000-0000-0000322A0000}"/>
    <cellStyle name="Normal 9 3 2 2 3 2 2" xfId="10849" xr:uid="{00000000-0005-0000-0000-0000332A0000}"/>
    <cellStyle name="Normal 9 3 2 2 3 2 2 2" xfId="10850" xr:uid="{00000000-0005-0000-0000-0000342A0000}"/>
    <cellStyle name="Normal 9 3 2 2 3 2 2 2 2" xfId="10851" xr:uid="{00000000-0005-0000-0000-0000352A0000}"/>
    <cellStyle name="Normal 9 3 2 2 3 2 2 3" xfId="10852" xr:uid="{00000000-0005-0000-0000-0000362A0000}"/>
    <cellStyle name="Normal 9 3 2 2 3 2 2 4" xfId="10853" xr:uid="{00000000-0005-0000-0000-0000372A0000}"/>
    <cellStyle name="Normal 9 3 2 2 3 2 3" xfId="10854" xr:uid="{00000000-0005-0000-0000-0000382A0000}"/>
    <cellStyle name="Normal 9 3 2 2 3 2 3 2" xfId="10855" xr:uid="{00000000-0005-0000-0000-0000392A0000}"/>
    <cellStyle name="Normal 9 3 2 2 3 2 4" xfId="10856" xr:uid="{00000000-0005-0000-0000-00003A2A0000}"/>
    <cellStyle name="Normal 9 3 2 2 3 2 5" xfId="10857" xr:uid="{00000000-0005-0000-0000-00003B2A0000}"/>
    <cellStyle name="Normal 9 3 2 2 3 3" xfId="10858" xr:uid="{00000000-0005-0000-0000-00003C2A0000}"/>
    <cellStyle name="Normal 9 3 2 2 3 3 2" xfId="10859" xr:uid="{00000000-0005-0000-0000-00003D2A0000}"/>
    <cellStyle name="Normal 9 3 2 2 3 3 2 2" xfId="10860" xr:uid="{00000000-0005-0000-0000-00003E2A0000}"/>
    <cellStyle name="Normal 9 3 2 2 3 3 3" xfId="10861" xr:uid="{00000000-0005-0000-0000-00003F2A0000}"/>
    <cellStyle name="Normal 9 3 2 2 3 3 4" xfId="10862" xr:uid="{00000000-0005-0000-0000-0000402A0000}"/>
    <cellStyle name="Normal 9 3 2 2 3 4" xfId="10863" xr:uid="{00000000-0005-0000-0000-0000412A0000}"/>
    <cellStyle name="Normal 9 3 2 2 3 4 2" xfId="10864" xr:uid="{00000000-0005-0000-0000-0000422A0000}"/>
    <cellStyle name="Normal 9 3 2 2 3 5" xfId="10865" xr:uid="{00000000-0005-0000-0000-0000432A0000}"/>
    <cellStyle name="Normal 9 3 2 2 3 6" xfId="10866" xr:uid="{00000000-0005-0000-0000-0000442A0000}"/>
    <cellStyle name="Normal 9 3 2 2 4" xfId="10867" xr:uid="{00000000-0005-0000-0000-0000452A0000}"/>
    <cellStyle name="Normal 9 3 2 2 4 2" xfId="10868" xr:uid="{00000000-0005-0000-0000-0000462A0000}"/>
    <cellStyle name="Normal 9 3 2 2 4 2 2" xfId="10869" xr:uid="{00000000-0005-0000-0000-0000472A0000}"/>
    <cellStyle name="Normal 9 3 2 2 4 2 2 2" xfId="10870" xr:uid="{00000000-0005-0000-0000-0000482A0000}"/>
    <cellStyle name="Normal 9 3 2 2 4 2 2 2 2" xfId="10871" xr:uid="{00000000-0005-0000-0000-0000492A0000}"/>
    <cellStyle name="Normal 9 3 2 2 4 2 2 3" xfId="10872" xr:uid="{00000000-0005-0000-0000-00004A2A0000}"/>
    <cellStyle name="Normal 9 3 2 2 4 2 2 4" xfId="10873" xr:uid="{00000000-0005-0000-0000-00004B2A0000}"/>
    <cellStyle name="Normal 9 3 2 2 4 2 3" xfId="10874" xr:uid="{00000000-0005-0000-0000-00004C2A0000}"/>
    <cellStyle name="Normal 9 3 2 2 4 2 3 2" xfId="10875" xr:uid="{00000000-0005-0000-0000-00004D2A0000}"/>
    <cellStyle name="Normal 9 3 2 2 4 2 4" xfId="10876" xr:uid="{00000000-0005-0000-0000-00004E2A0000}"/>
    <cellStyle name="Normal 9 3 2 2 4 2 5" xfId="10877" xr:uid="{00000000-0005-0000-0000-00004F2A0000}"/>
    <cellStyle name="Normal 9 3 2 2 4 3" xfId="10878" xr:uid="{00000000-0005-0000-0000-0000502A0000}"/>
    <cellStyle name="Normal 9 3 2 2 4 3 2" xfId="10879" xr:uid="{00000000-0005-0000-0000-0000512A0000}"/>
    <cellStyle name="Normal 9 3 2 2 4 3 2 2" xfId="10880" xr:uid="{00000000-0005-0000-0000-0000522A0000}"/>
    <cellStyle name="Normal 9 3 2 2 4 3 3" xfId="10881" xr:uid="{00000000-0005-0000-0000-0000532A0000}"/>
    <cellStyle name="Normal 9 3 2 2 4 3 4" xfId="10882" xr:uid="{00000000-0005-0000-0000-0000542A0000}"/>
    <cellStyle name="Normal 9 3 2 2 4 4" xfId="10883" xr:uid="{00000000-0005-0000-0000-0000552A0000}"/>
    <cellStyle name="Normal 9 3 2 2 4 4 2" xfId="10884" xr:uid="{00000000-0005-0000-0000-0000562A0000}"/>
    <cellStyle name="Normal 9 3 2 2 4 5" xfId="10885" xr:uid="{00000000-0005-0000-0000-0000572A0000}"/>
    <cellStyle name="Normal 9 3 2 2 4 6" xfId="10886" xr:uid="{00000000-0005-0000-0000-0000582A0000}"/>
    <cellStyle name="Normal 9 3 2 2 5" xfId="10887" xr:uid="{00000000-0005-0000-0000-0000592A0000}"/>
    <cellStyle name="Normal 9 3 2 2 5 2" xfId="10888" xr:uid="{00000000-0005-0000-0000-00005A2A0000}"/>
    <cellStyle name="Normal 9 3 2 2 5 2 2" xfId="10889" xr:uid="{00000000-0005-0000-0000-00005B2A0000}"/>
    <cellStyle name="Normal 9 3 2 2 5 2 2 2" xfId="10890" xr:uid="{00000000-0005-0000-0000-00005C2A0000}"/>
    <cellStyle name="Normal 9 3 2 2 5 2 3" xfId="10891" xr:uid="{00000000-0005-0000-0000-00005D2A0000}"/>
    <cellStyle name="Normal 9 3 2 2 5 2 4" xfId="10892" xr:uid="{00000000-0005-0000-0000-00005E2A0000}"/>
    <cellStyle name="Normal 9 3 2 2 5 3" xfId="10893" xr:uid="{00000000-0005-0000-0000-00005F2A0000}"/>
    <cellStyle name="Normal 9 3 2 2 5 3 2" xfId="10894" xr:uid="{00000000-0005-0000-0000-0000602A0000}"/>
    <cellStyle name="Normal 9 3 2 2 5 4" xfId="10895" xr:uid="{00000000-0005-0000-0000-0000612A0000}"/>
    <cellStyle name="Normal 9 3 2 2 5 5" xfId="10896" xr:uid="{00000000-0005-0000-0000-0000622A0000}"/>
    <cellStyle name="Normal 9 3 2 2 6" xfId="10897" xr:uid="{00000000-0005-0000-0000-0000632A0000}"/>
    <cellStyle name="Normal 9 3 2 2 6 2" xfId="10898" xr:uid="{00000000-0005-0000-0000-0000642A0000}"/>
    <cellStyle name="Normal 9 3 2 2 6 2 2" xfId="10899" xr:uid="{00000000-0005-0000-0000-0000652A0000}"/>
    <cellStyle name="Normal 9 3 2 2 6 3" xfId="10900" xr:uid="{00000000-0005-0000-0000-0000662A0000}"/>
    <cellStyle name="Normal 9 3 2 2 6 4" xfId="10901" xr:uid="{00000000-0005-0000-0000-0000672A0000}"/>
    <cellStyle name="Normal 9 3 2 2 7" xfId="10902" xr:uid="{00000000-0005-0000-0000-0000682A0000}"/>
    <cellStyle name="Normal 9 3 2 2 7 2" xfId="10903" xr:uid="{00000000-0005-0000-0000-0000692A0000}"/>
    <cellStyle name="Normal 9 3 2 2 8" xfId="10904" xr:uid="{00000000-0005-0000-0000-00006A2A0000}"/>
    <cellStyle name="Normal 9 3 2 2 9" xfId="10905" xr:uid="{00000000-0005-0000-0000-00006B2A0000}"/>
    <cellStyle name="Normal 9 3 2 3" xfId="10906" xr:uid="{00000000-0005-0000-0000-00006C2A0000}"/>
    <cellStyle name="Normal 9 3 2 3 2" xfId="10907" xr:uid="{00000000-0005-0000-0000-00006D2A0000}"/>
    <cellStyle name="Normal 9 3 2 3 2 2" xfId="10908" xr:uid="{00000000-0005-0000-0000-00006E2A0000}"/>
    <cellStyle name="Normal 9 3 2 3 2 2 2" xfId="10909" xr:uid="{00000000-0005-0000-0000-00006F2A0000}"/>
    <cellStyle name="Normal 9 3 2 3 2 2 2 2" xfId="10910" xr:uid="{00000000-0005-0000-0000-0000702A0000}"/>
    <cellStyle name="Normal 9 3 2 3 2 2 2 2 2" xfId="10911" xr:uid="{00000000-0005-0000-0000-0000712A0000}"/>
    <cellStyle name="Normal 9 3 2 3 2 2 2 3" xfId="10912" xr:uid="{00000000-0005-0000-0000-0000722A0000}"/>
    <cellStyle name="Normal 9 3 2 3 2 2 2 4" xfId="10913" xr:uid="{00000000-0005-0000-0000-0000732A0000}"/>
    <cellStyle name="Normal 9 3 2 3 2 2 3" xfId="10914" xr:uid="{00000000-0005-0000-0000-0000742A0000}"/>
    <cellStyle name="Normal 9 3 2 3 2 2 3 2" xfId="10915" xr:uid="{00000000-0005-0000-0000-0000752A0000}"/>
    <cellStyle name="Normal 9 3 2 3 2 2 4" xfId="10916" xr:uid="{00000000-0005-0000-0000-0000762A0000}"/>
    <cellStyle name="Normal 9 3 2 3 2 2 5" xfId="10917" xr:uid="{00000000-0005-0000-0000-0000772A0000}"/>
    <cellStyle name="Normal 9 3 2 3 2 3" xfId="10918" xr:uid="{00000000-0005-0000-0000-0000782A0000}"/>
    <cellStyle name="Normal 9 3 2 3 2 3 2" xfId="10919" xr:uid="{00000000-0005-0000-0000-0000792A0000}"/>
    <cellStyle name="Normal 9 3 2 3 2 3 2 2" xfId="10920" xr:uid="{00000000-0005-0000-0000-00007A2A0000}"/>
    <cellStyle name="Normal 9 3 2 3 2 3 3" xfId="10921" xr:uid="{00000000-0005-0000-0000-00007B2A0000}"/>
    <cellStyle name="Normal 9 3 2 3 2 3 4" xfId="10922" xr:uid="{00000000-0005-0000-0000-00007C2A0000}"/>
    <cellStyle name="Normal 9 3 2 3 2 4" xfId="10923" xr:uid="{00000000-0005-0000-0000-00007D2A0000}"/>
    <cellStyle name="Normal 9 3 2 3 2 4 2" xfId="10924" xr:uid="{00000000-0005-0000-0000-00007E2A0000}"/>
    <cellStyle name="Normal 9 3 2 3 2 5" xfId="10925" xr:uid="{00000000-0005-0000-0000-00007F2A0000}"/>
    <cellStyle name="Normal 9 3 2 3 2 6" xfId="10926" xr:uid="{00000000-0005-0000-0000-0000802A0000}"/>
    <cellStyle name="Normal 9 3 2 3 3" xfId="10927" xr:uid="{00000000-0005-0000-0000-0000812A0000}"/>
    <cellStyle name="Normal 9 3 2 3 3 2" xfId="10928" xr:uid="{00000000-0005-0000-0000-0000822A0000}"/>
    <cellStyle name="Normal 9 3 2 3 3 2 2" xfId="10929" xr:uid="{00000000-0005-0000-0000-0000832A0000}"/>
    <cellStyle name="Normal 9 3 2 3 3 2 2 2" xfId="10930" xr:uid="{00000000-0005-0000-0000-0000842A0000}"/>
    <cellStyle name="Normal 9 3 2 3 3 2 3" xfId="10931" xr:uid="{00000000-0005-0000-0000-0000852A0000}"/>
    <cellStyle name="Normal 9 3 2 3 3 2 4" xfId="10932" xr:uid="{00000000-0005-0000-0000-0000862A0000}"/>
    <cellStyle name="Normal 9 3 2 3 3 3" xfId="10933" xr:uid="{00000000-0005-0000-0000-0000872A0000}"/>
    <cellStyle name="Normal 9 3 2 3 3 3 2" xfId="10934" xr:uid="{00000000-0005-0000-0000-0000882A0000}"/>
    <cellStyle name="Normal 9 3 2 3 3 4" xfId="10935" xr:uid="{00000000-0005-0000-0000-0000892A0000}"/>
    <cellStyle name="Normal 9 3 2 3 3 5" xfId="10936" xr:uid="{00000000-0005-0000-0000-00008A2A0000}"/>
    <cellStyle name="Normal 9 3 2 3 4" xfId="10937" xr:uid="{00000000-0005-0000-0000-00008B2A0000}"/>
    <cellStyle name="Normal 9 3 2 3 4 2" xfId="10938" xr:uid="{00000000-0005-0000-0000-00008C2A0000}"/>
    <cellStyle name="Normal 9 3 2 3 4 2 2" xfId="10939" xr:uid="{00000000-0005-0000-0000-00008D2A0000}"/>
    <cellStyle name="Normal 9 3 2 3 4 3" xfId="10940" xr:uid="{00000000-0005-0000-0000-00008E2A0000}"/>
    <cellStyle name="Normal 9 3 2 3 4 4" xfId="10941" xr:uid="{00000000-0005-0000-0000-00008F2A0000}"/>
    <cellStyle name="Normal 9 3 2 3 5" xfId="10942" xr:uid="{00000000-0005-0000-0000-0000902A0000}"/>
    <cellStyle name="Normal 9 3 2 3 5 2" xfId="10943" xr:uid="{00000000-0005-0000-0000-0000912A0000}"/>
    <cellStyle name="Normal 9 3 2 3 6" xfId="10944" xr:uid="{00000000-0005-0000-0000-0000922A0000}"/>
    <cellStyle name="Normal 9 3 2 3 7" xfId="10945" xr:uid="{00000000-0005-0000-0000-0000932A0000}"/>
    <cellStyle name="Normal 9 3 2 4" xfId="10946" xr:uid="{00000000-0005-0000-0000-0000942A0000}"/>
    <cellStyle name="Normal 9 3 2 4 2" xfId="10947" xr:uid="{00000000-0005-0000-0000-0000952A0000}"/>
    <cellStyle name="Normal 9 3 2 4 2 2" xfId="10948" xr:uid="{00000000-0005-0000-0000-0000962A0000}"/>
    <cellStyle name="Normal 9 3 2 4 2 2 2" xfId="10949" xr:uid="{00000000-0005-0000-0000-0000972A0000}"/>
    <cellStyle name="Normal 9 3 2 4 2 2 2 2" xfId="10950" xr:uid="{00000000-0005-0000-0000-0000982A0000}"/>
    <cellStyle name="Normal 9 3 2 4 2 2 3" xfId="10951" xr:uid="{00000000-0005-0000-0000-0000992A0000}"/>
    <cellStyle name="Normal 9 3 2 4 2 2 4" xfId="10952" xr:uid="{00000000-0005-0000-0000-00009A2A0000}"/>
    <cellStyle name="Normal 9 3 2 4 2 3" xfId="10953" xr:uid="{00000000-0005-0000-0000-00009B2A0000}"/>
    <cellStyle name="Normal 9 3 2 4 2 3 2" xfId="10954" xr:uid="{00000000-0005-0000-0000-00009C2A0000}"/>
    <cellStyle name="Normal 9 3 2 4 2 4" xfId="10955" xr:uid="{00000000-0005-0000-0000-00009D2A0000}"/>
    <cellStyle name="Normal 9 3 2 4 2 5" xfId="10956" xr:uid="{00000000-0005-0000-0000-00009E2A0000}"/>
    <cellStyle name="Normal 9 3 2 4 3" xfId="10957" xr:uid="{00000000-0005-0000-0000-00009F2A0000}"/>
    <cellStyle name="Normal 9 3 2 4 3 2" xfId="10958" xr:uid="{00000000-0005-0000-0000-0000A02A0000}"/>
    <cellStyle name="Normal 9 3 2 4 3 2 2" xfId="10959" xr:uid="{00000000-0005-0000-0000-0000A12A0000}"/>
    <cellStyle name="Normal 9 3 2 4 3 3" xfId="10960" xr:uid="{00000000-0005-0000-0000-0000A22A0000}"/>
    <cellStyle name="Normal 9 3 2 4 3 4" xfId="10961" xr:uid="{00000000-0005-0000-0000-0000A32A0000}"/>
    <cellStyle name="Normal 9 3 2 4 4" xfId="10962" xr:uid="{00000000-0005-0000-0000-0000A42A0000}"/>
    <cellStyle name="Normal 9 3 2 4 4 2" xfId="10963" xr:uid="{00000000-0005-0000-0000-0000A52A0000}"/>
    <cellStyle name="Normal 9 3 2 4 5" xfId="10964" xr:uid="{00000000-0005-0000-0000-0000A62A0000}"/>
    <cellStyle name="Normal 9 3 2 4 6" xfId="10965" xr:uid="{00000000-0005-0000-0000-0000A72A0000}"/>
    <cellStyle name="Normal 9 3 2 5" xfId="10966" xr:uid="{00000000-0005-0000-0000-0000A82A0000}"/>
    <cellStyle name="Normal 9 3 2 5 2" xfId="10967" xr:uid="{00000000-0005-0000-0000-0000A92A0000}"/>
    <cellStyle name="Normal 9 3 2 5 2 2" xfId="10968" xr:uid="{00000000-0005-0000-0000-0000AA2A0000}"/>
    <cellStyle name="Normal 9 3 2 5 2 2 2" xfId="10969" xr:uid="{00000000-0005-0000-0000-0000AB2A0000}"/>
    <cellStyle name="Normal 9 3 2 5 2 2 2 2" xfId="10970" xr:uid="{00000000-0005-0000-0000-0000AC2A0000}"/>
    <cellStyle name="Normal 9 3 2 5 2 2 3" xfId="10971" xr:uid="{00000000-0005-0000-0000-0000AD2A0000}"/>
    <cellStyle name="Normal 9 3 2 5 2 2 4" xfId="10972" xr:uid="{00000000-0005-0000-0000-0000AE2A0000}"/>
    <cellStyle name="Normal 9 3 2 5 2 3" xfId="10973" xr:uid="{00000000-0005-0000-0000-0000AF2A0000}"/>
    <cellStyle name="Normal 9 3 2 5 2 3 2" xfId="10974" xr:uid="{00000000-0005-0000-0000-0000B02A0000}"/>
    <cellStyle name="Normal 9 3 2 5 2 4" xfId="10975" xr:uid="{00000000-0005-0000-0000-0000B12A0000}"/>
    <cellStyle name="Normal 9 3 2 5 2 5" xfId="10976" xr:uid="{00000000-0005-0000-0000-0000B22A0000}"/>
    <cellStyle name="Normal 9 3 2 5 3" xfId="10977" xr:uid="{00000000-0005-0000-0000-0000B32A0000}"/>
    <cellStyle name="Normal 9 3 2 5 3 2" xfId="10978" xr:uid="{00000000-0005-0000-0000-0000B42A0000}"/>
    <cellStyle name="Normal 9 3 2 5 3 2 2" xfId="10979" xr:uid="{00000000-0005-0000-0000-0000B52A0000}"/>
    <cellStyle name="Normal 9 3 2 5 3 3" xfId="10980" xr:uid="{00000000-0005-0000-0000-0000B62A0000}"/>
    <cellStyle name="Normal 9 3 2 5 3 4" xfId="10981" xr:uid="{00000000-0005-0000-0000-0000B72A0000}"/>
    <cellStyle name="Normal 9 3 2 5 4" xfId="10982" xr:uid="{00000000-0005-0000-0000-0000B82A0000}"/>
    <cellStyle name="Normal 9 3 2 5 4 2" xfId="10983" xr:uid="{00000000-0005-0000-0000-0000B92A0000}"/>
    <cellStyle name="Normal 9 3 2 5 5" xfId="10984" xr:uid="{00000000-0005-0000-0000-0000BA2A0000}"/>
    <cellStyle name="Normal 9 3 2 5 6" xfId="10985" xr:uid="{00000000-0005-0000-0000-0000BB2A0000}"/>
    <cellStyle name="Normal 9 3 2 6" xfId="10986" xr:uid="{00000000-0005-0000-0000-0000BC2A0000}"/>
    <cellStyle name="Normal 9 3 2 6 2" xfId="10987" xr:uid="{00000000-0005-0000-0000-0000BD2A0000}"/>
    <cellStyle name="Normal 9 3 2 6 2 2" xfId="10988" xr:uid="{00000000-0005-0000-0000-0000BE2A0000}"/>
    <cellStyle name="Normal 9 3 2 6 2 2 2" xfId="10989" xr:uid="{00000000-0005-0000-0000-0000BF2A0000}"/>
    <cellStyle name="Normal 9 3 2 6 2 3" xfId="10990" xr:uid="{00000000-0005-0000-0000-0000C02A0000}"/>
    <cellStyle name="Normal 9 3 2 6 2 4" xfId="10991" xr:uid="{00000000-0005-0000-0000-0000C12A0000}"/>
    <cellStyle name="Normal 9 3 2 6 3" xfId="10992" xr:uid="{00000000-0005-0000-0000-0000C22A0000}"/>
    <cellStyle name="Normal 9 3 2 6 3 2" xfId="10993" xr:uid="{00000000-0005-0000-0000-0000C32A0000}"/>
    <cellStyle name="Normal 9 3 2 6 4" xfId="10994" xr:uid="{00000000-0005-0000-0000-0000C42A0000}"/>
    <cellStyle name="Normal 9 3 2 6 5" xfId="10995" xr:uid="{00000000-0005-0000-0000-0000C52A0000}"/>
    <cellStyle name="Normal 9 3 2 7" xfId="10996" xr:uid="{00000000-0005-0000-0000-0000C62A0000}"/>
    <cellStyle name="Normal 9 3 2 7 2" xfId="10997" xr:uid="{00000000-0005-0000-0000-0000C72A0000}"/>
    <cellStyle name="Normal 9 3 2 7 2 2" xfId="10998" xr:uid="{00000000-0005-0000-0000-0000C82A0000}"/>
    <cellStyle name="Normal 9 3 2 7 3" xfId="10999" xr:uid="{00000000-0005-0000-0000-0000C92A0000}"/>
    <cellStyle name="Normal 9 3 2 7 4" xfId="11000" xr:uid="{00000000-0005-0000-0000-0000CA2A0000}"/>
    <cellStyle name="Normal 9 3 2 8" xfId="11001" xr:uid="{00000000-0005-0000-0000-0000CB2A0000}"/>
    <cellStyle name="Normal 9 3 2 8 2" xfId="11002" xr:uid="{00000000-0005-0000-0000-0000CC2A0000}"/>
    <cellStyle name="Normal 9 3 2 9" xfId="11003" xr:uid="{00000000-0005-0000-0000-0000CD2A0000}"/>
    <cellStyle name="Normal 9 3 3" xfId="11004" xr:uid="{00000000-0005-0000-0000-0000CE2A0000}"/>
    <cellStyle name="Normal 9 3 3 2" xfId="11005" xr:uid="{00000000-0005-0000-0000-0000CF2A0000}"/>
    <cellStyle name="Normal 9 3 3 2 2" xfId="11006" xr:uid="{00000000-0005-0000-0000-0000D02A0000}"/>
    <cellStyle name="Normal 9 3 3 2 2 2" xfId="11007" xr:uid="{00000000-0005-0000-0000-0000D12A0000}"/>
    <cellStyle name="Normal 9 3 3 2 2 2 2" xfId="11008" xr:uid="{00000000-0005-0000-0000-0000D22A0000}"/>
    <cellStyle name="Normal 9 3 3 2 2 2 2 2" xfId="11009" xr:uid="{00000000-0005-0000-0000-0000D32A0000}"/>
    <cellStyle name="Normal 9 3 3 2 2 2 2 2 2" xfId="11010" xr:uid="{00000000-0005-0000-0000-0000D42A0000}"/>
    <cellStyle name="Normal 9 3 3 2 2 2 2 3" xfId="11011" xr:uid="{00000000-0005-0000-0000-0000D52A0000}"/>
    <cellStyle name="Normal 9 3 3 2 2 2 2 4" xfId="11012" xr:uid="{00000000-0005-0000-0000-0000D62A0000}"/>
    <cellStyle name="Normal 9 3 3 2 2 2 3" xfId="11013" xr:uid="{00000000-0005-0000-0000-0000D72A0000}"/>
    <cellStyle name="Normal 9 3 3 2 2 2 3 2" xfId="11014" xr:uid="{00000000-0005-0000-0000-0000D82A0000}"/>
    <cellStyle name="Normal 9 3 3 2 2 2 4" xfId="11015" xr:uid="{00000000-0005-0000-0000-0000D92A0000}"/>
    <cellStyle name="Normal 9 3 3 2 2 2 5" xfId="11016" xr:uid="{00000000-0005-0000-0000-0000DA2A0000}"/>
    <cellStyle name="Normal 9 3 3 2 2 3" xfId="11017" xr:uid="{00000000-0005-0000-0000-0000DB2A0000}"/>
    <cellStyle name="Normal 9 3 3 2 2 3 2" xfId="11018" xr:uid="{00000000-0005-0000-0000-0000DC2A0000}"/>
    <cellStyle name="Normal 9 3 3 2 2 3 2 2" xfId="11019" xr:uid="{00000000-0005-0000-0000-0000DD2A0000}"/>
    <cellStyle name="Normal 9 3 3 2 2 3 3" xfId="11020" xr:uid="{00000000-0005-0000-0000-0000DE2A0000}"/>
    <cellStyle name="Normal 9 3 3 2 2 3 4" xfId="11021" xr:uid="{00000000-0005-0000-0000-0000DF2A0000}"/>
    <cellStyle name="Normal 9 3 3 2 2 4" xfId="11022" xr:uid="{00000000-0005-0000-0000-0000E02A0000}"/>
    <cellStyle name="Normal 9 3 3 2 2 4 2" xfId="11023" xr:uid="{00000000-0005-0000-0000-0000E12A0000}"/>
    <cellStyle name="Normal 9 3 3 2 2 5" xfId="11024" xr:uid="{00000000-0005-0000-0000-0000E22A0000}"/>
    <cellStyle name="Normal 9 3 3 2 2 6" xfId="11025" xr:uid="{00000000-0005-0000-0000-0000E32A0000}"/>
    <cellStyle name="Normal 9 3 3 2 3" xfId="11026" xr:uid="{00000000-0005-0000-0000-0000E42A0000}"/>
    <cellStyle name="Normal 9 3 3 2 3 2" xfId="11027" xr:uid="{00000000-0005-0000-0000-0000E52A0000}"/>
    <cellStyle name="Normal 9 3 3 2 3 2 2" xfId="11028" xr:uid="{00000000-0005-0000-0000-0000E62A0000}"/>
    <cellStyle name="Normal 9 3 3 2 3 2 2 2" xfId="11029" xr:uid="{00000000-0005-0000-0000-0000E72A0000}"/>
    <cellStyle name="Normal 9 3 3 2 3 2 3" xfId="11030" xr:uid="{00000000-0005-0000-0000-0000E82A0000}"/>
    <cellStyle name="Normal 9 3 3 2 3 2 4" xfId="11031" xr:uid="{00000000-0005-0000-0000-0000E92A0000}"/>
    <cellStyle name="Normal 9 3 3 2 3 3" xfId="11032" xr:uid="{00000000-0005-0000-0000-0000EA2A0000}"/>
    <cellStyle name="Normal 9 3 3 2 3 3 2" xfId="11033" xr:uid="{00000000-0005-0000-0000-0000EB2A0000}"/>
    <cellStyle name="Normal 9 3 3 2 3 4" xfId="11034" xr:uid="{00000000-0005-0000-0000-0000EC2A0000}"/>
    <cellStyle name="Normal 9 3 3 2 3 5" xfId="11035" xr:uid="{00000000-0005-0000-0000-0000ED2A0000}"/>
    <cellStyle name="Normal 9 3 3 2 4" xfId="11036" xr:uid="{00000000-0005-0000-0000-0000EE2A0000}"/>
    <cellStyle name="Normal 9 3 3 2 4 2" xfId="11037" xr:uid="{00000000-0005-0000-0000-0000EF2A0000}"/>
    <cellStyle name="Normal 9 3 3 2 4 2 2" xfId="11038" xr:uid="{00000000-0005-0000-0000-0000F02A0000}"/>
    <cellStyle name="Normal 9 3 3 2 4 3" xfId="11039" xr:uid="{00000000-0005-0000-0000-0000F12A0000}"/>
    <cellStyle name="Normal 9 3 3 2 4 4" xfId="11040" xr:uid="{00000000-0005-0000-0000-0000F22A0000}"/>
    <cellStyle name="Normal 9 3 3 2 5" xfId="11041" xr:uid="{00000000-0005-0000-0000-0000F32A0000}"/>
    <cellStyle name="Normal 9 3 3 2 5 2" xfId="11042" xr:uid="{00000000-0005-0000-0000-0000F42A0000}"/>
    <cellStyle name="Normal 9 3 3 2 6" xfId="11043" xr:uid="{00000000-0005-0000-0000-0000F52A0000}"/>
    <cellStyle name="Normal 9 3 3 2 7" xfId="11044" xr:uid="{00000000-0005-0000-0000-0000F62A0000}"/>
    <cellStyle name="Normal 9 3 3 3" xfId="11045" xr:uid="{00000000-0005-0000-0000-0000F72A0000}"/>
    <cellStyle name="Normal 9 3 3 3 2" xfId="11046" xr:uid="{00000000-0005-0000-0000-0000F82A0000}"/>
    <cellStyle name="Normal 9 3 3 3 2 2" xfId="11047" xr:uid="{00000000-0005-0000-0000-0000F92A0000}"/>
    <cellStyle name="Normal 9 3 3 3 2 2 2" xfId="11048" xr:uid="{00000000-0005-0000-0000-0000FA2A0000}"/>
    <cellStyle name="Normal 9 3 3 3 2 2 2 2" xfId="11049" xr:uid="{00000000-0005-0000-0000-0000FB2A0000}"/>
    <cellStyle name="Normal 9 3 3 3 2 2 3" xfId="11050" xr:uid="{00000000-0005-0000-0000-0000FC2A0000}"/>
    <cellStyle name="Normal 9 3 3 3 2 2 4" xfId="11051" xr:uid="{00000000-0005-0000-0000-0000FD2A0000}"/>
    <cellStyle name="Normal 9 3 3 3 2 3" xfId="11052" xr:uid="{00000000-0005-0000-0000-0000FE2A0000}"/>
    <cellStyle name="Normal 9 3 3 3 2 3 2" xfId="11053" xr:uid="{00000000-0005-0000-0000-0000FF2A0000}"/>
    <cellStyle name="Normal 9 3 3 3 2 4" xfId="11054" xr:uid="{00000000-0005-0000-0000-0000002B0000}"/>
    <cellStyle name="Normal 9 3 3 3 2 5" xfId="11055" xr:uid="{00000000-0005-0000-0000-0000012B0000}"/>
    <cellStyle name="Normal 9 3 3 3 3" xfId="11056" xr:uid="{00000000-0005-0000-0000-0000022B0000}"/>
    <cellStyle name="Normal 9 3 3 3 3 2" xfId="11057" xr:uid="{00000000-0005-0000-0000-0000032B0000}"/>
    <cellStyle name="Normal 9 3 3 3 3 2 2" xfId="11058" xr:uid="{00000000-0005-0000-0000-0000042B0000}"/>
    <cellStyle name="Normal 9 3 3 3 3 3" xfId="11059" xr:uid="{00000000-0005-0000-0000-0000052B0000}"/>
    <cellStyle name="Normal 9 3 3 3 3 4" xfId="11060" xr:uid="{00000000-0005-0000-0000-0000062B0000}"/>
    <cellStyle name="Normal 9 3 3 3 4" xfId="11061" xr:uid="{00000000-0005-0000-0000-0000072B0000}"/>
    <cellStyle name="Normal 9 3 3 3 4 2" xfId="11062" xr:uid="{00000000-0005-0000-0000-0000082B0000}"/>
    <cellStyle name="Normal 9 3 3 3 5" xfId="11063" xr:uid="{00000000-0005-0000-0000-0000092B0000}"/>
    <cellStyle name="Normal 9 3 3 3 6" xfId="11064" xr:uid="{00000000-0005-0000-0000-00000A2B0000}"/>
    <cellStyle name="Normal 9 3 3 4" xfId="11065" xr:uid="{00000000-0005-0000-0000-00000B2B0000}"/>
    <cellStyle name="Normal 9 3 3 4 2" xfId="11066" xr:uid="{00000000-0005-0000-0000-00000C2B0000}"/>
    <cellStyle name="Normal 9 3 3 4 2 2" xfId="11067" xr:uid="{00000000-0005-0000-0000-00000D2B0000}"/>
    <cellStyle name="Normal 9 3 3 4 2 2 2" xfId="11068" xr:uid="{00000000-0005-0000-0000-00000E2B0000}"/>
    <cellStyle name="Normal 9 3 3 4 2 2 2 2" xfId="11069" xr:uid="{00000000-0005-0000-0000-00000F2B0000}"/>
    <cellStyle name="Normal 9 3 3 4 2 2 3" xfId="11070" xr:uid="{00000000-0005-0000-0000-0000102B0000}"/>
    <cellStyle name="Normal 9 3 3 4 2 2 4" xfId="11071" xr:uid="{00000000-0005-0000-0000-0000112B0000}"/>
    <cellStyle name="Normal 9 3 3 4 2 3" xfId="11072" xr:uid="{00000000-0005-0000-0000-0000122B0000}"/>
    <cellStyle name="Normal 9 3 3 4 2 3 2" xfId="11073" xr:uid="{00000000-0005-0000-0000-0000132B0000}"/>
    <cellStyle name="Normal 9 3 3 4 2 4" xfId="11074" xr:uid="{00000000-0005-0000-0000-0000142B0000}"/>
    <cellStyle name="Normal 9 3 3 4 2 5" xfId="11075" xr:uid="{00000000-0005-0000-0000-0000152B0000}"/>
    <cellStyle name="Normal 9 3 3 4 3" xfId="11076" xr:uid="{00000000-0005-0000-0000-0000162B0000}"/>
    <cellStyle name="Normal 9 3 3 4 3 2" xfId="11077" xr:uid="{00000000-0005-0000-0000-0000172B0000}"/>
    <cellStyle name="Normal 9 3 3 4 3 2 2" xfId="11078" xr:uid="{00000000-0005-0000-0000-0000182B0000}"/>
    <cellStyle name="Normal 9 3 3 4 3 3" xfId="11079" xr:uid="{00000000-0005-0000-0000-0000192B0000}"/>
    <cellStyle name="Normal 9 3 3 4 3 4" xfId="11080" xr:uid="{00000000-0005-0000-0000-00001A2B0000}"/>
    <cellStyle name="Normal 9 3 3 4 4" xfId="11081" xr:uid="{00000000-0005-0000-0000-00001B2B0000}"/>
    <cellStyle name="Normal 9 3 3 4 4 2" xfId="11082" xr:uid="{00000000-0005-0000-0000-00001C2B0000}"/>
    <cellStyle name="Normal 9 3 3 4 5" xfId="11083" xr:uid="{00000000-0005-0000-0000-00001D2B0000}"/>
    <cellStyle name="Normal 9 3 3 4 6" xfId="11084" xr:uid="{00000000-0005-0000-0000-00001E2B0000}"/>
    <cellStyle name="Normal 9 3 3 5" xfId="11085" xr:uid="{00000000-0005-0000-0000-00001F2B0000}"/>
    <cellStyle name="Normal 9 3 3 5 2" xfId="11086" xr:uid="{00000000-0005-0000-0000-0000202B0000}"/>
    <cellStyle name="Normal 9 3 3 5 2 2" xfId="11087" xr:uid="{00000000-0005-0000-0000-0000212B0000}"/>
    <cellStyle name="Normal 9 3 3 5 2 2 2" xfId="11088" xr:uid="{00000000-0005-0000-0000-0000222B0000}"/>
    <cellStyle name="Normal 9 3 3 5 2 3" xfId="11089" xr:uid="{00000000-0005-0000-0000-0000232B0000}"/>
    <cellStyle name="Normal 9 3 3 5 2 4" xfId="11090" xr:uid="{00000000-0005-0000-0000-0000242B0000}"/>
    <cellStyle name="Normal 9 3 3 5 3" xfId="11091" xr:uid="{00000000-0005-0000-0000-0000252B0000}"/>
    <cellStyle name="Normal 9 3 3 5 3 2" xfId="11092" xr:uid="{00000000-0005-0000-0000-0000262B0000}"/>
    <cellStyle name="Normal 9 3 3 5 4" xfId="11093" xr:uid="{00000000-0005-0000-0000-0000272B0000}"/>
    <cellStyle name="Normal 9 3 3 5 5" xfId="11094" xr:uid="{00000000-0005-0000-0000-0000282B0000}"/>
    <cellStyle name="Normal 9 3 3 6" xfId="11095" xr:uid="{00000000-0005-0000-0000-0000292B0000}"/>
    <cellStyle name="Normal 9 3 3 6 2" xfId="11096" xr:uid="{00000000-0005-0000-0000-00002A2B0000}"/>
    <cellStyle name="Normal 9 3 3 6 2 2" xfId="11097" xr:uid="{00000000-0005-0000-0000-00002B2B0000}"/>
    <cellStyle name="Normal 9 3 3 6 3" xfId="11098" xr:uid="{00000000-0005-0000-0000-00002C2B0000}"/>
    <cellStyle name="Normal 9 3 3 6 4" xfId="11099" xr:uid="{00000000-0005-0000-0000-00002D2B0000}"/>
    <cellStyle name="Normal 9 3 3 7" xfId="11100" xr:uid="{00000000-0005-0000-0000-00002E2B0000}"/>
    <cellStyle name="Normal 9 3 3 7 2" xfId="11101" xr:uid="{00000000-0005-0000-0000-00002F2B0000}"/>
    <cellStyle name="Normal 9 3 3 8" xfId="11102" xr:uid="{00000000-0005-0000-0000-0000302B0000}"/>
    <cellStyle name="Normal 9 3 3 9" xfId="11103" xr:uid="{00000000-0005-0000-0000-0000312B0000}"/>
    <cellStyle name="Normal 9 3 4" xfId="11104" xr:uid="{00000000-0005-0000-0000-0000322B0000}"/>
    <cellStyle name="Normal 9 3 4 2" xfId="11105" xr:uid="{00000000-0005-0000-0000-0000332B0000}"/>
    <cellStyle name="Normal 9 3 4 2 2" xfId="11106" xr:uid="{00000000-0005-0000-0000-0000342B0000}"/>
    <cellStyle name="Normal 9 3 4 2 2 2" xfId="11107" xr:uid="{00000000-0005-0000-0000-0000352B0000}"/>
    <cellStyle name="Normal 9 3 4 2 2 2 2" xfId="11108" xr:uid="{00000000-0005-0000-0000-0000362B0000}"/>
    <cellStyle name="Normal 9 3 4 2 2 2 2 2" xfId="11109" xr:uid="{00000000-0005-0000-0000-0000372B0000}"/>
    <cellStyle name="Normal 9 3 4 2 2 2 2 2 2" xfId="11110" xr:uid="{00000000-0005-0000-0000-0000382B0000}"/>
    <cellStyle name="Normal 9 3 4 2 2 2 2 3" xfId="11111" xr:uid="{00000000-0005-0000-0000-0000392B0000}"/>
    <cellStyle name="Normal 9 3 4 2 2 2 2 4" xfId="11112" xr:uid="{00000000-0005-0000-0000-00003A2B0000}"/>
    <cellStyle name="Normal 9 3 4 2 2 2 3" xfId="11113" xr:uid="{00000000-0005-0000-0000-00003B2B0000}"/>
    <cellStyle name="Normal 9 3 4 2 2 2 3 2" xfId="11114" xr:uid="{00000000-0005-0000-0000-00003C2B0000}"/>
    <cellStyle name="Normal 9 3 4 2 2 2 4" xfId="11115" xr:uid="{00000000-0005-0000-0000-00003D2B0000}"/>
    <cellStyle name="Normal 9 3 4 2 2 2 5" xfId="11116" xr:uid="{00000000-0005-0000-0000-00003E2B0000}"/>
    <cellStyle name="Normal 9 3 4 2 2 3" xfId="11117" xr:uid="{00000000-0005-0000-0000-00003F2B0000}"/>
    <cellStyle name="Normal 9 3 4 2 2 3 2" xfId="11118" xr:uid="{00000000-0005-0000-0000-0000402B0000}"/>
    <cellStyle name="Normal 9 3 4 2 2 3 2 2" xfId="11119" xr:uid="{00000000-0005-0000-0000-0000412B0000}"/>
    <cellStyle name="Normal 9 3 4 2 2 3 3" xfId="11120" xr:uid="{00000000-0005-0000-0000-0000422B0000}"/>
    <cellStyle name="Normal 9 3 4 2 2 3 4" xfId="11121" xr:uid="{00000000-0005-0000-0000-0000432B0000}"/>
    <cellStyle name="Normal 9 3 4 2 2 4" xfId="11122" xr:uid="{00000000-0005-0000-0000-0000442B0000}"/>
    <cellStyle name="Normal 9 3 4 2 2 4 2" xfId="11123" xr:uid="{00000000-0005-0000-0000-0000452B0000}"/>
    <cellStyle name="Normal 9 3 4 2 2 5" xfId="11124" xr:uid="{00000000-0005-0000-0000-0000462B0000}"/>
    <cellStyle name="Normal 9 3 4 2 2 6" xfId="11125" xr:uid="{00000000-0005-0000-0000-0000472B0000}"/>
    <cellStyle name="Normal 9 3 4 2 3" xfId="11126" xr:uid="{00000000-0005-0000-0000-0000482B0000}"/>
    <cellStyle name="Normal 9 3 4 2 3 2" xfId="11127" xr:uid="{00000000-0005-0000-0000-0000492B0000}"/>
    <cellStyle name="Normal 9 3 4 2 3 2 2" xfId="11128" xr:uid="{00000000-0005-0000-0000-00004A2B0000}"/>
    <cellStyle name="Normal 9 3 4 2 3 2 2 2" xfId="11129" xr:uid="{00000000-0005-0000-0000-00004B2B0000}"/>
    <cellStyle name="Normal 9 3 4 2 3 2 3" xfId="11130" xr:uid="{00000000-0005-0000-0000-00004C2B0000}"/>
    <cellStyle name="Normal 9 3 4 2 3 2 4" xfId="11131" xr:uid="{00000000-0005-0000-0000-00004D2B0000}"/>
    <cellStyle name="Normal 9 3 4 2 3 3" xfId="11132" xr:uid="{00000000-0005-0000-0000-00004E2B0000}"/>
    <cellStyle name="Normal 9 3 4 2 3 3 2" xfId="11133" xr:uid="{00000000-0005-0000-0000-00004F2B0000}"/>
    <cellStyle name="Normal 9 3 4 2 3 4" xfId="11134" xr:uid="{00000000-0005-0000-0000-0000502B0000}"/>
    <cellStyle name="Normal 9 3 4 2 3 5" xfId="11135" xr:uid="{00000000-0005-0000-0000-0000512B0000}"/>
    <cellStyle name="Normal 9 3 4 2 4" xfId="11136" xr:uid="{00000000-0005-0000-0000-0000522B0000}"/>
    <cellStyle name="Normal 9 3 4 2 4 2" xfId="11137" xr:uid="{00000000-0005-0000-0000-0000532B0000}"/>
    <cellStyle name="Normal 9 3 4 2 4 2 2" xfId="11138" xr:uid="{00000000-0005-0000-0000-0000542B0000}"/>
    <cellStyle name="Normal 9 3 4 2 4 3" xfId="11139" xr:uid="{00000000-0005-0000-0000-0000552B0000}"/>
    <cellStyle name="Normal 9 3 4 2 4 4" xfId="11140" xr:uid="{00000000-0005-0000-0000-0000562B0000}"/>
    <cellStyle name="Normal 9 3 4 2 5" xfId="11141" xr:uid="{00000000-0005-0000-0000-0000572B0000}"/>
    <cellStyle name="Normal 9 3 4 2 5 2" xfId="11142" xr:uid="{00000000-0005-0000-0000-0000582B0000}"/>
    <cellStyle name="Normal 9 3 4 2 6" xfId="11143" xr:uid="{00000000-0005-0000-0000-0000592B0000}"/>
    <cellStyle name="Normal 9 3 4 2 7" xfId="11144" xr:uid="{00000000-0005-0000-0000-00005A2B0000}"/>
    <cellStyle name="Normal 9 3 4 3" xfId="11145" xr:uid="{00000000-0005-0000-0000-00005B2B0000}"/>
    <cellStyle name="Normal 9 3 4 3 2" xfId="11146" xr:uid="{00000000-0005-0000-0000-00005C2B0000}"/>
    <cellStyle name="Normal 9 3 4 3 2 2" xfId="11147" xr:uid="{00000000-0005-0000-0000-00005D2B0000}"/>
    <cellStyle name="Normal 9 3 4 3 2 2 2" xfId="11148" xr:uid="{00000000-0005-0000-0000-00005E2B0000}"/>
    <cellStyle name="Normal 9 3 4 3 2 2 2 2" xfId="11149" xr:uid="{00000000-0005-0000-0000-00005F2B0000}"/>
    <cellStyle name="Normal 9 3 4 3 2 2 3" xfId="11150" xr:uid="{00000000-0005-0000-0000-0000602B0000}"/>
    <cellStyle name="Normal 9 3 4 3 2 2 4" xfId="11151" xr:uid="{00000000-0005-0000-0000-0000612B0000}"/>
    <cellStyle name="Normal 9 3 4 3 2 3" xfId="11152" xr:uid="{00000000-0005-0000-0000-0000622B0000}"/>
    <cellStyle name="Normal 9 3 4 3 2 3 2" xfId="11153" xr:uid="{00000000-0005-0000-0000-0000632B0000}"/>
    <cellStyle name="Normal 9 3 4 3 2 4" xfId="11154" xr:uid="{00000000-0005-0000-0000-0000642B0000}"/>
    <cellStyle name="Normal 9 3 4 3 2 5" xfId="11155" xr:uid="{00000000-0005-0000-0000-0000652B0000}"/>
    <cellStyle name="Normal 9 3 4 3 3" xfId="11156" xr:uid="{00000000-0005-0000-0000-0000662B0000}"/>
    <cellStyle name="Normal 9 3 4 3 3 2" xfId="11157" xr:uid="{00000000-0005-0000-0000-0000672B0000}"/>
    <cellStyle name="Normal 9 3 4 3 3 2 2" xfId="11158" xr:uid="{00000000-0005-0000-0000-0000682B0000}"/>
    <cellStyle name="Normal 9 3 4 3 3 3" xfId="11159" xr:uid="{00000000-0005-0000-0000-0000692B0000}"/>
    <cellStyle name="Normal 9 3 4 3 3 4" xfId="11160" xr:uid="{00000000-0005-0000-0000-00006A2B0000}"/>
    <cellStyle name="Normal 9 3 4 3 4" xfId="11161" xr:uid="{00000000-0005-0000-0000-00006B2B0000}"/>
    <cellStyle name="Normal 9 3 4 3 4 2" xfId="11162" xr:uid="{00000000-0005-0000-0000-00006C2B0000}"/>
    <cellStyle name="Normal 9 3 4 3 5" xfId="11163" xr:uid="{00000000-0005-0000-0000-00006D2B0000}"/>
    <cellStyle name="Normal 9 3 4 3 6" xfId="11164" xr:uid="{00000000-0005-0000-0000-00006E2B0000}"/>
    <cellStyle name="Normal 9 3 4 4" xfId="11165" xr:uid="{00000000-0005-0000-0000-00006F2B0000}"/>
    <cellStyle name="Normal 9 3 4 4 2" xfId="11166" xr:uid="{00000000-0005-0000-0000-0000702B0000}"/>
    <cellStyle name="Normal 9 3 4 4 2 2" xfId="11167" xr:uid="{00000000-0005-0000-0000-0000712B0000}"/>
    <cellStyle name="Normal 9 3 4 4 2 2 2" xfId="11168" xr:uid="{00000000-0005-0000-0000-0000722B0000}"/>
    <cellStyle name="Normal 9 3 4 4 2 2 2 2" xfId="11169" xr:uid="{00000000-0005-0000-0000-0000732B0000}"/>
    <cellStyle name="Normal 9 3 4 4 2 2 3" xfId="11170" xr:uid="{00000000-0005-0000-0000-0000742B0000}"/>
    <cellStyle name="Normal 9 3 4 4 2 2 4" xfId="11171" xr:uid="{00000000-0005-0000-0000-0000752B0000}"/>
    <cellStyle name="Normal 9 3 4 4 2 3" xfId="11172" xr:uid="{00000000-0005-0000-0000-0000762B0000}"/>
    <cellStyle name="Normal 9 3 4 4 2 3 2" xfId="11173" xr:uid="{00000000-0005-0000-0000-0000772B0000}"/>
    <cellStyle name="Normal 9 3 4 4 2 4" xfId="11174" xr:uid="{00000000-0005-0000-0000-0000782B0000}"/>
    <cellStyle name="Normal 9 3 4 4 2 5" xfId="11175" xr:uid="{00000000-0005-0000-0000-0000792B0000}"/>
    <cellStyle name="Normal 9 3 4 4 3" xfId="11176" xr:uid="{00000000-0005-0000-0000-00007A2B0000}"/>
    <cellStyle name="Normal 9 3 4 4 3 2" xfId="11177" xr:uid="{00000000-0005-0000-0000-00007B2B0000}"/>
    <cellStyle name="Normal 9 3 4 4 3 2 2" xfId="11178" xr:uid="{00000000-0005-0000-0000-00007C2B0000}"/>
    <cellStyle name="Normal 9 3 4 4 3 3" xfId="11179" xr:uid="{00000000-0005-0000-0000-00007D2B0000}"/>
    <cellStyle name="Normal 9 3 4 4 3 4" xfId="11180" xr:uid="{00000000-0005-0000-0000-00007E2B0000}"/>
    <cellStyle name="Normal 9 3 4 4 4" xfId="11181" xr:uid="{00000000-0005-0000-0000-00007F2B0000}"/>
    <cellStyle name="Normal 9 3 4 4 4 2" xfId="11182" xr:uid="{00000000-0005-0000-0000-0000802B0000}"/>
    <cellStyle name="Normal 9 3 4 4 5" xfId="11183" xr:uid="{00000000-0005-0000-0000-0000812B0000}"/>
    <cellStyle name="Normal 9 3 4 4 6" xfId="11184" xr:uid="{00000000-0005-0000-0000-0000822B0000}"/>
    <cellStyle name="Normal 9 3 4 5" xfId="11185" xr:uid="{00000000-0005-0000-0000-0000832B0000}"/>
    <cellStyle name="Normal 9 3 4 5 2" xfId="11186" xr:uid="{00000000-0005-0000-0000-0000842B0000}"/>
    <cellStyle name="Normal 9 3 4 5 2 2" xfId="11187" xr:uid="{00000000-0005-0000-0000-0000852B0000}"/>
    <cellStyle name="Normal 9 3 4 5 2 2 2" xfId="11188" xr:uid="{00000000-0005-0000-0000-0000862B0000}"/>
    <cellStyle name="Normal 9 3 4 5 2 3" xfId="11189" xr:uid="{00000000-0005-0000-0000-0000872B0000}"/>
    <cellStyle name="Normal 9 3 4 5 2 4" xfId="11190" xr:uid="{00000000-0005-0000-0000-0000882B0000}"/>
    <cellStyle name="Normal 9 3 4 5 3" xfId="11191" xr:uid="{00000000-0005-0000-0000-0000892B0000}"/>
    <cellStyle name="Normal 9 3 4 5 3 2" xfId="11192" xr:uid="{00000000-0005-0000-0000-00008A2B0000}"/>
    <cellStyle name="Normal 9 3 4 5 4" xfId="11193" xr:uid="{00000000-0005-0000-0000-00008B2B0000}"/>
    <cellStyle name="Normal 9 3 4 5 5" xfId="11194" xr:uid="{00000000-0005-0000-0000-00008C2B0000}"/>
    <cellStyle name="Normal 9 3 4 6" xfId="11195" xr:uid="{00000000-0005-0000-0000-00008D2B0000}"/>
    <cellStyle name="Normal 9 3 4 6 2" xfId="11196" xr:uid="{00000000-0005-0000-0000-00008E2B0000}"/>
    <cellStyle name="Normal 9 3 4 6 2 2" xfId="11197" xr:uid="{00000000-0005-0000-0000-00008F2B0000}"/>
    <cellStyle name="Normal 9 3 4 6 3" xfId="11198" xr:uid="{00000000-0005-0000-0000-0000902B0000}"/>
    <cellStyle name="Normal 9 3 4 6 4" xfId="11199" xr:uid="{00000000-0005-0000-0000-0000912B0000}"/>
    <cellStyle name="Normal 9 3 4 7" xfId="11200" xr:uid="{00000000-0005-0000-0000-0000922B0000}"/>
    <cellStyle name="Normal 9 3 4 7 2" xfId="11201" xr:uid="{00000000-0005-0000-0000-0000932B0000}"/>
    <cellStyle name="Normal 9 3 4 8" xfId="11202" xr:uid="{00000000-0005-0000-0000-0000942B0000}"/>
    <cellStyle name="Normal 9 3 4 9" xfId="11203" xr:uid="{00000000-0005-0000-0000-0000952B0000}"/>
    <cellStyle name="Normal 9 3 5" xfId="11204" xr:uid="{00000000-0005-0000-0000-0000962B0000}"/>
    <cellStyle name="Normal 9 3 5 2" xfId="11205" xr:uid="{00000000-0005-0000-0000-0000972B0000}"/>
    <cellStyle name="Normal 9 3 5 2 2" xfId="11206" xr:uid="{00000000-0005-0000-0000-0000982B0000}"/>
    <cellStyle name="Normal 9 3 5 2 2 2" xfId="11207" xr:uid="{00000000-0005-0000-0000-0000992B0000}"/>
    <cellStyle name="Normal 9 3 5 2 2 2 2" xfId="11208" xr:uid="{00000000-0005-0000-0000-00009A2B0000}"/>
    <cellStyle name="Normal 9 3 5 2 2 2 2 2" xfId="11209" xr:uid="{00000000-0005-0000-0000-00009B2B0000}"/>
    <cellStyle name="Normal 9 3 5 2 2 2 3" xfId="11210" xr:uid="{00000000-0005-0000-0000-00009C2B0000}"/>
    <cellStyle name="Normal 9 3 5 2 2 2 4" xfId="11211" xr:uid="{00000000-0005-0000-0000-00009D2B0000}"/>
    <cellStyle name="Normal 9 3 5 2 2 3" xfId="11212" xr:uid="{00000000-0005-0000-0000-00009E2B0000}"/>
    <cellStyle name="Normal 9 3 5 2 2 3 2" xfId="11213" xr:uid="{00000000-0005-0000-0000-00009F2B0000}"/>
    <cellStyle name="Normal 9 3 5 2 2 4" xfId="11214" xr:uid="{00000000-0005-0000-0000-0000A02B0000}"/>
    <cellStyle name="Normal 9 3 5 2 2 5" xfId="11215" xr:uid="{00000000-0005-0000-0000-0000A12B0000}"/>
    <cellStyle name="Normal 9 3 5 2 3" xfId="11216" xr:uid="{00000000-0005-0000-0000-0000A22B0000}"/>
    <cellStyle name="Normal 9 3 5 2 3 2" xfId="11217" xr:uid="{00000000-0005-0000-0000-0000A32B0000}"/>
    <cellStyle name="Normal 9 3 5 2 3 2 2" xfId="11218" xr:uid="{00000000-0005-0000-0000-0000A42B0000}"/>
    <cellStyle name="Normal 9 3 5 2 3 3" xfId="11219" xr:uid="{00000000-0005-0000-0000-0000A52B0000}"/>
    <cellStyle name="Normal 9 3 5 2 3 4" xfId="11220" xr:uid="{00000000-0005-0000-0000-0000A62B0000}"/>
    <cellStyle name="Normal 9 3 5 2 4" xfId="11221" xr:uid="{00000000-0005-0000-0000-0000A72B0000}"/>
    <cellStyle name="Normal 9 3 5 2 4 2" xfId="11222" xr:uid="{00000000-0005-0000-0000-0000A82B0000}"/>
    <cellStyle name="Normal 9 3 5 2 5" xfId="11223" xr:uid="{00000000-0005-0000-0000-0000A92B0000}"/>
    <cellStyle name="Normal 9 3 5 2 6" xfId="11224" xr:uid="{00000000-0005-0000-0000-0000AA2B0000}"/>
    <cellStyle name="Normal 9 3 5 3" xfId="11225" xr:uid="{00000000-0005-0000-0000-0000AB2B0000}"/>
    <cellStyle name="Normal 9 3 5 3 2" xfId="11226" xr:uid="{00000000-0005-0000-0000-0000AC2B0000}"/>
    <cellStyle name="Normal 9 3 5 3 2 2" xfId="11227" xr:uid="{00000000-0005-0000-0000-0000AD2B0000}"/>
    <cellStyle name="Normal 9 3 5 3 2 2 2" xfId="11228" xr:uid="{00000000-0005-0000-0000-0000AE2B0000}"/>
    <cellStyle name="Normal 9 3 5 3 2 3" xfId="11229" xr:uid="{00000000-0005-0000-0000-0000AF2B0000}"/>
    <cellStyle name="Normal 9 3 5 3 2 4" xfId="11230" xr:uid="{00000000-0005-0000-0000-0000B02B0000}"/>
    <cellStyle name="Normal 9 3 5 3 3" xfId="11231" xr:uid="{00000000-0005-0000-0000-0000B12B0000}"/>
    <cellStyle name="Normal 9 3 5 3 3 2" xfId="11232" xr:uid="{00000000-0005-0000-0000-0000B22B0000}"/>
    <cellStyle name="Normal 9 3 5 3 4" xfId="11233" xr:uid="{00000000-0005-0000-0000-0000B32B0000}"/>
    <cellStyle name="Normal 9 3 5 3 5" xfId="11234" xr:uid="{00000000-0005-0000-0000-0000B42B0000}"/>
    <cellStyle name="Normal 9 3 5 4" xfId="11235" xr:uid="{00000000-0005-0000-0000-0000B52B0000}"/>
    <cellStyle name="Normal 9 3 5 4 2" xfId="11236" xr:uid="{00000000-0005-0000-0000-0000B62B0000}"/>
    <cellStyle name="Normal 9 3 5 4 2 2" xfId="11237" xr:uid="{00000000-0005-0000-0000-0000B72B0000}"/>
    <cellStyle name="Normal 9 3 5 4 3" xfId="11238" xr:uid="{00000000-0005-0000-0000-0000B82B0000}"/>
    <cellStyle name="Normal 9 3 5 4 4" xfId="11239" xr:uid="{00000000-0005-0000-0000-0000B92B0000}"/>
    <cellStyle name="Normal 9 3 5 5" xfId="11240" xr:uid="{00000000-0005-0000-0000-0000BA2B0000}"/>
    <cellStyle name="Normal 9 3 5 5 2" xfId="11241" xr:uid="{00000000-0005-0000-0000-0000BB2B0000}"/>
    <cellStyle name="Normal 9 3 5 6" xfId="11242" xr:uid="{00000000-0005-0000-0000-0000BC2B0000}"/>
    <cellStyle name="Normal 9 3 5 7" xfId="11243" xr:uid="{00000000-0005-0000-0000-0000BD2B0000}"/>
    <cellStyle name="Normal 9 3 6" xfId="11244" xr:uid="{00000000-0005-0000-0000-0000BE2B0000}"/>
    <cellStyle name="Normal 9 3 6 2" xfId="11245" xr:uid="{00000000-0005-0000-0000-0000BF2B0000}"/>
    <cellStyle name="Normal 9 3 6 2 2" xfId="11246" xr:uid="{00000000-0005-0000-0000-0000C02B0000}"/>
    <cellStyle name="Normal 9 3 6 2 2 2" xfId="11247" xr:uid="{00000000-0005-0000-0000-0000C12B0000}"/>
    <cellStyle name="Normal 9 3 6 2 2 2 2" xfId="11248" xr:uid="{00000000-0005-0000-0000-0000C22B0000}"/>
    <cellStyle name="Normal 9 3 6 2 2 3" xfId="11249" xr:uid="{00000000-0005-0000-0000-0000C32B0000}"/>
    <cellStyle name="Normal 9 3 6 2 2 4" xfId="11250" xr:uid="{00000000-0005-0000-0000-0000C42B0000}"/>
    <cellStyle name="Normal 9 3 6 2 3" xfId="11251" xr:uid="{00000000-0005-0000-0000-0000C52B0000}"/>
    <cellStyle name="Normal 9 3 6 2 3 2" xfId="11252" xr:uid="{00000000-0005-0000-0000-0000C62B0000}"/>
    <cellStyle name="Normal 9 3 6 2 4" xfId="11253" xr:uid="{00000000-0005-0000-0000-0000C72B0000}"/>
    <cellStyle name="Normal 9 3 6 2 5" xfId="11254" xr:uid="{00000000-0005-0000-0000-0000C82B0000}"/>
    <cellStyle name="Normal 9 3 6 3" xfId="11255" xr:uid="{00000000-0005-0000-0000-0000C92B0000}"/>
    <cellStyle name="Normal 9 3 6 3 2" xfId="11256" xr:uid="{00000000-0005-0000-0000-0000CA2B0000}"/>
    <cellStyle name="Normal 9 3 6 3 2 2" xfId="11257" xr:uid="{00000000-0005-0000-0000-0000CB2B0000}"/>
    <cellStyle name="Normal 9 3 6 3 3" xfId="11258" xr:uid="{00000000-0005-0000-0000-0000CC2B0000}"/>
    <cellStyle name="Normal 9 3 6 3 4" xfId="11259" xr:uid="{00000000-0005-0000-0000-0000CD2B0000}"/>
    <cellStyle name="Normal 9 3 6 4" xfId="11260" xr:uid="{00000000-0005-0000-0000-0000CE2B0000}"/>
    <cellStyle name="Normal 9 3 6 4 2" xfId="11261" xr:uid="{00000000-0005-0000-0000-0000CF2B0000}"/>
    <cellStyle name="Normal 9 3 6 5" xfId="11262" xr:uid="{00000000-0005-0000-0000-0000D02B0000}"/>
    <cellStyle name="Normal 9 3 6 6" xfId="11263" xr:uid="{00000000-0005-0000-0000-0000D12B0000}"/>
    <cellStyle name="Normal 9 3 7" xfId="11264" xr:uid="{00000000-0005-0000-0000-0000D22B0000}"/>
    <cellStyle name="Normal 9 3 7 2" xfId="11265" xr:uid="{00000000-0005-0000-0000-0000D32B0000}"/>
    <cellStyle name="Normal 9 3 7 2 2" xfId="11266" xr:uid="{00000000-0005-0000-0000-0000D42B0000}"/>
    <cellStyle name="Normal 9 3 7 2 2 2" xfId="11267" xr:uid="{00000000-0005-0000-0000-0000D52B0000}"/>
    <cellStyle name="Normal 9 3 7 2 2 2 2" xfId="11268" xr:uid="{00000000-0005-0000-0000-0000D62B0000}"/>
    <cellStyle name="Normal 9 3 7 2 2 3" xfId="11269" xr:uid="{00000000-0005-0000-0000-0000D72B0000}"/>
    <cellStyle name="Normal 9 3 7 2 2 4" xfId="11270" xr:uid="{00000000-0005-0000-0000-0000D82B0000}"/>
    <cellStyle name="Normal 9 3 7 2 3" xfId="11271" xr:uid="{00000000-0005-0000-0000-0000D92B0000}"/>
    <cellStyle name="Normal 9 3 7 2 3 2" xfId="11272" xr:uid="{00000000-0005-0000-0000-0000DA2B0000}"/>
    <cellStyle name="Normal 9 3 7 2 4" xfId="11273" xr:uid="{00000000-0005-0000-0000-0000DB2B0000}"/>
    <cellStyle name="Normal 9 3 7 2 5" xfId="11274" xr:uid="{00000000-0005-0000-0000-0000DC2B0000}"/>
    <cellStyle name="Normal 9 3 7 3" xfId="11275" xr:uid="{00000000-0005-0000-0000-0000DD2B0000}"/>
    <cellStyle name="Normal 9 3 7 3 2" xfId="11276" xr:uid="{00000000-0005-0000-0000-0000DE2B0000}"/>
    <cellStyle name="Normal 9 3 7 3 2 2" xfId="11277" xr:uid="{00000000-0005-0000-0000-0000DF2B0000}"/>
    <cellStyle name="Normal 9 3 7 3 3" xfId="11278" xr:uid="{00000000-0005-0000-0000-0000E02B0000}"/>
    <cellStyle name="Normal 9 3 7 3 4" xfId="11279" xr:uid="{00000000-0005-0000-0000-0000E12B0000}"/>
    <cellStyle name="Normal 9 3 7 4" xfId="11280" xr:uid="{00000000-0005-0000-0000-0000E22B0000}"/>
    <cellStyle name="Normal 9 3 7 4 2" xfId="11281" xr:uid="{00000000-0005-0000-0000-0000E32B0000}"/>
    <cellStyle name="Normal 9 3 7 5" xfId="11282" xr:uid="{00000000-0005-0000-0000-0000E42B0000}"/>
    <cellStyle name="Normal 9 3 7 6" xfId="11283" xr:uid="{00000000-0005-0000-0000-0000E52B0000}"/>
    <cellStyle name="Normal 9 3 8" xfId="11284" xr:uid="{00000000-0005-0000-0000-0000E62B0000}"/>
    <cellStyle name="Normal 9 3 8 2" xfId="11285" xr:uid="{00000000-0005-0000-0000-0000E72B0000}"/>
    <cellStyle name="Normal 9 3 8 2 2" xfId="11286" xr:uid="{00000000-0005-0000-0000-0000E82B0000}"/>
    <cellStyle name="Normal 9 3 8 2 2 2" xfId="11287" xr:uid="{00000000-0005-0000-0000-0000E92B0000}"/>
    <cellStyle name="Normal 9 3 8 2 3" xfId="11288" xr:uid="{00000000-0005-0000-0000-0000EA2B0000}"/>
    <cellStyle name="Normal 9 3 8 2 4" xfId="11289" xr:uid="{00000000-0005-0000-0000-0000EB2B0000}"/>
    <cellStyle name="Normal 9 3 8 3" xfId="11290" xr:uid="{00000000-0005-0000-0000-0000EC2B0000}"/>
    <cellStyle name="Normal 9 3 8 3 2" xfId="11291" xr:uid="{00000000-0005-0000-0000-0000ED2B0000}"/>
    <cellStyle name="Normal 9 3 8 4" xfId="11292" xr:uid="{00000000-0005-0000-0000-0000EE2B0000}"/>
    <cellStyle name="Normal 9 3 8 5" xfId="11293" xr:uid="{00000000-0005-0000-0000-0000EF2B0000}"/>
    <cellStyle name="Normal 9 3 9" xfId="11294" xr:uid="{00000000-0005-0000-0000-0000F02B0000}"/>
    <cellStyle name="Normal 9 3 9 2" xfId="11295" xr:uid="{00000000-0005-0000-0000-0000F12B0000}"/>
    <cellStyle name="Normal 9 3 9 2 2" xfId="11296" xr:uid="{00000000-0005-0000-0000-0000F22B0000}"/>
    <cellStyle name="Normal 9 3 9 2 2 2" xfId="11297" xr:uid="{00000000-0005-0000-0000-0000F32B0000}"/>
    <cellStyle name="Normal 9 3 9 2 3" xfId="11298" xr:uid="{00000000-0005-0000-0000-0000F42B0000}"/>
    <cellStyle name="Normal 9 3 9 2 4" xfId="11299" xr:uid="{00000000-0005-0000-0000-0000F52B0000}"/>
    <cellStyle name="Normal 9 3 9 3" xfId="11300" xr:uid="{00000000-0005-0000-0000-0000F62B0000}"/>
    <cellStyle name="Normal 9 3 9 3 2" xfId="11301" xr:uid="{00000000-0005-0000-0000-0000F72B0000}"/>
    <cellStyle name="Normal 9 3 9 4" xfId="11302" xr:uid="{00000000-0005-0000-0000-0000F82B0000}"/>
    <cellStyle name="Normal 9 3 9 5" xfId="11303" xr:uid="{00000000-0005-0000-0000-0000F92B0000}"/>
    <cellStyle name="Normal 9 4" xfId="11304" xr:uid="{00000000-0005-0000-0000-0000FA2B0000}"/>
    <cellStyle name="Normal 9 4 10" xfId="11305" xr:uid="{00000000-0005-0000-0000-0000FB2B0000}"/>
    <cellStyle name="Normal 9 4 11" xfId="11306" xr:uid="{00000000-0005-0000-0000-0000FC2B0000}"/>
    <cellStyle name="Normal 9 4 11 2" xfId="11307" xr:uid="{00000000-0005-0000-0000-0000FD2B0000}"/>
    <cellStyle name="Normal 9 4 12" xfId="11308" xr:uid="{00000000-0005-0000-0000-0000FE2B0000}"/>
    <cellStyle name="Normal 9 4 13" xfId="11309" xr:uid="{00000000-0005-0000-0000-0000FF2B0000}"/>
    <cellStyle name="Normal 9 4 2" xfId="11310" xr:uid="{00000000-0005-0000-0000-0000002C0000}"/>
    <cellStyle name="Normal 9 4 2 2" xfId="11311" xr:uid="{00000000-0005-0000-0000-0000012C0000}"/>
    <cellStyle name="Normal 9 4 2 2 2" xfId="11312" xr:uid="{00000000-0005-0000-0000-0000022C0000}"/>
    <cellStyle name="Normal 9 4 2 2 2 2" xfId="11313" xr:uid="{00000000-0005-0000-0000-0000032C0000}"/>
    <cellStyle name="Normal 9 4 2 2 2 2 2" xfId="11314" xr:uid="{00000000-0005-0000-0000-0000042C0000}"/>
    <cellStyle name="Normal 9 4 2 2 2 2 2 2" xfId="11315" xr:uid="{00000000-0005-0000-0000-0000052C0000}"/>
    <cellStyle name="Normal 9 4 2 2 2 2 2 2 2" xfId="11316" xr:uid="{00000000-0005-0000-0000-0000062C0000}"/>
    <cellStyle name="Normal 9 4 2 2 2 2 2 3" xfId="11317" xr:uid="{00000000-0005-0000-0000-0000072C0000}"/>
    <cellStyle name="Normal 9 4 2 2 2 2 2 4" xfId="11318" xr:uid="{00000000-0005-0000-0000-0000082C0000}"/>
    <cellStyle name="Normal 9 4 2 2 2 2 3" xfId="11319" xr:uid="{00000000-0005-0000-0000-0000092C0000}"/>
    <cellStyle name="Normal 9 4 2 2 2 2 3 2" xfId="11320" xr:uid="{00000000-0005-0000-0000-00000A2C0000}"/>
    <cellStyle name="Normal 9 4 2 2 2 2 4" xfId="11321" xr:uid="{00000000-0005-0000-0000-00000B2C0000}"/>
    <cellStyle name="Normal 9 4 2 2 2 2 5" xfId="11322" xr:uid="{00000000-0005-0000-0000-00000C2C0000}"/>
    <cellStyle name="Normal 9 4 2 2 2 3" xfId="11323" xr:uid="{00000000-0005-0000-0000-00000D2C0000}"/>
    <cellStyle name="Normal 9 4 2 2 2 3 2" xfId="11324" xr:uid="{00000000-0005-0000-0000-00000E2C0000}"/>
    <cellStyle name="Normal 9 4 2 2 2 3 2 2" xfId="11325" xr:uid="{00000000-0005-0000-0000-00000F2C0000}"/>
    <cellStyle name="Normal 9 4 2 2 2 3 3" xfId="11326" xr:uid="{00000000-0005-0000-0000-0000102C0000}"/>
    <cellStyle name="Normal 9 4 2 2 2 3 4" xfId="11327" xr:uid="{00000000-0005-0000-0000-0000112C0000}"/>
    <cellStyle name="Normal 9 4 2 2 2 4" xfId="11328" xr:uid="{00000000-0005-0000-0000-0000122C0000}"/>
    <cellStyle name="Normal 9 4 2 2 2 4 2" xfId="11329" xr:uid="{00000000-0005-0000-0000-0000132C0000}"/>
    <cellStyle name="Normal 9 4 2 2 2 5" xfId="11330" xr:uid="{00000000-0005-0000-0000-0000142C0000}"/>
    <cellStyle name="Normal 9 4 2 2 2 6" xfId="11331" xr:uid="{00000000-0005-0000-0000-0000152C0000}"/>
    <cellStyle name="Normal 9 4 2 2 3" xfId="11332" xr:uid="{00000000-0005-0000-0000-0000162C0000}"/>
    <cellStyle name="Normal 9 4 2 2 3 2" xfId="11333" xr:uid="{00000000-0005-0000-0000-0000172C0000}"/>
    <cellStyle name="Normal 9 4 2 2 3 2 2" xfId="11334" xr:uid="{00000000-0005-0000-0000-0000182C0000}"/>
    <cellStyle name="Normal 9 4 2 2 3 2 2 2" xfId="11335" xr:uid="{00000000-0005-0000-0000-0000192C0000}"/>
    <cellStyle name="Normal 9 4 2 2 3 2 3" xfId="11336" xr:uid="{00000000-0005-0000-0000-00001A2C0000}"/>
    <cellStyle name="Normal 9 4 2 2 3 2 4" xfId="11337" xr:uid="{00000000-0005-0000-0000-00001B2C0000}"/>
    <cellStyle name="Normal 9 4 2 2 3 3" xfId="11338" xr:uid="{00000000-0005-0000-0000-00001C2C0000}"/>
    <cellStyle name="Normal 9 4 2 2 3 3 2" xfId="11339" xr:uid="{00000000-0005-0000-0000-00001D2C0000}"/>
    <cellStyle name="Normal 9 4 2 2 3 4" xfId="11340" xr:uid="{00000000-0005-0000-0000-00001E2C0000}"/>
    <cellStyle name="Normal 9 4 2 2 3 5" xfId="11341" xr:uid="{00000000-0005-0000-0000-00001F2C0000}"/>
    <cellStyle name="Normal 9 4 2 2 4" xfId="11342" xr:uid="{00000000-0005-0000-0000-0000202C0000}"/>
    <cellStyle name="Normal 9 4 2 2 4 2" xfId="11343" xr:uid="{00000000-0005-0000-0000-0000212C0000}"/>
    <cellStyle name="Normal 9 4 2 2 4 2 2" xfId="11344" xr:uid="{00000000-0005-0000-0000-0000222C0000}"/>
    <cellStyle name="Normal 9 4 2 2 4 3" xfId="11345" xr:uid="{00000000-0005-0000-0000-0000232C0000}"/>
    <cellStyle name="Normal 9 4 2 2 4 4" xfId="11346" xr:uid="{00000000-0005-0000-0000-0000242C0000}"/>
    <cellStyle name="Normal 9 4 2 2 5" xfId="11347" xr:uid="{00000000-0005-0000-0000-0000252C0000}"/>
    <cellStyle name="Normal 9 4 2 2 5 2" xfId="11348" xr:uid="{00000000-0005-0000-0000-0000262C0000}"/>
    <cellStyle name="Normal 9 4 2 2 6" xfId="11349" xr:uid="{00000000-0005-0000-0000-0000272C0000}"/>
    <cellStyle name="Normal 9 4 2 2 7" xfId="11350" xr:uid="{00000000-0005-0000-0000-0000282C0000}"/>
    <cellStyle name="Normal 9 4 2 3" xfId="11351" xr:uid="{00000000-0005-0000-0000-0000292C0000}"/>
    <cellStyle name="Normal 9 4 2 3 2" xfId="11352" xr:uid="{00000000-0005-0000-0000-00002A2C0000}"/>
    <cellStyle name="Normal 9 4 2 3 2 2" xfId="11353" xr:uid="{00000000-0005-0000-0000-00002B2C0000}"/>
    <cellStyle name="Normal 9 4 2 3 2 2 2" xfId="11354" xr:uid="{00000000-0005-0000-0000-00002C2C0000}"/>
    <cellStyle name="Normal 9 4 2 3 2 2 2 2" xfId="11355" xr:uid="{00000000-0005-0000-0000-00002D2C0000}"/>
    <cellStyle name="Normal 9 4 2 3 2 2 3" xfId="11356" xr:uid="{00000000-0005-0000-0000-00002E2C0000}"/>
    <cellStyle name="Normal 9 4 2 3 2 2 4" xfId="11357" xr:uid="{00000000-0005-0000-0000-00002F2C0000}"/>
    <cellStyle name="Normal 9 4 2 3 2 3" xfId="11358" xr:uid="{00000000-0005-0000-0000-0000302C0000}"/>
    <cellStyle name="Normal 9 4 2 3 2 3 2" xfId="11359" xr:uid="{00000000-0005-0000-0000-0000312C0000}"/>
    <cellStyle name="Normal 9 4 2 3 2 4" xfId="11360" xr:uid="{00000000-0005-0000-0000-0000322C0000}"/>
    <cellStyle name="Normal 9 4 2 3 2 5" xfId="11361" xr:uid="{00000000-0005-0000-0000-0000332C0000}"/>
    <cellStyle name="Normal 9 4 2 3 3" xfId="11362" xr:uid="{00000000-0005-0000-0000-0000342C0000}"/>
    <cellStyle name="Normal 9 4 2 3 3 2" xfId="11363" xr:uid="{00000000-0005-0000-0000-0000352C0000}"/>
    <cellStyle name="Normal 9 4 2 3 3 2 2" xfId="11364" xr:uid="{00000000-0005-0000-0000-0000362C0000}"/>
    <cellStyle name="Normal 9 4 2 3 3 3" xfId="11365" xr:uid="{00000000-0005-0000-0000-0000372C0000}"/>
    <cellStyle name="Normal 9 4 2 3 3 4" xfId="11366" xr:uid="{00000000-0005-0000-0000-0000382C0000}"/>
    <cellStyle name="Normal 9 4 2 3 4" xfId="11367" xr:uid="{00000000-0005-0000-0000-0000392C0000}"/>
    <cellStyle name="Normal 9 4 2 3 4 2" xfId="11368" xr:uid="{00000000-0005-0000-0000-00003A2C0000}"/>
    <cellStyle name="Normal 9 4 2 3 5" xfId="11369" xr:uid="{00000000-0005-0000-0000-00003B2C0000}"/>
    <cellStyle name="Normal 9 4 2 3 6" xfId="11370" xr:uid="{00000000-0005-0000-0000-00003C2C0000}"/>
    <cellStyle name="Normal 9 4 2 4" xfId="11371" xr:uid="{00000000-0005-0000-0000-00003D2C0000}"/>
    <cellStyle name="Normal 9 4 2 4 2" xfId="11372" xr:uid="{00000000-0005-0000-0000-00003E2C0000}"/>
    <cellStyle name="Normal 9 4 2 4 2 2" xfId="11373" xr:uid="{00000000-0005-0000-0000-00003F2C0000}"/>
    <cellStyle name="Normal 9 4 2 4 2 2 2" xfId="11374" xr:uid="{00000000-0005-0000-0000-0000402C0000}"/>
    <cellStyle name="Normal 9 4 2 4 2 2 2 2" xfId="11375" xr:uid="{00000000-0005-0000-0000-0000412C0000}"/>
    <cellStyle name="Normal 9 4 2 4 2 2 3" xfId="11376" xr:uid="{00000000-0005-0000-0000-0000422C0000}"/>
    <cellStyle name="Normal 9 4 2 4 2 2 4" xfId="11377" xr:uid="{00000000-0005-0000-0000-0000432C0000}"/>
    <cellStyle name="Normal 9 4 2 4 2 3" xfId="11378" xr:uid="{00000000-0005-0000-0000-0000442C0000}"/>
    <cellStyle name="Normal 9 4 2 4 2 3 2" xfId="11379" xr:uid="{00000000-0005-0000-0000-0000452C0000}"/>
    <cellStyle name="Normal 9 4 2 4 2 4" xfId="11380" xr:uid="{00000000-0005-0000-0000-0000462C0000}"/>
    <cellStyle name="Normal 9 4 2 4 2 5" xfId="11381" xr:uid="{00000000-0005-0000-0000-0000472C0000}"/>
    <cellStyle name="Normal 9 4 2 4 3" xfId="11382" xr:uid="{00000000-0005-0000-0000-0000482C0000}"/>
    <cellStyle name="Normal 9 4 2 4 3 2" xfId="11383" xr:uid="{00000000-0005-0000-0000-0000492C0000}"/>
    <cellStyle name="Normal 9 4 2 4 3 2 2" xfId="11384" xr:uid="{00000000-0005-0000-0000-00004A2C0000}"/>
    <cellStyle name="Normal 9 4 2 4 3 3" xfId="11385" xr:uid="{00000000-0005-0000-0000-00004B2C0000}"/>
    <cellStyle name="Normal 9 4 2 4 3 4" xfId="11386" xr:uid="{00000000-0005-0000-0000-00004C2C0000}"/>
    <cellStyle name="Normal 9 4 2 4 4" xfId="11387" xr:uid="{00000000-0005-0000-0000-00004D2C0000}"/>
    <cellStyle name="Normal 9 4 2 4 4 2" xfId="11388" xr:uid="{00000000-0005-0000-0000-00004E2C0000}"/>
    <cellStyle name="Normal 9 4 2 4 5" xfId="11389" xr:uid="{00000000-0005-0000-0000-00004F2C0000}"/>
    <cellStyle name="Normal 9 4 2 4 6" xfId="11390" xr:uid="{00000000-0005-0000-0000-0000502C0000}"/>
    <cellStyle name="Normal 9 4 2 5" xfId="11391" xr:uid="{00000000-0005-0000-0000-0000512C0000}"/>
    <cellStyle name="Normal 9 4 2 5 2" xfId="11392" xr:uid="{00000000-0005-0000-0000-0000522C0000}"/>
    <cellStyle name="Normal 9 4 2 5 2 2" xfId="11393" xr:uid="{00000000-0005-0000-0000-0000532C0000}"/>
    <cellStyle name="Normal 9 4 2 5 2 2 2" xfId="11394" xr:uid="{00000000-0005-0000-0000-0000542C0000}"/>
    <cellStyle name="Normal 9 4 2 5 2 3" xfId="11395" xr:uid="{00000000-0005-0000-0000-0000552C0000}"/>
    <cellStyle name="Normal 9 4 2 5 2 4" xfId="11396" xr:uid="{00000000-0005-0000-0000-0000562C0000}"/>
    <cellStyle name="Normal 9 4 2 5 3" xfId="11397" xr:uid="{00000000-0005-0000-0000-0000572C0000}"/>
    <cellStyle name="Normal 9 4 2 5 3 2" xfId="11398" xr:uid="{00000000-0005-0000-0000-0000582C0000}"/>
    <cellStyle name="Normal 9 4 2 5 4" xfId="11399" xr:uid="{00000000-0005-0000-0000-0000592C0000}"/>
    <cellStyle name="Normal 9 4 2 5 5" xfId="11400" xr:uid="{00000000-0005-0000-0000-00005A2C0000}"/>
    <cellStyle name="Normal 9 4 2 6" xfId="11401" xr:uid="{00000000-0005-0000-0000-00005B2C0000}"/>
    <cellStyle name="Normal 9 4 2 6 2" xfId="11402" xr:uid="{00000000-0005-0000-0000-00005C2C0000}"/>
    <cellStyle name="Normal 9 4 2 6 2 2" xfId="11403" xr:uid="{00000000-0005-0000-0000-00005D2C0000}"/>
    <cellStyle name="Normal 9 4 2 6 3" xfId="11404" xr:uid="{00000000-0005-0000-0000-00005E2C0000}"/>
    <cellStyle name="Normal 9 4 2 6 4" xfId="11405" xr:uid="{00000000-0005-0000-0000-00005F2C0000}"/>
    <cellStyle name="Normal 9 4 2 7" xfId="11406" xr:uid="{00000000-0005-0000-0000-0000602C0000}"/>
    <cellStyle name="Normal 9 4 2 7 2" xfId="11407" xr:uid="{00000000-0005-0000-0000-0000612C0000}"/>
    <cellStyle name="Normal 9 4 2 8" xfId="11408" xr:uid="{00000000-0005-0000-0000-0000622C0000}"/>
    <cellStyle name="Normal 9 4 2 9" xfId="11409" xr:uid="{00000000-0005-0000-0000-0000632C0000}"/>
    <cellStyle name="Normal 9 4 3" xfId="11410" xr:uid="{00000000-0005-0000-0000-0000642C0000}"/>
    <cellStyle name="Normal 9 4 3 2" xfId="11411" xr:uid="{00000000-0005-0000-0000-0000652C0000}"/>
    <cellStyle name="Normal 9 4 3 2 2" xfId="11412" xr:uid="{00000000-0005-0000-0000-0000662C0000}"/>
    <cellStyle name="Normal 9 4 3 2 2 2" xfId="11413" xr:uid="{00000000-0005-0000-0000-0000672C0000}"/>
    <cellStyle name="Normal 9 4 3 2 2 2 2" xfId="11414" xr:uid="{00000000-0005-0000-0000-0000682C0000}"/>
    <cellStyle name="Normal 9 4 3 2 2 2 2 2" xfId="11415" xr:uid="{00000000-0005-0000-0000-0000692C0000}"/>
    <cellStyle name="Normal 9 4 3 2 2 2 3" xfId="11416" xr:uid="{00000000-0005-0000-0000-00006A2C0000}"/>
    <cellStyle name="Normal 9 4 3 2 2 2 4" xfId="11417" xr:uid="{00000000-0005-0000-0000-00006B2C0000}"/>
    <cellStyle name="Normal 9 4 3 2 2 3" xfId="11418" xr:uid="{00000000-0005-0000-0000-00006C2C0000}"/>
    <cellStyle name="Normal 9 4 3 2 2 3 2" xfId="11419" xr:uid="{00000000-0005-0000-0000-00006D2C0000}"/>
    <cellStyle name="Normal 9 4 3 2 2 4" xfId="11420" xr:uid="{00000000-0005-0000-0000-00006E2C0000}"/>
    <cellStyle name="Normal 9 4 3 2 2 5" xfId="11421" xr:uid="{00000000-0005-0000-0000-00006F2C0000}"/>
    <cellStyle name="Normal 9 4 3 2 3" xfId="11422" xr:uid="{00000000-0005-0000-0000-0000702C0000}"/>
    <cellStyle name="Normal 9 4 3 2 3 2" xfId="11423" xr:uid="{00000000-0005-0000-0000-0000712C0000}"/>
    <cellStyle name="Normal 9 4 3 2 3 2 2" xfId="11424" xr:uid="{00000000-0005-0000-0000-0000722C0000}"/>
    <cellStyle name="Normal 9 4 3 2 3 3" xfId="11425" xr:uid="{00000000-0005-0000-0000-0000732C0000}"/>
    <cellStyle name="Normal 9 4 3 2 3 4" xfId="11426" xr:uid="{00000000-0005-0000-0000-0000742C0000}"/>
    <cellStyle name="Normal 9 4 3 2 4" xfId="11427" xr:uid="{00000000-0005-0000-0000-0000752C0000}"/>
    <cellStyle name="Normal 9 4 3 2 4 2" xfId="11428" xr:uid="{00000000-0005-0000-0000-0000762C0000}"/>
    <cellStyle name="Normal 9 4 3 2 5" xfId="11429" xr:uid="{00000000-0005-0000-0000-0000772C0000}"/>
    <cellStyle name="Normal 9 4 3 2 6" xfId="11430" xr:uid="{00000000-0005-0000-0000-0000782C0000}"/>
    <cellStyle name="Normal 9 4 3 3" xfId="11431" xr:uid="{00000000-0005-0000-0000-0000792C0000}"/>
    <cellStyle name="Normal 9 4 3 3 2" xfId="11432" xr:uid="{00000000-0005-0000-0000-00007A2C0000}"/>
    <cellStyle name="Normal 9 4 3 3 2 2" xfId="11433" xr:uid="{00000000-0005-0000-0000-00007B2C0000}"/>
    <cellStyle name="Normal 9 4 3 3 2 2 2" xfId="11434" xr:uid="{00000000-0005-0000-0000-00007C2C0000}"/>
    <cellStyle name="Normal 9 4 3 3 2 3" xfId="11435" xr:uid="{00000000-0005-0000-0000-00007D2C0000}"/>
    <cellStyle name="Normal 9 4 3 3 2 4" xfId="11436" xr:uid="{00000000-0005-0000-0000-00007E2C0000}"/>
    <cellStyle name="Normal 9 4 3 3 3" xfId="11437" xr:uid="{00000000-0005-0000-0000-00007F2C0000}"/>
    <cellStyle name="Normal 9 4 3 3 3 2" xfId="11438" xr:uid="{00000000-0005-0000-0000-0000802C0000}"/>
    <cellStyle name="Normal 9 4 3 3 4" xfId="11439" xr:uid="{00000000-0005-0000-0000-0000812C0000}"/>
    <cellStyle name="Normal 9 4 3 3 5" xfId="11440" xr:uid="{00000000-0005-0000-0000-0000822C0000}"/>
    <cellStyle name="Normal 9 4 3 4" xfId="11441" xr:uid="{00000000-0005-0000-0000-0000832C0000}"/>
    <cellStyle name="Normal 9 4 3 4 2" xfId="11442" xr:uid="{00000000-0005-0000-0000-0000842C0000}"/>
    <cellStyle name="Normal 9 4 3 4 2 2" xfId="11443" xr:uid="{00000000-0005-0000-0000-0000852C0000}"/>
    <cellStyle name="Normal 9 4 3 4 3" xfId="11444" xr:uid="{00000000-0005-0000-0000-0000862C0000}"/>
    <cellStyle name="Normal 9 4 3 4 4" xfId="11445" xr:uid="{00000000-0005-0000-0000-0000872C0000}"/>
    <cellStyle name="Normal 9 4 3 5" xfId="11446" xr:uid="{00000000-0005-0000-0000-0000882C0000}"/>
    <cellStyle name="Normal 9 4 3 5 2" xfId="11447" xr:uid="{00000000-0005-0000-0000-0000892C0000}"/>
    <cellStyle name="Normal 9 4 3 6" xfId="11448" xr:uid="{00000000-0005-0000-0000-00008A2C0000}"/>
    <cellStyle name="Normal 9 4 3 7" xfId="11449" xr:uid="{00000000-0005-0000-0000-00008B2C0000}"/>
    <cellStyle name="Normal 9 4 4" xfId="11450" xr:uid="{00000000-0005-0000-0000-00008C2C0000}"/>
    <cellStyle name="Normal 9 4 4 2" xfId="11451" xr:uid="{00000000-0005-0000-0000-00008D2C0000}"/>
    <cellStyle name="Normal 9 4 4 2 2" xfId="11452" xr:uid="{00000000-0005-0000-0000-00008E2C0000}"/>
    <cellStyle name="Normal 9 4 4 2 2 2" xfId="11453" xr:uid="{00000000-0005-0000-0000-00008F2C0000}"/>
    <cellStyle name="Normal 9 4 4 2 2 2 2" xfId="11454" xr:uid="{00000000-0005-0000-0000-0000902C0000}"/>
    <cellStyle name="Normal 9 4 4 2 2 3" xfId="11455" xr:uid="{00000000-0005-0000-0000-0000912C0000}"/>
    <cellStyle name="Normal 9 4 4 2 2 4" xfId="11456" xr:uid="{00000000-0005-0000-0000-0000922C0000}"/>
    <cellStyle name="Normal 9 4 4 2 3" xfId="11457" xr:uid="{00000000-0005-0000-0000-0000932C0000}"/>
    <cellStyle name="Normal 9 4 4 2 3 2" xfId="11458" xr:uid="{00000000-0005-0000-0000-0000942C0000}"/>
    <cellStyle name="Normal 9 4 4 2 4" xfId="11459" xr:uid="{00000000-0005-0000-0000-0000952C0000}"/>
    <cellStyle name="Normal 9 4 4 2 5" xfId="11460" xr:uid="{00000000-0005-0000-0000-0000962C0000}"/>
    <cellStyle name="Normal 9 4 4 3" xfId="11461" xr:uid="{00000000-0005-0000-0000-0000972C0000}"/>
    <cellStyle name="Normal 9 4 4 3 2" xfId="11462" xr:uid="{00000000-0005-0000-0000-0000982C0000}"/>
    <cellStyle name="Normal 9 4 4 3 2 2" xfId="11463" xr:uid="{00000000-0005-0000-0000-0000992C0000}"/>
    <cellStyle name="Normal 9 4 4 3 3" xfId="11464" xr:uid="{00000000-0005-0000-0000-00009A2C0000}"/>
    <cellStyle name="Normal 9 4 4 3 4" xfId="11465" xr:uid="{00000000-0005-0000-0000-00009B2C0000}"/>
    <cellStyle name="Normal 9 4 4 4" xfId="11466" xr:uid="{00000000-0005-0000-0000-00009C2C0000}"/>
    <cellStyle name="Normal 9 4 4 4 2" xfId="11467" xr:uid="{00000000-0005-0000-0000-00009D2C0000}"/>
    <cellStyle name="Normal 9 4 4 5" xfId="11468" xr:uid="{00000000-0005-0000-0000-00009E2C0000}"/>
    <cellStyle name="Normal 9 4 4 6" xfId="11469" xr:uid="{00000000-0005-0000-0000-00009F2C0000}"/>
    <cellStyle name="Normal 9 4 5" xfId="11470" xr:uid="{00000000-0005-0000-0000-0000A02C0000}"/>
    <cellStyle name="Normal 9 4 5 2" xfId="11471" xr:uid="{00000000-0005-0000-0000-0000A12C0000}"/>
    <cellStyle name="Normal 9 4 5 2 2" xfId="11472" xr:uid="{00000000-0005-0000-0000-0000A22C0000}"/>
    <cellStyle name="Normal 9 4 5 2 2 2" xfId="11473" xr:uid="{00000000-0005-0000-0000-0000A32C0000}"/>
    <cellStyle name="Normal 9 4 5 2 2 2 2" xfId="11474" xr:uid="{00000000-0005-0000-0000-0000A42C0000}"/>
    <cellStyle name="Normal 9 4 5 2 2 3" xfId="11475" xr:uid="{00000000-0005-0000-0000-0000A52C0000}"/>
    <cellStyle name="Normal 9 4 5 2 2 4" xfId="11476" xr:uid="{00000000-0005-0000-0000-0000A62C0000}"/>
    <cellStyle name="Normal 9 4 5 2 3" xfId="11477" xr:uid="{00000000-0005-0000-0000-0000A72C0000}"/>
    <cellStyle name="Normal 9 4 5 2 3 2" xfId="11478" xr:uid="{00000000-0005-0000-0000-0000A82C0000}"/>
    <cellStyle name="Normal 9 4 5 2 4" xfId="11479" xr:uid="{00000000-0005-0000-0000-0000A92C0000}"/>
    <cellStyle name="Normal 9 4 5 2 5" xfId="11480" xr:uid="{00000000-0005-0000-0000-0000AA2C0000}"/>
    <cellStyle name="Normal 9 4 5 3" xfId="11481" xr:uid="{00000000-0005-0000-0000-0000AB2C0000}"/>
    <cellStyle name="Normal 9 4 5 3 2" xfId="11482" xr:uid="{00000000-0005-0000-0000-0000AC2C0000}"/>
    <cellStyle name="Normal 9 4 5 3 2 2" xfId="11483" xr:uid="{00000000-0005-0000-0000-0000AD2C0000}"/>
    <cellStyle name="Normal 9 4 5 3 3" xfId="11484" xr:uid="{00000000-0005-0000-0000-0000AE2C0000}"/>
    <cellStyle name="Normal 9 4 5 3 4" xfId="11485" xr:uid="{00000000-0005-0000-0000-0000AF2C0000}"/>
    <cellStyle name="Normal 9 4 5 4" xfId="11486" xr:uid="{00000000-0005-0000-0000-0000B02C0000}"/>
    <cellStyle name="Normal 9 4 5 4 2" xfId="11487" xr:uid="{00000000-0005-0000-0000-0000B12C0000}"/>
    <cellStyle name="Normal 9 4 5 5" xfId="11488" xr:uid="{00000000-0005-0000-0000-0000B22C0000}"/>
    <cellStyle name="Normal 9 4 5 6" xfId="11489" xr:uid="{00000000-0005-0000-0000-0000B32C0000}"/>
    <cellStyle name="Normal 9 4 6" xfId="11490" xr:uid="{00000000-0005-0000-0000-0000B42C0000}"/>
    <cellStyle name="Normal 9 4 6 2" xfId="11491" xr:uid="{00000000-0005-0000-0000-0000B52C0000}"/>
    <cellStyle name="Normal 9 4 6 2 2" xfId="11492" xr:uid="{00000000-0005-0000-0000-0000B62C0000}"/>
    <cellStyle name="Normal 9 4 6 2 2 2" xfId="11493" xr:uid="{00000000-0005-0000-0000-0000B72C0000}"/>
    <cellStyle name="Normal 9 4 6 2 3" xfId="11494" xr:uid="{00000000-0005-0000-0000-0000B82C0000}"/>
    <cellStyle name="Normal 9 4 6 2 4" xfId="11495" xr:uid="{00000000-0005-0000-0000-0000B92C0000}"/>
    <cellStyle name="Normal 9 4 6 3" xfId="11496" xr:uid="{00000000-0005-0000-0000-0000BA2C0000}"/>
    <cellStyle name="Normal 9 4 6 3 2" xfId="11497" xr:uid="{00000000-0005-0000-0000-0000BB2C0000}"/>
    <cellStyle name="Normal 9 4 6 4" xfId="11498" xr:uid="{00000000-0005-0000-0000-0000BC2C0000}"/>
    <cellStyle name="Normal 9 4 6 5" xfId="11499" xr:uid="{00000000-0005-0000-0000-0000BD2C0000}"/>
    <cellStyle name="Normal 9 4 7" xfId="11500" xr:uid="{00000000-0005-0000-0000-0000BE2C0000}"/>
    <cellStyle name="Normal 9 4 7 2" xfId="11501" xr:uid="{00000000-0005-0000-0000-0000BF2C0000}"/>
    <cellStyle name="Normal 9 4 7 2 2" xfId="11502" xr:uid="{00000000-0005-0000-0000-0000C02C0000}"/>
    <cellStyle name="Normal 9 4 7 3" xfId="11503" xr:uid="{00000000-0005-0000-0000-0000C12C0000}"/>
    <cellStyle name="Normal 9 4 7 4" xfId="11504" xr:uid="{00000000-0005-0000-0000-0000C22C0000}"/>
    <cellStyle name="Normal 9 4 8" xfId="11505" xr:uid="{00000000-0005-0000-0000-0000C32C0000}"/>
    <cellStyle name="Normal 9 4 9" xfId="11506" xr:uid="{00000000-0005-0000-0000-0000C42C0000}"/>
    <cellStyle name="Normal 9 4 9 2" xfId="11507" xr:uid="{00000000-0005-0000-0000-0000C52C0000}"/>
    <cellStyle name="Normal 9 4 9 2 2" xfId="11508" xr:uid="{00000000-0005-0000-0000-0000C62C0000}"/>
    <cellStyle name="Normal 9 4 9 3" xfId="11509" xr:uid="{00000000-0005-0000-0000-0000C72C0000}"/>
    <cellStyle name="Normal 9 5" xfId="11510" xr:uid="{00000000-0005-0000-0000-0000C82C0000}"/>
    <cellStyle name="Normal 9 5 2" xfId="11511" xr:uid="{00000000-0005-0000-0000-0000C92C0000}"/>
    <cellStyle name="Normal 9 5 2 2" xfId="11512" xr:uid="{00000000-0005-0000-0000-0000CA2C0000}"/>
    <cellStyle name="Normal 9 5 2 2 2" xfId="11513" xr:uid="{00000000-0005-0000-0000-0000CB2C0000}"/>
    <cellStyle name="Normal 9 5 2 2 2 2" xfId="11514" xr:uid="{00000000-0005-0000-0000-0000CC2C0000}"/>
    <cellStyle name="Normal 9 5 2 2 2 2 2" xfId="11515" xr:uid="{00000000-0005-0000-0000-0000CD2C0000}"/>
    <cellStyle name="Normal 9 5 2 2 2 2 2 2" xfId="11516" xr:uid="{00000000-0005-0000-0000-0000CE2C0000}"/>
    <cellStyle name="Normal 9 5 2 2 2 2 3" xfId="11517" xr:uid="{00000000-0005-0000-0000-0000CF2C0000}"/>
    <cellStyle name="Normal 9 5 2 2 2 2 4" xfId="11518" xr:uid="{00000000-0005-0000-0000-0000D02C0000}"/>
    <cellStyle name="Normal 9 5 2 2 2 3" xfId="11519" xr:uid="{00000000-0005-0000-0000-0000D12C0000}"/>
    <cellStyle name="Normal 9 5 2 2 2 3 2" xfId="11520" xr:uid="{00000000-0005-0000-0000-0000D22C0000}"/>
    <cellStyle name="Normal 9 5 2 2 2 4" xfId="11521" xr:uid="{00000000-0005-0000-0000-0000D32C0000}"/>
    <cellStyle name="Normal 9 5 2 2 2 5" xfId="11522" xr:uid="{00000000-0005-0000-0000-0000D42C0000}"/>
    <cellStyle name="Normal 9 5 2 2 3" xfId="11523" xr:uid="{00000000-0005-0000-0000-0000D52C0000}"/>
    <cellStyle name="Normal 9 5 2 2 3 2" xfId="11524" xr:uid="{00000000-0005-0000-0000-0000D62C0000}"/>
    <cellStyle name="Normal 9 5 2 2 3 2 2" xfId="11525" xr:uid="{00000000-0005-0000-0000-0000D72C0000}"/>
    <cellStyle name="Normal 9 5 2 2 3 3" xfId="11526" xr:uid="{00000000-0005-0000-0000-0000D82C0000}"/>
    <cellStyle name="Normal 9 5 2 2 3 4" xfId="11527" xr:uid="{00000000-0005-0000-0000-0000D92C0000}"/>
    <cellStyle name="Normal 9 5 2 2 4" xfId="11528" xr:uid="{00000000-0005-0000-0000-0000DA2C0000}"/>
    <cellStyle name="Normal 9 5 2 2 4 2" xfId="11529" xr:uid="{00000000-0005-0000-0000-0000DB2C0000}"/>
    <cellStyle name="Normal 9 5 2 2 5" xfId="11530" xr:uid="{00000000-0005-0000-0000-0000DC2C0000}"/>
    <cellStyle name="Normal 9 5 2 2 6" xfId="11531" xr:uid="{00000000-0005-0000-0000-0000DD2C0000}"/>
    <cellStyle name="Normal 9 5 2 3" xfId="11532" xr:uid="{00000000-0005-0000-0000-0000DE2C0000}"/>
    <cellStyle name="Normal 9 5 2 3 2" xfId="11533" xr:uid="{00000000-0005-0000-0000-0000DF2C0000}"/>
    <cellStyle name="Normal 9 5 2 3 2 2" xfId="11534" xr:uid="{00000000-0005-0000-0000-0000E02C0000}"/>
    <cellStyle name="Normal 9 5 2 3 2 2 2" xfId="11535" xr:uid="{00000000-0005-0000-0000-0000E12C0000}"/>
    <cellStyle name="Normal 9 5 2 3 2 3" xfId="11536" xr:uid="{00000000-0005-0000-0000-0000E22C0000}"/>
    <cellStyle name="Normal 9 5 2 3 2 4" xfId="11537" xr:uid="{00000000-0005-0000-0000-0000E32C0000}"/>
    <cellStyle name="Normal 9 5 2 3 3" xfId="11538" xr:uid="{00000000-0005-0000-0000-0000E42C0000}"/>
    <cellStyle name="Normal 9 5 2 3 3 2" xfId="11539" xr:uid="{00000000-0005-0000-0000-0000E52C0000}"/>
    <cellStyle name="Normal 9 5 2 3 4" xfId="11540" xr:uid="{00000000-0005-0000-0000-0000E62C0000}"/>
    <cellStyle name="Normal 9 5 2 3 5" xfId="11541" xr:uid="{00000000-0005-0000-0000-0000E72C0000}"/>
    <cellStyle name="Normal 9 5 2 4" xfId="11542" xr:uid="{00000000-0005-0000-0000-0000E82C0000}"/>
    <cellStyle name="Normal 9 5 2 4 2" xfId="11543" xr:uid="{00000000-0005-0000-0000-0000E92C0000}"/>
    <cellStyle name="Normal 9 5 2 4 2 2" xfId="11544" xr:uid="{00000000-0005-0000-0000-0000EA2C0000}"/>
    <cellStyle name="Normal 9 5 2 4 3" xfId="11545" xr:uid="{00000000-0005-0000-0000-0000EB2C0000}"/>
    <cellStyle name="Normal 9 5 2 4 4" xfId="11546" xr:uid="{00000000-0005-0000-0000-0000EC2C0000}"/>
    <cellStyle name="Normal 9 5 2 5" xfId="11547" xr:uid="{00000000-0005-0000-0000-0000ED2C0000}"/>
    <cellStyle name="Normal 9 5 2 5 2" xfId="11548" xr:uid="{00000000-0005-0000-0000-0000EE2C0000}"/>
    <cellStyle name="Normal 9 5 2 6" xfId="11549" xr:uid="{00000000-0005-0000-0000-0000EF2C0000}"/>
    <cellStyle name="Normal 9 5 2 7" xfId="11550" xr:uid="{00000000-0005-0000-0000-0000F02C0000}"/>
    <cellStyle name="Normal 9 5 3" xfId="11551" xr:uid="{00000000-0005-0000-0000-0000F12C0000}"/>
    <cellStyle name="Normal 9 5 3 2" xfId="11552" xr:uid="{00000000-0005-0000-0000-0000F22C0000}"/>
    <cellStyle name="Normal 9 5 3 2 2" xfId="11553" xr:uid="{00000000-0005-0000-0000-0000F32C0000}"/>
    <cellStyle name="Normal 9 5 3 2 2 2" xfId="11554" xr:uid="{00000000-0005-0000-0000-0000F42C0000}"/>
    <cellStyle name="Normal 9 5 3 2 2 2 2" xfId="11555" xr:uid="{00000000-0005-0000-0000-0000F52C0000}"/>
    <cellStyle name="Normal 9 5 3 2 2 3" xfId="11556" xr:uid="{00000000-0005-0000-0000-0000F62C0000}"/>
    <cellStyle name="Normal 9 5 3 2 2 4" xfId="11557" xr:uid="{00000000-0005-0000-0000-0000F72C0000}"/>
    <cellStyle name="Normal 9 5 3 2 3" xfId="11558" xr:uid="{00000000-0005-0000-0000-0000F82C0000}"/>
    <cellStyle name="Normal 9 5 3 2 3 2" xfId="11559" xr:uid="{00000000-0005-0000-0000-0000F92C0000}"/>
    <cellStyle name="Normal 9 5 3 2 4" xfId="11560" xr:uid="{00000000-0005-0000-0000-0000FA2C0000}"/>
    <cellStyle name="Normal 9 5 3 2 5" xfId="11561" xr:uid="{00000000-0005-0000-0000-0000FB2C0000}"/>
    <cellStyle name="Normal 9 5 3 3" xfId="11562" xr:uid="{00000000-0005-0000-0000-0000FC2C0000}"/>
    <cellStyle name="Normal 9 5 3 3 2" xfId="11563" xr:uid="{00000000-0005-0000-0000-0000FD2C0000}"/>
    <cellStyle name="Normal 9 5 3 3 2 2" xfId="11564" xr:uid="{00000000-0005-0000-0000-0000FE2C0000}"/>
    <cellStyle name="Normal 9 5 3 3 3" xfId="11565" xr:uid="{00000000-0005-0000-0000-0000FF2C0000}"/>
    <cellStyle name="Normal 9 5 3 3 4" xfId="11566" xr:uid="{00000000-0005-0000-0000-0000002D0000}"/>
    <cellStyle name="Normal 9 5 3 4" xfId="11567" xr:uid="{00000000-0005-0000-0000-0000012D0000}"/>
    <cellStyle name="Normal 9 5 3 4 2" xfId="11568" xr:uid="{00000000-0005-0000-0000-0000022D0000}"/>
    <cellStyle name="Normal 9 5 3 5" xfId="11569" xr:uid="{00000000-0005-0000-0000-0000032D0000}"/>
    <cellStyle name="Normal 9 5 3 6" xfId="11570" xr:uid="{00000000-0005-0000-0000-0000042D0000}"/>
    <cellStyle name="Normal 9 5 4" xfId="11571" xr:uid="{00000000-0005-0000-0000-0000052D0000}"/>
    <cellStyle name="Normal 9 5 4 2" xfId="11572" xr:uid="{00000000-0005-0000-0000-0000062D0000}"/>
    <cellStyle name="Normal 9 5 4 2 2" xfId="11573" xr:uid="{00000000-0005-0000-0000-0000072D0000}"/>
    <cellStyle name="Normal 9 5 4 2 2 2" xfId="11574" xr:uid="{00000000-0005-0000-0000-0000082D0000}"/>
    <cellStyle name="Normal 9 5 4 2 2 2 2" xfId="11575" xr:uid="{00000000-0005-0000-0000-0000092D0000}"/>
    <cellStyle name="Normal 9 5 4 2 2 3" xfId="11576" xr:uid="{00000000-0005-0000-0000-00000A2D0000}"/>
    <cellStyle name="Normal 9 5 4 2 2 4" xfId="11577" xr:uid="{00000000-0005-0000-0000-00000B2D0000}"/>
    <cellStyle name="Normal 9 5 4 2 3" xfId="11578" xr:uid="{00000000-0005-0000-0000-00000C2D0000}"/>
    <cellStyle name="Normal 9 5 4 2 3 2" xfId="11579" xr:uid="{00000000-0005-0000-0000-00000D2D0000}"/>
    <cellStyle name="Normal 9 5 4 2 4" xfId="11580" xr:uid="{00000000-0005-0000-0000-00000E2D0000}"/>
    <cellStyle name="Normal 9 5 4 2 5" xfId="11581" xr:uid="{00000000-0005-0000-0000-00000F2D0000}"/>
    <cellStyle name="Normal 9 5 4 3" xfId="11582" xr:uid="{00000000-0005-0000-0000-0000102D0000}"/>
    <cellStyle name="Normal 9 5 4 3 2" xfId="11583" xr:uid="{00000000-0005-0000-0000-0000112D0000}"/>
    <cellStyle name="Normal 9 5 4 3 2 2" xfId="11584" xr:uid="{00000000-0005-0000-0000-0000122D0000}"/>
    <cellStyle name="Normal 9 5 4 3 3" xfId="11585" xr:uid="{00000000-0005-0000-0000-0000132D0000}"/>
    <cellStyle name="Normal 9 5 4 3 4" xfId="11586" xr:uid="{00000000-0005-0000-0000-0000142D0000}"/>
    <cellStyle name="Normal 9 5 4 4" xfId="11587" xr:uid="{00000000-0005-0000-0000-0000152D0000}"/>
    <cellStyle name="Normal 9 5 4 4 2" xfId="11588" xr:uid="{00000000-0005-0000-0000-0000162D0000}"/>
    <cellStyle name="Normal 9 5 4 5" xfId="11589" xr:uid="{00000000-0005-0000-0000-0000172D0000}"/>
    <cellStyle name="Normal 9 5 4 6" xfId="11590" xr:uid="{00000000-0005-0000-0000-0000182D0000}"/>
    <cellStyle name="Normal 9 5 5" xfId="11591" xr:uid="{00000000-0005-0000-0000-0000192D0000}"/>
    <cellStyle name="Normal 9 5 5 2" xfId="11592" xr:uid="{00000000-0005-0000-0000-00001A2D0000}"/>
    <cellStyle name="Normal 9 5 5 2 2" xfId="11593" xr:uid="{00000000-0005-0000-0000-00001B2D0000}"/>
    <cellStyle name="Normal 9 5 5 2 2 2" xfId="11594" xr:uid="{00000000-0005-0000-0000-00001C2D0000}"/>
    <cellStyle name="Normal 9 5 5 2 3" xfId="11595" xr:uid="{00000000-0005-0000-0000-00001D2D0000}"/>
    <cellStyle name="Normal 9 5 5 2 4" xfId="11596" xr:uid="{00000000-0005-0000-0000-00001E2D0000}"/>
    <cellStyle name="Normal 9 5 5 3" xfId="11597" xr:uid="{00000000-0005-0000-0000-00001F2D0000}"/>
    <cellStyle name="Normal 9 5 5 3 2" xfId="11598" xr:uid="{00000000-0005-0000-0000-0000202D0000}"/>
    <cellStyle name="Normal 9 5 5 4" xfId="11599" xr:uid="{00000000-0005-0000-0000-0000212D0000}"/>
    <cellStyle name="Normal 9 5 5 5" xfId="11600" xr:uid="{00000000-0005-0000-0000-0000222D0000}"/>
    <cellStyle name="Normal 9 5 6" xfId="11601" xr:uid="{00000000-0005-0000-0000-0000232D0000}"/>
    <cellStyle name="Normal 9 5 6 2" xfId="11602" xr:uid="{00000000-0005-0000-0000-0000242D0000}"/>
    <cellStyle name="Normal 9 5 6 2 2" xfId="11603" xr:uid="{00000000-0005-0000-0000-0000252D0000}"/>
    <cellStyle name="Normal 9 5 6 3" xfId="11604" xr:uid="{00000000-0005-0000-0000-0000262D0000}"/>
    <cellStyle name="Normal 9 5 6 4" xfId="11605" xr:uid="{00000000-0005-0000-0000-0000272D0000}"/>
    <cellStyle name="Normal 9 5 7" xfId="11606" xr:uid="{00000000-0005-0000-0000-0000282D0000}"/>
    <cellStyle name="Normal 9 5 7 2" xfId="11607" xr:uid="{00000000-0005-0000-0000-0000292D0000}"/>
    <cellStyle name="Normal 9 5 8" xfId="11608" xr:uid="{00000000-0005-0000-0000-00002A2D0000}"/>
    <cellStyle name="Normal 9 5 9" xfId="11609" xr:uid="{00000000-0005-0000-0000-00002B2D0000}"/>
    <cellStyle name="Normal 9 6" xfId="11610" xr:uid="{00000000-0005-0000-0000-00002C2D0000}"/>
    <cellStyle name="Normal 9 6 2" xfId="11611" xr:uid="{00000000-0005-0000-0000-00002D2D0000}"/>
    <cellStyle name="Normal 9 6 2 2" xfId="11612" xr:uid="{00000000-0005-0000-0000-00002E2D0000}"/>
    <cellStyle name="Normal 9 6 2 2 2" xfId="11613" xr:uid="{00000000-0005-0000-0000-00002F2D0000}"/>
    <cellStyle name="Normal 9 6 2 2 2 2" xfId="11614" xr:uid="{00000000-0005-0000-0000-0000302D0000}"/>
    <cellStyle name="Normal 9 6 2 2 2 2 2" xfId="11615" xr:uid="{00000000-0005-0000-0000-0000312D0000}"/>
    <cellStyle name="Normal 9 6 2 2 2 2 2 2" xfId="11616" xr:uid="{00000000-0005-0000-0000-0000322D0000}"/>
    <cellStyle name="Normal 9 6 2 2 2 2 3" xfId="11617" xr:uid="{00000000-0005-0000-0000-0000332D0000}"/>
    <cellStyle name="Normal 9 6 2 2 2 2 4" xfId="11618" xr:uid="{00000000-0005-0000-0000-0000342D0000}"/>
    <cellStyle name="Normal 9 6 2 2 2 3" xfId="11619" xr:uid="{00000000-0005-0000-0000-0000352D0000}"/>
    <cellStyle name="Normal 9 6 2 2 2 3 2" xfId="11620" xr:uid="{00000000-0005-0000-0000-0000362D0000}"/>
    <cellStyle name="Normal 9 6 2 2 2 4" xfId="11621" xr:uid="{00000000-0005-0000-0000-0000372D0000}"/>
    <cellStyle name="Normal 9 6 2 2 2 5" xfId="11622" xr:uid="{00000000-0005-0000-0000-0000382D0000}"/>
    <cellStyle name="Normal 9 6 2 2 3" xfId="11623" xr:uid="{00000000-0005-0000-0000-0000392D0000}"/>
    <cellStyle name="Normal 9 6 2 2 3 2" xfId="11624" xr:uid="{00000000-0005-0000-0000-00003A2D0000}"/>
    <cellStyle name="Normal 9 6 2 2 3 2 2" xfId="11625" xr:uid="{00000000-0005-0000-0000-00003B2D0000}"/>
    <cellStyle name="Normal 9 6 2 2 3 3" xfId="11626" xr:uid="{00000000-0005-0000-0000-00003C2D0000}"/>
    <cellStyle name="Normal 9 6 2 2 3 4" xfId="11627" xr:uid="{00000000-0005-0000-0000-00003D2D0000}"/>
    <cellStyle name="Normal 9 6 2 2 4" xfId="11628" xr:uid="{00000000-0005-0000-0000-00003E2D0000}"/>
    <cellStyle name="Normal 9 6 2 2 4 2" xfId="11629" xr:uid="{00000000-0005-0000-0000-00003F2D0000}"/>
    <cellStyle name="Normal 9 6 2 2 5" xfId="11630" xr:uid="{00000000-0005-0000-0000-0000402D0000}"/>
    <cellStyle name="Normal 9 6 2 2 6" xfId="11631" xr:uid="{00000000-0005-0000-0000-0000412D0000}"/>
    <cellStyle name="Normal 9 6 2 3" xfId="11632" xr:uid="{00000000-0005-0000-0000-0000422D0000}"/>
    <cellStyle name="Normal 9 6 2 3 2" xfId="11633" xr:uid="{00000000-0005-0000-0000-0000432D0000}"/>
    <cellStyle name="Normal 9 6 2 3 2 2" xfId="11634" xr:uid="{00000000-0005-0000-0000-0000442D0000}"/>
    <cellStyle name="Normal 9 6 2 3 2 2 2" xfId="11635" xr:uid="{00000000-0005-0000-0000-0000452D0000}"/>
    <cellStyle name="Normal 9 6 2 3 2 3" xfId="11636" xr:uid="{00000000-0005-0000-0000-0000462D0000}"/>
    <cellStyle name="Normal 9 6 2 3 2 4" xfId="11637" xr:uid="{00000000-0005-0000-0000-0000472D0000}"/>
    <cellStyle name="Normal 9 6 2 3 3" xfId="11638" xr:uid="{00000000-0005-0000-0000-0000482D0000}"/>
    <cellStyle name="Normal 9 6 2 3 3 2" xfId="11639" xr:uid="{00000000-0005-0000-0000-0000492D0000}"/>
    <cellStyle name="Normal 9 6 2 3 4" xfId="11640" xr:uid="{00000000-0005-0000-0000-00004A2D0000}"/>
    <cellStyle name="Normal 9 6 2 3 5" xfId="11641" xr:uid="{00000000-0005-0000-0000-00004B2D0000}"/>
    <cellStyle name="Normal 9 6 2 4" xfId="11642" xr:uid="{00000000-0005-0000-0000-00004C2D0000}"/>
    <cellStyle name="Normal 9 6 2 4 2" xfId="11643" xr:uid="{00000000-0005-0000-0000-00004D2D0000}"/>
    <cellStyle name="Normal 9 6 2 4 2 2" xfId="11644" xr:uid="{00000000-0005-0000-0000-00004E2D0000}"/>
    <cellStyle name="Normal 9 6 2 4 3" xfId="11645" xr:uid="{00000000-0005-0000-0000-00004F2D0000}"/>
    <cellStyle name="Normal 9 6 2 4 4" xfId="11646" xr:uid="{00000000-0005-0000-0000-0000502D0000}"/>
    <cellStyle name="Normal 9 6 2 5" xfId="11647" xr:uid="{00000000-0005-0000-0000-0000512D0000}"/>
    <cellStyle name="Normal 9 6 2 5 2" xfId="11648" xr:uid="{00000000-0005-0000-0000-0000522D0000}"/>
    <cellStyle name="Normal 9 6 2 6" xfId="11649" xr:uid="{00000000-0005-0000-0000-0000532D0000}"/>
    <cellStyle name="Normal 9 6 2 7" xfId="11650" xr:uid="{00000000-0005-0000-0000-0000542D0000}"/>
    <cellStyle name="Normal 9 6 3" xfId="11651" xr:uid="{00000000-0005-0000-0000-0000552D0000}"/>
    <cellStyle name="Normal 9 6 3 2" xfId="11652" xr:uid="{00000000-0005-0000-0000-0000562D0000}"/>
    <cellStyle name="Normal 9 6 3 2 2" xfId="11653" xr:uid="{00000000-0005-0000-0000-0000572D0000}"/>
    <cellStyle name="Normal 9 6 3 2 2 2" xfId="11654" xr:uid="{00000000-0005-0000-0000-0000582D0000}"/>
    <cellStyle name="Normal 9 6 3 2 2 2 2" xfId="11655" xr:uid="{00000000-0005-0000-0000-0000592D0000}"/>
    <cellStyle name="Normal 9 6 3 2 2 3" xfId="11656" xr:uid="{00000000-0005-0000-0000-00005A2D0000}"/>
    <cellStyle name="Normal 9 6 3 2 2 4" xfId="11657" xr:uid="{00000000-0005-0000-0000-00005B2D0000}"/>
    <cellStyle name="Normal 9 6 3 2 3" xfId="11658" xr:uid="{00000000-0005-0000-0000-00005C2D0000}"/>
    <cellStyle name="Normal 9 6 3 2 3 2" xfId="11659" xr:uid="{00000000-0005-0000-0000-00005D2D0000}"/>
    <cellStyle name="Normal 9 6 3 2 4" xfId="11660" xr:uid="{00000000-0005-0000-0000-00005E2D0000}"/>
    <cellStyle name="Normal 9 6 3 2 5" xfId="11661" xr:uid="{00000000-0005-0000-0000-00005F2D0000}"/>
    <cellStyle name="Normal 9 6 3 3" xfId="11662" xr:uid="{00000000-0005-0000-0000-0000602D0000}"/>
    <cellStyle name="Normal 9 6 3 3 2" xfId="11663" xr:uid="{00000000-0005-0000-0000-0000612D0000}"/>
    <cellStyle name="Normal 9 6 3 3 2 2" xfId="11664" xr:uid="{00000000-0005-0000-0000-0000622D0000}"/>
    <cellStyle name="Normal 9 6 3 3 3" xfId="11665" xr:uid="{00000000-0005-0000-0000-0000632D0000}"/>
    <cellStyle name="Normal 9 6 3 3 4" xfId="11666" xr:uid="{00000000-0005-0000-0000-0000642D0000}"/>
    <cellStyle name="Normal 9 6 3 4" xfId="11667" xr:uid="{00000000-0005-0000-0000-0000652D0000}"/>
    <cellStyle name="Normal 9 6 3 4 2" xfId="11668" xr:uid="{00000000-0005-0000-0000-0000662D0000}"/>
    <cellStyle name="Normal 9 6 3 5" xfId="11669" xr:uid="{00000000-0005-0000-0000-0000672D0000}"/>
    <cellStyle name="Normal 9 6 3 6" xfId="11670" xr:uid="{00000000-0005-0000-0000-0000682D0000}"/>
    <cellStyle name="Normal 9 6 4" xfId="11671" xr:uid="{00000000-0005-0000-0000-0000692D0000}"/>
    <cellStyle name="Normal 9 6 4 2" xfId="11672" xr:uid="{00000000-0005-0000-0000-00006A2D0000}"/>
    <cellStyle name="Normal 9 6 4 2 2" xfId="11673" xr:uid="{00000000-0005-0000-0000-00006B2D0000}"/>
    <cellStyle name="Normal 9 6 4 2 2 2" xfId="11674" xr:uid="{00000000-0005-0000-0000-00006C2D0000}"/>
    <cellStyle name="Normal 9 6 4 2 2 2 2" xfId="11675" xr:uid="{00000000-0005-0000-0000-00006D2D0000}"/>
    <cellStyle name="Normal 9 6 4 2 2 3" xfId="11676" xr:uid="{00000000-0005-0000-0000-00006E2D0000}"/>
    <cellStyle name="Normal 9 6 4 2 2 4" xfId="11677" xr:uid="{00000000-0005-0000-0000-00006F2D0000}"/>
    <cellStyle name="Normal 9 6 4 2 3" xfId="11678" xr:uid="{00000000-0005-0000-0000-0000702D0000}"/>
    <cellStyle name="Normal 9 6 4 2 3 2" xfId="11679" xr:uid="{00000000-0005-0000-0000-0000712D0000}"/>
    <cellStyle name="Normal 9 6 4 2 4" xfId="11680" xr:uid="{00000000-0005-0000-0000-0000722D0000}"/>
    <cellStyle name="Normal 9 6 4 2 5" xfId="11681" xr:uid="{00000000-0005-0000-0000-0000732D0000}"/>
    <cellStyle name="Normal 9 6 4 3" xfId="11682" xr:uid="{00000000-0005-0000-0000-0000742D0000}"/>
    <cellStyle name="Normal 9 6 4 3 2" xfId="11683" xr:uid="{00000000-0005-0000-0000-0000752D0000}"/>
    <cellStyle name="Normal 9 6 4 3 2 2" xfId="11684" xr:uid="{00000000-0005-0000-0000-0000762D0000}"/>
    <cellStyle name="Normal 9 6 4 3 3" xfId="11685" xr:uid="{00000000-0005-0000-0000-0000772D0000}"/>
    <cellStyle name="Normal 9 6 4 3 4" xfId="11686" xr:uid="{00000000-0005-0000-0000-0000782D0000}"/>
    <cellStyle name="Normal 9 6 4 4" xfId="11687" xr:uid="{00000000-0005-0000-0000-0000792D0000}"/>
    <cellStyle name="Normal 9 6 4 4 2" xfId="11688" xr:uid="{00000000-0005-0000-0000-00007A2D0000}"/>
    <cellStyle name="Normal 9 6 4 5" xfId="11689" xr:uid="{00000000-0005-0000-0000-00007B2D0000}"/>
    <cellStyle name="Normal 9 6 4 6" xfId="11690" xr:uid="{00000000-0005-0000-0000-00007C2D0000}"/>
    <cellStyle name="Normal 9 6 5" xfId="11691" xr:uid="{00000000-0005-0000-0000-00007D2D0000}"/>
    <cellStyle name="Normal 9 6 5 2" xfId="11692" xr:uid="{00000000-0005-0000-0000-00007E2D0000}"/>
    <cellStyle name="Normal 9 6 5 2 2" xfId="11693" xr:uid="{00000000-0005-0000-0000-00007F2D0000}"/>
    <cellStyle name="Normal 9 6 5 2 2 2" xfId="11694" xr:uid="{00000000-0005-0000-0000-0000802D0000}"/>
    <cellStyle name="Normal 9 6 5 2 3" xfId="11695" xr:uid="{00000000-0005-0000-0000-0000812D0000}"/>
    <cellStyle name="Normal 9 6 5 2 4" xfId="11696" xr:uid="{00000000-0005-0000-0000-0000822D0000}"/>
    <cellStyle name="Normal 9 6 5 3" xfId="11697" xr:uid="{00000000-0005-0000-0000-0000832D0000}"/>
    <cellStyle name="Normal 9 6 5 3 2" xfId="11698" xr:uid="{00000000-0005-0000-0000-0000842D0000}"/>
    <cellStyle name="Normal 9 6 5 4" xfId="11699" xr:uid="{00000000-0005-0000-0000-0000852D0000}"/>
    <cellStyle name="Normal 9 6 5 5" xfId="11700" xr:uid="{00000000-0005-0000-0000-0000862D0000}"/>
    <cellStyle name="Normal 9 6 6" xfId="11701" xr:uid="{00000000-0005-0000-0000-0000872D0000}"/>
    <cellStyle name="Normal 9 6 6 2" xfId="11702" xr:uid="{00000000-0005-0000-0000-0000882D0000}"/>
    <cellStyle name="Normal 9 6 6 2 2" xfId="11703" xr:uid="{00000000-0005-0000-0000-0000892D0000}"/>
    <cellStyle name="Normal 9 6 6 3" xfId="11704" xr:uid="{00000000-0005-0000-0000-00008A2D0000}"/>
    <cellStyle name="Normal 9 6 6 4" xfId="11705" xr:uid="{00000000-0005-0000-0000-00008B2D0000}"/>
    <cellStyle name="Normal 9 6 7" xfId="11706" xr:uid="{00000000-0005-0000-0000-00008C2D0000}"/>
    <cellStyle name="Normal 9 6 7 2" xfId="11707" xr:uid="{00000000-0005-0000-0000-00008D2D0000}"/>
    <cellStyle name="Normal 9 6 8" xfId="11708" xr:uid="{00000000-0005-0000-0000-00008E2D0000}"/>
    <cellStyle name="Normal 9 6 9" xfId="11709" xr:uid="{00000000-0005-0000-0000-00008F2D0000}"/>
    <cellStyle name="Normal 9 7" xfId="11710" xr:uid="{00000000-0005-0000-0000-0000902D0000}"/>
    <cellStyle name="Normal 9 7 2" xfId="11711" xr:uid="{00000000-0005-0000-0000-0000912D0000}"/>
    <cellStyle name="Normal 9 7 2 2" xfId="11712" xr:uid="{00000000-0005-0000-0000-0000922D0000}"/>
    <cellStyle name="Normal 9 7 2 2 2" xfId="11713" xr:uid="{00000000-0005-0000-0000-0000932D0000}"/>
    <cellStyle name="Normal 9 7 2 2 2 2" xfId="11714" xr:uid="{00000000-0005-0000-0000-0000942D0000}"/>
    <cellStyle name="Normal 9 7 2 2 2 2 2" xfId="11715" xr:uid="{00000000-0005-0000-0000-0000952D0000}"/>
    <cellStyle name="Normal 9 7 2 2 2 3" xfId="11716" xr:uid="{00000000-0005-0000-0000-0000962D0000}"/>
    <cellStyle name="Normal 9 7 2 2 2 4" xfId="11717" xr:uid="{00000000-0005-0000-0000-0000972D0000}"/>
    <cellStyle name="Normal 9 7 2 2 3" xfId="11718" xr:uid="{00000000-0005-0000-0000-0000982D0000}"/>
    <cellStyle name="Normal 9 7 2 2 3 2" xfId="11719" xr:uid="{00000000-0005-0000-0000-0000992D0000}"/>
    <cellStyle name="Normal 9 7 2 2 4" xfId="11720" xr:uid="{00000000-0005-0000-0000-00009A2D0000}"/>
    <cellStyle name="Normal 9 7 2 2 5" xfId="11721" xr:uid="{00000000-0005-0000-0000-00009B2D0000}"/>
    <cellStyle name="Normal 9 7 2 3" xfId="11722" xr:uid="{00000000-0005-0000-0000-00009C2D0000}"/>
    <cellStyle name="Normal 9 7 2 3 2" xfId="11723" xr:uid="{00000000-0005-0000-0000-00009D2D0000}"/>
    <cellStyle name="Normal 9 7 2 3 2 2" xfId="11724" xr:uid="{00000000-0005-0000-0000-00009E2D0000}"/>
    <cellStyle name="Normal 9 7 2 3 3" xfId="11725" xr:uid="{00000000-0005-0000-0000-00009F2D0000}"/>
    <cellStyle name="Normal 9 7 2 3 4" xfId="11726" xr:uid="{00000000-0005-0000-0000-0000A02D0000}"/>
    <cellStyle name="Normal 9 7 2 4" xfId="11727" xr:uid="{00000000-0005-0000-0000-0000A12D0000}"/>
    <cellStyle name="Normal 9 7 2 4 2" xfId="11728" xr:uid="{00000000-0005-0000-0000-0000A22D0000}"/>
    <cellStyle name="Normal 9 7 2 5" xfId="11729" xr:uid="{00000000-0005-0000-0000-0000A32D0000}"/>
    <cellStyle name="Normal 9 7 2 6" xfId="11730" xr:uid="{00000000-0005-0000-0000-0000A42D0000}"/>
    <cellStyle name="Normal 9 7 3" xfId="11731" xr:uid="{00000000-0005-0000-0000-0000A52D0000}"/>
    <cellStyle name="Normal 9 7 3 2" xfId="11732" xr:uid="{00000000-0005-0000-0000-0000A62D0000}"/>
    <cellStyle name="Normal 9 7 3 2 2" xfId="11733" xr:uid="{00000000-0005-0000-0000-0000A72D0000}"/>
    <cellStyle name="Normal 9 7 3 2 2 2" xfId="11734" xr:uid="{00000000-0005-0000-0000-0000A82D0000}"/>
    <cellStyle name="Normal 9 7 3 2 3" xfId="11735" xr:uid="{00000000-0005-0000-0000-0000A92D0000}"/>
    <cellStyle name="Normal 9 7 3 2 4" xfId="11736" xr:uid="{00000000-0005-0000-0000-0000AA2D0000}"/>
    <cellStyle name="Normal 9 7 3 3" xfId="11737" xr:uid="{00000000-0005-0000-0000-0000AB2D0000}"/>
    <cellStyle name="Normal 9 7 3 3 2" xfId="11738" xr:uid="{00000000-0005-0000-0000-0000AC2D0000}"/>
    <cellStyle name="Normal 9 7 3 4" xfId="11739" xr:uid="{00000000-0005-0000-0000-0000AD2D0000}"/>
    <cellStyle name="Normal 9 7 3 5" xfId="11740" xr:uid="{00000000-0005-0000-0000-0000AE2D0000}"/>
    <cellStyle name="Normal 9 7 4" xfId="11741" xr:uid="{00000000-0005-0000-0000-0000AF2D0000}"/>
    <cellStyle name="Normal 9 7 4 2" xfId="11742" xr:uid="{00000000-0005-0000-0000-0000B02D0000}"/>
    <cellStyle name="Normal 9 7 4 2 2" xfId="11743" xr:uid="{00000000-0005-0000-0000-0000B12D0000}"/>
    <cellStyle name="Normal 9 7 4 3" xfId="11744" xr:uid="{00000000-0005-0000-0000-0000B22D0000}"/>
    <cellStyle name="Normal 9 7 4 4" xfId="11745" xr:uid="{00000000-0005-0000-0000-0000B32D0000}"/>
    <cellStyle name="Normal 9 7 5" xfId="11746" xr:uid="{00000000-0005-0000-0000-0000B42D0000}"/>
    <cellStyle name="Normal 9 7 5 2" xfId="11747" xr:uid="{00000000-0005-0000-0000-0000B52D0000}"/>
    <cellStyle name="Normal 9 7 6" xfId="11748" xr:uid="{00000000-0005-0000-0000-0000B62D0000}"/>
    <cellStyle name="Normal 9 7 7" xfId="11749" xr:uid="{00000000-0005-0000-0000-0000B72D0000}"/>
    <cellStyle name="Normal 9 8" xfId="11750" xr:uid="{00000000-0005-0000-0000-0000B82D0000}"/>
    <cellStyle name="Normal 9 8 2" xfId="11751" xr:uid="{00000000-0005-0000-0000-0000B92D0000}"/>
    <cellStyle name="Normal 9 8 2 2" xfId="11752" xr:uid="{00000000-0005-0000-0000-0000BA2D0000}"/>
    <cellStyle name="Normal 9 8 2 2 2" xfId="11753" xr:uid="{00000000-0005-0000-0000-0000BB2D0000}"/>
    <cellStyle name="Normal 9 8 2 2 2 2" xfId="11754" xr:uid="{00000000-0005-0000-0000-0000BC2D0000}"/>
    <cellStyle name="Normal 9 8 2 2 3" xfId="11755" xr:uid="{00000000-0005-0000-0000-0000BD2D0000}"/>
    <cellStyle name="Normal 9 8 2 2 4" xfId="11756" xr:uid="{00000000-0005-0000-0000-0000BE2D0000}"/>
    <cellStyle name="Normal 9 8 2 3" xfId="11757" xr:uid="{00000000-0005-0000-0000-0000BF2D0000}"/>
    <cellStyle name="Normal 9 8 2 3 2" xfId="11758" xr:uid="{00000000-0005-0000-0000-0000C02D0000}"/>
    <cellStyle name="Normal 9 8 2 4" xfId="11759" xr:uid="{00000000-0005-0000-0000-0000C12D0000}"/>
    <cellStyle name="Normal 9 8 2 5" xfId="11760" xr:uid="{00000000-0005-0000-0000-0000C22D0000}"/>
    <cellStyle name="Normal 9 8 3" xfId="11761" xr:uid="{00000000-0005-0000-0000-0000C32D0000}"/>
    <cellStyle name="Normal 9 8 3 2" xfId="11762" xr:uid="{00000000-0005-0000-0000-0000C42D0000}"/>
    <cellStyle name="Normal 9 8 3 2 2" xfId="11763" xr:uid="{00000000-0005-0000-0000-0000C52D0000}"/>
    <cellStyle name="Normal 9 8 3 3" xfId="11764" xr:uid="{00000000-0005-0000-0000-0000C62D0000}"/>
    <cellStyle name="Normal 9 8 3 4" xfId="11765" xr:uid="{00000000-0005-0000-0000-0000C72D0000}"/>
    <cellStyle name="Normal 9 8 4" xfId="11766" xr:uid="{00000000-0005-0000-0000-0000C82D0000}"/>
    <cellStyle name="Normal 9 8 4 2" xfId="11767" xr:uid="{00000000-0005-0000-0000-0000C92D0000}"/>
    <cellStyle name="Normal 9 8 5" xfId="11768" xr:uid="{00000000-0005-0000-0000-0000CA2D0000}"/>
    <cellStyle name="Normal 9 8 6" xfId="11769" xr:uid="{00000000-0005-0000-0000-0000CB2D0000}"/>
    <cellStyle name="Normal 9 9" xfId="11770" xr:uid="{00000000-0005-0000-0000-0000CC2D0000}"/>
    <cellStyle name="Normal 9 9 2" xfId="11771" xr:uid="{00000000-0005-0000-0000-0000CD2D0000}"/>
    <cellStyle name="Normal 9 9 2 2" xfId="11772" xr:uid="{00000000-0005-0000-0000-0000CE2D0000}"/>
    <cellStyle name="Normal 9 9 2 2 2" xfId="11773" xr:uid="{00000000-0005-0000-0000-0000CF2D0000}"/>
    <cellStyle name="Normal 9 9 2 2 2 2" xfId="11774" xr:uid="{00000000-0005-0000-0000-0000D02D0000}"/>
    <cellStyle name="Normal 9 9 2 2 3" xfId="11775" xr:uid="{00000000-0005-0000-0000-0000D12D0000}"/>
    <cellStyle name="Normal 9 9 2 2 4" xfId="11776" xr:uid="{00000000-0005-0000-0000-0000D22D0000}"/>
    <cellStyle name="Normal 9 9 2 3" xfId="11777" xr:uid="{00000000-0005-0000-0000-0000D32D0000}"/>
    <cellStyle name="Normal 9 9 2 3 2" xfId="11778" xr:uid="{00000000-0005-0000-0000-0000D42D0000}"/>
    <cellStyle name="Normal 9 9 2 4" xfId="11779" xr:uid="{00000000-0005-0000-0000-0000D52D0000}"/>
    <cellStyle name="Normal 9 9 2 5" xfId="11780" xr:uid="{00000000-0005-0000-0000-0000D62D0000}"/>
    <cellStyle name="Normal 9 9 3" xfId="11781" xr:uid="{00000000-0005-0000-0000-0000D72D0000}"/>
    <cellStyle name="Normal 9 9 3 2" xfId="11782" xr:uid="{00000000-0005-0000-0000-0000D82D0000}"/>
    <cellStyle name="Normal 9 9 3 2 2" xfId="11783" xr:uid="{00000000-0005-0000-0000-0000D92D0000}"/>
    <cellStyle name="Normal 9 9 3 3" xfId="11784" xr:uid="{00000000-0005-0000-0000-0000DA2D0000}"/>
    <cellStyle name="Normal 9 9 3 4" xfId="11785" xr:uid="{00000000-0005-0000-0000-0000DB2D0000}"/>
    <cellStyle name="Normal 9 9 4" xfId="11786" xr:uid="{00000000-0005-0000-0000-0000DC2D0000}"/>
    <cellStyle name="Normal 9 9 4 2" xfId="11787" xr:uid="{00000000-0005-0000-0000-0000DD2D0000}"/>
    <cellStyle name="Normal 9 9 5" xfId="11788" xr:uid="{00000000-0005-0000-0000-0000DE2D0000}"/>
    <cellStyle name="Normal 9 9 6" xfId="11789" xr:uid="{00000000-0005-0000-0000-0000DF2D0000}"/>
    <cellStyle name="Normal 90" xfId="11790" xr:uid="{00000000-0005-0000-0000-0000E02D0000}"/>
    <cellStyle name="Normal 90 2" xfId="11791" xr:uid="{00000000-0005-0000-0000-0000E12D0000}"/>
    <cellStyle name="Normal 91" xfId="11792" xr:uid="{00000000-0005-0000-0000-0000E22D0000}"/>
    <cellStyle name="Normal 91 2" xfId="11793" xr:uid="{00000000-0005-0000-0000-0000E32D0000}"/>
    <cellStyle name="Normal 92" xfId="11794" xr:uid="{00000000-0005-0000-0000-0000E42D0000}"/>
    <cellStyle name="Normal 92 2" xfId="11795" xr:uid="{00000000-0005-0000-0000-0000E52D0000}"/>
    <cellStyle name="Normal 92 2 2" xfId="11796" xr:uid="{00000000-0005-0000-0000-0000E62D0000}"/>
    <cellStyle name="Normal 92 2 2 2" xfId="11797" xr:uid="{00000000-0005-0000-0000-0000E72D0000}"/>
    <cellStyle name="Normal 92 2 2 2 2" xfId="11798" xr:uid="{00000000-0005-0000-0000-0000E82D0000}"/>
    <cellStyle name="Normal 92 2 2 3" xfId="11799" xr:uid="{00000000-0005-0000-0000-0000E92D0000}"/>
    <cellStyle name="Normal 92 2 2 4" xfId="11800" xr:uid="{00000000-0005-0000-0000-0000EA2D0000}"/>
    <cellStyle name="Normal 92 2 3" xfId="11801" xr:uid="{00000000-0005-0000-0000-0000EB2D0000}"/>
    <cellStyle name="Normal 92 2 3 2" xfId="11802" xr:uid="{00000000-0005-0000-0000-0000EC2D0000}"/>
    <cellStyle name="Normal 92 2 4" xfId="11803" xr:uid="{00000000-0005-0000-0000-0000ED2D0000}"/>
    <cellStyle name="Normal 92 2 4 2" xfId="11804" xr:uid="{00000000-0005-0000-0000-0000EE2D0000}"/>
    <cellStyle name="Normal 92 2 5" xfId="11805" xr:uid="{00000000-0005-0000-0000-0000EF2D0000}"/>
    <cellStyle name="Normal 92 2 6" xfId="11806" xr:uid="{00000000-0005-0000-0000-0000F02D0000}"/>
    <cellStyle name="Normal 92 3" xfId="11807" xr:uid="{00000000-0005-0000-0000-0000F12D0000}"/>
    <cellStyle name="Normal 92 3 2" xfId="11808" xr:uid="{00000000-0005-0000-0000-0000F22D0000}"/>
    <cellStyle name="Normal 92 3 2 2" xfId="11809" xr:uid="{00000000-0005-0000-0000-0000F32D0000}"/>
    <cellStyle name="Normal 92 3 3" xfId="11810" xr:uid="{00000000-0005-0000-0000-0000F42D0000}"/>
    <cellStyle name="Normal 92 3 4" xfId="11811" xr:uid="{00000000-0005-0000-0000-0000F52D0000}"/>
    <cellStyle name="Normal 92 4" xfId="11812" xr:uid="{00000000-0005-0000-0000-0000F62D0000}"/>
    <cellStyle name="Normal 92 4 2" xfId="11813" xr:uid="{00000000-0005-0000-0000-0000F72D0000}"/>
    <cellStyle name="Normal 92 5" xfId="11814" xr:uid="{00000000-0005-0000-0000-0000F82D0000}"/>
    <cellStyle name="Normal 92 5 2" xfId="11815" xr:uid="{00000000-0005-0000-0000-0000F92D0000}"/>
    <cellStyle name="Normal 92 6" xfId="11816" xr:uid="{00000000-0005-0000-0000-0000FA2D0000}"/>
    <cellStyle name="Normal 92 7" xfId="11817" xr:uid="{00000000-0005-0000-0000-0000FB2D0000}"/>
    <cellStyle name="Normal 93" xfId="11818" xr:uid="{00000000-0005-0000-0000-0000FC2D0000}"/>
    <cellStyle name="Normal 93 2" xfId="11819" xr:uid="{00000000-0005-0000-0000-0000FD2D0000}"/>
    <cellStyle name="Normal 93 2 2" xfId="11820" xr:uid="{00000000-0005-0000-0000-0000FE2D0000}"/>
    <cellStyle name="Normal 93 2 2 2" xfId="11821" xr:uid="{00000000-0005-0000-0000-0000FF2D0000}"/>
    <cellStyle name="Normal 93 2 2 2 2" xfId="11822" xr:uid="{00000000-0005-0000-0000-0000002E0000}"/>
    <cellStyle name="Normal 93 2 2 3" xfId="11823" xr:uid="{00000000-0005-0000-0000-0000012E0000}"/>
    <cellStyle name="Normal 93 2 2 4" xfId="11824" xr:uid="{00000000-0005-0000-0000-0000022E0000}"/>
    <cellStyle name="Normal 93 2 3" xfId="11825" xr:uid="{00000000-0005-0000-0000-0000032E0000}"/>
    <cellStyle name="Normal 93 2 3 2" xfId="11826" xr:uid="{00000000-0005-0000-0000-0000042E0000}"/>
    <cellStyle name="Normal 93 2 4" xfId="11827" xr:uid="{00000000-0005-0000-0000-0000052E0000}"/>
    <cellStyle name="Normal 93 2 4 2" xfId="11828" xr:uid="{00000000-0005-0000-0000-0000062E0000}"/>
    <cellStyle name="Normal 93 2 5" xfId="11829" xr:uid="{00000000-0005-0000-0000-0000072E0000}"/>
    <cellStyle name="Normal 93 2 6" xfId="11830" xr:uid="{00000000-0005-0000-0000-0000082E0000}"/>
    <cellStyle name="Normal 93 3" xfId="11831" xr:uid="{00000000-0005-0000-0000-0000092E0000}"/>
    <cellStyle name="Normal 93 3 2" xfId="11832" xr:uid="{00000000-0005-0000-0000-00000A2E0000}"/>
    <cellStyle name="Normal 93 3 2 2" xfId="11833" xr:uid="{00000000-0005-0000-0000-00000B2E0000}"/>
    <cellStyle name="Normal 93 3 3" xfId="11834" xr:uid="{00000000-0005-0000-0000-00000C2E0000}"/>
    <cellStyle name="Normal 93 3 4" xfId="11835" xr:uid="{00000000-0005-0000-0000-00000D2E0000}"/>
    <cellStyle name="Normal 93 4" xfId="11836" xr:uid="{00000000-0005-0000-0000-00000E2E0000}"/>
    <cellStyle name="Normal 93 4 2" xfId="11837" xr:uid="{00000000-0005-0000-0000-00000F2E0000}"/>
    <cellStyle name="Normal 93 5" xfId="11838" xr:uid="{00000000-0005-0000-0000-0000102E0000}"/>
    <cellStyle name="Normal 93 5 2" xfId="11839" xr:uid="{00000000-0005-0000-0000-0000112E0000}"/>
    <cellStyle name="Normal 93 6" xfId="11840" xr:uid="{00000000-0005-0000-0000-0000122E0000}"/>
    <cellStyle name="Normal 93 7" xfId="11841" xr:uid="{00000000-0005-0000-0000-0000132E0000}"/>
    <cellStyle name="Normal 94" xfId="11842" xr:uid="{00000000-0005-0000-0000-0000142E0000}"/>
    <cellStyle name="Normal 95" xfId="11843" xr:uid="{00000000-0005-0000-0000-0000152E0000}"/>
    <cellStyle name="Normal 95 2" xfId="11844" xr:uid="{00000000-0005-0000-0000-0000162E0000}"/>
    <cellStyle name="Normal 95 2 2" xfId="11845" xr:uid="{00000000-0005-0000-0000-0000172E0000}"/>
    <cellStyle name="Normal 95 2 2 2" xfId="11846" xr:uid="{00000000-0005-0000-0000-0000182E0000}"/>
    <cellStyle name="Normal 95 2 2 2 2" xfId="11847" xr:uid="{00000000-0005-0000-0000-0000192E0000}"/>
    <cellStyle name="Normal 95 2 2 3" xfId="11848" xr:uid="{00000000-0005-0000-0000-00001A2E0000}"/>
    <cellStyle name="Normal 95 2 2 4" xfId="11849" xr:uid="{00000000-0005-0000-0000-00001B2E0000}"/>
    <cellStyle name="Normal 95 2 3" xfId="11850" xr:uid="{00000000-0005-0000-0000-00001C2E0000}"/>
    <cellStyle name="Normal 95 2 3 2" xfId="11851" xr:uid="{00000000-0005-0000-0000-00001D2E0000}"/>
    <cellStyle name="Normal 95 2 4" xfId="11852" xr:uid="{00000000-0005-0000-0000-00001E2E0000}"/>
    <cellStyle name="Normal 95 2 4 2" xfId="11853" xr:uid="{00000000-0005-0000-0000-00001F2E0000}"/>
    <cellStyle name="Normal 95 2 5" xfId="11854" xr:uid="{00000000-0005-0000-0000-0000202E0000}"/>
    <cellStyle name="Normal 95 2 6" xfId="11855" xr:uid="{00000000-0005-0000-0000-0000212E0000}"/>
    <cellStyle name="Normal 95 3" xfId="11856" xr:uid="{00000000-0005-0000-0000-0000222E0000}"/>
    <cellStyle name="Normal 95 3 2" xfId="11857" xr:uid="{00000000-0005-0000-0000-0000232E0000}"/>
    <cellStyle name="Normal 95 3 2 2" xfId="11858" xr:uid="{00000000-0005-0000-0000-0000242E0000}"/>
    <cellStyle name="Normal 95 3 3" xfId="11859" xr:uid="{00000000-0005-0000-0000-0000252E0000}"/>
    <cellStyle name="Normal 95 3 4" xfId="11860" xr:uid="{00000000-0005-0000-0000-0000262E0000}"/>
    <cellStyle name="Normal 95 4" xfId="11861" xr:uid="{00000000-0005-0000-0000-0000272E0000}"/>
    <cellStyle name="Normal 95 4 2" xfId="11862" xr:uid="{00000000-0005-0000-0000-0000282E0000}"/>
    <cellStyle name="Normal 95 5" xfId="11863" xr:uid="{00000000-0005-0000-0000-0000292E0000}"/>
    <cellStyle name="Normal 95 5 2" xfId="11864" xr:uid="{00000000-0005-0000-0000-00002A2E0000}"/>
    <cellStyle name="Normal 95 6" xfId="11865" xr:uid="{00000000-0005-0000-0000-00002B2E0000}"/>
    <cellStyle name="Normal 95 7" xfId="11866" xr:uid="{00000000-0005-0000-0000-00002C2E0000}"/>
    <cellStyle name="Normal 96" xfId="11867" xr:uid="{00000000-0005-0000-0000-00002D2E0000}"/>
    <cellStyle name="Normal 97" xfId="11868" xr:uid="{00000000-0005-0000-0000-00002E2E0000}"/>
    <cellStyle name="Normal 98" xfId="11869" xr:uid="{00000000-0005-0000-0000-00002F2E0000}"/>
    <cellStyle name="Normal 99" xfId="11870" xr:uid="{00000000-0005-0000-0000-0000302E0000}"/>
    <cellStyle name="Note" xfId="58" builtinId="10" customBuiltin="1"/>
    <cellStyle name="Note 2" xfId="11871" xr:uid="{00000000-0005-0000-0000-0000322E0000}"/>
    <cellStyle name="Note 2 2" xfId="11872" xr:uid="{00000000-0005-0000-0000-0000332E0000}"/>
    <cellStyle name="Note 2 3" xfId="11873" xr:uid="{00000000-0005-0000-0000-0000342E0000}"/>
    <cellStyle name="Note 2 4" xfId="11874" xr:uid="{00000000-0005-0000-0000-0000352E0000}"/>
    <cellStyle name="Note 3" xfId="11875" xr:uid="{00000000-0005-0000-0000-0000362E0000}"/>
    <cellStyle name="Note 3 2" xfId="11876" xr:uid="{00000000-0005-0000-0000-0000372E0000}"/>
    <cellStyle name="Note 4" xfId="11877" xr:uid="{00000000-0005-0000-0000-0000382E0000}"/>
    <cellStyle name="Note 5" xfId="11878" xr:uid="{00000000-0005-0000-0000-0000392E0000}"/>
    <cellStyle name="Note 6" xfId="11879" xr:uid="{00000000-0005-0000-0000-00003A2E0000}"/>
    <cellStyle name="Note 7" xfId="11880" xr:uid="{00000000-0005-0000-0000-00003B2E0000}"/>
    <cellStyle name="nPlosion" xfId="11881" xr:uid="{00000000-0005-0000-0000-00003C2E0000}"/>
    <cellStyle name="nPlosion 10" xfId="11882" xr:uid="{00000000-0005-0000-0000-00003D2E0000}"/>
    <cellStyle name="nPlosion 2" xfId="11883" xr:uid="{00000000-0005-0000-0000-00003E2E0000}"/>
    <cellStyle name="nPlosion 2 2" xfId="11884" xr:uid="{00000000-0005-0000-0000-00003F2E0000}"/>
    <cellStyle name="nPlosion 2 2 2" xfId="11885" xr:uid="{00000000-0005-0000-0000-0000402E0000}"/>
    <cellStyle name="nPlosion 2 2 3" xfId="11886" xr:uid="{00000000-0005-0000-0000-0000412E0000}"/>
    <cellStyle name="nPlosion 2 3" xfId="11887" xr:uid="{00000000-0005-0000-0000-0000422E0000}"/>
    <cellStyle name="nPlosion 2 4" xfId="11888" xr:uid="{00000000-0005-0000-0000-0000432E0000}"/>
    <cellStyle name="nPlosion 3" xfId="11889" xr:uid="{00000000-0005-0000-0000-0000442E0000}"/>
    <cellStyle name="nPlosion 3 2" xfId="11890" xr:uid="{00000000-0005-0000-0000-0000452E0000}"/>
    <cellStyle name="nPlosion 3 3" xfId="11891" xr:uid="{00000000-0005-0000-0000-0000462E0000}"/>
    <cellStyle name="nPlosion 4" xfId="11892" xr:uid="{00000000-0005-0000-0000-0000472E0000}"/>
    <cellStyle name="nPlosion 4 2" xfId="11893" xr:uid="{00000000-0005-0000-0000-0000482E0000}"/>
    <cellStyle name="nPlosion 4 3" xfId="11894" xr:uid="{00000000-0005-0000-0000-0000492E0000}"/>
    <cellStyle name="nPlosion 5" xfId="11895" xr:uid="{00000000-0005-0000-0000-00004A2E0000}"/>
    <cellStyle name="nPlosion 5 2" xfId="11896" xr:uid="{00000000-0005-0000-0000-00004B2E0000}"/>
    <cellStyle name="nPlosion 5 3" xfId="11897" xr:uid="{00000000-0005-0000-0000-00004C2E0000}"/>
    <cellStyle name="nPlosion 6" xfId="11898" xr:uid="{00000000-0005-0000-0000-00004D2E0000}"/>
    <cellStyle name="nPlosion 6 2" xfId="11899" xr:uid="{00000000-0005-0000-0000-00004E2E0000}"/>
    <cellStyle name="nPlosion 6 3" xfId="11900" xr:uid="{00000000-0005-0000-0000-00004F2E0000}"/>
    <cellStyle name="nPlosion 7" xfId="11901" xr:uid="{00000000-0005-0000-0000-0000502E0000}"/>
    <cellStyle name="nPlosion 7 2" xfId="11902" xr:uid="{00000000-0005-0000-0000-0000512E0000}"/>
    <cellStyle name="nPlosion 7 3" xfId="11903" xr:uid="{00000000-0005-0000-0000-0000522E0000}"/>
    <cellStyle name="nPlosion 8" xfId="11904" xr:uid="{00000000-0005-0000-0000-0000532E0000}"/>
    <cellStyle name="nPlosion 8 2" xfId="11905" xr:uid="{00000000-0005-0000-0000-0000542E0000}"/>
    <cellStyle name="nPlosion 8 3" xfId="11906" xr:uid="{00000000-0005-0000-0000-0000552E0000}"/>
    <cellStyle name="nPlosion 9" xfId="11907" xr:uid="{00000000-0005-0000-0000-0000562E0000}"/>
    <cellStyle name="Output" xfId="59" builtinId="21" customBuiltin="1"/>
    <cellStyle name="Output 2" xfId="11908" xr:uid="{00000000-0005-0000-0000-0000582E0000}"/>
    <cellStyle name="Output 2 2" xfId="11909" xr:uid="{00000000-0005-0000-0000-0000592E0000}"/>
    <cellStyle name="Output 2 3" xfId="11910" xr:uid="{00000000-0005-0000-0000-00005A2E0000}"/>
    <cellStyle name="Output 3" xfId="11911" xr:uid="{00000000-0005-0000-0000-00005B2E0000}"/>
    <cellStyle name="Output 3 2" xfId="11912" xr:uid="{00000000-0005-0000-0000-00005C2E0000}"/>
    <cellStyle name="Output 4" xfId="11913" xr:uid="{00000000-0005-0000-0000-00005D2E0000}"/>
    <cellStyle name="Output 5" xfId="11914" xr:uid="{00000000-0005-0000-0000-00005E2E0000}"/>
    <cellStyle name="Output 6" xfId="11915" xr:uid="{00000000-0005-0000-0000-00005F2E0000}"/>
    <cellStyle name="Output 7" xfId="11916" xr:uid="{00000000-0005-0000-0000-0000602E0000}"/>
    <cellStyle name="pchya" xfId="11917" xr:uid="{00000000-0005-0000-0000-0000612E0000}"/>
    <cellStyle name="pchya 2" xfId="11918" xr:uid="{00000000-0005-0000-0000-0000622E0000}"/>
    <cellStyle name="pchya 2 2" xfId="11919" xr:uid="{00000000-0005-0000-0000-0000632E0000}"/>
    <cellStyle name="pchya 3" xfId="11920" xr:uid="{00000000-0005-0000-0000-0000642E0000}"/>
    <cellStyle name="pchya 4" xfId="11921" xr:uid="{00000000-0005-0000-0000-0000652E0000}"/>
    <cellStyle name="pchya 5" xfId="11922" xr:uid="{00000000-0005-0000-0000-0000662E0000}"/>
    <cellStyle name="Percent" xfId="60" builtinId="5"/>
    <cellStyle name="Percent [1]" xfId="11923" xr:uid="{00000000-0005-0000-0000-0000682E0000}"/>
    <cellStyle name="Percent [1] 2" xfId="11924" xr:uid="{00000000-0005-0000-0000-0000692E0000}"/>
    <cellStyle name="Percent [1] 2 2" xfId="11925" xr:uid="{00000000-0005-0000-0000-00006A2E0000}"/>
    <cellStyle name="Percent [1] 3" xfId="11926" xr:uid="{00000000-0005-0000-0000-00006B2E0000}"/>
    <cellStyle name="Percent [1] 4" xfId="11927" xr:uid="{00000000-0005-0000-0000-00006C2E0000}"/>
    <cellStyle name="Percent [1] 5" xfId="11928" xr:uid="{00000000-0005-0000-0000-00006D2E0000}"/>
    <cellStyle name="Percent [1] 6" xfId="11929" xr:uid="{00000000-0005-0000-0000-00006E2E0000}"/>
    <cellStyle name="Percent [1] 7" xfId="11930" xr:uid="{00000000-0005-0000-0000-00006F2E0000}"/>
    <cellStyle name="Percent [1] 8" xfId="11931" xr:uid="{00000000-0005-0000-0000-0000702E0000}"/>
    <cellStyle name="Percent [2]" xfId="11932" xr:uid="{00000000-0005-0000-0000-0000712E0000}"/>
    <cellStyle name="Percent [2] 10" xfId="11933" xr:uid="{00000000-0005-0000-0000-0000722E0000}"/>
    <cellStyle name="Percent [2] 11" xfId="11934" xr:uid="{00000000-0005-0000-0000-0000732E0000}"/>
    <cellStyle name="Percent [2] 2" xfId="11935" xr:uid="{00000000-0005-0000-0000-0000742E0000}"/>
    <cellStyle name="Percent [2] 2 2" xfId="11936" xr:uid="{00000000-0005-0000-0000-0000752E0000}"/>
    <cellStyle name="Percent [2] 2 2 2" xfId="11937" xr:uid="{00000000-0005-0000-0000-0000762E0000}"/>
    <cellStyle name="Percent [2] 2 2 3" xfId="11938" xr:uid="{00000000-0005-0000-0000-0000772E0000}"/>
    <cellStyle name="Percent [2] 2 3" xfId="11939" xr:uid="{00000000-0005-0000-0000-0000782E0000}"/>
    <cellStyle name="Percent [2] 2 4" xfId="11940" xr:uid="{00000000-0005-0000-0000-0000792E0000}"/>
    <cellStyle name="Percent [2] 3" xfId="11941" xr:uid="{00000000-0005-0000-0000-00007A2E0000}"/>
    <cellStyle name="Percent [2] 3 2" xfId="11942" xr:uid="{00000000-0005-0000-0000-00007B2E0000}"/>
    <cellStyle name="Percent [2] 3 3" xfId="11943" xr:uid="{00000000-0005-0000-0000-00007C2E0000}"/>
    <cellStyle name="Percent [2] 4" xfId="11944" xr:uid="{00000000-0005-0000-0000-00007D2E0000}"/>
    <cellStyle name="Percent [2] 4 2" xfId="11945" xr:uid="{00000000-0005-0000-0000-00007E2E0000}"/>
    <cellStyle name="Percent [2] 4 3" xfId="11946" xr:uid="{00000000-0005-0000-0000-00007F2E0000}"/>
    <cellStyle name="Percent [2] 5" xfId="11947" xr:uid="{00000000-0005-0000-0000-0000802E0000}"/>
    <cellStyle name="Percent [2] 5 2" xfId="11948" xr:uid="{00000000-0005-0000-0000-0000812E0000}"/>
    <cellStyle name="Percent [2] 5 3" xfId="11949" xr:uid="{00000000-0005-0000-0000-0000822E0000}"/>
    <cellStyle name="Percent [2] 6" xfId="11950" xr:uid="{00000000-0005-0000-0000-0000832E0000}"/>
    <cellStyle name="Percent [2] 6 2" xfId="11951" xr:uid="{00000000-0005-0000-0000-0000842E0000}"/>
    <cellStyle name="Percent [2] 6 3" xfId="11952" xr:uid="{00000000-0005-0000-0000-0000852E0000}"/>
    <cellStyle name="Percent [2] 7" xfId="11953" xr:uid="{00000000-0005-0000-0000-0000862E0000}"/>
    <cellStyle name="Percent [2] 7 2" xfId="11954" xr:uid="{00000000-0005-0000-0000-0000872E0000}"/>
    <cellStyle name="Percent [2] 7 3" xfId="11955" xr:uid="{00000000-0005-0000-0000-0000882E0000}"/>
    <cellStyle name="Percent [2] 8" xfId="11956" xr:uid="{00000000-0005-0000-0000-0000892E0000}"/>
    <cellStyle name="Percent [2] 8 2" xfId="11957" xr:uid="{00000000-0005-0000-0000-00008A2E0000}"/>
    <cellStyle name="Percent [2] 8 3" xfId="11958" xr:uid="{00000000-0005-0000-0000-00008B2E0000}"/>
    <cellStyle name="Percent [2] 9" xfId="11959" xr:uid="{00000000-0005-0000-0000-00008C2E0000}"/>
    <cellStyle name="Percent 10" xfId="11960" xr:uid="{00000000-0005-0000-0000-00008D2E0000}"/>
    <cellStyle name="Percent 11" xfId="11961" xr:uid="{00000000-0005-0000-0000-00008E2E0000}"/>
    <cellStyle name="Percent 12" xfId="11962" xr:uid="{00000000-0005-0000-0000-00008F2E0000}"/>
    <cellStyle name="Percent 13" xfId="11963" xr:uid="{00000000-0005-0000-0000-0000902E0000}"/>
    <cellStyle name="Percent 14" xfId="11964" xr:uid="{00000000-0005-0000-0000-0000912E0000}"/>
    <cellStyle name="Percent 15" xfId="11965" xr:uid="{00000000-0005-0000-0000-0000922E0000}"/>
    <cellStyle name="Percent 16" xfId="11966" xr:uid="{00000000-0005-0000-0000-0000932E0000}"/>
    <cellStyle name="Percent 17" xfId="11967" xr:uid="{00000000-0005-0000-0000-0000942E0000}"/>
    <cellStyle name="Percent 18" xfId="11968" xr:uid="{00000000-0005-0000-0000-0000952E0000}"/>
    <cellStyle name="Percent 19" xfId="11969" xr:uid="{00000000-0005-0000-0000-0000962E0000}"/>
    <cellStyle name="Percent 2" xfId="61" xr:uid="{00000000-0005-0000-0000-0000972E0000}"/>
    <cellStyle name="Percent 2 2" xfId="11970" xr:uid="{00000000-0005-0000-0000-0000982E0000}"/>
    <cellStyle name="Percent 2 2 2" xfId="11971" xr:uid="{00000000-0005-0000-0000-0000992E0000}"/>
    <cellStyle name="Percent 2 2 2 2" xfId="11972" xr:uid="{00000000-0005-0000-0000-00009A2E0000}"/>
    <cellStyle name="Percent 2 2 3" xfId="11973" xr:uid="{00000000-0005-0000-0000-00009B2E0000}"/>
    <cellStyle name="Percent 2 2 3 2" xfId="11974" xr:uid="{00000000-0005-0000-0000-00009C2E0000}"/>
    <cellStyle name="Percent 2 2 4" xfId="11975" xr:uid="{00000000-0005-0000-0000-00009D2E0000}"/>
    <cellStyle name="Percent 2 3" xfId="11976" xr:uid="{00000000-0005-0000-0000-00009E2E0000}"/>
    <cellStyle name="Percent 2 3 2" xfId="11977" xr:uid="{00000000-0005-0000-0000-00009F2E0000}"/>
    <cellStyle name="Percent 2 3 3" xfId="11978" xr:uid="{00000000-0005-0000-0000-0000A02E0000}"/>
    <cellStyle name="Percent 2 4" xfId="11979" xr:uid="{00000000-0005-0000-0000-0000A12E0000}"/>
    <cellStyle name="Percent 2 4 2" xfId="11980" xr:uid="{00000000-0005-0000-0000-0000A22E0000}"/>
    <cellStyle name="Percent 2 5" xfId="11981" xr:uid="{00000000-0005-0000-0000-0000A32E0000}"/>
    <cellStyle name="Percent 2 5 2" xfId="11982" xr:uid="{00000000-0005-0000-0000-0000A42E0000}"/>
    <cellStyle name="Percent 2 6" xfId="11983" xr:uid="{00000000-0005-0000-0000-0000A52E0000}"/>
    <cellStyle name="Percent 2 7" xfId="11984" xr:uid="{00000000-0005-0000-0000-0000A62E0000}"/>
    <cellStyle name="Percent 20" xfId="11985" xr:uid="{00000000-0005-0000-0000-0000A72E0000}"/>
    <cellStyle name="Percent 21" xfId="11986" xr:uid="{00000000-0005-0000-0000-0000A82E0000}"/>
    <cellStyle name="Percent 22" xfId="11987" xr:uid="{00000000-0005-0000-0000-0000A92E0000}"/>
    <cellStyle name="Percent 23" xfId="11988" xr:uid="{00000000-0005-0000-0000-0000AA2E0000}"/>
    <cellStyle name="Percent 24" xfId="11989" xr:uid="{00000000-0005-0000-0000-0000AB2E0000}"/>
    <cellStyle name="Percent 25" xfId="11990" xr:uid="{00000000-0005-0000-0000-0000AC2E0000}"/>
    <cellStyle name="Percent 26" xfId="11991" xr:uid="{00000000-0005-0000-0000-0000AD2E0000}"/>
    <cellStyle name="Percent 27" xfId="11992" xr:uid="{00000000-0005-0000-0000-0000AE2E0000}"/>
    <cellStyle name="Percent 28" xfId="11993" xr:uid="{00000000-0005-0000-0000-0000AF2E0000}"/>
    <cellStyle name="Percent 29" xfId="11994" xr:uid="{00000000-0005-0000-0000-0000B02E0000}"/>
    <cellStyle name="Percent 3" xfId="70" xr:uid="{00000000-0005-0000-0000-0000B12E0000}"/>
    <cellStyle name="Percent 3 2" xfId="11995" xr:uid="{00000000-0005-0000-0000-0000B22E0000}"/>
    <cellStyle name="Percent 3 2 2" xfId="13842" xr:uid="{00000000-0005-0000-0000-0000B32E0000}"/>
    <cellStyle name="Percent 3 3" xfId="11996" xr:uid="{00000000-0005-0000-0000-0000B42E0000}"/>
    <cellStyle name="Percent 3 4" xfId="11997" xr:uid="{00000000-0005-0000-0000-0000B52E0000}"/>
    <cellStyle name="Percent 30" xfId="11998" xr:uid="{00000000-0005-0000-0000-0000B62E0000}"/>
    <cellStyle name="Percent 31" xfId="11999" xr:uid="{00000000-0005-0000-0000-0000B72E0000}"/>
    <cellStyle name="Percent 32" xfId="12000" xr:uid="{00000000-0005-0000-0000-0000B82E0000}"/>
    <cellStyle name="Percent 33" xfId="12001" xr:uid="{00000000-0005-0000-0000-0000B92E0000}"/>
    <cellStyle name="Percent 34" xfId="12002" xr:uid="{00000000-0005-0000-0000-0000BA2E0000}"/>
    <cellStyle name="Percent 35" xfId="12003" xr:uid="{00000000-0005-0000-0000-0000BB2E0000}"/>
    <cellStyle name="Percent 36" xfId="12004" xr:uid="{00000000-0005-0000-0000-0000BC2E0000}"/>
    <cellStyle name="Percent 37" xfId="12005" xr:uid="{00000000-0005-0000-0000-0000BD2E0000}"/>
    <cellStyle name="Percent 38" xfId="12006" xr:uid="{00000000-0005-0000-0000-0000BE2E0000}"/>
    <cellStyle name="Percent 39" xfId="12007" xr:uid="{00000000-0005-0000-0000-0000BF2E0000}"/>
    <cellStyle name="Percent 4" xfId="12008" xr:uid="{00000000-0005-0000-0000-0000C02E0000}"/>
    <cellStyle name="Percent 4 2" xfId="12009" xr:uid="{00000000-0005-0000-0000-0000C12E0000}"/>
    <cellStyle name="Percent 4 2 2" xfId="12010" xr:uid="{00000000-0005-0000-0000-0000C22E0000}"/>
    <cellStyle name="Percent 4 3" xfId="12011" xr:uid="{00000000-0005-0000-0000-0000C32E0000}"/>
    <cellStyle name="Percent 4 4" xfId="12012" xr:uid="{00000000-0005-0000-0000-0000C42E0000}"/>
    <cellStyle name="Percent 40" xfId="12013" xr:uid="{00000000-0005-0000-0000-0000C52E0000}"/>
    <cellStyle name="Percent 41" xfId="12014" xr:uid="{00000000-0005-0000-0000-0000C62E0000}"/>
    <cellStyle name="Percent 42" xfId="12015" xr:uid="{00000000-0005-0000-0000-0000C72E0000}"/>
    <cellStyle name="Percent 43" xfId="12016" xr:uid="{00000000-0005-0000-0000-0000C82E0000}"/>
    <cellStyle name="Percent 44" xfId="12017" xr:uid="{00000000-0005-0000-0000-0000C92E0000}"/>
    <cellStyle name="Percent 45" xfId="12018" xr:uid="{00000000-0005-0000-0000-0000CA2E0000}"/>
    <cellStyle name="Percent 46" xfId="12019" xr:uid="{00000000-0005-0000-0000-0000CB2E0000}"/>
    <cellStyle name="Percent 47" xfId="12020" xr:uid="{00000000-0005-0000-0000-0000CC2E0000}"/>
    <cellStyle name="Percent 48" xfId="12021" xr:uid="{00000000-0005-0000-0000-0000CD2E0000}"/>
    <cellStyle name="Percent 49" xfId="12022" xr:uid="{00000000-0005-0000-0000-0000CE2E0000}"/>
    <cellStyle name="Percent 5" xfId="12023" xr:uid="{00000000-0005-0000-0000-0000CF2E0000}"/>
    <cellStyle name="Percent 5 2" xfId="12024" xr:uid="{00000000-0005-0000-0000-0000D02E0000}"/>
    <cellStyle name="Percent 5 3" xfId="12025" xr:uid="{00000000-0005-0000-0000-0000D12E0000}"/>
    <cellStyle name="Percent 50" xfId="12026" xr:uid="{00000000-0005-0000-0000-0000D22E0000}"/>
    <cellStyle name="Percent 51" xfId="12027" xr:uid="{00000000-0005-0000-0000-0000D32E0000}"/>
    <cellStyle name="Percent 52" xfId="12028" xr:uid="{00000000-0005-0000-0000-0000D42E0000}"/>
    <cellStyle name="Percent 53" xfId="12029" xr:uid="{00000000-0005-0000-0000-0000D52E0000}"/>
    <cellStyle name="Percent 54" xfId="12030" xr:uid="{00000000-0005-0000-0000-0000D62E0000}"/>
    <cellStyle name="Percent 55" xfId="12031" xr:uid="{00000000-0005-0000-0000-0000D72E0000}"/>
    <cellStyle name="Percent 56" xfId="12032" xr:uid="{00000000-0005-0000-0000-0000D82E0000}"/>
    <cellStyle name="Percent 57" xfId="12033" xr:uid="{00000000-0005-0000-0000-0000D92E0000}"/>
    <cellStyle name="Percent 58" xfId="12034" xr:uid="{00000000-0005-0000-0000-0000DA2E0000}"/>
    <cellStyle name="Percent 59" xfId="12035" xr:uid="{00000000-0005-0000-0000-0000DB2E0000}"/>
    <cellStyle name="Percent 6" xfId="12036" xr:uid="{00000000-0005-0000-0000-0000DC2E0000}"/>
    <cellStyle name="Percent 6 2" xfId="12037" xr:uid="{00000000-0005-0000-0000-0000DD2E0000}"/>
    <cellStyle name="Percent 6 3" xfId="12038" xr:uid="{00000000-0005-0000-0000-0000DE2E0000}"/>
    <cellStyle name="Percent 6 4" xfId="13843" xr:uid="{00000000-0005-0000-0000-0000DF2E0000}"/>
    <cellStyle name="Percent 60" xfId="12039" xr:uid="{00000000-0005-0000-0000-0000E02E0000}"/>
    <cellStyle name="Percent 61" xfId="12040" xr:uid="{00000000-0005-0000-0000-0000E12E0000}"/>
    <cellStyle name="Percent 62" xfId="12041" xr:uid="{00000000-0005-0000-0000-0000E22E0000}"/>
    <cellStyle name="Percent 63" xfId="12042" xr:uid="{00000000-0005-0000-0000-0000E32E0000}"/>
    <cellStyle name="Percent 64" xfId="12043" xr:uid="{00000000-0005-0000-0000-0000E42E0000}"/>
    <cellStyle name="Percent 65" xfId="12044" xr:uid="{00000000-0005-0000-0000-0000E52E0000}"/>
    <cellStyle name="Percent 66" xfId="12045" xr:uid="{00000000-0005-0000-0000-0000E62E0000}"/>
    <cellStyle name="Percent 67" xfId="12046" xr:uid="{00000000-0005-0000-0000-0000E72E0000}"/>
    <cellStyle name="Percent 68" xfId="12047" xr:uid="{00000000-0005-0000-0000-0000E82E0000}"/>
    <cellStyle name="Percent 69" xfId="12048" xr:uid="{00000000-0005-0000-0000-0000E92E0000}"/>
    <cellStyle name="Percent 7" xfId="12049" xr:uid="{00000000-0005-0000-0000-0000EA2E0000}"/>
    <cellStyle name="Percent 7 10" xfId="12050" xr:uid="{00000000-0005-0000-0000-0000EB2E0000}"/>
    <cellStyle name="Percent 7 10 2" xfId="12051" xr:uid="{00000000-0005-0000-0000-0000EC2E0000}"/>
    <cellStyle name="Percent 7 10 2 2" xfId="12052" xr:uid="{00000000-0005-0000-0000-0000ED2E0000}"/>
    <cellStyle name="Percent 7 10 3" xfId="12053" xr:uid="{00000000-0005-0000-0000-0000EE2E0000}"/>
    <cellStyle name="Percent 7 11" xfId="12054" xr:uid="{00000000-0005-0000-0000-0000EF2E0000}"/>
    <cellStyle name="Percent 7 11 2" xfId="12055" xr:uid="{00000000-0005-0000-0000-0000F02E0000}"/>
    <cellStyle name="Percent 7 12" xfId="12056" xr:uid="{00000000-0005-0000-0000-0000F12E0000}"/>
    <cellStyle name="Percent 7 13" xfId="12057" xr:uid="{00000000-0005-0000-0000-0000F22E0000}"/>
    <cellStyle name="Percent 7 14" xfId="12058" xr:uid="{00000000-0005-0000-0000-0000F32E0000}"/>
    <cellStyle name="Percent 7 2" xfId="12059" xr:uid="{00000000-0005-0000-0000-0000F42E0000}"/>
    <cellStyle name="Percent 7 2 2" xfId="12060" xr:uid="{00000000-0005-0000-0000-0000F52E0000}"/>
    <cellStyle name="Percent 7 2 2 2" xfId="12061" xr:uid="{00000000-0005-0000-0000-0000F62E0000}"/>
    <cellStyle name="Percent 7 2 2 2 2" xfId="12062" xr:uid="{00000000-0005-0000-0000-0000F72E0000}"/>
    <cellStyle name="Percent 7 2 2 2 2 2" xfId="12063" xr:uid="{00000000-0005-0000-0000-0000F82E0000}"/>
    <cellStyle name="Percent 7 2 2 2 2 2 2" xfId="12064" xr:uid="{00000000-0005-0000-0000-0000F92E0000}"/>
    <cellStyle name="Percent 7 2 2 2 2 3" xfId="12065" xr:uid="{00000000-0005-0000-0000-0000FA2E0000}"/>
    <cellStyle name="Percent 7 2 2 2 2 4" xfId="12066" xr:uid="{00000000-0005-0000-0000-0000FB2E0000}"/>
    <cellStyle name="Percent 7 2 2 2 3" xfId="12067" xr:uid="{00000000-0005-0000-0000-0000FC2E0000}"/>
    <cellStyle name="Percent 7 2 2 2 3 2" xfId="12068" xr:uid="{00000000-0005-0000-0000-0000FD2E0000}"/>
    <cellStyle name="Percent 7 2 2 2 4" xfId="12069" xr:uid="{00000000-0005-0000-0000-0000FE2E0000}"/>
    <cellStyle name="Percent 7 2 2 2 5" xfId="12070" xr:uid="{00000000-0005-0000-0000-0000FF2E0000}"/>
    <cellStyle name="Percent 7 2 2 3" xfId="12071" xr:uid="{00000000-0005-0000-0000-0000002F0000}"/>
    <cellStyle name="Percent 7 2 2 3 2" xfId="12072" xr:uid="{00000000-0005-0000-0000-0000012F0000}"/>
    <cellStyle name="Percent 7 2 2 3 2 2" xfId="12073" xr:uid="{00000000-0005-0000-0000-0000022F0000}"/>
    <cellStyle name="Percent 7 2 2 3 3" xfId="12074" xr:uid="{00000000-0005-0000-0000-0000032F0000}"/>
    <cellStyle name="Percent 7 2 2 3 4" xfId="12075" xr:uid="{00000000-0005-0000-0000-0000042F0000}"/>
    <cellStyle name="Percent 7 2 2 4" xfId="12076" xr:uid="{00000000-0005-0000-0000-0000052F0000}"/>
    <cellStyle name="Percent 7 2 2 4 2" xfId="12077" xr:uid="{00000000-0005-0000-0000-0000062F0000}"/>
    <cellStyle name="Percent 7 2 2 5" xfId="12078" xr:uid="{00000000-0005-0000-0000-0000072F0000}"/>
    <cellStyle name="Percent 7 2 2 6" xfId="12079" xr:uid="{00000000-0005-0000-0000-0000082F0000}"/>
    <cellStyle name="Percent 7 2 3" xfId="12080" xr:uid="{00000000-0005-0000-0000-0000092F0000}"/>
    <cellStyle name="Percent 7 2 3 2" xfId="12081" xr:uid="{00000000-0005-0000-0000-00000A2F0000}"/>
    <cellStyle name="Percent 7 2 3 2 2" xfId="12082" xr:uid="{00000000-0005-0000-0000-00000B2F0000}"/>
    <cellStyle name="Percent 7 2 3 2 2 2" xfId="12083" xr:uid="{00000000-0005-0000-0000-00000C2F0000}"/>
    <cellStyle name="Percent 7 2 3 2 3" xfId="12084" xr:uid="{00000000-0005-0000-0000-00000D2F0000}"/>
    <cellStyle name="Percent 7 2 3 2 4" xfId="12085" xr:uid="{00000000-0005-0000-0000-00000E2F0000}"/>
    <cellStyle name="Percent 7 2 3 3" xfId="12086" xr:uid="{00000000-0005-0000-0000-00000F2F0000}"/>
    <cellStyle name="Percent 7 2 3 3 2" xfId="12087" xr:uid="{00000000-0005-0000-0000-0000102F0000}"/>
    <cellStyle name="Percent 7 2 3 4" xfId="12088" xr:uid="{00000000-0005-0000-0000-0000112F0000}"/>
    <cellStyle name="Percent 7 2 3 5" xfId="12089" xr:uid="{00000000-0005-0000-0000-0000122F0000}"/>
    <cellStyle name="Percent 7 2 4" xfId="12090" xr:uid="{00000000-0005-0000-0000-0000132F0000}"/>
    <cellStyle name="Percent 7 2 4 2" xfId="12091" xr:uid="{00000000-0005-0000-0000-0000142F0000}"/>
    <cellStyle name="Percent 7 2 4 2 2" xfId="12092" xr:uid="{00000000-0005-0000-0000-0000152F0000}"/>
    <cellStyle name="Percent 7 2 4 3" xfId="12093" xr:uid="{00000000-0005-0000-0000-0000162F0000}"/>
    <cellStyle name="Percent 7 2 4 4" xfId="12094" xr:uid="{00000000-0005-0000-0000-0000172F0000}"/>
    <cellStyle name="Percent 7 2 5" xfId="12095" xr:uid="{00000000-0005-0000-0000-0000182F0000}"/>
    <cellStyle name="Percent 7 2 5 2" xfId="12096" xr:uid="{00000000-0005-0000-0000-0000192F0000}"/>
    <cellStyle name="Percent 7 2 6" xfId="12097" xr:uid="{00000000-0005-0000-0000-00001A2F0000}"/>
    <cellStyle name="Percent 7 2 7" xfId="12098" xr:uid="{00000000-0005-0000-0000-00001B2F0000}"/>
    <cellStyle name="Percent 7 3" xfId="12099" xr:uid="{00000000-0005-0000-0000-00001C2F0000}"/>
    <cellStyle name="Percent 7 3 2" xfId="12100" xr:uid="{00000000-0005-0000-0000-00001D2F0000}"/>
    <cellStyle name="Percent 7 3 2 2" xfId="12101" xr:uid="{00000000-0005-0000-0000-00001E2F0000}"/>
    <cellStyle name="Percent 7 3 2 2 2" xfId="12102" xr:uid="{00000000-0005-0000-0000-00001F2F0000}"/>
    <cellStyle name="Percent 7 3 2 2 2 2" xfId="12103" xr:uid="{00000000-0005-0000-0000-0000202F0000}"/>
    <cellStyle name="Percent 7 3 2 2 3" xfId="12104" xr:uid="{00000000-0005-0000-0000-0000212F0000}"/>
    <cellStyle name="Percent 7 3 2 2 4" xfId="12105" xr:uid="{00000000-0005-0000-0000-0000222F0000}"/>
    <cellStyle name="Percent 7 3 2 3" xfId="12106" xr:uid="{00000000-0005-0000-0000-0000232F0000}"/>
    <cellStyle name="Percent 7 3 2 3 2" xfId="12107" xr:uid="{00000000-0005-0000-0000-0000242F0000}"/>
    <cellStyle name="Percent 7 3 2 4" xfId="12108" xr:uid="{00000000-0005-0000-0000-0000252F0000}"/>
    <cellStyle name="Percent 7 3 2 5" xfId="12109" xr:uid="{00000000-0005-0000-0000-0000262F0000}"/>
    <cellStyle name="Percent 7 3 3" xfId="12110" xr:uid="{00000000-0005-0000-0000-0000272F0000}"/>
    <cellStyle name="Percent 7 3 3 2" xfId="12111" xr:uid="{00000000-0005-0000-0000-0000282F0000}"/>
    <cellStyle name="Percent 7 3 3 2 2" xfId="12112" xr:uid="{00000000-0005-0000-0000-0000292F0000}"/>
    <cellStyle name="Percent 7 3 3 3" xfId="12113" xr:uid="{00000000-0005-0000-0000-00002A2F0000}"/>
    <cellStyle name="Percent 7 3 3 4" xfId="12114" xr:uid="{00000000-0005-0000-0000-00002B2F0000}"/>
    <cellStyle name="Percent 7 3 4" xfId="12115" xr:uid="{00000000-0005-0000-0000-00002C2F0000}"/>
    <cellStyle name="Percent 7 3 4 2" xfId="12116" xr:uid="{00000000-0005-0000-0000-00002D2F0000}"/>
    <cellStyle name="Percent 7 3 5" xfId="12117" xr:uid="{00000000-0005-0000-0000-00002E2F0000}"/>
    <cellStyle name="Percent 7 3 6" xfId="12118" xr:uid="{00000000-0005-0000-0000-00002F2F0000}"/>
    <cellStyle name="Percent 7 4" xfId="12119" xr:uid="{00000000-0005-0000-0000-0000302F0000}"/>
    <cellStyle name="Percent 7 4 2" xfId="12120" xr:uid="{00000000-0005-0000-0000-0000312F0000}"/>
    <cellStyle name="Percent 7 4 2 2" xfId="12121" xr:uid="{00000000-0005-0000-0000-0000322F0000}"/>
    <cellStyle name="Percent 7 4 2 2 2" xfId="12122" xr:uid="{00000000-0005-0000-0000-0000332F0000}"/>
    <cellStyle name="Percent 7 4 2 2 2 2" xfId="12123" xr:uid="{00000000-0005-0000-0000-0000342F0000}"/>
    <cellStyle name="Percent 7 4 2 2 3" xfId="12124" xr:uid="{00000000-0005-0000-0000-0000352F0000}"/>
    <cellStyle name="Percent 7 4 2 2 4" xfId="12125" xr:uid="{00000000-0005-0000-0000-0000362F0000}"/>
    <cellStyle name="Percent 7 4 2 3" xfId="12126" xr:uid="{00000000-0005-0000-0000-0000372F0000}"/>
    <cellStyle name="Percent 7 4 2 3 2" xfId="12127" xr:uid="{00000000-0005-0000-0000-0000382F0000}"/>
    <cellStyle name="Percent 7 4 2 4" xfId="12128" xr:uid="{00000000-0005-0000-0000-0000392F0000}"/>
    <cellStyle name="Percent 7 4 2 5" xfId="12129" xr:uid="{00000000-0005-0000-0000-00003A2F0000}"/>
    <cellStyle name="Percent 7 4 3" xfId="12130" xr:uid="{00000000-0005-0000-0000-00003B2F0000}"/>
    <cellStyle name="Percent 7 4 3 2" xfId="12131" xr:uid="{00000000-0005-0000-0000-00003C2F0000}"/>
    <cellStyle name="Percent 7 4 3 2 2" xfId="12132" xr:uid="{00000000-0005-0000-0000-00003D2F0000}"/>
    <cellStyle name="Percent 7 4 3 3" xfId="12133" xr:uid="{00000000-0005-0000-0000-00003E2F0000}"/>
    <cellStyle name="Percent 7 4 3 4" xfId="12134" xr:uid="{00000000-0005-0000-0000-00003F2F0000}"/>
    <cellStyle name="Percent 7 4 4" xfId="12135" xr:uid="{00000000-0005-0000-0000-0000402F0000}"/>
    <cellStyle name="Percent 7 4 4 2" xfId="12136" xr:uid="{00000000-0005-0000-0000-0000412F0000}"/>
    <cellStyle name="Percent 7 4 5" xfId="12137" xr:uid="{00000000-0005-0000-0000-0000422F0000}"/>
    <cellStyle name="Percent 7 4 6" xfId="12138" xr:uid="{00000000-0005-0000-0000-0000432F0000}"/>
    <cellStyle name="Percent 7 5" xfId="12139" xr:uid="{00000000-0005-0000-0000-0000442F0000}"/>
    <cellStyle name="Percent 7 5 2" xfId="12140" xr:uid="{00000000-0005-0000-0000-0000452F0000}"/>
    <cellStyle name="Percent 7 5 2 2" xfId="12141" xr:uid="{00000000-0005-0000-0000-0000462F0000}"/>
    <cellStyle name="Percent 7 5 2 2 2" xfId="12142" xr:uid="{00000000-0005-0000-0000-0000472F0000}"/>
    <cellStyle name="Percent 7 5 2 3" xfId="12143" xr:uid="{00000000-0005-0000-0000-0000482F0000}"/>
    <cellStyle name="Percent 7 5 2 4" xfId="12144" xr:uid="{00000000-0005-0000-0000-0000492F0000}"/>
    <cellStyle name="Percent 7 5 3" xfId="12145" xr:uid="{00000000-0005-0000-0000-00004A2F0000}"/>
    <cellStyle name="Percent 7 5 3 2" xfId="12146" xr:uid="{00000000-0005-0000-0000-00004B2F0000}"/>
    <cellStyle name="Percent 7 5 4" xfId="12147" xr:uid="{00000000-0005-0000-0000-00004C2F0000}"/>
    <cellStyle name="Percent 7 5 5" xfId="12148" xr:uid="{00000000-0005-0000-0000-00004D2F0000}"/>
    <cellStyle name="Percent 7 6" xfId="12149" xr:uid="{00000000-0005-0000-0000-00004E2F0000}"/>
    <cellStyle name="Percent 7 6 2" xfId="12150" xr:uid="{00000000-0005-0000-0000-00004F2F0000}"/>
    <cellStyle name="Percent 7 6 2 2" xfId="12151" xr:uid="{00000000-0005-0000-0000-0000502F0000}"/>
    <cellStyle name="Percent 7 6 3" xfId="12152" xr:uid="{00000000-0005-0000-0000-0000512F0000}"/>
    <cellStyle name="Percent 7 6 4" xfId="12153" xr:uid="{00000000-0005-0000-0000-0000522F0000}"/>
    <cellStyle name="Percent 7 7" xfId="12154" xr:uid="{00000000-0005-0000-0000-0000532F0000}"/>
    <cellStyle name="Percent 7 8" xfId="12155" xr:uid="{00000000-0005-0000-0000-0000542F0000}"/>
    <cellStyle name="Percent 7 8 2" xfId="12156" xr:uid="{00000000-0005-0000-0000-0000552F0000}"/>
    <cellStyle name="Percent 7 8 2 2" xfId="12157" xr:uid="{00000000-0005-0000-0000-0000562F0000}"/>
    <cellStyle name="Percent 7 8 3" xfId="12158" xr:uid="{00000000-0005-0000-0000-0000572F0000}"/>
    <cellStyle name="Percent 7 8 4" xfId="12159" xr:uid="{00000000-0005-0000-0000-0000582F0000}"/>
    <cellStyle name="Percent 7 9" xfId="12160" xr:uid="{00000000-0005-0000-0000-0000592F0000}"/>
    <cellStyle name="Percent 7 9 2" xfId="12161" xr:uid="{00000000-0005-0000-0000-00005A2F0000}"/>
    <cellStyle name="Percent 7 9 2 2" xfId="12162" xr:uid="{00000000-0005-0000-0000-00005B2F0000}"/>
    <cellStyle name="Percent 7 9 3" xfId="12163" xr:uid="{00000000-0005-0000-0000-00005C2F0000}"/>
    <cellStyle name="Percent 70" xfId="13848" xr:uid="{71464D73-BC6B-42EF-87B7-7278692BE990}"/>
    <cellStyle name="Percent 8" xfId="12164" xr:uid="{00000000-0005-0000-0000-00005D2F0000}"/>
    <cellStyle name="Percent 8 2" xfId="12165" xr:uid="{00000000-0005-0000-0000-00005E2F0000}"/>
    <cellStyle name="Percent 8 3" xfId="12166" xr:uid="{00000000-0005-0000-0000-00005F2F0000}"/>
    <cellStyle name="Percent 9" xfId="12167" xr:uid="{00000000-0005-0000-0000-0000602F0000}"/>
    <cellStyle name="Percent 9 2" xfId="12168" xr:uid="{00000000-0005-0000-0000-0000612F0000}"/>
    <cellStyle name="Priceheader" xfId="12169" xr:uid="{00000000-0005-0000-0000-0000622F0000}"/>
    <cellStyle name="PSChar" xfId="12170" xr:uid="{00000000-0005-0000-0000-0000632F0000}"/>
    <cellStyle name="PSChar 2" xfId="12171" xr:uid="{00000000-0005-0000-0000-0000642F0000}"/>
    <cellStyle name="PSChar 2 2" xfId="12172" xr:uid="{00000000-0005-0000-0000-0000652F0000}"/>
    <cellStyle name="PSChar 3" xfId="12173" xr:uid="{00000000-0005-0000-0000-0000662F0000}"/>
    <cellStyle name="PSChar 4" xfId="12174" xr:uid="{00000000-0005-0000-0000-0000672F0000}"/>
    <cellStyle name="PSChar 5" xfId="12175" xr:uid="{00000000-0005-0000-0000-0000682F0000}"/>
    <cellStyle name="PSChar 6" xfId="12176" xr:uid="{00000000-0005-0000-0000-0000692F0000}"/>
    <cellStyle name="PSChar 7" xfId="12177" xr:uid="{00000000-0005-0000-0000-00006A2F0000}"/>
    <cellStyle name="PSChar 8" xfId="12178" xr:uid="{00000000-0005-0000-0000-00006B2F0000}"/>
    <cellStyle name="PSDate" xfId="12179" xr:uid="{00000000-0005-0000-0000-00006C2F0000}"/>
    <cellStyle name="PSDate 2" xfId="12180" xr:uid="{00000000-0005-0000-0000-00006D2F0000}"/>
    <cellStyle name="PSDate 2 2" xfId="12181" xr:uid="{00000000-0005-0000-0000-00006E2F0000}"/>
    <cellStyle name="PSDate 3" xfId="12182" xr:uid="{00000000-0005-0000-0000-00006F2F0000}"/>
    <cellStyle name="PSDate 4" xfId="12183" xr:uid="{00000000-0005-0000-0000-0000702F0000}"/>
    <cellStyle name="PSDate 5" xfId="12184" xr:uid="{00000000-0005-0000-0000-0000712F0000}"/>
    <cellStyle name="PSDate 6" xfId="12185" xr:uid="{00000000-0005-0000-0000-0000722F0000}"/>
    <cellStyle name="PSDate 7" xfId="12186" xr:uid="{00000000-0005-0000-0000-0000732F0000}"/>
    <cellStyle name="PSDate 8" xfId="12187" xr:uid="{00000000-0005-0000-0000-0000742F0000}"/>
    <cellStyle name="PSDec" xfId="12188" xr:uid="{00000000-0005-0000-0000-0000752F0000}"/>
    <cellStyle name="PSDec 2" xfId="12189" xr:uid="{00000000-0005-0000-0000-0000762F0000}"/>
    <cellStyle name="PSDec 2 2" xfId="12190" xr:uid="{00000000-0005-0000-0000-0000772F0000}"/>
    <cellStyle name="PSDec 3" xfId="12191" xr:uid="{00000000-0005-0000-0000-0000782F0000}"/>
    <cellStyle name="PSDec 4" xfId="12192" xr:uid="{00000000-0005-0000-0000-0000792F0000}"/>
    <cellStyle name="PSDec 5" xfId="12193" xr:uid="{00000000-0005-0000-0000-00007A2F0000}"/>
    <cellStyle name="PSDec 6" xfId="12194" xr:uid="{00000000-0005-0000-0000-00007B2F0000}"/>
    <cellStyle name="PSDec 7" xfId="12195" xr:uid="{00000000-0005-0000-0000-00007C2F0000}"/>
    <cellStyle name="PSDec 8" xfId="12196" xr:uid="{00000000-0005-0000-0000-00007D2F0000}"/>
    <cellStyle name="PSHeading" xfId="12197" xr:uid="{00000000-0005-0000-0000-00007E2F0000}"/>
    <cellStyle name="PSHeading 2" xfId="12198" xr:uid="{00000000-0005-0000-0000-00007F2F0000}"/>
    <cellStyle name="PSHeading 2 2" xfId="12199" xr:uid="{00000000-0005-0000-0000-0000802F0000}"/>
    <cellStyle name="PSHeading 3" xfId="12200" xr:uid="{00000000-0005-0000-0000-0000812F0000}"/>
    <cellStyle name="PSHeading 4" xfId="12201" xr:uid="{00000000-0005-0000-0000-0000822F0000}"/>
    <cellStyle name="PSHeading 5" xfId="12202" xr:uid="{00000000-0005-0000-0000-0000832F0000}"/>
    <cellStyle name="PSInt" xfId="12203" xr:uid="{00000000-0005-0000-0000-0000842F0000}"/>
    <cellStyle name="PSInt 2" xfId="12204" xr:uid="{00000000-0005-0000-0000-0000852F0000}"/>
    <cellStyle name="PSInt 2 2" xfId="12205" xr:uid="{00000000-0005-0000-0000-0000862F0000}"/>
    <cellStyle name="PSInt 3" xfId="12206" xr:uid="{00000000-0005-0000-0000-0000872F0000}"/>
    <cellStyle name="PSInt 4" xfId="12207" xr:uid="{00000000-0005-0000-0000-0000882F0000}"/>
    <cellStyle name="PSInt 5" xfId="12208" xr:uid="{00000000-0005-0000-0000-0000892F0000}"/>
    <cellStyle name="PSInt 6" xfId="12209" xr:uid="{00000000-0005-0000-0000-00008A2F0000}"/>
    <cellStyle name="PSInt 7" xfId="12210" xr:uid="{00000000-0005-0000-0000-00008B2F0000}"/>
    <cellStyle name="PSInt 8" xfId="12211" xr:uid="{00000000-0005-0000-0000-00008C2F0000}"/>
    <cellStyle name="PSSpacer" xfId="12212" xr:uid="{00000000-0005-0000-0000-00008D2F0000}"/>
    <cellStyle name="PSSpacer 2" xfId="12213" xr:uid="{00000000-0005-0000-0000-00008E2F0000}"/>
    <cellStyle name="PSSpacer 2 2" xfId="12214" xr:uid="{00000000-0005-0000-0000-00008F2F0000}"/>
    <cellStyle name="PSSpacer 3" xfId="12215" xr:uid="{00000000-0005-0000-0000-0000902F0000}"/>
    <cellStyle name="PSSpacer 4" xfId="12216" xr:uid="{00000000-0005-0000-0000-0000912F0000}"/>
    <cellStyle name="PSSpacer 5" xfId="12217" xr:uid="{00000000-0005-0000-0000-0000922F0000}"/>
    <cellStyle name="PSSpacer 6" xfId="12218" xr:uid="{00000000-0005-0000-0000-0000932F0000}"/>
    <cellStyle name="PSSpacer 7" xfId="12219" xr:uid="{00000000-0005-0000-0000-0000942F0000}"/>
    <cellStyle name="PSSpacer 8" xfId="12220" xr:uid="{00000000-0005-0000-0000-0000952F0000}"/>
    <cellStyle name="RevList" xfId="12221" xr:uid="{00000000-0005-0000-0000-0000962F0000}"/>
    <cellStyle name="RISKbigPercent" xfId="12222" xr:uid="{00000000-0005-0000-0000-0000972F0000}"/>
    <cellStyle name="RISKbigPercent 10" xfId="12223" xr:uid="{00000000-0005-0000-0000-0000982F0000}"/>
    <cellStyle name="RISKbigPercent 2" xfId="12224" xr:uid="{00000000-0005-0000-0000-0000992F0000}"/>
    <cellStyle name="RISKbigPercent 2 2" xfId="12225" xr:uid="{00000000-0005-0000-0000-00009A2F0000}"/>
    <cellStyle name="RISKbigPercent 2 2 2" xfId="12226" xr:uid="{00000000-0005-0000-0000-00009B2F0000}"/>
    <cellStyle name="RISKbigPercent 2 2 3" xfId="12227" xr:uid="{00000000-0005-0000-0000-00009C2F0000}"/>
    <cellStyle name="RISKbigPercent 2 3" xfId="12228" xr:uid="{00000000-0005-0000-0000-00009D2F0000}"/>
    <cellStyle name="RISKbigPercent 2 4" xfId="12229" xr:uid="{00000000-0005-0000-0000-00009E2F0000}"/>
    <cellStyle name="RISKbigPercent 3" xfId="12230" xr:uid="{00000000-0005-0000-0000-00009F2F0000}"/>
    <cellStyle name="RISKbigPercent 3 2" xfId="12231" xr:uid="{00000000-0005-0000-0000-0000A02F0000}"/>
    <cellStyle name="RISKbigPercent 3 3" xfId="12232" xr:uid="{00000000-0005-0000-0000-0000A12F0000}"/>
    <cellStyle name="RISKbigPercent 4" xfId="12233" xr:uid="{00000000-0005-0000-0000-0000A22F0000}"/>
    <cellStyle name="RISKbigPercent 4 2" xfId="12234" xr:uid="{00000000-0005-0000-0000-0000A32F0000}"/>
    <cellStyle name="RISKbigPercent 4 3" xfId="12235" xr:uid="{00000000-0005-0000-0000-0000A42F0000}"/>
    <cellStyle name="RISKbigPercent 5" xfId="12236" xr:uid="{00000000-0005-0000-0000-0000A52F0000}"/>
    <cellStyle name="RISKbigPercent 5 2" xfId="12237" xr:uid="{00000000-0005-0000-0000-0000A62F0000}"/>
    <cellStyle name="RISKbigPercent 5 3" xfId="12238" xr:uid="{00000000-0005-0000-0000-0000A72F0000}"/>
    <cellStyle name="RISKbigPercent 6" xfId="12239" xr:uid="{00000000-0005-0000-0000-0000A82F0000}"/>
    <cellStyle name="RISKbigPercent 6 2" xfId="12240" xr:uid="{00000000-0005-0000-0000-0000A92F0000}"/>
    <cellStyle name="RISKbigPercent 6 3" xfId="12241" xr:uid="{00000000-0005-0000-0000-0000AA2F0000}"/>
    <cellStyle name="RISKbigPercent 7" xfId="12242" xr:uid="{00000000-0005-0000-0000-0000AB2F0000}"/>
    <cellStyle name="RISKbigPercent 7 2" xfId="12243" xr:uid="{00000000-0005-0000-0000-0000AC2F0000}"/>
    <cellStyle name="RISKbigPercent 7 3" xfId="12244" xr:uid="{00000000-0005-0000-0000-0000AD2F0000}"/>
    <cellStyle name="RISKbigPercent 8" xfId="12245" xr:uid="{00000000-0005-0000-0000-0000AE2F0000}"/>
    <cellStyle name="RISKbigPercent 8 2" xfId="12246" xr:uid="{00000000-0005-0000-0000-0000AF2F0000}"/>
    <cellStyle name="RISKbigPercent 8 3" xfId="12247" xr:uid="{00000000-0005-0000-0000-0000B02F0000}"/>
    <cellStyle name="RISKbigPercent 9" xfId="12248" xr:uid="{00000000-0005-0000-0000-0000B12F0000}"/>
    <cellStyle name="RISKblandrEdge" xfId="12249" xr:uid="{00000000-0005-0000-0000-0000B22F0000}"/>
    <cellStyle name="RISKblandrEdge 10" xfId="12250" xr:uid="{00000000-0005-0000-0000-0000B32F0000}"/>
    <cellStyle name="RISKblandrEdge 2" xfId="12251" xr:uid="{00000000-0005-0000-0000-0000B42F0000}"/>
    <cellStyle name="RISKblandrEdge 2 2" xfId="12252" xr:uid="{00000000-0005-0000-0000-0000B52F0000}"/>
    <cellStyle name="RISKblandrEdge 2 2 2" xfId="12253" xr:uid="{00000000-0005-0000-0000-0000B62F0000}"/>
    <cellStyle name="RISKblandrEdge 2 2 3" xfId="12254" xr:uid="{00000000-0005-0000-0000-0000B72F0000}"/>
    <cellStyle name="RISKblandrEdge 2 3" xfId="12255" xr:uid="{00000000-0005-0000-0000-0000B82F0000}"/>
    <cellStyle name="RISKblandrEdge 2 4" xfId="12256" xr:uid="{00000000-0005-0000-0000-0000B92F0000}"/>
    <cellStyle name="RISKblandrEdge 3" xfId="12257" xr:uid="{00000000-0005-0000-0000-0000BA2F0000}"/>
    <cellStyle name="RISKblandrEdge 3 2" xfId="12258" xr:uid="{00000000-0005-0000-0000-0000BB2F0000}"/>
    <cellStyle name="RISKblandrEdge 3 3" xfId="12259" xr:uid="{00000000-0005-0000-0000-0000BC2F0000}"/>
    <cellStyle name="RISKblandrEdge 4" xfId="12260" xr:uid="{00000000-0005-0000-0000-0000BD2F0000}"/>
    <cellStyle name="RISKblandrEdge 4 2" xfId="12261" xr:uid="{00000000-0005-0000-0000-0000BE2F0000}"/>
    <cellStyle name="RISKblandrEdge 4 3" xfId="12262" xr:uid="{00000000-0005-0000-0000-0000BF2F0000}"/>
    <cellStyle name="RISKblandrEdge 5" xfId="12263" xr:uid="{00000000-0005-0000-0000-0000C02F0000}"/>
    <cellStyle name="RISKblandrEdge 5 2" xfId="12264" xr:uid="{00000000-0005-0000-0000-0000C12F0000}"/>
    <cellStyle name="RISKblandrEdge 5 3" xfId="12265" xr:uid="{00000000-0005-0000-0000-0000C22F0000}"/>
    <cellStyle name="RISKblandrEdge 6" xfId="12266" xr:uid="{00000000-0005-0000-0000-0000C32F0000}"/>
    <cellStyle name="RISKblandrEdge 6 2" xfId="12267" xr:uid="{00000000-0005-0000-0000-0000C42F0000}"/>
    <cellStyle name="RISKblandrEdge 6 3" xfId="12268" xr:uid="{00000000-0005-0000-0000-0000C52F0000}"/>
    <cellStyle name="RISKblandrEdge 7" xfId="12269" xr:uid="{00000000-0005-0000-0000-0000C62F0000}"/>
    <cellStyle name="RISKblandrEdge 7 2" xfId="12270" xr:uid="{00000000-0005-0000-0000-0000C72F0000}"/>
    <cellStyle name="RISKblandrEdge 7 3" xfId="12271" xr:uid="{00000000-0005-0000-0000-0000C82F0000}"/>
    <cellStyle name="RISKblandrEdge 8" xfId="12272" xr:uid="{00000000-0005-0000-0000-0000C92F0000}"/>
    <cellStyle name="RISKblandrEdge 8 2" xfId="12273" xr:uid="{00000000-0005-0000-0000-0000CA2F0000}"/>
    <cellStyle name="RISKblandrEdge 8 3" xfId="12274" xr:uid="{00000000-0005-0000-0000-0000CB2F0000}"/>
    <cellStyle name="RISKblandrEdge 9" xfId="12275" xr:uid="{00000000-0005-0000-0000-0000CC2F0000}"/>
    <cellStyle name="RISKblCorner" xfId="12276" xr:uid="{00000000-0005-0000-0000-0000CD2F0000}"/>
    <cellStyle name="RISKblCorner 10" xfId="12277" xr:uid="{00000000-0005-0000-0000-0000CE2F0000}"/>
    <cellStyle name="RISKblCorner 2" xfId="12278" xr:uid="{00000000-0005-0000-0000-0000CF2F0000}"/>
    <cellStyle name="RISKblCorner 2 2" xfId="12279" xr:uid="{00000000-0005-0000-0000-0000D02F0000}"/>
    <cellStyle name="RISKblCorner 2 2 2" xfId="12280" xr:uid="{00000000-0005-0000-0000-0000D12F0000}"/>
    <cellStyle name="RISKblCorner 2 2 3" xfId="12281" xr:uid="{00000000-0005-0000-0000-0000D22F0000}"/>
    <cellStyle name="RISKblCorner 2 3" xfId="12282" xr:uid="{00000000-0005-0000-0000-0000D32F0000}"/>
    <cellStyle name="RISKblCorner 2 4" xfId="12283" xr:uid="{00000000-0005-0000-0000-0000D42F0000}"/>
    <cellStyle name="RISKblCorner 3" xfId="12284" xr:uid="{00000000-0005-0000-0000-0000D52F0000}"/>
    <cellStyle name="RISKblCorner 3 2" xfId="12285" xr:uid="{00000000-0005-0000-0000-0000D62F0000}"/>
    <cellStyle name="RISKblCorner 3 3" xfId="12286" xr:uid="{00000000-0005-0000-0000-0000D72F0000}"/>
    <cellStyle name="RISKblCorner 4" xfId="12287" xr:uid="{00000000-0005-0000-0000-0000D82F0000}"/>
    <cellStyle name="RISKblCorner 4 2" xfId="12288" xr:uid="{00000000-0005-0000-0000-0000D92F0000}"/>
    <cellStyle name="RISKblCorner 4 3" xfId="12289" xr:uid="{00000000-0005-0000-0000-0000DA2F0000}"/>
    <cellStyle name="RISKblCorner 5" xfId="12290" xr:uid="{00000000-0005-0000-0000-0000DB2F0000}"/>
    <cellStyle name="RISKblCorner 5 2" xfId="12291" xr:uid="{00000000-0005-0000-0000-0000DC2F0000}"/>
    <cellStyle name="RISKblCorner 5 3" xfId="12292" xr:uid="{00000000-0005-0000-0000-0000DD2F0000}"/>
    <cellStyle name="RISKblCorner 6" xfId="12293" xr:uid="{00000000-0005-0000-0000-0000DE2F0000}"/>
    <cellStyle name="RISKblCorner 6 2" xfId="12294" xr:uid="{00000000-0005-0000-0000-0000DF2F0000}"/>
    <cellStyle name="RISKblCorner 6 3" xfId="12295" xr:uid="{00000000-0005-0000-0000-0000E02F0000}"/>
    <cellStyle name="RISKblCorner 7" xfId="12296" xr:uid="{00000000-0005-0000-0000-0000E12F0000}"/>
    <cellStyle name="RISKblCorner 7 2" xfId="12297" xr:uid="{00000000-0005-0000-0000-0000E22F0000}"/>
    <cellStyle name="RISKblCorner 7 3" xfId="12298" xr:uid="{00000000-0005-0000-0000-0000E32F0000}"/>
    <cellStyle name="RISKblCorner 8" xfId="12299" xr:uid="{00000000-0005-0000-0000-0000E42F0000}"/>
    <cellStyle name="RISKblCorner 8 2" xfId="12300" xr:uid="{00000000-0005-0000-0000-0000E52F0000}"/>
    <cellStyle name="RISKblCorner 8 3" xfId="12301" xr:uid="{00000000-0005-0000-0000-0000E62F0000}"/>
    <cellStyle name="RISKblCorner 9" xfId="12302" xr:uid="{00000000-0005-0000-0000-0000E72F0000}"/>
    <cellStyle name="RISKbottomEdge" xfId="12303" xr:uid="{00000000-0005-0000-0000-0000E82F0000}"/>
    <cellStyle name="RISKbottomEdge 10" xfId="12304" xr:uid="{00000000-0005-0000-0000-0000E92F0000}"/>
    <cellStyle name="RISKbottomEdge 2" xfId="12305" xr:uid="{00000000-0005-0000-0000-0000EA2F0000}"/>
    <cellStyle name="RISKbottomEdge 2 2" xfId="12306" xr:uid="{00000000-0005-0000-0000-0000EB2F0000}"/>
    <cellStyle name="RISKbottomEdge 2 2 2" xfId="12307" xr:uid="{00000000-0005-0000-0000-0000EC2F0000}"/>
    <cellStyle name="RISKbottomEdge 2 2 3" xfId="12308" xr:uid="{00000000-0005-0000-0000-0000ED2F0000}"/>
    <cellStyle name="RISKbottomEdge 2 3" xfId="12309" xr:uid="{00000000-0005-0000-0000-0000EE2F0000}"/>
    <cellStyle name="RISKbottomEdge 2 4" xfId="12310" xr:uid="{00000000-0005-0000-0000-0000EF2F0000}"/>
    <cellStyle name="RISKbottomEdge 3" xfId="12311" xr:uid="{00000000-0005-0000-0000-0000F02F0000}"/>
    <cellStyle name="RISKbottomEdge 3 2" xfId="12312" xr:uid="{00000000-0005-0000-0000-0000F12F0000}"/>
    <cellStyle name="RISKbottomEdge 3 3" xfId="12313" xr:uid="{00000000-0005-0000-0000-0000F22F0000}"/>
    <cellStyle name="RISKbottomEdge 4" xfId="12314" xr:uid="{00000000-0005-0000-0000-0000F32F0000}"/>
    <cellStyle name="RISKbottomEdge 4 2" xfId="12315" xr:uid="{00000000-0005-0000-0000-0000F42F0000}"/>
    <cellStyle name="RISKbottomEdge 4 3" xfId="12316" xr:uid="{00000000-0005-0000-0000-0000F52F0000}"/>
    <cellStyle name="RISKbottomEdge 5" xfId="12317" xr:uid="{00000000-0005-0000-0000-0000F62F0000}"/>
    <cellStyle name="RISKbottomEdge 5 2" xfId="12318" xr:uid="{00000000-0005-0000-0000-0000F72F0000}"/>
    <cellStyle name="RISKbottomEdge 5 3" xfId="12319" xr:uid="{00000000-0005-0000-0000-0000F82F0000}"/>
    <cellStyle name="RISKbottomEdge 6" xfId="12320" xr:uid="{00000000-0005-0000-0000-0000F92F0000}"/>
    <cellStyle name="RISKbottomEdge 6 2" xfId="12321" xr:uid="{00000000-0005-0000-0000-0000FA2F0000}"/>
    <cellStyle name="RISKbottomEdge 6 3" xfId="12322" xr:uid="{00000000-0005-0000-0000-0000FB2F0000}"/>
    <cellStyle name="RISKbottomEdge 7" xfId="12323" xr:uid="{00000000-0005-0000-0000-0000FC2F0000}"/>
    <cellStyle name="RISKbottomEdge 7 2" xfId="12324" xr:uid="{00000000-0005-0000-0000-0000FD2F0000}"/>
    <cellStyle name="RISKbottomEdge 7 3" xfId="12325" xr:uid="{00000000-0005-0000-0000-0000FE2F0000}"/>
    <cellStyle name="RISKbottomEdge 8" xfId="12326" xr:uid="{00000000-0005-0000-0000-0000FF2F0000}"/>
    <cellStyle name="RISKbottomEdge 8 2" xfId="12327" xr:uid="{00000000-0005-0000-0000-000000300000}"/>
    <cellStyle name="RISKbottomEdge 8 3" xfId="12328" xr:uid="{00000000-0005-0000-0000-000001300000}"/>
    <cellStyle name="RISKbottomEdge 9" xfId="12329" xr:uid="{00000000-0005-0000-0000-000002300000}"/>
    <cellStyle name="RISKbrCorner" xfId="12330" xr:uid="{00000000-0005-0000-0000-000003300000}"/>
    <cellStyle name="RISKbrCorner 10" xfId="12331" xr:uid="{00000000-0005-0000-0000-000004300000}"/>
    <cellStyle name="RISKbrCorner 2" xfId="12332" xr:uid="{00000000-0005-0000-0000-000005300000}"/>
    <cellStyle name="RISKbrCorner 2 2" xfId="12333" xr:uid="{00000000-0005-0000-0000-000006300000}"/>
    <cellStyle name="RISKbrCorner 2 2 2" xfId="12334" xr:uid="{00000000-0005-0000-0000-000007300000}"/>
    <cellStyle name="RISKbrCorner 2 2 3" xfId="12335" xr:uid="{00000000-0005-0000-0000-000008300000}"/>
    <cellStyle name="RISKbrCorner 2 3" xfId="12336" xr:uid="{00000000-0005-0000-0000-000009300000}"/>
    <cellStyle name="RISKbrCorner 2 4" xfId="12337" xr:uid="{00000000-0005-0000-0000-00000A300000}"/>
    <cellStyle name="RISKbrCorner 3" xfId="12338" xr:uid="{00000000-0005-0000-0000-00000B300000}"/>
    <cellStyle name="RISKbrCorner 3 2" xfId="12339" xr:uid="{00000000-0005-0000-0000-00000C300000}"/>
    <cellStyle name="RISKbrCorner 3 3" xfId="12340" xr:uid="{00000000-0005-0000-0000-00000D300000}"/>
    <cellStyle name="RISKbrCorner 4" xfId="12341" xr:uid="{00000000-0005-0000-0000-00000E300000}"/>
    <cellStyle name="RISKbrCorner 4 2" xfId="12342" xr:uid="{00000000-0005-0000-0000-00000F300000}"/>
    <cellStyle name="RISKbrCorner 4 3" xfId="12343" xr:uid="{00000000-0005-0000-0000-000010300000}"/>
    <cellStyle name="RISKbrCorner 5" xfId="12344" xr:uid="{00000000-0005-0000-0000-000011300000}"/>
    <cellStyle name="RISKbrCorner 5 2" xfId="12345" xr:uid="{00000000-0005-0000-0000-000012300000}"/>
    <cellStyle name="RISKbrCorner 5 3" xfId="12346" xr:uid="{00000000-0005-0000-0000-000013300000}"/>
    <cellStyle name="RISKbrCorner 6" xfId="12347" xr:uid="{00000000-0005-0000-0000-000014300000}"/>
    <cellStyle name="RISKbrCorner 6 2" xfId="12348" xr:uid="{00000000-0005-0000-0000-000015300000}"/>
    <cellStyle name="RISKbrCorner 6 3" xfId="12349" xr:uid="{00000000-0005-0000-0000-000016300000}"/>
    <cellStyle name="RISKbrCorner 7" xfId="12350" xr:uid="{00000000-0005-0000-0000-000017300000}"/>
    <cellStyle name="RISKbrCorner 7 2" xfId="12351" xr:uid="{00000000-0005-0000-0000-000018300000}"/>
    <cellStyle name="RISKbrCorner 7 3" xfId="12352" xr:uid="{00000000-0005-0000-0000-000019300000}"/>
    <cellStyle name="RISKbrCorner 8" xfId="12353" xr:uid="{00000000-0005-0000-0000-00001A300000}"/>
    <cellStyle name="RISKbrCorner 8 2" xfId="12354" xr:uid="{00000000-0005-0000-0000-00001B300000}"/>
    <cellStyle name="RISKbrCorner 8 3" xfId="12355" xr:uid="{00000000-0005-0000-0000-00001C300000}"/>
    <cellStyle name="RISKbrCorner 9" xfId="12356" xr:uid="{00000000-0005-0000-0000-00001D300000}"/>
    <cellStyle name="RISKdarkBoxed" xfId="12357" xr:uid="{00000000-0005-0000-0000-00001E300000}"/>
    <cellStyle name="RISKdarkBoxed 10" xfId="12358" xr:uid="{00000000-0005-0000-0000-00001F300000}"/>
    <cellStyle name="RISKdarkBoxed 2" xfId="12359" xr:uid="{00000000-0005-0000-0000-000020300000}"/>
    <cellStyle name="RISKdarkBoxed 2 2" xfId="12360" xr:uid="{00000000-0005-0000-0000-000021300000}"/>
    <cellStyle name="RISKdarkBoxed 2 2 2" xfId="12361" xr:uid="{00000000-0005-0000-0000-000022300000}"/>
    <cellStyle name="RISKdarkBoxed 2 2 3" xfId="12362" xr:uid="{00000000-0005-0000-0000-000023300000}"/>
    <cellStyle name="RISKdarkBoxed 2 3" xfId="12363" xr:uid="{00000000-0005-0000-0000-000024300000}"/>
    <cellStyle name="RISKdarkBoxed 2 4" xfId="12364" xr:uid="{00000000-0005-0000-0000-000025300000}"/>
    <cellStyle name="RISKdarkBoxed 3" xfId="12365" xr:uid="{00000000-0005-0000-0000-000026300000}"/>
    <cellStyle name="RISKdarkBoxed 3 2" xfId="12366" xr:uid="{00000000-0005-0000-0000-000027300000}"/>
    <cellStyle name="RISKdarkBoxed 3 3" xfId="12367" xr:uid="{00000000-0005-0000-0000-000028300000}"/>
    <cellStyle name="RISKdarkBoxed 4" xfId="12368" xr:uid="{00000000-0005-0000-0000-000029300000}"/>
    <cellStyle name="RISKdarkBoxed 4 2" xfId="12369" xr:uid="{00000000-0005-0000-0000-00002A300000}"/>
    <cellStyle name="RISKdarkBoxed 4 3" xfId="12370" xr:uid="{00000000-0005-0000-0000-00002B300000}"/>
    <cellStyle name="RISKdarkBoxed 5" xfId="12371" xr:uid="{00000000-0005-0000-0000-00002C300000}"/>
    <cellStyle name="RISKdarkBoxed 5 2" xfId="12372" xr:uid="{00000000-0005-0000-0000-00002D300000}"/>
    <cellStyle name="RISKdarkBoxed 5 3" xfId="12373" xr:uid="{00000000-0005-0000-0000-00002E300000}"/>
    <cellStyle name="RISKdarkBoxed 6" xfId="12374" xr:uid="{00000000-0005-0000-0000-00002F300000}"/>
    <cellStyle name="RISKdarkBoxed 6 2" xfId="12375" xr:uid="{00000000-0005-0000-0000-000030300000}"/>
    <cellStyle name="RISKdarkBoxed 6 3" xfId="12376" xr:uid="{00000000-0005-0000-0000-000031300000}"/>
    <cellStyle name="RISKdarkBoxed 7" xfId="12377" xr:uid="{00000000-0005-0000-0000-000032300000}"/>
    <cellStyle name="RISKdarkBoxed 7 2" xfId="12378" xr:uid="{00000000-0005-0000-0000-000033300000}"/>
    <cellStyle name="RISKdarkBoxed 7 3" xfId="12379" xr:uid="{00000000-0005-0000-0000-000034300000}"/>
    <cellStyle name="RISKdarkBoxed 8" xfId="12380" xr:uid="{00000000-0005-0000-0000-000035300000}"/>
    <cellStyle name="RISKdarkBoxed 8 2" xfId="12381" xr:uid="{00000000-0005-0000-0000-000036300000}"/>
    <cellStyle name="RISKdarkBoxed 8 3" xfId="12382" xr:uid="{00000000-0005-0000-0000-000037300000}"/>
    <cellStyle name="RISKdarkBoxed 9" xfId="12383" xr:uid="{00000000-0005-0000-0000-000038300000}"/>
    <cellStyle name="RISKdarkShade" xfId="12384" xr:uid="{00000000-0005-0000-0000-000039300000}"/>
    <cellStyle name="RISKdarkShade 10" xfId="12385" xr:uid="{00000000-0005-0000-0000-00003A300000}"/>
    <cellStyle name="RISKdarkShade 2" xfId="12386" xr:uid="{00000000-0005-0000-0000-00003B300000}"/>
    <cellStyle name="RISKdarkShade 2 2" xfId="12387" xr:uid="{00000000-0005-0000-0000-00003C300000}"/>
    <cellStyle name="RISKdarkShade 2 2 2" xfId="12388" xr:uid="{00000000-0005-0000-0000-00003D300000}"/>
    <cellStyle name="RISKdarkShade 2 2 3" xfId="12389" xr:uid="{00000000-0005-0000-0000-00003E300000}"/>
    <cellStyle name="RISKdarkShade 2 3" xfId="12390" xr:uid="{00000000-0005-0000-0000-00003F300000}"/>
    <cellStyle name="RISKdarkShade 2 4" xfId="12391" xr:uid="{00000000-0005-0000-0000-000040300000}"/>
    <cellStyle name="RISKdarkShade 3" xfId="12392" xr:uid="{00000000-0005-0000-0000-000041300000}"/>
    <cellStyle name="RISKdarkShade 3 2" xfId="12393" xr:uid="{00000000-0005-0000-0000-000042300000}"/>
    <cellStyle name="RISKdarkShade 3 3" xfId="12394" xr:uid="{00000000-0005-0000-0000-000043300000}"/>
    <cellStyle name="RISKdarkShade 4" xfId="12395" xr:uid="{00000000-0005-0000-0000-000044300000}"/>
    <cellStyle name="RISKdarkShade 4 2" xfId="12396" xr:uid="{00000000-0005-0000-0000-000045300000}"/>
    <cellStyle name="RISKdarkShade 4 3" xfId="12397" xr:uid="{00000000-0005-0000-0000-000046300000}"/>
    <cellStyle name="RISKdarkShade 5" xfId="12398" xr:uid="{00000000-0005-0000-0000-000047300000}"/>
    <cellStyle name="RISKdarkShade 5 2" xfId="12399" xr:uid="{00000000-0005-0000-0000-000048300000}"/>
    <cellStyle name="RISKdarkShade 5 3" xfId="12400" xr:uid="{00000000-0005-0000-0000-000049300000}"/>
    <cellStyle name="RISKdarkShade 6" xfId="12401" xr:uid="{00000000-0005-0000-0000-00004A300000}"/>
    <cellStyle name="RISKdarkShade 6 2" xfId="12402" xr:uid="{00000000-0005-0000-0000-00004B300000}"/>
    <cellStyle name="RISKdarkShade 6 3" xfId="12403" xr:uid="{00000000-0005-0000-0000-00004C300000}"/>
    <cellStyle name="RISKdarkShade 7" xfId="12404" xr:uid="{00000000-0005-0000-0000-00004D300000}"/>
    <cellStyle name="RISKdarkShade 7 2" xfId="12405" xr:uid="{00000000-0005-0000-0000-00004E300000}"/>
    <cellStyle name="RISKdarkShade 7 3" xfId="12406" xr:uid="{00000000-0005-0000-0000-00004F300000}"/>
    <cellStyle name="RISKdarkShade 8" xfId="12407" xr:uid="{00000000-0005-0000-0000-000050300000}"/>
    <cellStyle name="RISKdarkShade 8 2" xfId="12408" xr:uid="{00000000-0005-0000-0000-000051300000}"/>
    <cellStyle name="RISKdarkShade 8 3" xfId="12409" xr:uid="{00000000-0005-0000-0000-000052300000}"/>
    <cellStyle name="RISKdarkShade 9" xfId="12410" xr:uid="{00000000-0005-0000-0000-000053300000}"/>
    <cellStyle name="RISKdbottomEdge" xfId="12411" xr:uid="{00000000-0005-0000-0000-000054300000}"/>
    <cellStyle name="RISKdbottomEdge 10" xfId="12412" xr:uid="{00000000-0005-0000-0000-000055300000}"/>
    <cellStyle name="RISKdbottomEdge 2" xfId="12413" xr:uid="{00000000-0005-0000-0000-000056300000}"/>
    <cellStyle name="RISKdbottomEdge 2 2" xfId="12414" xr:uid="{00000000-0005-0000-0000-000057300000}"/>
    <cellStyle name="RISKdbottomEdge 2 2 2" xfId="12415" xr:uid="{00000000-0005-0000-0000-000058300000}"/>
    <cellStyle name="RISKdbottomEdge 2 2 3" xfId="12416" xr:uid="{00000000-0005-0000-0000-000059300000}"/>
    <cellStyle name="RISKdbottomEdge 2 3" xfId="12417" xr:uid="{00000000-0005-0000-0000-00005A300000}"/>
    <cellStyle name="RISKdbottomEdge 2 4" xfId="12418" xr:uid="{00000000-0005-0000-0000-00005B300000}"/>
    <cellStyle name="RISKdbottomEdge 3" xfId="12419" xr:uid="{00000000-0005-0000-0000-00005C300000}"/>
    <cellStyle name="RISKdbottomEdge 3 2" xfId="12420" xr:uid="{00000000-0005-0000-0000-00005D300000}"/>
    <cellStyle name="RISKdbottomEdge 3 3" xfId="12421" xr:uid="{00000000-0005-0000-0000-00005E300000}"/>
    <cellStyle name="RISKdbottomEdge 4" xfId="12422" xr:uid="{00000000-0005-0000-0000-00005F300000}"/>
    <cellStyle name="RISKdbottomEdge 4 2" xfId="12423" xr:uid="{00000000-0005-0000-0000-000060300000}"/>
    <cellStyle name="RISKdbottomEdge 4 3" xfId="12424" xr:uid="{00000000-0005-0000-0000-000061300000}"/>
    <cellStyle name="RISKdbottomEdge 5" xfId="12425" xr:uid="{00000000-0005-0000-0000-000062300000}"/>
    <cellStyle name="RISKdbottomEdge 5 2" xfId="12426" xr:uid="{00000000-0005-0000-0000-000063300000}"/>
    <cellStyle name="RISKdbottomEdge 5 3" xfId="12427" xr:uid="{00000000-0005-0000-0000-000064300000}"/>
    <cellStyle name="RISKdbottomEdge 6" xfId="12428" xr:uid="{00000000-0005-0000-0000-000065300000}"/>
    <cellStyle name="RISKdbottomEdge 6 2" xfId="12429" xr:uid="{00000000-0005-0000-0000-000066300000}"/>
    <cellStyle name="RISKdbottomEdge 6 3" xfId="12430" xr:uid="{00000000-0005-0000-0000-000067300000}"/>
    <cellStyle name="RISKdbottomEdge 7" xfId="12431" xr:uid="{00000000-0005-0000-0000-000068300000}"/>
    <cellStyle name="RISKdbottomEdge 7 2" xfId="12432" xr:uid="{00000000-0005-0000-0000-000069300000}"/>
    <cellStyle name="RISKdbottomEdge 7 3" xfId="12433" xr:uid="{00000000-0005-0000-0000-00006A300000}"/>
    <cellStyle name="RISKdbottomEdge 8" xfId="12434" xr:uid="{00000000-0005-0000-0000-00006B300000}"/>
    <cellStyle name="RISKdbottomEdge 8 2" xfId="12435" xr:uid="{00000000-0005-0000-0000-00006C300000}"/>
    <cellStyle name="RISKdbottomEdge 8 3" xfId="12436" xr:uid="{00000000-0005-0000-0000-00006D300000}"/>
    <cellStyle name="RISKdbottomEdge 9" xfId="12437" xr:uid="{00000000-0005-0000-0000-00006E300000}"/>
    <cellStyle name="RISKdrightEdge" xfId="12438" xr:uid="{00000000-0005-0000-0000-00006F300000}"/>
    <cellStyle name="RISKdrightEdge 10" xfId="12439" xr:uid="{00000000-0005-0000-0000-000070300000}"/>
    <cellStyle name="RISKdrightEdge 2" xfId="12440" xr:uid="{00000000-0005-0000-0000-000071300000}"/>
    <cellStyle name="RISKdrightEdge 2 2" xfId="12441" xr:uid="{00000000-0005-0000-0000-000072300000}"/>
    <cellStyle name="RISKdrightEdge 2 2 2" xfId="12442" xr:uid="{00000000-0005-0000-0000-000073300000}"/>
    <cellStyle name="RISKdrightEdge 2 2 3" xfId="12443" xr:uid="{00000000-0005-0000-0000-000074300000}"/>
    <cellStyle name="RISKdrightEdge 2 3" xfId="12444" xr:uid="{00000000-0005-0000-0000-000075300000}"/>
    <cellStyle name="RISKdrightEdge 2 4" xfId="12445" xr:uid="{00000000-0005-0000-0000-000076300000}"/>
    <cellStyle name="RISKdrightEdge 3" xfId="12446" xr:uid="{00000000-0005-0000-0000-000077300000}"/>
    <cellStyle name="RISKdrightEdge 3 2" xfId="12447" xr:uid="{00000000-0005-0000-0000-000078300000}"/>
    <cellStyle name="RISKdrightEdge 3 3" xfId="12448" xr:uid="{00000000-0005-0000-0000-000079300000}"/>
    <cellStyle name="RISKdrightEdge 4" xfId="12449" xr:uid="{00000000-0005-0000-0000-00007A300000}"/>
    <cellStyle name="RISKdrightEdge 4 2" xfId="12450" xr:uid="{00000000-0005-0000-0000-00007B300000}"/>
    <cellStyle name="RISKdrightEdge 4 3" xfId="12451" xr:uid="{00000000-0005-0000-0000-00007C300000}"/>
    <cellStyle name="RISKdrightEdge 5" xfId="12452" xr:uid="{00000000-0005-0000-0000-00007D300000}"/>
    <cellStyle name="RISKdrightEdge 5 2" xfId="12453" xr:uid="{00000000-0005-0000-0000-00007E300000}"/>
    <cellStyle name="RISKdrightEdge 5 3" xfId="12454" xr:uid="{00000000-0005-0000-0000-00007F300000}"/>
    <cellStyle name="RISKdrightEdge 6" xfId="12455" xr:uid="{00000000-0005-0000-0000-000080300000}"/>
    <cellStyle name="RISKdrightEdge 6 2" xfId="12456" xr:uid="{00000000-0005-0000-0000-000081300000}"/>
    <cellStyle name="RISKdrightEdge 6 3" xfId="12457" xr:uid="{00000000-0005-0000-0000-000082300000}"/>
    <cellStyle name="RISKdrightEdge 7" xfId="12458" xr:uid="{00000000-0005-0000-0000-000083300000}"/>
    <cellStyle name="RISKdrightEdge 7 2" xfId="12459" xr:uid="{00000000-0005-0000-0000-000084300000}"/>
    <cellStyle name="RISKdrightEdge 7 3" xfId="12460" xr:uid="{00000000-0005-0000-0000-000085300000}"/>
    <cellStyle name="RISKdrightEdge 8" xfId="12461" xr:uid="{00000000-0005-0000-0000-000086300000}"/>
    <cellStyle name="RISKdrightEdge 8 2" xfId="12462" xr:uid="{00000000-0005-0000-0000-000087300000}"/>
    <cellStyle name="RISKdrightEdge 8 3" xfId="12463" xr:uid="{00000000-0005-0000-0000-000088300000}"/>
    <cellStyle name="RISKdrightEdge 9" xfId="12464" xr:uid="{00000000-0005-0000-0000-000089300000}"/>
    <cellStyle name="RISKdurationTime" xfId="12465" xr:uid="{00000000-0005-0000-0000-00008A300000}"/>
    <cellStyle name="RISKdurationTime 10" xfId="12466" xr:uid="{00000000-0005-0000-0000-00008B300000}"/>
    <cellStyle name="RISKdurationTime 2" xfId="12467" xr:uid="{00000000-0005-0000-0000-00008C300000}"/>
    <cellStyle name="RISKdurationTime 2 2" xfId="12468" xr:uid="{00000000-0005-0000-0000-00008D300000}"/>
    <cellStyle name="RISKdurationTime 2 2 2" xfId="12469" xr:uid="{00000000-0005-0000-0000-00008E300000}"/>
    <cellStyle name="RISKdurationTime 2 2 3" xfId="12470" xr:uid="{00000000-0005-0000-0000-00008F300000}"/>
    <cellStyle name="RISKdurationTime 2 3" xfId="12471" xr:uid="{00000000-0005-0000-0000-000090300000}"/>
    <cellStyle name="RISKdurationTime 2 4" xfId="12472" xr:uid="{00000000-0005-0000-0000-000091300000}"/>
    <cellStyle name="RISKdurationTime 3" xfId="12473" xr:uid="{00000000-0005-0000-0000-000092300000}"/>
    <cellStyle name="RISKdurationTime 3 2" xfId="12474" xr:uid="{00000000-0005-0000-0000-000093300000}"/>
    <cellStyle name="RISKdurationTime 3 3" xfId="12475" xr:uid="{00000000-0005-0000-0000-000094300000}"/>
    <cellStyle name="RISKdurationTime 4" xfId="12476" xr:uid="{00000000-0005-0000-0000-000095300000}"/>
    <cellStyle name="RISKdurationTime 4 2" xfId="12477" xr:uid="{00000000-0005-0000-0000-000096300000}"/>
    <cellStyle name="RISKdurationTime 4 3" xfId="12478" xr:uid="{00000000-0005-0000-0000-000097300000}"/>
    <cellStyle name="RISKdurationTime 5" xfId="12479" xr:uid="{00000000-0005-0000-0000-000098300000}"/>
    <cellStyle name="RISKdurationTime 5 2" xfId="12480" xr:uid="{00000000-0005-0000-0000-000099300000}"/>
    <cellStyle name="RISKdurationTime 5 3" xfId="12481" xr:uid="{00000000-0005-0000-0000-00009A300000}"/>
    <cellStyle name="RISKdurationTime 6" xfId="12482" xr:uid="{00000000-0005-0000-0000-00009B300000}"/>
    <cellStyle name="RISKdurationTime 6 2" xfId="12483" xr:uid="{00000000-0005-0000-0000-00009C300000}"/>
    <cellStyle name="RISKdurationTime 6 3" xfId="12484" xr:uid="{00000000-0005-0000-0000-00009D300000}"/>
    <cellStyle name="RISKdurationTime 7" xfId="12485" xr:uid="{00000000-0005-0000-0000-00009E300000}"/>
    <cellStyle name="RISKdurationTime 7 2" xfId="12486" xr:uid="{00000000-0005-0000-0000-00009F300000}"/>
    <cellStyle name="RISKdurationTime 7 3" xfId="12487" xr:uid="{00000000-0005-0000-0000-0000A0300000}"/>
    <cellStyle name="RISKdurationTime 8" xfId="12488" xr:uid="{00000000-0005-0000-0000-0000A1300000}"/>
    <cellStyle name="RISKdurationTime 8 2" xfId="12489" xr:uid="{00000000-0005-0000-0000-0000A2300000}"/>
    <cellStyle name="RISKdurationTime 8 3" xfId="12490" xr:uid="{00000000-0005-0000-0000-0000A3300000}"/>
    <cellStyle name="RISKdurationTime 9" xfId="12491" xr:uid="{00000000-0005-0000-0000-0000A4300000}"/>
    <cellStyle name="RISKinNumber" xfId="12492" xr:uid="{00000000-0005-0000-0000-0000A5300000}"/>
    <cellStyle name="RISKinNumber 2" xfId="12493" xr:uid="{00000000-0005-0000-0000-0000A6300000}"/>
    <cellStyle name="RISKinNumber 2 2" xfId="12494" xr:uid="{00000000-0005-0000-0000-0000A7300000}"/>
    <cellStyle name="RISKinNumber 3" xfId="12495" xr:uid="{00000000-0005-0000-0000-0000A8300000}"/>
    <cellStyle name="RISKinNumber 4" xfId="12496" xr:uid="{00000000-0005-0000-0000-0000A9300000}"/>
    <cellStyle name="RISKinNumber 5" xfId="12497" xr:uid="{00000000-0005-0000-0000-0000AA300000}"/>
    <cellStyle name="RISKinNumber 6" xfId="12498" xr:uid="{00000000-0005-0000-0000-0000AB300000}"/>
    <cellStyle name="RISKinNumber 7" xfId="12499" xr:uid="{00000000-0005-0000-0000-0000AC300000}"/>
    <cellStyle name="RISKinNumber 8" xfId="12500" xr:uid="{00000000-0005-0000-0000-0000AD300000}"/>
    <cellStyle name="RISKlandrEdge" xfId="12501" xr:uid="{00000000-0005-0000-0000-0000AE300000}"/>
    <cellStyle name="RISKlandrEdge 10" xfId="12502" xr:uid="{00000000-0005-0000-0000-0000AF300000}"/>
    <cellStyle name="RISKlandrEdge 2" xfId="12503" xr:uid="{00000000-0005-0000-0000-0000B0300000}"/>
    <cellStyle name="RISKlandrEdge 2 2" xfId="12504" xr:uid="{00000000-0005-0000-0000-0000B1300000}"/>
    <cellStyle name="RISKlandrEdge 2 2 2" xfId="12505" xr:uid="{00000000-0005-0000-0000-0000B2300000}"/>
    <cellStyle name="RISKlandrEdge 2 2 3" xfId="12506" xr:uid="{00000000-0005-0000-0000-0000B3300000}"/>
    <cellStyle name="RISKlandrEdge 2 3" xfId="12507" xr:uid="{00000000-0005-0000-0000-0000B4300000}"/>
    <cellStyle name="RISKlandrEdge 2 4" xfId="12508" xr:uid="{00000000-0005-0000-0000-0000B5300000}"/>
    <cellStyle name="RISKlandrEdge 3" xfId="12509" xr:uid="{00000000-0005-0000-0000-0000B6300000}"/>
    <cellStyle name="RISKlandrEdge 3 2" xfId="12510" xr:uid="{00000000-0005-0000-0000-0000B7300000}"/>
    <cellStyle name="RISKlandrEdge 3 3" xfId="12511" xr:uid="{00000000-0005-0000-0000-0000B8300000}"/>
    <cellStyle name="RISKlandrEdge 4" xfId="12512" xr:uid="{00000000-0005-0000-0000-0000B9300000}"/>
    <cellStyle name="RISKlandrEdge 4 2" xfId="12513" xr:uid="{00000000-0005-0000-0000-0000BA300000}"/>
    <cellStyle name="RISKlandrEdge 4 3" xfId="12514" xr:uid="{00000000-0005-0000-0000-0000BB300000}"/>
    <cellStyle name="RISKlandrEdge 5" xfId="12515" xr:uid="{00000000-0005-0000-0000-0000BC300000}"/>
    <cellStyle name="RISKlandrEdge 5 2" xfId="12516" xr:uid="{00000000-0005-0000-0000-0000BD300000}"/>
    <cellStyle name="RISKlandrEdge 5 3" xfId="12517" xr:uid="{00000000-0005-0000-0000-0000BE300000}"/>
    <cellStyle name="RISKlandrEdge 6" xfId="12518" xr:uid="{00000000-0005-0000-0000-0000BF300000}"/>
    <cellStyle name="RISKlandrEdge 6 2" xfId="12519" xr:uid="{00000000-0005-0000-0000-0000C0300000}"/>
    <cellStyle name="RISKlandrEdge 6 3" xfId="12520" xr:uid="{00000000-0005-0000-0000-0000C1300000}"/>
    <cellStyle name="RISKlandrEdge 7" xfId="12521" xr:uid="{00000000-0005-0000-0000-0000C2300000}"/>
    <cellStyle name="RISKlandrEdge 7 2" xfId="12522" xr:uid="{00000000-0005-0000-0000-0000C3300000}"/>
    <cellStyle name="RISKlandrEdge 7 3" xfId="12523" xr:uid="{00000000-0005-0000-0000-0000C4300000}"/>
    <cellStyle name="RISKlandrEdge 8" xfId="12524" xr:uid="{00000000-0005-0000-0000-0000C5300000}"/>
    <cellStyle name="RISKlandrEdge 8 2" xfId="12525" xr:uid="{00000000-0005-0000-0000-0000C6300000}"/>
    <cellStyle name="RISKlandrEdge 8 3" xfId="12526" xr:uid="{00000000-0005-0000-0000-0000C7300000}"/>
    <cellStyle name="RISKlandrEdge 9" xfId="12527" xr:uid="{00000000-0005-0000-0000-0000C8300000}"/>
    <cellStyle name="RISKleftEdge" xfId="12528" xr:uid="{00000000-0005-0000-0000-0000C9300000}"/>
    <cellStyle name="RISKleftEdge 10" xfId="12529" xr:uid="{00000000-0005-0000-0000-0000CA300000}"/>
    <cellStyle name="RISKleftEdge 2" xfId="12530" xr:uid="{00000000-0005-0000-0000-0000CB300000}"/>
    <cellStyle name="RISKleftEdge 2 2" xfId="12531" xr:uid="{00000000-0005-0000-0000-0000CC300000}"/>
    <cellStyle name="RISKleftEdge 2 2 2" xfId="12532" xr:uid="{00000000-0005-0000-0000-0000CD300000}"/>
    <cellStyle name="RISKleftEdge 2 2 3" xfId="12533" xr:uid="{00000000-0005-0000-0000-0000CE300000}"/>
    <cellStyle name="RISKleftEdge 2 3" xfId="12534" xr:uid="{00000000-0005-0000-0000-0000CF300000}"/>
    <cellStyle name="RISKleftEdge 2 4" xfId="12535" xr:uid="{00000000-0005-0000-0000-0000D0300000}"/>
    <cellStyle name="RISKleftEdge 3" xfId="12536" xr:uid="{00000000-0005-0000-0000-0000D1300000}"/>
    <cellStyle name="RISKleftEdge 3 2" xfId="12537" xr:uid="{00000000-0005-0000-0000-0000D2300000}"/>
    <cellStyle name="RISKleftEdge 3 3" xfId="12538" xr:uid="{00000000-0005-0000-0000-0000D3300000}"/>
    <cellStyle name="RISKleftEdge 4" xfId="12539" xr:uid="{00000000-0005-0000-0000-0000D4300000}"/>
    <cellStyle name="RISKleftEdge 4 2" xfId="12540" xr:uid="{00000000-0005-0000-0000-0000D5300000}"/>
    <cellStyle name="RISKleftEdge 4 3" xfId="12541" xr:uid="{00000000-0005-0000-0000-0000D6300000}"/>
    <cellStyle name="RISKleftEdge 5" xfId="12542" xr:uid="{00000000-0005-0000-0000-0000D7300000}"/>
    <cellStyle name="RISKleftEdge 5 2" xfId="12543" xr:uid="{00000000-0005-0000-0000-0000D8300000}"/>
    <cellStyle name="RISKleftEdge 5 3" xfId="12544" xr:uid="{00000000-0005-0000-0000-0000D9300000}"/>
    <cellStyle name="RISKleftEdge 6" xfId="12545" xr:uid="{00000000-0005-0000-0000-0000DA300000}"/>
    <cellStyle name="RISKleftEdge 6 2" xfId="12546" xr:uid="{00000000-0005-0000-0000-0000DB300000}"/>
    <cellStyle name="RISKleftEdge 6 3" xfId="12547" xr:uid="{00000000-0005-0000-0000-0000DC300000}"/>
    <cellStyle name="RISKleftEdge 7" xfId="12548" xr:uid="{00000000-0005-0000-0000-0000DD300000}"/>
    <cellStyle name="RISKleftEdge 7 2" xfId="12549" xr:uid="{00000000-0005-0000-0000-0000DE300000}"/>
    <cellStyle name="RISKleftEdge 7 3" xfId="12550" xr:uid="{00000000-0005-0000-0000-0000DF300000}"/>
    <cellStyle name="RISKleftEdge 8" xfId="12551" xr:uid="{00000000-0005-0000-0000-0000E0300000}"/>
    <cellStyle name="RISKleftEdge 8 2" xfId="12552" xr:uid="{00000000-0005-0000-0000-0000E1300000}"/>
    <cellStyle name="RISKleftEdge 8 3" xfId="12553" xr:uid="{00000000-0005-0000-0000-0000E2300000}"/>
    <cellStyle name="RISKleftEdge 9" xfId="12554" xr:uid="{00000000-0005-0000-0000-0000E3300000}"/>
    <cellStyle name="RISKlightBoxed" xfId="12555" xr:uid="{00000000-0005-0000-0000-0000E4300000}"/>
    <cellStyle name="RISKlightBoxed 10" xfId="12556" xr:uid="{00000000-0005-0000-0000-0000E5300000}"/>
    <cellStyle name="RISKlightBoxed 2" xfId="12557" xr:uid="{00000000-0005-0000-0000-0000E6300000}"/>
    <cellStyle name="RISKlightBoxed 2 2" xfId="12558" xr:uid="{00000000-0005-0000-0000-0000E7300000}"/>
    <cellStyle name="RISKlightBoxed 2 2 2" xfId="12559" xr:uid="{00000000-0005-0000-0000-0000E8300000}"/>
    <cellStyle name="RISKlightBoxed 2 2 3" xfId="12560" xr:uid="{00000000-0005-0000-0000-0000E9300000}"/>
    <cellStyle name="RISKlightBoxed 2 3" xfId="12561" xr:uid="{00000000-0005-0000-0000-0000EA300000}"/>
    <cellStyle name="RISKlightBoxed 2 4" xfId="12562" xr:uid="{00000000-0005-0000-0000-0000EB300000}"/>
    <cellStyle name="RISKlightBoxed 3" xfId="12563" xr:uid="{00000000-0005-0000-0000-0000EC300000}"/>
    <cellStyle name="RISKlightBoxed 3 2" xfId="12564" xr:uid="{00000000-0005-0000-0000-0000ED300000}"/>
    <cellStyle name="RISKlightBoxed 3 3" xfId="12565" xr:uid="{00000000-0005-0000-0000-0000EE300000}"/>
    <cellStyle name="RISKlightBoxed 4" xfId="12566" xr:uid="{00000000-0005-0000-0000-0000EF300000}"/>
    <cellStyle name="RISKlightBoxed 4 2" xfId="12567" xr:uid="{00000000-0005-0000-0000-0000F0300000}"/>
    <cellStyle name="RISKlightBoxed 4 3" xfId="12568" xr:uid="{00000000-0005-0000-0000-0000F1300000}"/>
    <cellStyle name="RISKlightBoxed 5" xfId="12569" xr:uid="{00000000-0005-0000-0000-0000F2300000}"/>
    <cellStyle name="RISKlightBoxed 5 2" xfId="12570" xr:uid="{00000000-0005-0000-0000-0000F3300000}"/>
    <cellStyle name="RISKlightBoxed 5 3" xfId="12571" xr:uid="{00000000-0005-0000-0000-0000F4300000}"/>
    <cellStyle name="RISKlightBoxed 6" xfId="12572" xr:uid="{00000000-0005-0000-0000-0000F5300000}"/>
    <cellStyle name="RISKlightBoxed 6 2" xfId="12573" xr:uid="{00000000-0005-0000-0000-0000F6300000}"/>
    <cellStyle name="RISKlightBoxed 6 3" xfId="12574" xr:uid="{00000000-0005-0000-0000-0000F7300000}"/>
    <cellStyle name="RISKlightBoxed 7" xfId="12575" xr:uid="{00000000-0005-0000-0000-0000F8300000}"/>
    <cellStyle name="RISKlightBoxed 7 2" xfId="12576" xr:uid="{00000000-0005-0000-0000-0000F9300000}"/>
    <cellStyle name="RISKlightBoxed 7 3" xfId="12577" xr:uid="{00000000-0005-0000-0000-0000FA300000}"/>
    <cellStyle name="RISKlightBoxed 8" xfId="12578" xr:uid="{00000000-0005-0000-0000-0000FB300000}"/>
    <cellStyle name="RISKlightBoxed 8 2" xfId="12579" xr:uid="{00000000-0005-0000-0000-0000FC300000}"/>
    <cellStyle name="RISKlightBoxed 8 3" xfId="12580" xr:uid="{00000000-0005-0000-0000-0000FD300000}"/>
    <cellStyle name="RISKlightBoxed 9" xfId="12581" xr:uid="{00000000-0005-0000-0000-0000FE300000}"/>
    <cellStyle name="RISKltandbEdge" xfId="12582" xr:uid="{00000000-0005-0000-0000-0000FF300000}"/>
    <cellStyle name="RISKltandbEdge 10" xfId="12583" xr:uid="{00000000-0005-0000-0000-000000310000}"/>
    <cellStyle name="RISKltandbEdge 2" xfId="12584" xr:uid="{00000000-0005-0000-0000-000001310000}"/>
    <cellStyle name="RISKltandbEdge 2 2" xfId="12585" xr:uid="{00000000-0005-0000-0000-000002310000}"/>
    <cellStyle name="RISKltandbEdge 2 2 2" xfId="12586" xr:uid="{00000000-0005-0000-0000-000003310000}"/>
    <cellStyle name="RISKltandbEdge 2 2 3" xfId="12587" xr:uid="{00000000-0005-0000-0000-000004310000}"/>
    <cellStyle name="RISKltandbEdge 2 3" xfId="12588" xr:uid="{00000000-0005-0000-0000-000005310000}"/>
    <cellStyle name="RISKltandbEdge 2 4" xfId="12589" xr:uid="{00000000-0005-0000-0000-000006310000}"/>
    <cellStyle name="RISKltandbEdge 3" xfId="12590" xr:uid="{00000000-0005-0000-0000-000007310000}"/>
    <cellStyle name="RISKltandbEdge 3 2" xfId="12591" xr:uid="{00000000-0005-0000-0000-000008310000}"/>
    <cellStyle name="RISKltandbEdge 3 3" xfId="12592" xr:uid="{00000000-0005-0000-0000-000009310000}"/>
    <cellStyle name="RISKltandbEdge 4" xfId="12593" xr:uid="{00000000-0005-0000-0000-00000A310000}"/>
    <cellStyle name="RISKltandbEdge 4 2" xfId="12594" xr:uid="{00000000-0005-0000-0000-00000B310000}"/>
    <cellStyle name="RISKltandbEdge 4 3" xfId="12595" xr:uid="{00000000-0005-0000-0000-00000C310000}"/>
    <cellStyle name="RISKltandbEdge 5" xfId="12596" xr:uid="{00000000-0005-0000-0000-00000D310000}"/>
    <cellStyle name="RISKltandbEdge 5 2" xfId="12597" xr:uid="{00000000-0005-0000-0000-00000E310000}"/>
    <cellStyle name="RISKltandbEdge 5 3" xfId="12598" xr:uid="{00000000-0005-0000-0000-00000F310000}"/>
    <cellStyle name="RISKltandbEdge 6" xfId="12599" xr:uid="{00000000-0005-0000-0000-000010310000}"/>
    <cellStyle name="RISKltandbEdge 6 2" xfId="12600" xr:uid="{00000000-0005-0000-0000-000011310000}"/>
    <cellStyle name="RISKltandbEdge 6 3" xfId="12601" xr:uid="{00000000-0005-0000-0000-000012310000}"/>
    <cellStyle name="RISKltandbEdge 7" xfId="12602" xr:uid="{00000000-0005-0000-0000-000013310000}"/>
    <cellStyle name="RISKltandbEdge 7 2" xfId="12603" xr:uid="{00000000-0005-0000-0000-000014310000}"/>
    <cellStyle name="RISKltandbEdge 7 3" xfId="12604" xr:uid="{00000000-0005-0000-0000-000015310000}"/>
    <cellStyle name="RISKltandbEdge 8" xfId="12605" xr:uid="{00000000-0005-0000-0000-000016310000}"/>
    <cellStyle name="RISKltandbEdge 8 2" xfId="12606" xr:uid="{00000000-0005-0000-0000-000017310000}"/>
    <cellStyle name="RISKltandbEdge 8 3" xfId="12607" xr:uid="{00000000-0005-0000-0000-000018310000}"/>
    <cellStyle name="RISKltandbEdge 9" xfId="12608" xr:uid="{00000000-0005-0000-0000-000019310000}"/>
    <cellStyle name="RISKnormBoxed" xfId="12609" xr:uid="{00000000-0005-0000-0000-00001A310000}"/>
    <cellStyle name="RISKnormBoxed 10" xfId="12610" xr:uid="{00000000-0005-0000-0000-00001B310000}"/>
    <cellStyle name="RISKnormBoxed 2" xfId="12611" xr:uid="{00000000-0005-0000-0000-00001C310000}"/>
    <cellStyle name="RISKnormBoxed 2 2" xfId="12612" xr:uid="{00000000-0005-0000-0000-00001D310000}"/>
    <cellStyle name="RISKnormBoxed 2 2 2" xfId="12613" xr:uid="{00000000-0005-0000-0000-00001E310000}"/>
    <cellStyle name="RISKnormBoxed 2 2 3" xfId="12614" xr:uid="{00000000-0005-0000-0000-00001F310000}"/>
    <cellStyle name="RISKnormBoxed 2 3" xfId="12615" xr:uid="{00000000-0005-0000-0000-000020310000}"/>
    <cellStyle name="RISKnormBoxed 2 4" xfId="12616" xr:uid="{00000000-0005-0000-0000-000021310000}"/>
    <cellStyle name="RISKnormBoxed 3" xfId="12617" xr:uid="{00000000-0005-0000-0000-000022310000}"/>
    <cellStyle name="RISKnormBoxed 3 2" xfId="12618" xr:uid="{00000000-0005-0000-0000-000023310000}"/>
    <cellStyle name="RISKnormBoxed 3 3" xfId="12619" xr:uid="{00000000-0005-0000-0000-000024310000}"/>
    <cellStyle name="RISKnormBoxed 4" xfId="12620" xr:uid="{00000000-0005-0000-0000-000025310000}"/>
    <cellStyle name="RISKnormBoxed 4 2" xfId="12621" xr:uid="{00000000-0005-0000-0000-000026310000}"/>
    <cellStyle name="RISKnormBoxed 4 3" xfId="12622" xr:uid="{00000000-0005-0000-0000-000027310000}"/>
    <cellStyle name="RISKnormBoxed 5" xfId="12623" xr:uid="{00000000-0005-0000-0000-000028310000}"/>
    <cellStyle name="RISKnormBoxed 5 2" xfId="12624" xr:uid="{00000000-0005-0000-0000-000029310000}"/>
    <cellStyle name="RISKnormBoxed 5 3" xfId="12625" xr:uid="{00000000-0005-0000-0000-00002A310000}"/>
    <cellStyle name="RISKnormBoxed 6" xfId="12626" xr:uid="{00000000-0005-0000-0000-00002B310000}"/>
    <cellStyle name="RISKnormBoxed 6 2" xfId="12627" xr:uid="{00000000-0005-0000-0000-00002C310000}"/>
    <cellStyle name="RISKnormBoxed 6 3" xfId="12628" xr:uid="{00000000-0005-0000-0000-00002D310000}"/>
    <cellStyle name="RISKnormBoxed 7" xfId="12629" xr:uid="{00000000-0005-0000-0000-00002E310000}"/>
    <cellStyle name="RISKnormBoxed 7 2" xfId="12630" xr:uid="{00000000-0005-0000-0000-00002F310000}"/>
    <cellStyle name="RISKnormBoxed 7 3" xfId="12631" xr:uid="{00000000-0005-0000-0000-000030310000}"/>
    <cellStyle name="RISKnormBoxed 8" xfId="12632" xr:uid="{00000000-0005-0000-0000-000031310000}"/>
    <cellStyle name="RISKnormBoxed 8 2" xfId="12633" xr:uid="{00000000-0005-0000-0000-000032310000}"/>
    <cellStyle name="RISKnormBoxed 8 3" xfId="12634" xr:uid="{00000000-0005-0000-0000-000033310000}"/>
    <cellStyle name="RISKnormBoxed 9" xfId="12635" xr:uid="{00000000-0005-0000-0000-000034310000}"/>
    <cellStyle name="RISKnormCenter" xfId="12636" xr:uid="{00000000-0005-0000-0000-000035310000}"/>
    <cellStyle name="RISKnormCenter 10" xfId="12637" xr:uid="{00000000-0005-0000-0000-000036310000}"/>
    <cellStyle name="RISKnormCenter 2" xfId="12638" xr:uid="{00000000-0005-0000-0000-000037310000}"/>
    <cellStyle name="RISKnormCenter 2 2" xfId="12639" xr:uid="{00000000-0005-0000-0000-000038310000}"/>
    <cellStyle name="RISKnormCenter 2 2 2" xfId="12640" xr:uid="{00000000-0005-0000-0000-000039310000}"/>
    <cellStyle name="RISKnormCenter 2 2 3" xfId="12641" xr:uid="{00000000-0005-0000-0000-00003A310000}"/>
    <cellStyle name="RISKnormCenter 2 3" xfId="12642" xr:uid="{00000000-0005-0000-0000-00003B310000}"/>
    <cellStyle name="RISKnormCenter 2 4" xfId="12643" xr:uid="{00000000-0005-0000-0000-00003C310000}"/>
    <cellStyle name="RISKnormCenter 3" xfId="12644" xr:uid="{00000000-0005-0000-0000-00003D310000}"/>
    <cellStyle name="RISKnormCenter 3 2" xfId="12645" xr:uid="{00000000-0005-0000-0000-00003E310000}"/>
    <cellStyle name="RISKnormCenter 3 3" xfId="12646" xr:uid="{00000000-0005-0000-0000-00003F310000}"/>
    <cellStyle name="RISKnormCenter 4" xfId="12647" xr:uid="{00000000-0005-0000-0000-000040310000}"/>
    <cellStyle name="RISKnormCenter 4 2" xfId="12648" xr:uid="{00000000-0005-0000-0000-000041310000}"/>
    <cellStyle name="RISKnormCenter 4 3" xfId="12649" xr:uid="{00000000-0005-0000-0000-000042310000}"/>
    <cellStyle name="RISKnormCenter 5" xfId="12650" xr:uid="{00000000-0005-0000-0000-000043310000}"/>
    <cellStyle name="RISKnormCenter 5 2" xfId="12651" xr:uid="{00000000-0005-0000-0000-000044310000}"/>
    <cellStyle name="RISKnormCenter 5 3" xfId="12652" xr:uid="{00000000-0005-0000-0000-000045310000}"/>
    <cellStyle name="RISKnormCenter 6" xfId="12653" xr:uid="{00000000-0005-0000-0000-000046310000}"/>
    <cellStyle name="RISKnormCenter 6 2" xfId="12654" xr:uid="{00000000-0005-0000-0000-000047310000}"/>
    <cellStyle name="RISKnormCenter 6 3" xfId="12655" xr:uid="{00000000-0005-0000-0000-000048310000}"/>
    <cellStyle name="RISKnormCenter 7" xfId="12656" xr:uid="{00000000-0005-0000-0000-000049310000}"/>
    <cellStyle name="RISKnormCenter 7 2" xfId="12657" xr:uid="{00000000-0005-0000-0000-00004A310000}"/>
    <cellStyle name="RISKnormCenter 7 3" xfId="12658" xr:uid="{00000000-0005-0000-0000-00004B310000}"/>
    <cellStyle name="RISKnormCenter 8" xfId="12659" xr:uid="{00000000-0005-0000-0000-00004C310000}"/>
    <cellStyle name="RISKnormCenter 8 2" xfId="12660" xr:uid="{00000000-0005-0000-0000-00004D310000}"/>
    <cellStyle name="RISKnormCenter 8 3" xfId="12661" xr:uid="{00000000-0005-0000-0000-00004E310000}"/>
    <cellStyle name="RISKnormCenter 9" xfId="12662" xr:uid="{00000000-0005-0000-0000-00004F310000}"/>
    <cellStyle name="RISKnormHeading" xfId="12663" xr:uid="{00000000-0005-0000-0000-000050310000}"/>
    <cellStyle name="RISKnormHeading 2" xfId="12664" xr:uid="{00000000-0005-0000-0000-000051310000}"/>
    <cellStyle name="RISKnormHeading 2 2" xfId="12665" xr:uid="{00000000-0005-0000-0000-000052310000}"/>
    <cellStyle name="RISKnormHeading 3" xfId="12666" xr:uid="{00000000-0005-0000-0000-000053310000}"/>
    <cellStyle name="RISKnormHeading 4" xfId="12667" xr:uid="{00000000-0005-0000-0000-000054310000}"/>
    <cellStyle name="RISKnormHeading 5" xfId="12668" xr:uid="{00000000-0005-0000-0000-000055310000}"/>
    <cellStyle name="RISKnormItal" xfId="12669" xr:uid="{00000000-0005-0000-0000-000056310000}"/>
    <cellStyle name="RISKnormItal 2" xfId="12670" xr:uid="{00000000-0005-0000-0000-000057310000}"/>
    <cellStyle name="RISKnormItal 2 2" xfId="12671" xr:uid="{00000000-0005-0000-0000-000058310000}"/>
    <cellStyle name="RISKnormItal 3" xfId="12672" xr:uid="{00000000-0005-0000-0000-000059310000}"/>
    <cellStyle name="RISKnormItal 4" xfId="12673" xr:uid="{00000000-0005-0000-0000-00005A310000}"/>
    <cellStyle name="RISKnormItal 5" xfId="12674" xr:uid="{00000000-0005-0000-0000-00005B310000}"/>
    <cellStyle name="RISKnormLabel" xfId="12675" xr:uid="{00000000-0005-0000-0000-00005C310000}"/>
    <cellStyle name="RISKnormLabel 2" xfId="12676" xr:uid="{00000000-0005-0000-0000-00005D310000}"/>
    <cellStyle name="RISKnormLabel 2 2" xfId="12677" xr:uid="{00000000-0005-0000-0000-00005E310000}"/>
    <cellStyle name="RISKnormLabel 3" xfId="12678" xr:uid="{00000000-0005-0000-0000-00005F310000}"/>
    <cellStyle name="RISKnormLabel 4" xfId="12679" xr:uid="{00000000-0005-0000-0000-000060310000}"/>
    <cellStyle name="RISKnormLabel 5" xfId="12680" xr:uid="{00000000-0005-0000-0000-000061310000}"/>
    <cellStyle name="RISKnormShade" xfId="12681" xr:uid="{00000000-0005-0000-0000-000062310000}"/>
    <cellStyle name="RISKnormShade 10" xfId="12682" xr:uid="{00000000-0005-0000-0000-000063310000}"/>
    <cellStyle name="RISKnormShade 2" xfId="12683" xr:uid="{00000000-0005-0000-0000-000064310000}"/>
    <cellStyle name="RISKnormShade 2 2" xfId="12684" xr:uid="{00000000-0005-0000-0000-000065310000}"/>
    <cellStyle name="RISKnormShade 2 2 2" xfId="12685" xr:uid="{00000000-0005-0000-0000-000066310000}"/>
    <cellStyle name="RISKnormShade 2 2 3" xfId="12686" xr:uid="{00000000-0005-0000-0000-000067310000}"/>
    <cellStyle name="RISKnormShade 2 3" xfId="12687" xr:uid="{00000000-0005-0000-0000-000068310000}"/>
    <cellStyle name="RISKnormShade 2 4" xfId="12688" xr:uid="{00000000-0005-0000-0000-000069310000}"/>
    <cellStyle name="RISKnormShade 3" xfId="12689" xr:uid="{00000000-0005-0000-0000-00006A310000}"/>
    <cellStyle name="RISKnormShade 3 2" xfId="12690" xr:uid="{00000000-0005-0000-0000-00006B310000}"/>
    <cellStyle name="RISKnormShade 3 3" xfId="12691" xr:uid="{00000000-0005-0000-0000-00006C310000}"/>
    <cellStyle name="RISKnormShade 4" xfId="12692" xr:uid="{00000000-0005-0000-0000-00006D310000}"/>
    <cellStyle name="RISKnormShade 4 2" xfId="12693" xr:uid="{00000000-0005-0000-0000-00006E310000}"/>
    <cellStyle name="RISKnormShade 4 3" xfId="12694" xr:uid="{00000000-0005-0000-0000-00006F310000}"/>
    <cellStyle name="RISKnormShade 5" xfId="12695" xr:uid="{00000000-0005-0000-0000-000070310000}"/>
    <cellStyle name="RISKnormShade 5 2" xfId="12696" xr:uid="{00000000-0005-0000-0000-000071310000}"/>
    <cellStyle name="RISKnormShade 5 3" xfId="12697" xr:uid="{00000000-0005-0000-0000-000072310000}"/>
    <cellStyle name="RISKnormShade 6" xfId="12698" xr:uid="{00000000-0005-0000-0000-000073310000}"/>
    <cellStyle name="RISKnormShade 6 2" xfId="12699" xr:uid="{00000000-0005-0000-0000-000074310000}"/>
    <cellStyle name="RISKnormShade 6 3" xfId="12700" xr:uid="{00000000-0005-0000-0000-000075310000}"/>
    <cellStyle name="RISKnormShade 7" xfId="12701" xr:uid="{00000000-0005-0000-0000-000076310000}"/>
    <cellStyle name="RISKnormShade 7 2" xfId="12702" xr:uid="{00000000-0005-0000-0000-000077310000}"/>
    <cellStyle name="RISKnormShade 7 3" xfId="12703" xr:uid="{00000000-0005-0000-0000-000078310000}"/>
    <cellStyle name="RISKnormShade 8" xfId="12704" xr:uid="{00000000-0005-0000-0000-000079310000}"/>
    <cellStyle name="RISKnormShade 8 2" xfId="12705" xr:uid="{00000000-0005-0000-0000-00007A310000}"/>
    <cellStyle name="RISKnormShade 8 3" xfId="12706" xr:uid="{00000000-0005-0000-0000-00007B310000}"/>
    <cellStyle name="RISKnormShade 9" xfId="12707" xr:uid="{00000000-0005-0000-0000-00007C310000}"/>
    <cellStyle name="RISKnormTitle" xfId="12708" xr:uid="{00000000-0005-0000-0000-00007D310000}"/>
    <cellStyle name="RISKnormTitle 2" xfId="12709" xr:uid="{00000000-0005-0000-0000-00007E310000}"/>
    <cellStyle name="RISKnormTitle 2 2" xfId="12710" xr:uid="{00000000-0005-0000-0000-00007F310000}"/>
    <cellStyle name="RISKnormTitle 3" xfId="12711" xr:uid="{00000000-0005-0000-0000-000080310000}"/>
    <cellStyle name="RISKnormTitle 4" xfId="12712" xr:uid="{00000000-0005-0000-0000-000081310000}"/>
    <cellStyle name="RISKnormTitle 5" xfId="12713" xr:uid="{00000000-0005-0000-0000-000082310000}"/>
    <cellStyle name="RISKoutNumber" xfId="12714" xr:uid="{00000000-0005-0000-0000-000083310000}"/>
    <cellStyle name="RISKoutNumber 2" xfId="12715" xr:uid="{00000000-0005-0000-0000-000084310000}"/>
    <cellStyle name="RISKoutNumber 2 2" xfId="12716" xr:uid="{00000000-0005-0000-0000-000085310000}"/>
    <cellStyle name="RISKoutNumber 3" xfId="12717" xr:uid="{00000000-0005-0000-0000-000086310000}"/>
    <cellStyle name="RISKoutNumber 4" xfId="12718" xr:uid="{00000000-0005-0000-0000-000087310000}"/>
    <cellStyle name="RISKoutNumber 5" xfId="12719" xr:uid="{00000000-0005-0000-0000-000088310000}"/>
    <cellStyle name="RISKoutNumber 6" xfId="12720" xr:uid="{00000000-0005-0000-0000-000089310000}"/>
    <cellStyle name="RISKoutNumber 7" xfId="12721" xr:uid="{00000000-0005-0000-0000-00008A310000}"/>
    <cellStyle name="RISKoutNumber 8" xfId="12722" xr:uid="{00000000-0005-0000-0000-00008B310000}"/>
    <cellStyle name="RISKrightEdge" xfId="12723" xr:uid="{00000000-0005-0000-0000-00008C310000}"/>
    <cellStyle name="RISKrightEdge 10" xfId="12724" xr:uid="{00000000-0005-0000-0000-00008D310000}"/>
    <cellStyle name="RISKrightEdge 2" xfId="12725" xr:uid="{00000000-0005-0000-0000-00008E310000}"/>
    <cellStyle name="RISKrightEdge 2 2" xfId="12726" xr:uid="{00000000-0005-0000-0000-00008F310000}"/>
    <cellStyle name="RISKrightEdge 2 2 2" xfId="12727" xr:uid="{00000000-0005-0000-0000-000090310000}"/>
    <cellStyle name="RISKrightEdge 2 2 3" xfId="12728" xr:uid="{00000000-0005-0000-0000-000091310000}"/>
    <cellStyle name="RISKrightEdge 2 3" xfId="12729" xr:uid="{00000000-0005-0000-0000-000092310000}"/>
    <cellStyle name="RISKrightEdge 2 4" xfId="12730" xr:uid="{00000000-0005-0000-0000-000093310000}"/>
    <cellStyle name="RISKrightEdge 3" xfId="12731" xr:uid="{00000000-0005-0000-0000-000094310000}"/>
    <cellStyle name="RISKrightEdge 3 2" xfId="12732" xr:uid="{00000000-0005-0000-0000-000095310000}"/>
    <cellStyle name="RISKrightEdge 3 3" xfId="12733" xr:uid="{00000000-0005-0000-0000-000096310000}"/>
    <cellStyle name="RISKrightEdge 4" xfId="12734" xr:uid="{00000000-0005-0000-0000-000097310000}"/>
    <cellStyle name="RISKrightEdge 4 2" xfId="12735" xr:uid="{00000000-0005-0000-0000-000098310000}"/>
    <cellStyle name="RISKrightEdge 4 3" xfId="12736" xr:uid="{00000000-0005-0000-0000-000099310000}"/>
    <cellStyle name="RISKrightEdge 5" xfId="12737" xr:uid="{00000000-0005-0000-0000-00009A310000}"/>
    <cellStyle name="RISKrightEdge 5 2" xfId="12738" xr:uid="{00000000-0005-0000-0000-00009B310000}"/>
    <cellStyle name="RISKrightEdge 5 3" xfId="12739" xr:uid="{00000000-0005-0000-0000-00009C310000}"/>
    <cellStyle name="RISKrightEdge 6" xfId="12740" xr:uid="{00000000-0005-0000-0000-00009D310000}"/>
    <cellStyle name="RISKrightEdge 6 2" xfId="12741" xr:uid="{00000000-0005-0000-0000-00009E310000}"/>
    <cellStyle name="RISKrightEdge 6 3" xfId="12742" xr:uid="{00000000-0005-0000-0000-00009F310000}"/>
    <cellStyle name="RISKrightEdge 7" xfId="12743" xr:uid="{00000000-0005-0000-0000-0000A0310000}"/>
    <cellStyle name="RISKrightEdge 7 2" xfId="12744" xr:uid="{00000000-0005-0000-0000-0000A1310000}"/>
    <cellStyle name="RISKrightEdge 7 3" xfId="12745" xr:uid="{00000000-0005-0000-0000-0000A2310000}"/>
    <cellStyle name="RISKrightEdge 8" xfId="12746" xr:uid="{00000000-0005-0000-0000-0000A3310000}"/>
    <cellStyle name="RISKrightEdge 8 2" xfId="12747" xr:uid="{00000000-0005-0000-0000-0000A4310000}"/>
    <cellStyle name="RISKrightEdge 8 3" xfId="12748" xr:uid="{00000000-0005-0000-0000-0000A5310000}"/>
    <cellStyle name="RISKrightEdge 9" xfId="12749" xr:uid="{00000000-0005-0000-0000-0000A6310000}"/>
    <cellStyle name="RISKrtandbEdge" xfId="12750" xr:uid="{00000000-0005-0000-0000-0000A7310000}"/>
    <cellStyle name="RISKrtandbEdge 10" xfId="12751" xr:uid="{00000000-0005-0000-0000-0000A8310000}"/>
    <cellStyle name="RISKrtandbEdge 2" xfId="12752" xr:uid="{00000000-0005-0000-0000-0000A9310000}"/>
    <cellStyle name="RISKrtandbEdge 2 2" xfId="12753" xr:uid="{00000000-0005-0000-0000-0000AA310000}"/>
    <cellStyle name="RISKrtandbEdge 2 2 2" xfId="12754" xr:uid="{00000000-0005-0000-0000-0000AB310000}"/>
    <cellStyle name="RISKrtandbEdge 2 2 3" xfId="12755" xr:uid="{00000000-0005-0000-0000-0000AC310000}"/>
    <cellStyle name="RISKrtandbEdge 2 3" xfId="12756" xr:uid="{00000000-0005-0000-0000-0000AD310000}"/>
    <cellStyle name="RISKrtandbEdge 2 4" xfId="12757" xr:uid="{00000000-0005-0000-0000-0000AE310000}"/>
    <cellStyle name="RISKrtandbEdge 3" xfId="12758" xr:uid="{00000000-0005-0000-0000-0000AF310000}"/>
    <cellStyle name="RISKrtandbEdge 3 2" xfId="12759" xr:uid="{00000000-0005-0000-0000-0000B0310000}"/>
    <cellStyle name="RISKrtandbEdge 3 3" xfId="12760" xr:uid="{00000000-0005-0000-0000-0000B1310000}"/>
    <cellStyle name="RISKrtandbEdge 4" xfId="12761" xr:uid="{00000000-0005-0000-0000-0000B2310000}"/>
    <cellStyle name="RISKrtandbEdge 4 2" xfId="12762" xr:uid="{00000000-0005-0000-0000-0000B3310000}"/>
    <cellStyle name="RISKrtandbEdge 4 3" xfId="12763" xr:uid="{00000000-0005-0000-0000-0000B4310000}"/>
    <cellStyle name="RISKrtandbEdge 5" xfId="12764" xr:uid="{00000000-0005-0000-0000-0000B5310000}"/>
    <cellStyle name="RISKrtandbEdge 5 2" xfId="12765" xr:uid="{00000000-0005-0000-0000-0000B6310000}"/>
    <cellStyle name="RISKrtandbEdge 5 3" xfId="12766" xr:uid="{00000000-0005-0000-0000-0000B7310000}"/>
    <cellStyle name="RISKrtandbEdge 6" xfId="12767" xr:uid="{00000000-0005-0000-0000-0000B8310000}"/>
    <cellStyle name="RISKrtandbEdge 6 2" xfId="12768" xr:uid="{00000000-0005-0000-0000-0000B9310000}"/>
    <cellStyle name="RISKrtandbEdge 6 3" xfId="12769" xr:uid="{00000000-0005-0000-0000-0000BA310000}"/>
    <cellStyle name="RISKrtandbEdge 7" xfId="12770" xr:uid="{00000000-0005-0000-0000-0000BB310000}"/>
    <cellStyle name="RISKrtandbEdge 7 2" xfId="12771" xr:uid="{00000000-0005-0000-0000-0000BC310000}"/>
    <cellStyle name="RISKrtandbEdge 7 3" xfId="12772" xr:uid="{00000000-0005-0000-0000-0000BD310000}"/>
    <cellStyle name="RISKrtandbEdge 8" xfId="12773" xr:uid="{00000000-0005-0000-0000-0000BE310000}"/>
    <cellStyle name="RISKrtandbEdge 8 2" xfId="12774" xr:uid="{00000000-0005-0000-0000-0000BF310000}"/>
    <cellStyle name="RISKrtandbEdge 8 3" xfId="12775" xr:uid="{00000000-0005-0000-0000-0000C0310000}"/>
    <cellStyle name="RISKrtandbEdge 9" xfId="12776" xr:uid="{00000000-0005-0000-0000-0000C1310000}"/>
    <cellStyle name="RISKssTime" xfId="12777" xr:uid="{00000000-0005-0000-0000-0000C2310000}"/>
    <cellStyle name="RISKssTime 10" xfId="12778" xr:uid="{00000000-0005-0000-0000-0000C3310000}"/>
    <cellStyle name="RISKssTime 2" xfId="12779" xr:uid="{00000000-0005-0000-0000-0000C4310000}"/>
    <cellStyle name="RISKssTime 2 2" xfId="12780" xr:uid="{00000000-0005-0000-0000-0000C5310000}"/>
    <cellStyle name="RISKssTime 2 2 2" xfId="12781" xr:uid="{00000000-0005-0000-0000-0000C6310000}"/>
    <cellStyle name="RISKssTime 2 2 3" xfId="12782" xr:uid="{00000000-0005-0000-0000-0000C7310000}"/>
    <cellStyle name="RISKssTime 2 3" xfId="12783" xr:uid="{00000000-0005-0000-0000-0000C8310000}"/>
    <cellStyle name="RISKssTime 2 4" xfId="12784" xr:uid="{00000000-0005-0000-0000-0000C9310000}"/>
    <cellStyle name="RISKssTime 3" xfId="12785" xr:uid="{00000000-0005-0000-0000-0000CA310000}"/>
    <cellStyle name="RISKssTime 3 2" xfId="12786" xr:uid="{00000000-0005-0000-0000-0000CB310000}"/>
    <cellStyle name="RISKssTime 3 3" xfId="12787" xr:uid="{00000000-0005-0000-0000-0000CC310000}"/>
    <cellStyle name="RISKssTime 4" xfId="12788" xr:uid="{00000000-0005-0000-0000-0000CD310000}"/>
    <cellStyle name="RISKssTime 4 2" xfId="12789" xr:uid="{00000000-0005-0000-0000-0000CE310000}"/>
    <cellStyle name="RISKssTime 4 3" xfId="12790" xr:uid="{00000000-0005-0000-0000-0000CF310000}"/>
    <cellStyle name="RISKssTime 5" xfId="12791" xr:uid="{00000000-0005-0000-0000-0000D0310000}"/>
    <cellStyle name="RISKssTime 5 2" xfId="12792" xr:uid="{00000000-0005-0000-0000-0000D1310000}"/>
    <cellStyle name="RISKssTime 5 3" xfId="12793" xr:uid="{00000000-0005-0000-0000-0000D2310000}"/>
    <cellStyle name="RISKssTime 6" xfId="12794" xr:uid="{00000000-0005-0000-0000-0000D3310000}"/>
    <cellStyle name="RISKssTime 6 2" xfId="12795" xr:uid="{00000000-0005-0000-0000-0000D4310000}"/>
    <cellStyle name="RISKssTime 6 3" xfId="12796" xr:uid="{00000000-0005-0000-0000-0000D5310000}"/>
    <cellStyle name="RISKssTime 7" xfId="12797" xr:uid="{00000000-0005-0000-0000-0000D6310000}"/>
    <cellStyle name="RISKssTime 7 2" xfId="12798" xr:uid="{00000000-0005-0000-0000-0000D7310000}"/>
    <cellStyle name="RISKssTime 7 3" xfId="12799" xr:uid="{00000000-0005-0000-0000-0000D8310000}"/>
    <cellStyle name="RISKssTime 8" xfId="12800" xr:uid="{00000000-0005-0000-0000-0000D9310000}"/>
    <cellStyle name="RISKssTime 8 2" xfId="12801" xr:uid="{00000000-0005-0000-0000-0000DA310000}"/>
    <cellStyle name="RISKssTime 8 3" xfId="12802" xr:uid="{00000000-0005-0000-0000-0000DB310000}"/>
    <cellStyle name="RISKssTime 9" xfId="12803" xr:uid="{00000000-0005-0000-0000-0000DC310000}"/>
    <cellStyle name="RISKtandbEdge" xfId="12804" xr:uid="{00000000-0005-0000-0000-0000DD310000}"/>
    <cellStyle name="RISKtandbEdge 10" xfId="12805" xr:uid="{00000000-0005-0000-0000-0000DE310000}"/>
    <cellStyle name="RISKtandbEdge 2" xfId="12806" xr:uid="{00000000-0005-0000-0000-0000DF310000}"/>
    <cellStyle name="RISKtandbEdge 2 2" xfId="12807" xr:uid="{00000000-0005-0000-0000-0000E0310000}"/>
    <cellStyle name="RISKtandbEdge 2 2 2" xfId="12808" xr:uid="{00000000-0005-0000-0000-0000E1310000}"/>
    <cellStyle name="RISKtandbEdge 2 2 3" xfId="12809" xr:uid="{00000000-0005-0000-0000-0000E2310000}"/>
    <cellStyle name="RISKtandbEdge 2 3" xfId="12810" xr:uid="{00000000-0005-0000-0000-0000E3310000}"/>
    <cellStyle name="RISKtandbEdge 2 4" xfId="12811" xr:uid="{00000000-0005-0000-0000-0000E4310000}"/>
    <cellStyle name="RISKtandbEdge 3" xfId="12812" xr:uid="{00000000-0005-0000-0000-0000E5310000}"/>
    <cellStyle name="RISKtandbEdge 3 2" xfId="12813" xr:uid="{00000000-0005-0000-0000-0000E6310000}"/>
    <cellStyle name="RISKtandbEdge 3 3" xfId="12814" xr:uid="{00000000-0005-0000-0000-0000E7310000}"/>
    <cellStyle name="RISKtandbEdge 4" xfId="12815" xr:uid="{00000000-0005-0000-0000-0000E8310000}"/>
    <cellStyle name="RISKtandbEdge 4 2" xfId="12816" xr:uid="{00000000-0005-0000-0000-0000E9310000}"/>
    <cellStyle name="RISKtandbEdge 4 3" xfId="12817" xr:uid="{00000000-0005-0000-0000-0000EA310000}"/>
    <cellStyle name="RISKtandbEdge 5" xfId="12818" xr:uid="{00000000-0005-0000-0000-0000EB310000}"/>
    <cellStyle name="RISKtandbEdge 5 2" xfId="12819" xr:uid="{00000000-0005-0000-0000-0000EC310000}"/>
    <cellStyle name="RISKtandbEdge 5 3" xfId="12820" xr:uid="{00000000-0005-0000-0000-0000ED310000}"/>
    <cellStyle name="RISKtandbEdge 6" xfId="12821" xr:uid="{00000000-0005-0000-0000-0000EE310000}"/>
    <cellStyle name="RISKtandbEdge 6 2" xfId="12822" xr:uid="{00000000-0005-0000-0000-0000EF310000}"/>
    <cellStyle name="RISKtandbEdge 6 3" xfId="12823" xr:uid="{00000000-0005-0000-0000-0000F0310000}"/>
    <cellStyle name="RISKtandbEdge 7" xfId="12824" xr:uid="{00000000-0005-0000-0000-0000F1310000}"/>
    <cellStyle name="RISKtandbEdge 7 2" xfId="12825" xr:uid="{00000000-0005-0000-0000-0000F2310000}"/>
    <cellStyle name="RISKtandbEdge 7 3" xfId="12826" xr:uid="{00000000-0005-0000-0000-0000F3310000}"/>
    <cellStyle name="RISKtandbEdge 8" xfId="12827" xr:uid="{00000000-0005-0000-0000-0000F4310000}"/>
    <cellStyle name="RISKtandbEdge 8 2" xfId="12828" xr:uid="{00000000-0005-0000-0000-0000F5310000}"/>
    <cellStyle name="RISKtandbEdge 8 3" xfId="12829" xr:uid="{00000000-0005-0000-0000-0000F6310000}"/>
    <cellStyle name="RISKtandbEdge 9" xfId="12830" xr:uid="{00000000-0005-0000-0000-0000F7310000}"/>
    <cellStyle name="RISKtlandrEdge" xfId="12831" xr:uid="{00000000-0005-0000-0000-0000F8310000}"/>
    <cellStyle name="RISKtlandrEdge 10" xfId="12832" xr:uid="{00000000-0005-0000-0000-0000F9310000}"/>
    <cellStyle name="RISKtlandrEdge 2" xfId="12833" xr:uid="{00000000-0005-0000-0000-0000FA310000}"/>
    <cellStyle name="RISKtlandrEdge 2 2" xfId="12834" xr:uid="{00000000-0005-0000-0000-0000FB310000}"/>
    <cellStyle name="RISKtlandrEdge 2 2 2" xfId="12835" xr:uid="{00000000-0005-0000-0000-0000FC310000}"/>
    <cellStyle name="RISKtlandrEdge 2 2 3" xfId="12836" xr:uid="{00000000-0005-0000-0000-0000FD310000}"/>
    <cellStyle name="RISKtlandrEdge 2 3" xfId="12837" xr:uid="{00000000-0005-0000-0000-0000FE310000}"/>
    <cellStyle name="RISKtlandrEdge 2 4" xfId="12838" xr:uid="{00000000-0005-0000-0000-0000FF310000}"/>
    <cellStyle name="RISKtlandrEdge 3" xfId="12839" xr:uid="{00000000-0005-0000-0000-000000320000}"/>
    <cellStyle name="RISKtlandrEdge 3 2" xfId="12840" xr:uid="{00000000-0005-0000-0000-000001320000}"/>
    <cellStyle name="RISKtlandrEdge 3 3" xfId="12841" xr:uid="{00000000-0005-0000-0000-000002320000}"/>
    <cellStyle name="RISKtlandrEdge 4" xfId="12842" xr:uid="{00000000-0005-0000-0000-000003320000}"/>
    <cellStyle name="RISKtlandrEdge 4 2" xfId="12843" xr:uid="{00000000-0005-0000-0000-000004320000}"/>
    <cellStyle name="RISKtlandrEdge 4 3" xfId="12844" xr:uid="{00000000-0005-0000-0000-000005320000}"/>
    <cellStyle name="RISKtlandrEdge 5" xfId="12845" xr:uid="{00000000-0005-0000-0000-000006320000}"/>
    <cellStyle name="RISKtlandrEdge 5 2" xfId="12846" xr:uid="{00000000-0005-0000-0000-000007320000}"/>
    <cellStyle name="RISKtlandrEdge 5 3" xfId="12847" xr:uid="{00000000-0005-0000-0000-000008320000}"/>
    <cellStyle name="RISKtlandrEdge 6" xfId="12848" xr:uid="{00000000-0005-0000-0000-000009320000}"/>
    <cellStyle name="RISKtlandrEdge 6 2" xfId="12849" xr:uid="{00000000-0005-0000-0000-00000A320000}"/>
    <cellStyle name="RISKtlandrEdge 6 3" xfId="12850" xr:uid="{00000000-0005-0000-0000-00000B320000}"/>
    <cellStyle name="RISKtlandrEdge 7" xfId="12851" xr:uid="{00000000-0005-0000-0000-00000C320000}"/>
    <cellStyle name="RISKtlandrEdge 7 2" xfId="12852" xr:uid="{00000000-0005-0000-0000-00000D320000}"/>
    <cellStyle name="RISKtlandrEdge 7 3" xfId="12853" xr:uid="{00000000-0005-0000-0000-00000E320000}"/>
    <cellStyle name="RISKtlandrEdge 8" xfId="12854" xr:uid="{00000000-0005-0000-0000-00000F320000}"/>
    <cellStyle name="RISKtlandrEdge 8 2" xfId="12855" xr:uid="{00000000-0005-0000-0000-000010320000}"/>
    <cellStyle name="RISKtlandrEdge 8 3" xfId="12856" xr:uid="{00000000-0005-0000-0000-000011320000}"/>
    <cellStyle name="RISKtlandrEdge 9" xfId="12857" xr:uid="{00000000-0005-0000-0000-000012320000}"/>
    <cellStyle name="RISKtlCorner" xfId="12858" xr:uid="{00000000-0005-0000-0000-000013320000}"/>
    <cellStyle name="RISKtlCorner 10" xfId="12859" xr:uid="{00000000-0005-0000-0000-000014320000}"/>
    <cellStyle name="RISKtlCorner 2" xfId="12860" xr:uid="{00000000-0005-0000-0000-000015320000}"/>
    <cellStyle name="RISKtlCorner 2 2" xfId="12861" xr:uid="{00000000-0005-0000-0000-000016320000}"/>
    <cellStyle name="RISKtlCorner 2 2 2" xfId="12862" xr:uid="{00000000-0005-0000-0000-000017320000}"/>
    <cellStyle name="RISKtlCorner 2 2 3" xfId="12863" xr:uid="{00000000-0005-0000-0000-000018320000}"/>
    <cellStyle name="RISKtlCorner 2 3" xfId="12864" xr:uid="{00000000-0005-0000-0000-000019320000}"/>
    <cellStyle name="RISKtlCorner 2 4" xfId="12865" xr:uid="{00000000-0005-0000-0000-00001A320000}"/>
    <cellStyle name="RISKtlCorner 3" xfId="12866" xr:uid="{00000000-0005-0000-0000-00001B320000}"/>
    <cellStyle name="RISKtlCorner 3 2" xfId="12867" xr:uid="{00000000-0005-0000-0000-00001C320000}"/>
    <cellStyle name="RISKtlCorner 3 3" xfId="12868" xr:uid="{00000000-0005-0000-0000-00001D320000}"/>
    <cellStyle name="RISKtlCorner 4" xfId="12869" xr:uid="{00000000-0005-0000-0000-00001E320000}"/>
    <cellStyle name="RISKtlCorner 4 2" xfId="12870" xr:uid="{00000000-0005-0000-0000-00001F320000}"/>
    <cellStyle name="RISKtlCorner 4 3" xfId="12871" xr:uid="{00000000-0005-0000-0000-000020320000}"/>
    <cellStyle name="RISKtlCorner 5" xfId="12872" xr:uid="{00000000-0005-0000-0000-000021320000}"/>
    <cellStyle name="RISKtlCorner 5 2" xfId="12873" xr:uid="{00000000-0005-0000-0000-000022320000}"/>
    <cellStyle name="RISKtlCorner 5 3" xfId="12874" xr:uid="{00000000-0005-0000-0000-000023320000}"/>
    <cellStyle name="RISKtlCorner 6" xfId="12875" xr:uid="{00000000-0005-0000-0000-000024320000}"/>
    <cellStyle name="RISKtlCorner 6 2" xfId="12876" xr:uid="{00000000-0005-0000-0000-000025320000}"/>
    <cellStyle name="RISKtlCorner 6 3" xfId="12877" xr:uid="{00000000-0005-0000-0000-000026320000}"/>
    <cellStyle name="RISKtlCorner 7" xfId="12878" xr:uid="{00000000-0005-0000-0000-000027320000}"/>
    <cellStyle name="RISKtlCorner 7 2" xfId="12879" xr:uid="{00000000-0005-0000-0000-000028320000}"/>
    <cellStyle name="RISKtlCorner 7 3" xfId="12880" xr:uid="{00000000-0005-0000-0000-000029320000}"/>
    <cellStyle name="RISKtlCorner 8" xfId="12881" xr:uid="{00000000-0005-0000-0000-00002A320000}"/>
    <cellStyle name="RISKtlCorner 8 2" xfId="12882" xr:uid="{00000000-0005-0000-0000-00002B320000}"/>
    <cellStyle name="RISKtlCorner 8 3" xfId="12883" xr:uid="{00000000-0005-0000-0000-00002C320000}"/>
    <cellStyle name="RISKtlCorner 9" xfId="12884" xr:uid="{00000000-0005-0000-0000-00002D320000}"/>
    <cellStyle name="RISKtopEdge" xfId="12885" xr:uid="{00000000-0005-0000-0000-00002E320000}"/>
    <cellStyle name="RISKtopEdge 10" xfId="12886" xr:uid="{00000000-0005-0000-0000-00002F320000}"/>
    <cellStyle name="RISKtopEdge 2" xfId="12887" xr:uid="{00000000-0005-0000-0000-000030320000}"/>
    <cellStyle name="RISKtopEdge 2 2" xfId="12888" xr:uid="{00000000-0005-0000-0000-000031320000}"/>
    <cellStyle name="RISKtopEdge 2 2 2" xfId="12889" xr:uid="{00000000-0005-0000-0000-000032320000}"/>
    <cellStyle name="RISKtopEdge 2 2 3" xfId="12890" xr:uid="{00000000-0005-0000-0000-000033320000}"/>
    <cellStyle name="RISKtopEdge 2 3" xfId="12891" xr:uid="{00000000-0005-0000-0000-000034320000}"/>
    <cellStyle name="RISKtopEdge 2 4" xfId="12892" xr:uid="{00000000-0005-0000-0000-000035320000}"/>
    <cellStyle name="RISKtopEdge 3" xfId="12893" xr:uid="{00000000-0005-0000-0000-000036320000}"/>
    <cellStyle name="RISKtopEdge 3 2" xfId="12894" xr:uid="{00000000-0005-0000-0000-000037320000}"/>
    <cellStyle name="RISKtopEdge 3 3" xfId="12895" xr:uid="{00000000-0005-0000-0000-000038320000}"/>
    <cellStyle name="RISKtopEdge 4" xfId="12896" xr:uid="{00000000-0005-0000-0000-000039320000}"/>
    <cellStyle name="RISKtopEdge 4 2" xfId="12897" xr:uid="{00000000-0005-0000-0000-00003A320000}"/>
    <cellStyle name="RISKtopEdge 4 3" xfId="12898" xr:uid="{00000000-0005-0000-0000-00003B320000}"/>
    <cellStyle name="RISKtopEdge 5" xfId="12899" xr:uid="{00000000-0005-0000-0000-00003C320000}"/>
    <cellStyle name="RISKtopEdge 5 2" xfId="12900" xr:uid="{00000000-0005-0000-0000-00003D320000}"/>
    <cellStyle name="RISKtopEdge 5 3" xfId="12901" xr:uid="{00000000-0005-0000-0000-00003E320000}"/>
    <cellStyle name="RISKtopEdge 6" xfId="12902" xr:uid="{00000000-0005-0000-0000-00003F320000}"/>
    <cellStyle name="RISKtopEdge 6 2" xfId="12903" xr:uid="{00000000-0005-0000-0000-000040320000}"/>
    <cellStyle name="RISKtopEdge 6 3" xfId="12904" xr:uid="{00000000-0005-0000-0000-000041320000}"/>
    <cellStyle name="RISKtopEdge 7" xfId="12905" xr:uid="{00000000-0005-0000-0000-000042320000}"/>
    <cellStyle name="RISKtopEdge 7 2" xfId="12906" xr:uid="{00000000-0005-0000-0000-000043320000}"/>
    <cellStyle name="RISKtopEdge 7 3" xfId="12907" xr:uid="{00000000-0005-0000-0000-000044320000}"/>
    <cellStyle name="RISKtopEdge 8" xfId="12908" xr:uid="{00000000-0005-0000-0000-000045320000}"/>
    <cellStyle name="RISKtopEdge 8 2" xfId="12909" xr:uid="{00000000-0005-0000-0000-000046320000}"/>
    <cellStyle name="RISKtopEdge 8 3" xfId="12910" xr:uid="{00000000-0005-0000-0000-000047320000}"/>
    <cellStyle name="RISKtopEdge 9" xfId="12911" xr:uid="{00000000-0005-0000-0000-000048320000}"/>
    <cellStyle name="RISKtrCorner" xfId="12912" xr:uid="{00000000-0005-0000-0000-000049320000}"/>
    <cellStyle name="RISKtrCorner 10" xfId="12913" xr:uid="{00000000-0005-0000-0000-00004A320000}"/>
    <cellStyle name="RISKtrCorner 2" xfId="12914" xr:uid="{00000000-0005-0000-0000-00004B320000}"/>
    <cellStyle name="RISKtrCorner 2 2" xfId="12915" xr:uid="{00000000-0005-0000-0000-00004C320000}"/>
    <cellStyle name="RISKtrCorner 2 2 2" xfId="12916" xr:uid="{00000000-0005-0000-0000-00004D320000}"/>
    <cellStyle name="RISKtrCorner 2 2 3" xfId="12917" xr:uid="{00000000-0005-0000-0000-00004E320000}"/>
    <cellStyle name="RISKtrCorner 2 3" xfId="12918" xr:uid="{00000000-0005-0000-0000-00004F320000}"/>
    <cellStyle name="RISKtrCorner 2 4" xfId="12919" xr:uid="{00000000-0005-0000-0000-000050320000}"/>
    <cellStyle name="RISKtrCorner 3" xfId="12920" xr:uid="{00000000-0005-0000-0000-000051320000}"/>
    <cellStyle name="RISKtrCorner 3 2" xfId="12921" xr:uid="{00000000-0005-0000-0000-000052320000}"/>
    <cellStyle name="RISKtrCorner 3 3" xfId="12922" xr:uid="{00000000-0005-0000-0000-000053320000}"/>
    <cellStyle name="RISKtrCorner 4" xfId="12923" xr:uid="{00000000-0005-0000-0000-000054320000}"/>
    <cellStyle name="RISKtrCorner 4 2" xfId="12924" xr:uid="{00000000-0005-0000-0000-000055320000}"/>
    <cellStyle name="RISKtrCorner 4 3" xfId="12925" xr:uid="{00000000-0005-0000-0000-000056320000}"/>
    <cellStyle name="RISKtrCorner 5" xfId="12926" xr:uid="{00000000-0005-0000-0000-000057320000}"/>
    <cellStyle name="RISKtrCorner 5 2" xfId="12927" xr:uid="{00000000-0005-0000-0000-000058320000}"/>
    <cellStyle name="RISKtrCorner 5 3" xfId="12928" xr:uid="{00000000-0005-0000-0000-000059320000}"/>
    <cellStyle name="RISKtrCorner 6" xfId="12929" xr:uid="{00000000-0005-0000-0000-00005A320000}"/>
    <cellStyle name="RISKtrCorner 6 2" xfId="12930" xr:uid="{00000000-0005-0000-0000-00005B320000}"/>
    <cellStyle name="RISKtrCorner 6 3" xfId="12931" xr:uid="{00000000-0005-0000-0000-00005C320000}"/>
    <cellStyle name="RISKtrCorner 7" xfId="12932" xr:uid="{00000000-0005-0000-0000-00005D320000}"/>
    <cellStyle name="RISKtrCorner 7 2" xfId="12933" xr:uid="{00000000-0005-0000-0000-00005E320000}"/>
    <cellStyle name="RISKtrCorner 7 3" xfId="12934" xr:uid="{00000000-0005-0000-0000-00005F320000}"/>
    <cellStyle name="RISKtrCorner 8" xfId="12935" xr:uid="{00000000-0005-0000-0000-000060320000}"/>
    <cellStyle name="RISKtrCorner 8 2" xfId="12936" xr:uid="{00000000-0005-0000-0000-000061320000}"/>
    <cellStyle name="RISKtrCorner 8 3" xfId="12937" xr:uid="{00000000-0005-0000-0000-000062320000}"/>
    <cellStyle name="RISKtrCorner 9" xfId="12938" xr:uid="{00000000-0005-0000-0000-000063320000}"/>
    <cellStyle name="Row Heading" xfId="12939" xr:uid="{00000000-0005-0000-0000-000064320000}"/>
    <cellStyle name="Row Heading 2" xfId="12940" xr:uid="{00000000-0005-0000-0000-000065320000}"/>
    <cellStyle name="Row Heading 2 2" xfId="12941" xr:uid="{00000000-0005-0000-0000-000066320000}"/>
    <cellStyle name="Row Heading 3" xfId="12942" xr:uid="{00000000-0005-0000-0000-000067320000}"/>
    <cellStyle name="Row Heading 4" xfId="12943" xr:uid="{00000000-0005-0000-0000-000068320000}"/>
    <cellStyle name="Row Heading 5" xfId="12944" xr:uid="{00000000-0005-0000-0000-000069320000}"/>
    <cellStyle name="SAPBEXaggData" xfId="94" xr:uid="{00000000-0005-0000-0000-00006A320000}"/>
    <cellStyle name="SAPBEXaggData 2" xfId="12945" xr:uid="{00000000-0005-0000-0000-00006B320000}"/>
    <cellStyle name="SAPBEXaggData 2 2" xfId="12946" xr:uid="{00000000-0005-0000-0000-00006C320000}"/>
    <cellStyle name="SAPBEXaggData 3" xfId="12947" xr:uid="{00000000-0005-0000-0000-00006D320000}"/>
    <cellStyle name="SAPBEXaggData 4" xfId="12948" xr:uid="{00000000-0005-0000-0000-00006E320000}"/>
    <cellStyle name="SAPBEXaggData 5" xfId="12949" xr:uid="{00000000-0005-0000-0000-00006F320000}"/>
    <cellStyle name="SAPBEXaggData 6" xfId="12950" xr:uid="{00000000-0005-0000-0000-000070320000}"/>
    <cellStyle name="SAPBEXaggData 7" xfId="12951" xr:uid="{00000000-0005-0000-0000-000071320000}"/>
    <cellStyle name="SAPBEXaggData 8" xfId="12952" xr:uid="{00000000-0005-0000-0000-000072320000}"/>
    <cellStyle name="SAPBEXaggData_Book2" xfId="12953" xr:uid="{00000000-0005-0000-0000-000073320000}"/>
    <cellStyle name="SAPBEXaggDataEmph" xfId="95" xr:uid="{00000000-0005-0000-0000-000074320000}"/>
    <cellStyle name="SAPBEXaggDataEmph 2" xfId="12954" xr:uid="{00000000-0005-0000-0000-000075320000}"/>
    <cellStyle name="SAPBEXaggDataEmph 3" xfId="12955" xr:uid="{00000000-0005-0000-0000-000076320000}"/>
    <cellStyle name="SAPBEXaggDataEmph 4" xfId="12956" xr:uid="{00000000-0005-0000-0000-000077320000}"/>
    <cellStyle name="SAPBEXaggDataEmph 5" xfId="12957" xr:uid="{00000000-0005-0000-0000-000078320000}"/>
    <cellStyle name="SAPBEXaggDataEmph 6" xfId="12958" xr:uid="{00000000-0005-0000-0000-000079320000}"/>
    <cellStyle name="SAPBEXaggDataEmph 7" xfId="12959" xr:uid="{00000000-0005-0000-0000-00007A320000}"/>
    <cellStyle name="SAPBEXaggItem" xfId="96" xr:uid="{00000000-0005-0000-0000-00007B320000}"/>
    <cellStyle name="SAPBEXaggItem 2" xfId="12960" xr:uid="{00000000-0005-0000-0000-00007C320000}"/>
    <cellStyle name="SAPBEXaggItem 2 2" xfId="12961" xr:uid="{00000000-0005-0000-0000-00007D320000}"/>
    <cellStyle name="SAPBEXaggItem 3" xfId="12962" xr:uid="{00000000-0005-0000-0000-00007E320000}"/>
    <cellStyle name="SAPBEXaggItem 4" xfId="12963" xr:uid="{00000000-0005-0000-0000-00007F320000}"/>
    <cellStyle name="SAPBEXaggItem 5" xfId="12964" xr:uid="{00000000-0005-0000-0000-000080320000}"/>
    <cellStyle name="SAPBEXaggItem 6" xfId="12965" xr:uid="{00000000-0005-0000-0000-000081320000}"/>
    <cellStyle name="SAPBEXaggItem 7" xfId="12966" xr:uid="{00000000-0005-0000-0000-000082320000}"/>
    <cellStyle name="SAPBEXaggItem 8" xfId="12967" xr:uid="{00000000-0005-0000-0000-000083320000}"/>
    <cellStyle name="SAPBEXaggItem_Book2" xfId="12968" xr:uid="{00000000-0005-0000-0000-000084320000}"/>
    <cellStyle name="SAPBEXaggItemX" xfId="97" xr:uid="{00000000-0005-0000-0000-000085320000}"/>
    <cellStyle name="SAPBEXaggItemX 2" xfId="12969" xr:uid="{00000000-0005-0000-0000-000086320000}"/>
    <cellStyle name="SAPBEXaggItemX 3" xfId="12970" xr:uid="{00000000-0005-0000-0000-000087320000}"/>
    <cellStyle name="SAPBEXaggItemX 4" xfId="12971" xr:uid="{00000000-0005-0000-0000-000088320000}"/>
    <cellStyle name="SAPBEXaggItemX 5" xfId="12972" xr:uid="{00000000-0005-0000-0000-000089320000}"/>
    <cellStyle name="SAPBEXaggItemX 6" xfId="12973" xr:uid="{00000000-0005-0000-0000-00008A320000}"/>
    <cellStyle name="SAPBEXaggItemX 7" xfId="12974" xr:uid="{00000000-0005-0000-0000-00008B320000}"/>
    <cellStyle name="SAPBEXchaText" xfId="98" xr:uid="{00000000-0005-0000-0000-00008C320000}"/>
    <cellStyle name="SAPBEXchaText 2" xfId="12975" xr:uid="{00000000-0005-0000-0000-00008D320000}"/>
    <cellStyle name="SAPBEXchaText 2 2" xfId="12976" xr:uid="{00000000-0005-0000-0000-00008E320000}"/>
    <cellStyle name="SAPBEXchaText 2 3" xfId="12977" xr:uid="{00000000-0005-0000-0000-00008F320000}"/>
    <cellStyle name="SAPBEXchaText 2 4" xfId="12978" xr:uid="{00000000-0005-0000-0000-000090320000}"/>
    <cellStyle name="SAPBEXchaText 3" xfId="12979" xr:uid="{00000000-0005-0000-0000-000091320000}"/>
    <cellStyle name="SAPBEXchaText 3 2" xfId="12980" xr:uid="{00000000-0005-0000-0000-000092320000}"/>
    <cellStyle name="SAPBEXchaText 4" xfId="12981" xr:uid="{00000000-0005-0000-0000-000093320000}"/>
    <cellStyle name="SAPBEXchaText 5" xfId="12982" xr:uid="{00000000-0005-0000-0000-000094320000}"/>
    <cellStyle name="SAPBEXchaText 6" xfId="12983" xr:uid="{00000000-0005-0000-0000-000095320000}"/>
    <cellStyle name="SAPBEXchaText 7" xfId="12984" xr:uid="{00000000-0005-0000-0000-000096320000}"/>
    <cellStyle name="SAPBEXchaText 8" xfId="12985" xr:uid="{00000000-0005-0000-0000-000097320000}"/>
    <cellStyle name="SAPBEXchaText 9" xfId="12986" xr:uid="{00000000-0005-0000-0000-000098320000}"/>
    <cellStyle name="SAPBEXchaText_2011 ECCR Summary Reports (Jul-Dec)" xfId="12987" xr:uid="{00000000-0005-0000-0000-000099320000}"/>
    <cellStyle name="SAPBEXexcBad7" xfId="99" xr:uid="{00000000-0005-0000-0000-00009A320000}"/>
    <cellStyle name="SAPBEXexcBad7 2" xfId="12988" xr:uid="{00000000-0005-0000-0000-00009B320000}"/>
    <cellStyle name="SAPBEXexcBad7 3" xfId="12989" xr:uid="{00000000-0005-0000-0000-00009C320000}"/>
    <cellStyle name="SAPBEXexcBad7 4" xfId="12990" xr:uid="{00000000-0005-0000-0000-00009D320000}"/>
    <cellStyle name="SAPBEXexcBad7 5" xfId="12991" xr:uid="{00000000-0005-0000-0000-00009E320000}"/>
    <cellStyle name="SAPBEXexcBad7 6" xfId="12992" xr:uid="{00000000-0005-0000-0000-00009F320000}"/>
    <cellStyle name="SAPBEXexcBad7 7" xfId="12993" xr:uid="{00000000-0005-0000-0000-0000A0320000}"/>
    <cellStyle name="SAPBEXexcBad7 8" xfId="12994" xr:uid="{00000000-0005-0000-0000-0000A1320000}"/>
    <cellStyle name="SAPBEXexcBad8" xfId="100" xr:uid="{00000000-0005-0000-0000-0000A2320000}"/>
    <cellStyle name="SAPBEXexcBad8 2" xfId="12995" xr:uid="{00000000-0005-0000-0000-0000A3320000}"/>
    <cellStyle name="SAPBEXexcBad8 3" xfId="12996" xr:uid="{00000000-0005-0000-0000-0000A4320000}"/>
    <cellStyle name="SAPBEXexcBad8 4" xfId="12997" xr:uid="{00000000-0005-0000-0000-0000A5320000}"/>
    <cellStyle name="SAPBEXexcBad8 5" xfId="12998" xr:uid="{00000000-0005-0000-0000-0000A6320000}"/>
    <cellStyle name="SAPBEXexcBad8 6" xfId="12999" xr:uid="{00000000-0005-0000-0000-0000A7320000}"/>
    <cellStyle name="SAPBEXexcBad8 7" xfId="13000" xr:uid="{00000000-0005-0000-0000-0000A8320000}"/>
    <cellStyle name="SAPBEXexcBad8 8" xfId="13001" xr:uid="{00000000-0005-0000-0000-0000A9320000}"/>
    <cellStyle name="SAPBEXexcBad9" xfId="101" xr:uid="{00000000-0005-0000-0000-0000AA320000}"/>
    <cellStyle name="SAPBEXexcBad9 2" xfId="13002" xr:uid="{00000000-0005-0000-0000-0000AB320000}"/>
    <cellStyle name="SAPBEXexcBad9 3" xfId="13003" xr:uid="{00000000-0005-0000-0000-0000AC320000}"/>
    <cellStyle name="SAPBEXexcBad9 4" xfId="13004" xr:uid="{00000000-0005-0000-0000-0000AD320000}"/>
    <cellStyle name="SAPBEXexcBad9 5" xfId="13005" xr:uid="{00000000-0005-0000-0000-0000AE320000}"/>
    <cellStyle name="SAPBEXexcBad9 6" xfId="13006" xr:uid="{00000000-0005-0000-0000-0000AF320000}"/>
    <cellStyle name="SAPBEXexcBad9 7" xfId="13007" xr:uid="{00000000-0005-0000-0000-0000B0320000}"/>
    <cellStyle name="SAPBEXexcBad9 8" xfId="13008" xr:uid="{00000000-0005-0000-0000-0000B1320000}"/>
    <cellStyle name="SAPBEXexcCritical4" xfId="102" xr:uid="{00000000-0005-0000-0000-0000B2320000}"/>
    <cellStyle name="SAPBEXexcCritical4 2" xfId="13009" xr:uid="{00000000-0005-0000-0000-0000B3320000}"/>
    <cellStyle name="SAPBEXexcCritical4 3" xfId="13010" xr:uid="{00000000-0005-0000-0000-0000B4320000}"/>
    <cellStyle name="SAPBEXexcCritical4 4" xfId="13011" xr:uid="{00000000-0005-0000-0000-0000B5320000}"/>
    <cellStyle name="SAPBEXexcCritical4 5" xfId="13012" xr:uid="{00000000-0005-0000-0000-0000B6320000}"/>
    <cellStyle name="SAPBEXexcCritical4 6" xfId="13013" xr:uid="{00000000-0005-0000-0000-0000B7320000}"/>
    <cellStyle name="SAPBEXexcCritical4 7" xfId="13014" xr:uid="{00000000-0005-0000-0000-0000B8320000}"/>
    <cellStyle name="SAPBEXexcCritical4 8" xfId="13015" xr:uid="{00000000-0005-0000-0000-0000B9320000}"/>
    <cellStyle name="SAPBEXexcCritical5" xfId="103" xr:uid="{00000000-0005-0000-0000-0000BA320000}"/>
    <cellStyle name="SAPBEXexcCritical5 2" xfId="13016" xr:uid="{00000000-0005-0000-0000-0000BB320000}"/>
    <cellStyle name="SAPBEXexcCritical5 3" xfId="13017" xr:uid="{00000000-0005-0000-0000-0000BC320000}"/>
    <cellStyle name="SAPBEXexcCritical5 4" xfId="13018" xr:uid="{00000000-0005-0000-0000-0000BD320000}"/>
    <cellStyle name="SAPBEXexcCritical5 5" xfId="13019" xr:uid="{00000000-0005-0000-0000-0000BE320000}"/>
    <cellStyle name="SAPBEXexcCritical5 6" xfId="13020" xr:uid="{00000000-0005-0000-0000-0000BF320000}"/>
    <cellStyle name="SAPBEXexcCritical5 7" xfId="13021" xr:uid="{00000000-0005-0000-0000-0000C0320000}"/>
    <cellStyle name="SAPBEXexcCritical5 8" xfId="13022" xr:uid="{00000000-0005-0000-0000-0000C1320000}"/>
    <cellStyle name="SAPBEXexcCritical6" xfId="104" xr:uid="{00000000-0005-0000-0000-0000C2320000}"/>
    <cellStyle name="SAPBEXexcCritical6 2" xfId="13023" xr:uid="{00000000-0005-0000-0000-0000C3320000}"/>
    <cellStyle name="SAPBEXexcCritical6 3" xfId="13024" xr:uid="{00000000-0005-0000-0000-0000C4320000}"/>
    <cellStyle name="SAPBEXexcCritical6 4" xfId="13025" xr:uid="{00000000-0005-0000-0000-0000C5320000}"/>
    <cellStyle name="SAPBEXexcCritical6 5" xfId="13026" xr:uid="{00000000-0005-0000-0000-0000C6320000}"/>
    <cellStyle name="SAPBEXexcCritical6 6" xfId="13027" xr:uid="{00000000-0005-0000-0000-0000C7320000}"/>
    <cellStyle name="SAPBEXexcCritical6 7" xfId="13028" xr:uid="{00000000-0005-0000-0000-0000C8320000}"/>
    <cellStyle name="SAPBEXexcCritical6 8" xfId="13029" xr:uid="{00000000-0005-0000-0000-0000C9320000}"/>
    <cellStyle name="SAPBEXexcGood1" xfId="105" xr:uid="{00000000-0005-0000-0000-0000CA320000}"/>
    <cellStyle name="SAPBEXexcGood1 2" xfId="13030" xr:uid="{00000000-0005-0000-0000-0000CB320000}"/>
    <cellStyle name="SAPBEXexcGood1 3" xfId="13031" xr:uid="{00000000-0005-0000-0000-0000CC320000}"/>
    <cellStyle name="SAPBEXexcGood1 4" xfId="13032" xr:uid="{00000000-0005-0000-0000-0000CD320000}"/>
    <cellStyle name="SAPBEXexcGood1 5" xfId="13033" xr:uid="{00000000-0005-0000-0000-0000CE320000}"/>
    <cellStyle name="SAPBEXexcGood1 6" xfId="13034" xr:uid="{00000000-0005-0000-0000-0000CF320000}"/>
    <cellStyle name="SAPBEXexcGood1 7" xfId="13035" xr:uid="{00000000-0005-0000-0000-0000D0320000}"/>
    <cellStyle name="SAPBEXexcGood1 8" xfId="13036" xr:uid="{00000000-0005-0000-0000-0000D1320000}"/>
    <cellStyle name="SAPBEXexcGood2" xfId="106" xr:uid="{00000000-0005-0000-0000-0000D2320000}"/>
    <cellStyle name="SAPBEXexcGood2 2" xfId="13037" xr:uid="{00000000-0005-0000-0000-0000D3320000}"/>
    <cellStyle name="SAPBEXexcGood2 3" xfId="13038" xr:uid="{00000000-0005-0000-0000-0000D4320000}"/>
    <cellStyle name="SAPBEXexcGood2 4" xfId="13039" xr:uid="{00000000-0005-0000-0000-0000D5320000}"/>
    <cellStyle name="SAPBEXexcGood2 5" xfId="13040" xr:uid="{00000000-0005-0000-0000-0000D6320000}"/>
    <cellStyle name="SAPBEXexcGood2 6" xfId="13041" xr:uid="{00000000-0005-0000-0000-0000D7320000}"/>
    <cellStyle name="SAPBEXexcGood2 7" xfId="13042" xr:uid="{00000000-0005-0000-0000-0000D8320000}"/>
    <cellStyle name="SAPBEXexcGood2 8" xfId="13043" xr:uid="{00000000-0005-0000-0000-0000D9320000}"/>
    <cellStyle name="SAPBEXexcGood3" xfId="107" xr:uid="{00000000-0005-0000-0000-0000DA320000}"/>
    <cellStyle name="SAPBEXexcGood3 2" xfId="13044" xr:uid="{00000000-0005-0000-0000-0000DB320000}"/>
    <cellStyle name="SAPBEXexcGood3 3" xfId="13045" xr:uid="{00000000-0005-0000-0000-0000DC320000}"/>
    <cellStyle name="SAPBEXexcGood3 4" xfId="13046" xr:uid="{00000000-0005-0000-0000-0000DD320000}"/>
    <cellStyle name="SAPBEXexcGood3 5" xfId="13047" xr:uid="{00000000-0005-0000-0000-0000DE320000}"/>
    <cellStyle name="SAPBEXexcGood3 6" xfId="13048" xr:uid="{00000000-0005-0000-0000-0000DF320000}"/>
    <cellStyle name="SAPBEXexcGood3 7" xfId="13049" xr:uid="{00000000-0005-0000-0000-0000E0320000}"/>
    <cellStyle name="SAPBEXexcGood3 8" xfId="13050" xr:uid="{00000000-0005-0000-0000-0000E1320000}"/>
    <cellStyle name="SAPBEXfilterDrill" xfId="108" xr:uid="{00000000-0005-0000-0000-0000E2320000}"/>
    <cellStyle name="SAPBEXfilterDrill 2" xfId="13051" xr:uid="{00000000-0005-0000-0000-0000E3320000}"/>
    <cellStyle name="SAPBEXfilterDrill 3" xfId="13052" xr:uid="{00000000-0005-0000-0000-0000E4320000}"/>
    <cellStyle name="SAPBEXfilterDrill 4" xfId="13053" xr:uid="{00000000-0005-0000-0000-0000E5320000}"/>
    <cellStyle name="SAPBEXfilterDrill 5" xfId="13054" xr:uid="{00000000-0005-0000-0000-0000E6320000}"/>
    <cellStyle name="SAPBEXfilterDrill 6" xfId="13055" xr:uid="{00000000-0005-0000-0000-0000E7320000}"/>
    <cellStyle name="SAPBEXfilterDrill 7" xfId="13056" xr:uid="{00000000-0005-0000-0000-0000E8320000}"/>
    <cellStyle name="SAPBEXfilterItem" xfId="109" xr:uid="{00000000-0005-0000-0000-0000E9320000}"/>
    <cellStyle name="SAPBEXfilterItem 2" xfId="13057" xr:uid="{00000000-0005-0000-0000-0000EA320000}"/>
    <cellStyle name="SAPBEXfilterItem 3" xfId="13058" xr:uid="{00000000-0005-0000-0000-0000EB320000}"/>
    <cellStyle name="SAPBEXfilterItem 4" xfId="13059" xr:uid="{00000000-0005-0000-0000-0000EC320000}"/>
    <cellStyle name="SAPBEXfilterItem 5" xfId="13060" xr:uid="{00000000-0005-0000-0000-0000ED320000}"/>
    <cellStyle name="SAPBEXfilterItem 6" xfId="13061" xr:uid="{00000000-0005-0000-0000-0000EE320000}"/>
    <cellStyle name="SAPBEXfilterItem 7" xfId="13062" xr:uid="{00000000-0005-0000-0000-0000EF320000}"/>
    <cellStyle name="SAPBEXfilterItem 8" xfId="13063" xr:uid="{00000000-0005-0000-0000-0000F0320000}"/>
    <cellStyle name="SAPBEXfilterText" xfId="110" xr:uid="{00000000-0005-0000-0000-0000F1320000}"/>
    <cellStyle name="SAPBEXfilterText 2" xfId="13064" xr:uid="{00000000-0005-0000-0000-0000F2320000}"/>
    <cellStyle name="SAPBEXfilterText 2 2" xfId="13065" xr:uid="{00000000-0005-0000-0000-0000F3320000}"/>
    <cellStyle name="SAPBEXfilterText 3" xfId="13066" xr:uid="{00000000-0005-0000-0000-0000F4320000}"/>
    <cellStyle name="SAPBEXfilterText 4" xfId="13067" xr:uid="{00000000-0005-0000-0000-0000F5320000}"/>
    <cellStyle name="SAPBEXfilterText 5" xfId="13068" xr:uid="{00000000-0005-0000-0000-0000F6320000}"/>
    <cellStyle name="SAPBEXfilterText 6" xfId="13069" xr:uid="{00000000-0005-0000-0000-0000F7320000}"/>
    <cellStyle name="SAPBEXformats" xfId="111" xr:uid="{00000000-0005-0000-0000-0000F8320000}"/>
    <cellStyle name="SAPBEXformats 2" xfId="13070" xr:uid="{00000000-0005-0000-0000-0000F9320000}"/>
    <cellStyle name="SAPBEXformats 3" xfId="13071" xr:uid="{00000000-0005-0000-0000-0000FA320000}"/>
    <cellStyle name="SAPBEXformats 4" xfId="13072" xr:uid="{00000000-0005-0000-0000-0000FB320000}"/>
    <cellStyle name="SAPBEXformats 5" xfId="13073" xr:uid="{00000000-0005-0000-0000-0000FC320000}"/>
    <cellStyle name="SAPBEXformats 6" xfId="13074" xr:uid="{00000000-0005-0000-0000-0000FD320000}"/>
    <cellStyle name="SAPBEXformats 7" xfId="13075" xr:uid="{00000000-0005-0000-0000-0000FE320000}"/>
    <cellStyle name="SAPBEXformats 8" xfId="13076" xr:uid="{00000000-0005-0000-0000-0000FF320000}"/>
    <cellStyle name="SAPBEXheaderItem" xfId="112" xr:uid="{00000000-0005-0000-0000-000000330000}"/>
    <cellStyle name="SAPBEXheaderItem 10" xfId="13077" xr:uid="{00000000-0005-0000-0000-000001330000}"/>
    <cellStyle name="SAPBEXheaderItem 2" xfId="13078" xr:uid="{00000000-0005-0000-0000-000002330000}"/>
    <cellStyle name="SAPBEXheaderItem 2 2" xfId="13079" xr:uid="{00000000-0005-0000-0000-000003330000}"/>
    <cellStyle name="SAPBEXheaderItem 2 3" xfId="13080" xr:uid="{00000000-0005-0000-0000-000004330000}"/>
    <cellStyle name="SAPBEXheaderItem 3" xfId="13081" xr:uid="{00000000-0005-0000-0000-000005330000}"/>
    <cellStyle name="SAPBEXheaderItem 3 2" xfId="13082" xr:uid="{00000000-0005-0000-0000-000006330000}"/>
    <cellStyle name="SAPBEXheaderItem 4" xfId="13083" xr:uid="{00000000-0005-0000-0000-000007330000}"/>
    <cellStyle name="SAPBEXheaderItem 5" xfId="13084" xr:uid="{00000000-0005-0000-0000-000008330000}"/>
    <cellStyle name="SAPBEXheaderItem 6" xfId="13085" xr:uid="{00000000-0005-0000-0000-000009330000}"/>
    <cellStyle name="SAPBEXheaderItem 7" xfId="13086" xr:uid="{00000000-0005-0000-0000-00000A330000}"/>
    <cellStyle name="SAPBEXheaderItem 8" xfId="13087" xr:uid="{00000000-0005-0000-0000-00000B330000}"/>
    <cellStyle name="SAPBEXheaderItem 9" xfId="13088" xr:uid="{00000000-0005-0000-0000-00000C330000}"/>
    <cellStyle name="SAPBEXheaderItem_03 2012 CS MOPR Report" xfId="13089" xr:uid="{00000000-0005-0000-0000-00000D330000}"/>
    <cellStyle name="SAPBEXheaderText" xfId="113" xr:uid="{00000000-0005-0000-0000-00000E330000}"/>
    <cellStyle name="SAPBEXheaderText 10" xfId="13090" xr:uid="{00000000-0005-0000-0000-00000F330000}"/>
    <cellStyle name="SAPBEXheaderText 2" xfId="13091" xr:uid="{00000000-0005-0000-0000-000010330000}"/>
    <cellStyle name="SAPBEXheaderText 2 2" xfId="13092" xr:uid="{00000000-0005-0000-0000-000011330000}"/>
    <cellStyle name="SAPBEXheaderText 2 3" xfId="13093" xr:uid="{00000000-0005-0000-0000-000012330000}"/>
    <cellStyle name="SAPBEXheaderText 3" xfId="13094" xr:uid="{00000000-0005-0000-0000-000013330000}"/>
    <cellStyle name="SAPBEXheaderText 3 2" xfId="13095" xr:uid="{00000000-0005-0000-0000-000014330000}"/>
    <cellStyle name="SAPBEXheaderText 4" xfId="13096" xr:uid="{00000000-0005-0000-0000-000015330000}"/>
    <cellStyle name="SAPBEXheaderText 5" xfId="13097" xr:uid="{00000000-0005-0000-0000-000016330000}"/>
    <cellStyle name="SAPBEXheaderText 6" xfId="13098" xr:uid="{00000000-0005-0000-0000-000017330000}"/>
    <cellStyle name="SAPBEXheaderText 7" xfId="13099" xr:uid="{00000000-0005-0000-0000-000018330000}"/>
    <cellStyle name="SAPBEXheaderText 8" xfId="13100" xr:uid="{00000000-0005-0000-0000-000019330000}"/>
    <cellStyle name="SAPBEXheaderText 9" xfId="13101" xr:uid="{00000000-0005-0000-0000-00001A330000}"/>
    <cellStyle name="SAPBEXheaderText_03 2012 CS MOPR Report" xfId="13102" xr:uid="{00000000-0005-0000-0000-00001B330000}"/>
    <cellStyle name="SAPBEXHLevel0" xfId="114" xr:uid="{00000000-0005-0000-0000-00001C330000}"/>
    <cellStyle name="SAPBEXHLevel0 10" xfId="13103" xr:uid="{00000000-0005-0000-0000-00001D330000}"/>
    <cellStyle name="SAPBEXHLevel0 11" xfId="13104" xr:uid="{00000000-0005-0000-0000-00001E330000}"/>
    <cellStyle name="SAPBEXHLevel0 12" xfId="13105" xr:uid="{00000000-0005-0000-0000-00001F330000}"/>
    <cellStyle name="SAPBEXHLevel0 2" xfId="13106" xr:uid="{00000000-0005-0000-0000-000020330000}"/>
    <cellStyle name="SAPBEXHLevel0 2 2" xfId="13107" xr:uid="{00000000-0005-0000-0000-000021330000}"/>
    <cellStyle name="SAPBEXHLevel0 2 2 2" xfId="13108" xr:uid="{00000000-0005-0000-0000-000022330000}"/>
    <cellStyle name="SAPBEXHLevel0 2 2 3" xfId="13109" xr:uid="{00000000-0005-0000-0000-000023330000}"/>
    <cellStyle name="SAPBEXHLevel0 2 3" xfId="13110" xr:uid="{00000000-0005-0000-0000-000024330000}"/>
    <cellStyle name="SAPBEXHLevel0 2 4" xfId="13111" xr:uid="{00000000-0005-0000-0000-000025330000}"/>
    <cellStyle name="SAPBEXHLevel0 3" xfId="13112" xr:uid="{00000000-0005-0000-0000-000026330000}"/>
    <cellStyle name="SAPBEXHLevel0 3 2" xfId="13113" xr:uid="{00000000-0005-0000-0000-000027330000}"/>
    <cellStyle name="SAPBEXHLevel0 3 3" xfId="13114" xr:uid="{00000000-0005-0000-0000-000028330000}"/>
    <cellStyle name="SAPBEXHLevel0 4" xfId="13115" xr:uid="{00000000-0005-0000-0000-000029330000}"/>
    <cellStyle name="SAPBEXHLevel0 4 2" xfId="13116" xr:uid="{00000000-0005-0000-0000-00002A330000}"/>
    <cellStyle name="SAPBEXHLevel0 4 3" xfId="13117" xr:uid="{00000000-0005-0000-0000-00002B330000}"/>
    <cellStyle name="SAPBEXHLevel0 5" xfId="13118" xr:uid="{00000000-0005-0000-0000-00002C330000}"/>
    <cellStyle name="SAPBEXHLevel0 5 2" xfId="13119" xr:uid="{00000000-0005-0000-0000-00002D330000}"/>
    <cellStyle name="SAPBEXHLevel0 5 3" xfId="13120" xr:uid="{00000000-0005-0000-0000-00002E330000}"/>
    <cellStyle name="SAPBEXHLevel0 6" xfId="13121" xr:uid="{00000000-0005-0000-0000-00002F330000}"/>
    <cellStyle name="SAPBEXHLevel0 6 2" xfId="13122" xr:uid="{00000000-0005-0000-0000-000030330000}"/>
    <cellStyle name="SAPBEXHLevel0 6 3" xfId="13123" xr:uid="{00000000-0005-0000-0000-000031330000}"/>
    <cellStyle name="SAPBEXHLevel0 7" xfId="13124" xr:uid="{00000000-0005-0000-0000-000032330000}"/>
    <cellStyle name="SAPBEXHLevel0 7 2" xfId="13125" xr:uid="{00000000-0005-0000-0000-000033330000}"/>
    <cellStyle name="SAPBEXHLevel0 7 3" xfId="13126" xr:uid="{00000000-0005-0000-0000-000034330000}"/>
    <cellStyle name="SAPBEXHLevel0 8" xfId="13127" xr:uid="{00000000-0005-0000-0000-000035330000}"/>
    <cellStyle name="SAPBEXHLevel0 8 2" xfId="13128" xr:uid="{00000000-0005-0000-0000-000036330000}"/>
    <cellStyle name="SAPBEXHLevel0 8 3" xfId="13129" xr:uid="{00000000-0005-0000-0000-000037330000}"/>
    <cellStyle name="SAPBEXHLevel0 9" xfId="13130" xr:uid="{00000000-0005-0000-0000-000038330000}"/>
    <cellStyle name="SAPBEXHLevel0_2011 ECCR Summary Reports (Jul-Dec)" xfId="13131" xr:uid="{00000000-0005-0000-0000-000039330000}"/>
    <cellStyle name="SAPBEXHLevel0X" xfId="115" xr:uid="{00000000-0005-0000-0000-00003A330000}"/>
    <cellStyle name="SAPBEXHLevel0X 10" xfId="13132" xr:uid="{00000000-0005-0000-0000-00003B330000}"/>
    <cellStyle name="SAPBEXHLevel0X 11" xfId="13133" xr:uid="{00000000-0005-0000-0000-00003C330000}"/>
    <cellStyle name="SAPBEXHLevel0X 12" xfId="13134" xr:uid="{00000000-0005-0000-0000-00003D330000}"/>
    <cellStyle name="SAPBEXHLevel0X 2" xfId="13135" xr:uid="{00000000-0005-0000-0000-00003E330000}"/>
    <cellStyle name="SAPBEXHLevel0X 2 2" xfId="13136" xr:uid="{00000000-0005-0000-0000-00003F330000}"/>
    <cellStyle name="SAPBEXHLevel0X 2 2 2" xfId="13137" xr:uid="{00000000-0005-0000-0000-000040330000}"/>
    <cellStyle name="SAPBEXHLevel0X 2 2 3" xfId="13138" xr:uid="{00000000-0005-0000-0000-000041330000}"/>
    <cellStyle name="SAPBEXHLevel0X 2 3" xfId="13139" xr:uid="{00000000-0005-0000-0000-000042330000}"/>
    <cellStyle name="SAPBEXHLevel0X 2 4" xfId="13140" xr:uid="{00000000-0005-0000-0000-000043330000}"/>
    <cellStyle name="SAPBEXHLevel0X 2 5" xfId="13141" xr:uid="{00000000-0005-0000-0000-000044330000}"/>
    <cellStyle name="SAPBEXHLevel0X 3" xfId="13142" xr:uid="{00000000-0005-0000-0000-000045330000}"/>
    <cellStyle name="SAPBEXHLevel0X 3 2" xfId="13143" xr:uid="{00000000-0005-0000-0000-000046330000}"/>
    <cellStyle name="SAPBEXHLevel0X 3 3" xfId="13144" xr:uid="{00000000-0005-0000-0000-000047330000}"/>
    <cellStyle name="SAPBEXHLevel0X 4" xfId="13145" xr:uid="{00000000-0005-0000-0000-000048330000}"/>
    <cellStyle name="SAPBEXHLevel0X 4 2" xfId="13146" xr:uid="{00000000-0005-0000-0000-000049330000}"/>
    <cellStyle name="SAPBEXHLevel0X 4 3" xfId="13147" xr:uid="{00000000-0005-0000-0000-00004A330000}"/>
    <cellStyle name="SAPBEXHLevel0X 5" xfId="13148" xr:uid="{00000000-0005-0000-0000-00004B330000}"/>
    <cellStyle name="SAPBEXHLevel0X 5 2" xfId="13149" xr:uid="{00000000-0005-0000-0000-00004C330000}"/>
    <cellStyle name="SAPBEXHLevel0X 5 3" xfId="13150" xr:uid="{00000000-0005-0000-0000-00004D330000}"/>
    <cellStyle name="SAPBEXHLevel0X 6" xfId="13151" xr:uid="{00000000-0005-0000-0000-00004E330000}"/>
    <cellStyle name="SAPBEXHLevel0X 6 2" xfId="13152" xr:uid="{00000000-0005-0000-0000-00004F330000}"/>
    <cellStyle name="SAPBEXHLevel0X 6 3" xfId="13153" xr:uid="{00000000-0005-0000-0000-000050330000}"/>
    <cellStyle name="SAPBEXHLevel0X 7" xfId="13154" xr:uid="{00000000-0005-0000-0000-000051330000}"/>
    <cellStyle name="SAPBEXHLevel0X 7 2" xfId="13155" xr:uid="{00000000-0005-0000-0000-000052330000}"/>
    <cellStyle name="SAPBEXHLevel0X 7 3" xfId="13156" xr:uid="{00000000-0005-0000-0000-000053330000}"/>
    <cellStyle name="SAPBEXHLevel0X 8" xfId="13157" xr:uid="{00000000-0005-0000-0000-000054330000}"/>
    <cellStyle name="SAPBEXHLevel0X 8 2" xfId="13158" xr:uid="{00000000-0005-0000-0000-000055330000}"/>
    <cellStyle name="SAPBEXHLevel0X 8 3" xfId="13159" xr:uid="{00000000-0005-0000-0000-000056330000}"/>
    <cellStyle name="SAPBEXHLevel0X 9" xfId="13160" xr:uid="{00000000-0005-0000-0000-000057330000}"/>
    <cellStyle name="SAPBEXHLevel0X_03 2012 SAP Data" xfId="13161" xr:uid="{00000000-0005-0000-0000-000058330000}"/>
    <cellStyle name="SAPBEXHLevel1" xfId="116" xr:uid="{00000000-0005-0000-0000-000059330000}"/>
    <cellStyle name="SAPBEXHLevel1 10" xfId="13162" xr:uid="{00000000-0005-0000-0000-00005A330000}"/>
    <cellStyle name="SAPBEXHLevel1 11" xfId="13163" xr:uid="{00000000-0005-0000-0000-00005B330000}"/>
    <cellStyle name="SAPBEXHLevel1 12" xfId="13164" xr:uid="{00000000-0005-0000-0000-00005C330000}"/>
    <cellStyle name="SAPBEXHLevel1 2" xfId="13165" xr:uid="{00000000-0005-0000-0000-00005D330000}"/>
    <cellStyle name="SAPBEXHLevel1 2 2" xfId="13166" xr:uid="{00000000-0005-0000-0000-00005E330000}"/>
    <cellStyle name="SAPBEXHLevel1 2 2 2" xfId="13167" xr:uid="{00000000-0005-0000-0000-00005F330000}"/>
    <cellStyle name="SAPBEXHLevel1 2 2 3" xfId="13168" xr:uid="{00000000-0005-0000-0000-000060330000}"/>
    <cellStyle name="SAPBEXHLevel1 2 3" xfId="13169" xr:uid="{00000000-0005-0000-0000-000061330000}"/>
    <cellStyle name="SAPBEXHLevel1 2 4" xfId="13170" xr:uid="{00000000-0005-0000-0000-000062330000}"/>
    <cellStyle name="SAPBEXHLevel1 3" xfId="13171" xr:uid="{00000000-0005-0000-0000-000063330000}"/>
    <cellStyle name="SAPBEXHLevel1 3 2" xfId="13172" xr:uid="{00000000-0005-0000-0000-000064330000}"/>
    <cellStyle name="SAPBEXHLevel1 3 3" xfId="13173" xr:uid="{00000000-0005-0000-0000-000065330000}"/>
    <cellStyle name="SAPBEXHLevel1 4" xfId="13174" xr:uid="{00000000-0005-0000-0000-000066330000}"/>
    <cellStyle name="SAPBEXHLevel1 4 2" xfId="13175" xr:uid="{00000000-0005-0000-0000-000067330000}"/>
    <cellStyle name="SAPBEXHLevel1 4 3" xfId="13176" xr:uid="{00000000-0005-0000-0000-000068330000}"/>
    <cellStyle name="SAPBEXHLevel1 5" xfId="13177" xr:uid="{00000000-0005-0000-0000-000069330000}"/>
    <cellStyle name="SAPBEXHLevel1 5 2" xfId="13178" xr:uid="{00000000-0005-0000-0000-00006A330000}"/>
    <cellStyle name="SAPBEXHLevel1 5 3" xfId="13179" xr:uid="{00000000-0005-0000-0000-00006B330000}"/>
    <cellStyle name="SAPBEXHLevel1 6" xfId="13180" xr:uid="{00000000-0005-0000-0000-00006C330000}"/>
    <cellStyle name="SAPBEXHLevel1 6 2" xfId="13181" xr:uid="{00000000-0005-0000-0000-00006D330000}"/>
    <cellStyle name="SAPBEXHLevel1 6 3" xfId="13182" xr:uid="{00000000-0005-0000-0000-00006E330000}"/>
    <cellStyle name="SAPBEXHLevel1 7" xfId="13183" xr:uid="{00000000-0005-0000-0000-00006F330000}"/>
    <cellStyle name="SAPBEXHLevel1 7 2" xfId="13184" xr:uid="{00000000-0005-0000-0000-000070330000}"/>
    <cellStyle name="SAPBEXHLevel1 7 3" xfId="13185" xr:uid="{00000000-0005-0000-0000-000071330000}"/>
    <cellStyle name="SAPBEXHLevel1 8" xfId="13186" xr:uid="{00000000-0005-0000-0000-000072330000}"/>
    <cellStyle name="SAPBEXHLevel1 8 2" xfId="13187" xr:uid="{00000000-0005-0000-0000-000073330000}"/>
    <cellStyle name="SAPBEXHLevel1 8 3" xfId="13188" xr:uid="{00000000-0005-0000-0000-000074330000}"/>
    <cellStyle name="SAPBEXHLevel1 9" xfId="13189" xr:uid="{00000000-0005-0000-0000-000075330000}"/>
    <cellStyle name="SAPBEXHLevel1_03 2012 SAP Data" xfId="13190" xr:uid="{00000000-0005-0000-0000-000076330000}"/>
    <cellStyle name="SAPBEXHLevel1X" xfId="117" xr:uid="{00000000-0005-0000-0000-000077330000}"/>
    <cellStyle name="SAPBEXHLevel1X 10" xfId="13191" xr:uid="{00000000-0005-0000-0000-000078330000}"/>
    <cellStyle name="SAPBEXHLevel1X 11" xfId="13192" xr:uid="{00000000-0005-0000-0000-000079330000}"/>
    <cellStyle name="SAPBEXHLevel1X 12" xfId="13193" xr:uid="{00000000-0005-0000-0000-00007A330000}"/>
    <cellStyle name="SAPBEXHLevel1X 2" xfId="13194" xr:uid="{00000000-0005-0000-0000-00007B330000}"/>
    <cellStyle name="SAPBEXHLevel1X 2 2" xfId="13195" xr:uid="{00000000-0005-0000-0000-00007C330000}"/>
    <cellStyle name="SAPBEXHLevel1X 2 2 2" xfId="13196" xr:uid="{00000000-0005-0000-0000-00007D330000}"/>
    <cellStyle name="SAPBEXHLevel1X 2 2 3" xfId="13197" xr:uid="{00000000-0005-0000-0000-00007E330000}"/>
    <cellStyle name="SAPBEXHLevel1X 2 3" xfId="13198" xr:uid="{00000000-0005-0000-0000-00007F330000}"/>
    <cellStyle name="SAPBEXHLevel1X 2 4" xfId="13199" xr:uid="{00000000-0005-0000-0000-000080330000}"/>
    <cellStyle name="SAPBEXHLevel1X 3" xfId="13200" xr:uid="{00000000-0005-0000-0000-000081330000}"/>
    <cellStyle name="SAPBEXHLevel1X 3 2" xfId="13201" xr:uid="{00000000-0005-0000-0000-000082330000}"/>
    <cellStyle name="SAPBEXHLevel1X 3 3" xfId="13202" xr:uid="{00000000-0005-0000-0000-000083330000}"/>
    <cellStyle name="SAPBEXHLevel1X 4" xfId="13203" xr:uid="{00000000-0005-0000-0000-000084330000}"/>
    <cellStyle name="SAPBEXHLevel1X 4 2" xfId="13204" xr:uid="{00000000-0005-0000-0000-000085330000}"/>
    <cellStyle name="SAPBEXHLevel1X 4 3" xfId="13205" xr:uid="{00000000-0005-0000-0000-000086330000}"/>
    <cellStyle name="SAPBEXHLevel1X 5" xfId="13206" xr:uid="{00000000-0005-0000-0000-000087330000}"/>
    <cellStyle name="SAPBEXHLevel1X 5 2" xfId="13207" xr:uid="{00000000-0005-0000-0000-000088330000}"/>
    <cellStyle name="SAPBEXHLevel1X 5 3" xfId="13208" xr:uid="{00000000-0005-0000-0000-000089330000}"/>
    <cellStyle name="SAPBEXHLevel1X 6" xfId="13209" xr:uid="{00000000-0005-0000-0000-00008A330000}"/>
    <cellStyle name="SAPBEXHLevel1X 6 2" xfId="13210" xr:uid="{00000000-0005-0000-0000-00008B330000}"/>
    <cellStyle name="SAPBEXHLevel1X 6 3" xfId="13211" xr:uid="{00000000-0005-0000-0000-00008C330000}"/>
    <cellStyle name="SAPBEXHLevel1X 7" xfId="13212" xr:uid="{00000000-0005-0000-0000-00008D330000}"/>
    <cellStyle name="SAPBEXHLevel1X 7 2" xfId="13213" xr:uid="{00000000-0005-0000-0000-00008E330000}"/>
    <cellStyle name="SAPBEXHLevel1X 7 3" xfId="13214" xr:uid="{00000000-0005-0000-0000-00008F330000}"/>
    <cellStyle name="SAPBEXHLevel1X 8" xfId="13215" xr:uid="{00000000-0005-0000-0000-000090330000}"/>
    <cellStyle name="SAPBEXHLevel1X 8 2" xfId="13216" xr:uid="{00000000-0005-0000-0000-000091330000}"/>
    <cellStyle name="SAPBEXHLevel1X 8 3" xfId="13217" xr:uid="{00000000-0005-0000-0000-000092330000}"/>
    <cellStyle name="SAPBEXHLevel1X 9" xfId="13218" xr:uid="{00000000-0005-0000-0000-000093330000}"/>
    <cellStyle name="SAPBEXHLevel1X_03 2012 SAP Data" xfId="13219" xr:uid="{00000000-0005-0000-0000-000094330000}"/>
    <cellStyle name="SAPBEXHLevel2" xfId="118" xr:uid="{00000000-0005-0000-0000-000095330000}"/>
    <cellStyle name="SAPBEXHLevel2 10" xfId="13220" xr:uid="{00000000-0005-0000-0000-000096330000}"/>
    <cellStyle name="SAPBEXHLevel2 11" xfId="13221" xr:uid="{00000000-0005-0000-0000-000097330000}"/>
    <cellStyle name="SAPBEXHLevel2 12" xfId="13222" xr:uid="{00000000-0005-0000-0000-000098330000}"/>
    <cellStyle name="SAPBEXHLevel2 2" xfId="13223" xr:uid="{00000000-0005-0000-0000-000099330000}"/>
    <cellStyle name="SAPBEXHLevel2 2 2" xfId="13224" xr:uid="{00000000-0005-0000-0000-00009A330000}"/>
    <cellStyle name="SAPBEXHLevel2 2 2 2" xfId="13225" xr:uid="{00000000-0005-0000-0000-00009B330000}"/>
    <cellStyle name="SAPBEXHLevel2 2 2 3" xfId="13226" xr:uid="{00000000-0005-0000-0000-00009C330000}"/>
    <cellStyle name="SAPBEXHLevel2 2 3" xfId="13227" xr:uid="{00000000-0005-0000-0000-00009D330000}"/>
    <cellStyle name="SAPBEXHLevel2 2 4" xfId="13228" xr:uid="{00000000-0005-0000-0000-00009E330000}"/>
    <cellStyle name="SAPBEXHLevel2 3" xfId="13229" xr:uid="{00000000-0005-0000-0000-00009F330000}"/>
    <cellStyle name="SAPBEXHLevel2 3 2" xfId="13230" xr:uid="{00000000-0005-0000-0000-0000A0330000}"/>
    <cellStyle name="SAPBEXHLevel2 3 3" xfId="13231" xr:uid="{00000000-0005-0000-0000-0000A1330000}"/>
    <cellStyle name="SAPBEXHLevel2 4" xfId="13232" xr:uid="{00000000-0005-0000-0000-0000A2330000}"/>
    <cellStyle name="SAPBEXHLevel2 4 2" xfId="13233" xr:uid="{00000000-0005-0000-0000-0000A3330000}"/>
    <cellStyle name="SAPBEXHLevel2 4 3" xfId="13234" xr:uid="{00000000-0005-0000-0000-0000A4330000}"/>
    <cellStyle name="SAPBEXHLevel2 5" xfId="13235" xr:uid="{00000000-0005-0000-0000-0000A5330000}"/>
    <cellStyle name="SAPBEXHLevel2 5 2" xfId="13236" xr:uid="{00000000-0005-0000-0000-0000A6330000}"/>
    <cellStyle name="SAPBEXHLevel2 5 3" xfId="13237" xr:uid="{00000000-0005-0000-0000-0000A7330000}"/>
    <cellStyle name="SAPBEXHLevel2 6" xfId="13238" xr:uid="{00000000-0005-0000-0000-0000A8330000}"/>
    <cellStyle name="SAPBEXHLevel2 6 2" xfId="13239" xr:uid="{00000000-0005-0000-0000-0000A9330000}"/>
    <cellStyle name="SAPBEXHLevel2 6 3" xfId="13240" xr:uid="{00000000-0005-0000-0000-0000AA330000}"/>
    <cellStyle name="SAPBEXHLevel2 7" xfId="13241" xr:uid="{00000000-0005-0000-0000-0000AB330000}"/>
    <cellStyle name="SAPBEXHLevel2 7 2" xfId="13242" xr:uid="{00000000-0005-0000-0000-0000AC330000}"/>
    <cellStyle name="SAPBEXHLevel2 7 3" xfId="13243" xr:uid="{00000000-0005-0000-0000-0000AD330000}"/>
    <cellStyle name="SAPBEXHLevel2 8" xfId="13244" xr:uid="{00000000-0005-0000-0000-0000AE330000}"/>
    <cellStyle name="SAPBEXHLevel2 8 2" xfId="13245" xr:uid="{00000000-0005-0000-0000-0000AF330000}"/>
    <cellStyle name="SAPBEXHLevel2 8 3" xfId="13246" xr:uid="{00000000-0005-0000-0000-0000B0330000}"/>
    <cellStyle name="SAPBEXHLevel2 9" xfId="13247" xr:uid="{00000000-0005-0000-0000-0000B1330000}"/>
    <cellStyle name="SAPBEXHLevel2_03 2012 SAP Data" xfId="13248" xr:uid="{00000000-0005-0000-0000-0000B2330000}"/>
    <cellStyle name="SAPBEXHLevel2X" xfId="119" xr:uid="{00000000-0005-0000-0000-0000B3330000}"/>
    <cellStyle name="SAPBEXHLevel2X 10" xfId="13249" xr:uid="{00000000-0005-0000-0000-0000B4330000}"/>
    <cellStyle name="SAPBEXHLevel2X 11" xfId="13250" xr:uid="{00000000-0005-0000-0000-0000B5330000}"/>
    <cellStyle name="SAPBEXHLevel2X 12" xfId="13251" xr:uid="{00000000-0005-0000-0000-0000B6330000}"/>
    <cellStyle name="SAPBEXHLevel2X 2" xfId="13252" xr:uid="{00000000-0005-0000-0000-0000B7330000}"/>
    <cellStyle name="SAPBEXHLevel2X 2 2" xfId="13253" xr:uid="{00000000-0005-0000-0000-0000B8330000}"/>
    <cellStyle name="SAPBEXHLevel2X 2 2 2" xfId="13254" xr:uid="{00000000-0005-0000-0000-0000B9330000}"/>
    <cellStyle name="SAPBEXHLevel2X 2 2 3" xfId="13255" xr:uid="{00000000-0005-0000-0000-0000BA330000}"/>
    <cellStyle name="SAPBEXHLevel2X 2 3" xfId="13256" xr:uid="{00000000-0005-0000-0000-0000BB330000}"/>
    <cellStyle name="SAPBEXHLevel2X 2 4" xfId="13257" xr:uid="{00000000-0005-0000-0000-0000BC330000}"/>
    <cellStyle name="SAPBEXHLevel2X 2 5" xfId="13258" xr:uid="{00000000-0005-0000-0000-0000BD330000}"/>
    <cellStyle name="SAPBEXHLevel2X 3" xfId="13259" xr:uid="{00000000-0005-0000-0000-0000BE330000}"/>
    <cellStyle name="SAPBEXHLevel2X 3 2" xfId="13260" xr:uid="{00000000-0005-0000-0000-0000BF330000}"/>
    <cellStyle name="SAPBEXHLevel2X 3 3" xfId="13261" xr:uid="{00000000-0005-0000-0000-0000C0330000}"/>
    <cellStyle name="SAPBEXHLevel2X 4" xfId="13262" xr:uid="{00000000-0005-0000-0000-0000C1330000}"/>
    <cellStyle name="SAPBEXHLevel2X 4 2" xfId="13263" xr:uid="{00000000-0005-0000-0000-0000C2330000}"/>
    <cellStyle name="SAPBEXHLevel2X 4 3" xfId="13264" xr:uid="{00000000-0005-0000-0000-0000C3330000}"/>
    <cellStyle name="SAPBEXHLevel2X 5" xfId="13265" xr:uid="{00000000-0005-0000-0000-0000C4330000}"/>
    <cellStyle name="SAPBEXHLevel2X 5 2" xfId="13266" xr:uid="{00000000-0005-0000-0000-0000C5330000}"/>
    <cellStyle name="SAPBEXHLevel2X 5 3" xfId="13267" xr:uid="{00000000-0005-0000-0000-0000C6330000}"/>
    <cellStyle name="SAPBEXHLevel2X 6" xfId="13268" xr:uid="{00000000-0005-0000-0000-0000C7330000}"/>
    <cellStyle name="SAPBEXHLevel2X 6 2" xfId="13269" xr:uid="{00000000-0005-0000-0000-0000C8330000}"/>
    <cellStyle name="SAPBEXHLevel2X 6 3" xfId="13270" xr:uid="{00000000-0005-0000-0000-0000C9330000}"/>
    <cellStyle name="SAPBEXHLevel2X 7" xfId="13271" xr:uid="{00000000-0005-0000-0000-0000CA330000}"/>
    <cellStyle name="SAPBEXHLevel2X 7 2" xfId="13272" xr:uid="{00000000-0005-0000-0000-0000CB330000}"/>
    <cellStyle name="SAPBEXHLevel2X 7 3" xfId="13273" xr:uid="{00000000-0005-0000-0000-0000CC330000}"/>
    <cellStyle name="SAPBEXHLevel2X 8" xfId="13274" xr:uid="{00000000-0005-0000-0000-0000CD330000}"/>
    <cellStyle name="SAPBEXHLevel2X 8 2" xfId="13275" xr:uid="{00000000-0005-0000-0000-0000CE330000}"/>
    <cellStyle name="SAPBEXHLevel2X 8 3" xfId="13276" xr:uid="{00000000-0005-0000-0000-0000CF330000}"/>
    <cellStyle name="SAPBEXHLevel2X 9" xfId="13277" xr:uid="{00000000-0005-0000-0000-0000D0330000}"/>
    <cellStyle name="SAPBEXHLevel2X_03 2012 SAP Data" xfId="13278" xr:uid="{00000000-0005-0000-0000-0000D1330000}"/>
    <cellStyle name="SAPBEXHLevel3" xfId="120" xr:uid="{00000000-0005-0000-0000-0000D2330000}"/>
    <cellStyle name="SAPBEXHLevel3 10" xfId="13279" xr:uid="{00000000-0005-0000-0000-0000D3330000}"/>
    <cellStyle name="SAPBEXHLevel3 11" xfId="13280" xr:uid="{00000000-0005-0000-0000-0000D4330000}"/>
    <cellStyle name="SAPBEXHLevel3 12" xfId="13281" xr:uid="{00000000-0005-0000-0000-0000D5330000}"/>
    <cellStyle name="SAPBEXHLevel3 2" xfId="13282" xr:uid="{00000000-0005-0000-0000-0000D6330000}"/>
    <cellStyle name="SAPBEXHLevel3 2 2" xfId="13283" xr:uid="{00000000-0005-0000-0000-0000D7330000}"/>
    <cellStyle name="SAPBEXHLevel3 2 2 2" xfId="13284" xr:uid="{00000000-0005-0000-0000-0000D8330000}"/>
    <cellStyle name="SAPBEXHLevel3 2 2 3" xfId="13285" xr:uid="{00000000-0005-0000-0000-0000D9330000}"/>
    <cellStyle name="SAPBEXHLevel3 2 3" xfId="13286" xr:uid="{00000000-0005-0000-0000-0000DA330000}"/>
    <cellStyle name="SAPBEXHLevel3 2 4" xfId="13287" xr:uid="{00000000-0005-0000-0000-0000DB330000}"/>
    <cellStyle name="SAPBEXHLevel3 2 5" xfId="13288" xr:uid="{00000000-0005-0000-0000-0000DC330000}"/>
    <cellStyle name="SAPBEXHLevel3 3" xfId="13289" xr:uid="{00000000-0005-0000-0000-0000DD330000}"/>
    <cellStyle name="SAPBEXHLevel3 3 2" xfId="13290" xr:uid="{00000000-0005-0000-0000-0000DE330000}"/>
    <cellStyle name="SAPBEXHLevel3 3 3" xfId="13291" xr:uid="{00000000-0005-0000-0000-0000DF330000}"/>
    <cellStyle name="SAPBEXHLevel3 4" xfId="13292" xr:uid="{00000000-0005-0000-0000-0000E0330000}"/>
    <cellStyle name="SAPBEXHLevel3 4 2" xfId="13293" xr:uid="{00000000-0005-0000-0000-0000E1330000}"/>
    <cellStyle name="SAPBEXHLevel3 4 3" xfId="13294" xr:uid="{00000000-0005-0000-0000-0000E2330000}"/>
    <cellStyle name="SAPBEXHLevel3 5" xfId="13295" xr:uid="{00000000-0005-0000-0000-0000E3330000}"/>
    <cellStyle name="SAPBEXHLevel3 5 2" xfId="13296" xr:uid="{00000000-0005-0000-0000-0000E4330000}"/>
    <cellStyle name="SAPBEXHLevel3 5 3" xfId="13297" xr:uid="{00000000-0005-0000-0000-0000E5330000}"/>
    <cellStyle name="SAPBEXHLevel3 6" xfId="13298" xr:uid="{00000000-0005-0000-0000-0000E6330000}"/>
    <cellStyle name="SAPBEXHLevel3 6 2" xfId="13299" xr:uid="{00000000-0005-0000-0000-0000E7330000}"/>
    <cellStyle name="SAPBEXHLevel3 6 3" xfId="13300" xr:uid="{00000000-0005-0000-0000-0000E8330000}"/>
    <cellStyle name="SAPBEXHLevel3 7" xfId="13301" xr:uid="{00000000-0005-0000-0000-0000E9330000}"/>
    <cellStyle name="SAPBEXHLevel3 7 2" xfId="13302" xr:uid="{00000000-0005-0000-0000-0000EA330000}"/>
    <cellStyle name="SAPBEXHLevel3 7 3" xfId="13303" xr:uid="{00000000-0005-0000-0000-0000EB330000}"/>
    <cellStyle name="SAPBEXHLevel3 8" xfId="13304" xr:uid="{00000000-0005-0000-0000-0000EC330000}"/>
    <cellStyle name="SAPBEXHLevel3 8 2" xfId="13305" xr:uid="{00000000-0005-0000-0000-0000ED330000}"/>
    <cellStyle name="SAPBEXHLevel3 8 3" xfId="13306" xr:uid="{00000000-0005-0000-0000-0000EE330000}"/>
    <cellStyle name="SAPBEXHLevel3 9" xfId="13307" xr:uid="{00000000-0005-0000-0000-0000EF330000}"/>
    <cellStyle name="SAPBEXHLevel3_03 2012 SAP Data" xfId="13308" xr:uid="{00000000-0005-0000-0000-0000F0330000}"/>
    <cellStyle name="SAPBEXHLevel3X" xfId="121" xr:uid="{00000000-0005-0000-0000-0000F1330000}"/>
    <cellStyle name="SAPBEXHLevel3X 10" xfId="13309" xr:uid="{00000000-0005-0000-0000-0000F2330000}"/>
    <cellStyle name="SAPBEXHLevel3X 11" xfId="13310" xr:uid="{00000000-0005-0000-0000-0000F3330000}"/>
    <cellStyle name="SAPBEXHLevel3X 12" xfId="13311" xr:uid="{00000000-0005-0000-0000-0000F4330000}"/>
    <cellStyle name="SAPBEXHLevel3X 2" xfId="13312" xr:uid="{00000000-0005-0000-0000-0000F5330000}"/>
    <cellStyle name="SAPBEXHLevel3X 2 2" xfId="13313" xr:uid="{00000000-0005-0000-0000-0000F6330000}"/>
    <cellStyle name="SAPBEXHLevel3X 2 2 2" xfId="13314" xr:uid="{00000000-0005-0000-0000-0000F7330000}"/>
    <cellStyle name="SAPBEXHLevel3X 2 2 3" xfId="13315" xr:uid="{00000000-0005-0000-0000-0000F8330000}"/>
    <cellStyle name="SAPBEXHLevel3X 2 3" xfId="13316" xr:uid="{00000000-0005-0000-0000-0000F9330000}"/>
    <cellStyle name="SAPBEXHLevel3X 2 4" xfId="13317" xr:uid="{00000000-0005-0000-0000-0000FA330000}"/>
    <cellStyle name="SAPBEXHLevel3X 3" xfId="13318" xr:uid="{00000000-0005-0000-0000-0000FB330000}"/>
    <cellStyle name="SAPBEXHLevel3X 3 2" xfId="13319" xr:uid="{00000000-0005-0000-0000-0000FC330000}"/>
    <cellStyle name="SAPBEXHLevel3X 3 3" xfId="13320" xr:uid="{00000000-0005-0000-0000-0000FD330000}"/>
    <cellStyle name="SAPBEXHLevel3X 4" xfId="13321" xr:uid="{00000000-0005-0000-0000-0000FE330000}"/>
    <cellStyle name="SAPBEXHLevel3X 4 2" xfId="13322" xr:uid="{00000000-0005-0000-0000-0000FF330000}"/>
    <cellStyle name="SAPBEXHLevel3X 4 3" xfId="13323" xr:uid="{00000000-0005-0000-0000-000000340000}"/>
    <cellStyle name="SAPBEXHLevel3X 5" xfId="13324" xr:uid="{00000000-0005-0000-0000-000001340000}"/>
    <cellStyle name="SAPBEXHLevel3X 5 2" xfId="13325" xr:uid="{00000000-0005-0000-0000-000002340000}"/>
    <cellStyle name="SAPBEXHLevel3X 5 3" xfId="13326" xr:uid="{00000000-0005-0000-0000-000003340000}"/>
    <cellStyle name="SAPBEXHLevel3X 6" xfId="13327" xr:uid="{00000000-0005-0000-0000-000004340000}"/>
    <cellStyle name="SAPBEXHLevel3X 6 2" xfId="13328" xr:uid="{00000000-0005-0000-0000-000005340000}"/>
    <cellStyle name="SAPBEXHLevel3X 6 3" xfId="13329" xr:uid="{00000000-0005-0000-0000-000006340000}"/>
    <cellStyle name="SAPBEXHLevel3X 7" xfId="13330" xr:uid="{00000000-0005-0000-0000-000007340000}"/>
    <cellStyle name="SAPBEXHLevel3X 7 2" xfId="13331" xr:uid="{00000000-0005-0000-0000-000008340000}"/>
    <cellStyle name="SAPBEXHLevel3X 7 3" xfId="13332" xr:uid="{00000000-0005-0000-0000-000009340000}"/>
    <cellStyle name="SAPBEXHLevel3X 8" xfId="13333" xr:uid="{00000000-0005-0000-0000-00000A340000}"/>
    <cellStyle name="SAPBEXHLevel3X 8 2" xfId="13334" xr:uid="{00000000-0005-0000-0000-00000B340000}"/>
    <cellStyle name="SAPBEXHLevel3X 8 3" xfId="13335" xr:uid="{00000000-0005-0000-0000-00000C340000}"/>
    <cellStyle name="SAPBEXHLevel3X 9" xfId="13336" xr:uid="{00000000-0005-0000-0000-00000D340000}"/>
    <cellStyle name="SAPBEXHLevel3X_03 2012 SAP Data" xfId="13337" xr:uid="{00000000-0005-0000-0000-00000E340000}"/>
    <cellStyle name="SAPBEXinputData" xfId="122" xr:uid="{00000000-0005-0000-0000-00000F340000}"/>
    <cellStyle name="SAPBEXinputData 2" xfId="13338" xr:uid="{00000000-0005-0000-0000-000010340000}"/>
    <cellStyle name="SAPBEXinputData 2 2" xfId="13339" xr:uid="{00000000-0005-0000-0000-000011340000}"/>
    <cellStyle name="SAPBEXinputData 3" xfId="13340" xr:uid="{00000000-0005-0000-0000-000012340000}"/>
    <cellStyle name="SAPBEXinputData 4" xfId="13341" xr:uid="{00000000-0005-0000-0000-000013340000}"/>
    <cellStyle name="SAPBEXinputData 5" xfId="13342" xr:uid="{00000000-0005-0000-0000-000014340000}"/>
    <cellStyle name="SAPBEXItemHeader" xfId="13343" xr:uid="{00000000-0005-0000-0000-000015340000}"/>
    <cellStyle name="SAPBEXItemHeader 2" xfId="13344" xr:uid="{00000000-0005-0000-0000-000016340000}"/>
    <cellStyle name="SAPBEXItemHeader 3" xfId="13345" xr:uid="{00000000-0005-0000-0000-000017340000}"/>
    <cellStyle name="SAPBEXItemHeader 4" xfId="13346" xr:uid="{00000000-0005-0000-0000-000018340000}"/>
    <cellStyle name="SAPBEXItemHeader 5" xfId="13347" xr:uid="{00000000-0005-0000-0000-000019340000}"/>
    <cellStyle name="SAPBEXItemHeader 6" xfId="13348" xr:uid="{00000000-0005-0000-0000-00001A340000}"/>
    <cellStyle name="SAPBEXresData" xfId="123" xr:uid="{00000000-0005-0000-0000-00001B340000}"/>
    <cellStyle name="SAPBEXresData 2" xfId="13349" xr:uid="{00000000-0005-0000-0000-00001C340000}"/>
    <cellStyle name="SAPBEXresData 3" xfId="13350" xr:uid="{00000000-0005-0000-0000-00001D340000}"/>
    <cellStyle name="SAPBEXresData 4" xfId="13351" xr:uid="{00000000-0005-0000-0000-00001E340000}"/>
    <cellStyle name="SAPBEXresData 5" xfId="13352" xr:uid="{00000000-0005-0000-0000-00001F340000}"/>
    <cellStyle name="SAPBEXresData 6" xfId="13353" xr:uid="{00000000-0005-0000-0000-000020340000}"/>
    <cellStyle name="SAPBEXresData 7" xfId="13354" xr:uid="{00000000-0005-0000-0000-000021340000}"/>
    <cellStyle name="SAPBEXresData 8" xfId="13355" xr:uid="{00000000-0005-0000-0000-000022340000}"/>
    <cellStyle name="SAPBEXresDataEmph" xfId="124" xr:uid="{00000000-0005-0000-0000-000023340000}"/>
    <cellStyle name="SAPBEXresDataEmph 2" xfId="13356" xr:uid="{00000000-0005-0000-0000-000024340000}"/>
    <cellStyle name="SAPBEXresDataEmph 2 2" xfId="13357" xr:uid="{00000000-0005-0000-0000-000025340000}"/>
    <cellStyle name="SAPBEXresDataEmph 3" xfId="13358" xr:uid="{00000000-0005-0000-0000-000026340000}"/>
    <cellStyle name="SAPBEXresDataEmph 4" xfId="13359" xr:uid="{00000000-0005-0000-0000-000027340000}"/>
    <cellStyle name="SAPBEXresDataEmph 5" xfId="13360" xr:uid="{00000000-0005-0000-0000-000028340000}"/>
    <cellStyle name="SAPBEXresDataEmph 6" xfId="13361" xr:uid="{00000000-0005-0000-0000-000029340000}"/>
    <cellStyle name="SAPBEXresDataEmph 7" xfId="13362" xr:uid="{00000000-0005-0000-0000-00002A340000}"/>
    <cellStyle name="SAPBEXresItem" xfId="125" xr:uid="{00000000-0005-0000-0000-00002B340000}"/>
    <cellStyle name="SAPBEXresItem 2" xfId="13363" xr:uid="{00000000-0005-0000-0000-00002C340000}"/>
    <cellStyle name="SAPBEXresItem 3" xfId="13364" xr:uid="{00000000-0005-0000-0000-00002D340000}"/>
    <cellStyle name="SAPBEXresItem 4" xfId="13365" xr:uid="{00000000-0005-0000-0000-00002E340000}"/>
    <cellStyle name="SAPBEXresItem 5" xfId="13366" xr:uid="{00000000-0005-0000-0000-00002F340000}"/>
    <cellStyle name="SAPBEXresItem 6" xfId="13367" xr:uid="{00000000-0005-0000-0000-000030340000}"/>
    <cellStyle name="SAPBEXresItem 7" xfId="13368" xr:uid="{00000000-0005-0000-0000-000031340000}"/>
    <cellStyle name="SAPBEXresItem 8" xfId="13369" xr:uid="{00000000-0005-0000-0000-000032340000}"/>
    <cellStyle name="SAPBEXresItemX" xfId="126" xr:uid="{00000000-0005-0000-0000-000033340000}"/>
    <cellStyle name="SAPBEXresItemX 2" xfId="13370" xr:uid="{00000000-0005-0000-0000-000034340000}"/>
    <cellStyle name="SAPBEXresItemX 3" xfId="13371" xr:uid="{00000000-0005-0000-0000-000035340000}"/>
    <cellStyle name="SAPBEXresItemX 4" xfId="13372" xr:uid="{00000000-0005-0000-0000-000036340000}"/>
    <cellStyle name="SAPBEXresItemX 5" xfId="13373" xr:uid="{00000000-0005-0000-0000-000037340000}"/>
    <cellStyle name="SAPBEXresItemX 6" xfId="13374" xr:uid="{00000000-0005-0000-0000-000038340000}"/>
    <cellStyle name="SAPBEXresItemX 7" xfId="13375" xr:uid="{00000000-0005-0000-0000-000039340000}"/>
    <cellStyle name="SAPBEXresItemX 8" xfId="13376" xr:uid="{00000000-0005-0000-0000-00003A340000}"/>
    <cellStyle name="SAPBEXstdData" xfId="127" xr:uid="{00000000-0005-0000-0000-00003B340000}"/>
    <cellStyle name="SAPBEXstdData 2" xfId="13377" xr:uid="{00000000-0005-0000-0000-00003C340000}"/>
    <cellStyle name="SAPBEXstdData 2 2" xfId="13378" xr:uid="{00000000-0005-0000-0000-00003D340000}"/>
    <cellStyle name="SAPBEXstdData 2 3" xfId="13379" xr:uid="{00000000-0005-0000-0000-00003E340000}"/>
    <cellStyle name="SAPBEXstdData 3" xfId="13380" xr:uid="{00000000-0005-0000-0000-00003F340000}"/>
    <cellStyle name="SAPBEXstdData 3 2" xfId="13381" xr:uid="{00000000-0005-0000-0000-000040340000}"/>
    <cellStyle name="SAPBEXstdData 4" xfId="13382" xr:uid="{00000000-0005-0000-0000-000041340000}"/>
    <cellStyle name="SAPBEXstdData 5" xfId="13383" xr:uid="{00000000-0005-0000-0000-000042340000}"/>
    <cellStyle name="SAPBEXstdData 6" xfId="13384" xr:uid="{00000000-0005-0000-0000-000043340000}"/>
    <cellStyle name="SAPBEXstdData 7" xfId="13385" xr:uid="{00000000-0005-0000-0000-000044340000}"/>
    <cellStyle name="SAPBEXstdData 8" xfId="13386" xr:uid="{00000000-0005-0000-0000-000045340000}"/>
    <cellStyle name="SAPBEXstdData 9" xfId="13387" xr:uid="{00000000-0005-0000-0000-000046340000}"/>
    <cellStyle name="SAPBEXstdData_2013 Base rates calc" xfId="13388" xr:uid="{00000000-0005-0000-0000-000047340000}"/>
    <cellStyle name="SAPBEXstdDataEmph" xfId="128" xr:uid="{00000000-0005-0000-0000-000048340000}"/>
    <cellStyle name="SAPBEXstdDataEmph 2" xfId="13389" xr:uid="{00000000-0005-0000-0000-000049340000}"/>
    <cellStyle name="SAPBEXstdDataEmph 3" xfId="13390" xr:uid="{00000000-0005-0000-0000-00004A340000}"/>
    <cellStyle name="SAPBEXstdDataEmph 4" xfId="13391" xr:uid="{00000000-0005-0000-0000-00004B340000}"/>
    <cellStyle name="SAPBEXstdDataEmph 5" xfId="13392" xr:uid="{00000000-0005-0000-0000-00004C340000}"/>
    <cellStyle name="SAPBEXstdDataEmph 6" xfId="13393" xr:uid="{00000000-0005-0000-0000-00004D340000}"/>
    <cellStyle name="SAPBEXstdDataEmph 7" xfId="13394" xr:uid="{00000000-0005-0000-0000-00004E340000}"/>
    <cellStyle name="SAPBEXstdItem" xfId="129" xr:uid="{00000000-0005-0000-0000-00004F340000}"/>
    <cellStyle name="SAPBEXstdItem 2" xfId="13395" xr:uid="{00000000-0005-0000-0000-000050340000}"/>
    <cellStyle name="SAPBEXstdItem 2 2" xfId="13396" xr:uid="{00000000-0005-0000-0000-000051340000}"/>
    <cellStyle name="SAPBEXstdItem 2 3" xfId="13397" xr:uid="{00000000-0005-0000-0000-000052340000}"/>
    <cellStyle name="SAPBEXstdItem 3" xfId="13398" xr:uid="{00000000-0005-0000-0000-000053340000}"/>
    <cellStyle name="SAPBEXstdItem 3 2" xfId="13399" xr:uid="{00000000-0005-0000-0000-000054340000}"/>
    <cellStyle name="SAPBEXstdItem 4" xfId="13400" xr:uid="{00000000-0005-0000-0000-000055340000}"/>
    <cellStyle name="SAPBEXstdItem 5" xfId="13401" xr:uid="{00000000-0005-0000-0000-000056340000}"/>
    <cellStyle name="SAPBEXstdItem 6" xfId="13402" xr:uid="{00000000-0005-0000-0000-000057340000}"/>
    <cellStyle name="SAPBEXstdItem 7" xfId="13403" xr:uid="{00000000-0005-0000-0000-000058340000}"/>
    <cellStyle name="SAPBEXstdItem 8" xfId="13404" xr:uid="{00000000-0005-0000-0000-000059340000}"/>
    <cellStyle name="SAPBEXstdItem 9" xfId="13405" xr:uid="{00000000-0005-0000-0000-00005A340000}"/>
    <cellStyle name="SAPBEXstdItem_03 2012 SAP Data" xfId="13406" xr:uid="{00000000-0005-0000-0000-00005B340000}"/>
    <cellStyle name="SAPBEXstdItemX" xfId="130" xr:uid="{00000000-0005-0000-0000-00005C340000}"/>
    <cellStyle name="SAPBEXstdItemX 2" xfId="13407" xr:uid="{00000000-0005-0000-0000-00005D340000}"/>
    <cellStyle name="SAPBEXstdItemX 3" xfId="13408" xr:uid="{00000000-0005-0000-0000-00005E340000}"/>
    <cellStyle name="SAPBEXstdItemX 4" xfId="13409" xr:uid="{00000000-0005-0000-0000-00005F340000}"/>
    <cellStyle name="SAPBEXstdItemX 5" xfId="13410" xr:uid="{00000000-0005-0000-0000-000060340000}"/>
    <cellStyle name="SAPBEXstdItemX 6" xfId="13411" xr:uid="{00000000-0005-0000-0000-000061340000}"/>
    <cellStyle name="SAPBEXstdItemX 7" xfId="13412" xr:uid="{00000000-0005-0000-0000-000062340000}"/>
    <cellStyle name="SAPBEXtitle" xfId="131" xr:uid="{00000000-0005-0000-0000-000063340000}"/>
    <cellStyle name="SAPBEXtitle 2" xfId="13413" xr:uid="{00000000-0005-0000-0000-000064340000}"/>
    <cellStyle name="SAPBEXtitle 2 2" xfId="13414" xr:uid="{00000000-0005-0000-0000-000065340000}"/>
    <cellStyle name="SAPBEXtitle 3" xfId="13415" xr:uid="{00000000-0005-0000-0000-000066340000}"/>
    <cellStyle name="SAPBEXtitle 4" xfId="13416" xr:uid="{00000000-0005-0000-0000-000067340000}"/>
    <cellStyle name="SAPBEXtitle 5" xfId="13417" xr:uid="{00000000-0005-0000-0000-000068340000}"/>
    <cellStyle name="SAPBEXtitle 6" xfId="13418" xr:uid="{00000000-0005-0000-0000-000069340000}"/>
    <cellStyle name="SAPBEXtitle 7" xfId="13419" xr:uid="{00000000-0005-0000-0000-00006A340000}"/>
    <cellStyle name="SAPBEXunassignedItem" xfId="13420" xr:uid="{00000000-0005-0000-0000-00006B340000}"/>
    <cellStyle name="SAPBEXunassignedItem 2" xfId="13421" xr:uid="{00000000-0005-0000-0000-00006C340000}"/>
    <cellStyle name="SAPBEXunassignedItem 3" xfId="13422" xr:uid="{00000000-0005-0000-0000-00006D340000}"/>
    <cellStyle name="SAPBEXunassignedItem 4" xfId="13423" xr:uid="{00000000-0005-0000-0000-00006E340000}"/>
    <cellStyle name="SAPBEXunassignedItem 5" xfId="13424" xr:uid="{00000000-0005-0000-0000-00006F340000}"/>
    <cellStyle name="SAPBEXunassignedItem 6" xfId="13425" xr:uid="{00000000-0005-0000-0000-000070340000}"/>
    <cellStyle name="SAPBEXundefined" xfId="132" xr:uid="{00000000-0005-0000-0000-000071340000}"/>
    <cellStyle name="SAPBEXundefined 2" xfId="13426" xr:uid="{00000000-0005-0000-0000-000072340000}"/>
    <cellStyle name="SAPBEXundefined 2 2" xfId="13427" xr:uid="{00000000-0005-0000-0000-000073340000}"/>
    <cellStyle name="SAPBEXundefined 3" xfId="13428" xr:uid="{00000000-0005-0000-0000-000074340000}"/>
    <cellStyle name="SAPBEXundefined 4" xfId="13429" xr:uid="{00000000-0005-0000-0000-000075340000}"/>
    <cellStyle name="SAPBEXundefined 5" xfId="13430" xr:uid="{00000000-0005-0000-0000-000076340000}"/>
    <cellStyle name="SAPBEXundefined 6" xfId="13431" xr:uid="{00000000-0005-0000-0000-000077340000}"/>
    <cellStyle name="SAPBEXundefined 7" xfId="13432" xr:uid="{00000000-0005-0000-0000-000078340000}"/>
    <cellStyle name="SAPBEXundefined 8" xfId="13433" xr:uid="{00000000-0005-0000-0000-000079340000}"/>
    <cellStyle name="SAPBEXundefined_03 2012 SAP Data" xfId="13434" xr:uid="{00000000-0005-0000-0000-00007A340000}"/>
    <cellStyle name="SEM-BPS-data" xfId="62" xr:uid="{00000000-0005-0000-0000-00007B340000}"/>
    <cellStyle name="SEM-BPS-data 2" xfId="13435" xr:uid="{00000000-0005-0000-0000-00007C340000}"/>
    <cellStyle name="SEM-BPS-head" xfId="13436" xr:uid="{00000000-0005-0000-0000-00007D340000}"/>
    <cellStyle name="SEM-BPS-head 2" xfId="13437" xr:uid="{00000000-0005-0000-0000-00007E340000}"/>
    <cellStyle name="SEM-BPS-headdata" xfId="13438" xr:uid="{00000000-0005-0000-0000-00007F340000}"/>
    <cellStyle name="SEM-BPS-headdata 2" xfId="13439" xr:uid="{00000000-0005-0000-0000-000080340000}"/>
    <cellStyle name="SEM-BPS-headkey" xfId="13440" xr:uid="{00000000-0005-0000-0000-000081340000}"/>
    <cellStyle name="SEM-BPS-headkey 2" xfId="13441" xr:uid="{00000000-0005-0000-0000-000082340000}"/>
    <cellStyle name="SEM-BPS-input-on" xfId="13442" xr:uid="{00000000-0005-0000-0000-000083340000}"/>
    <cellStyle name="SEM-BPS-key" xfId="13443" xr:uid="{00000000-0005-0000-0000-000084340000}"/>
    <cellStyle name="SEM-BPS-key 2" xfId="13444" xr:uid="{00000000-0005-0000-0000-000085340000}"/>
    <cellStyle name="SEM-BPS-sub1" xfId="13445" xr:uid="{00000000-0005-0000-0000-000086340000}"/>
    <cellStyle name="SEM-BPS-sub1 2" xfId="13446" xr:uid="{00000000-0005-0000-0000-000087340000}"/>
    <cellStyle name="SEM-BPS-sub2" xfId="13447" xr:uid="{00000000-0005-0000-0000-000088340000}"/>
    <cellStyle name="SEM-BPS-sub2 2" xfId="13448" xr:uid="{00000000-0005-0000-0000-000089340000}"/>
    <cellStyle name="SEM-BPS-total" xfId="13449" xr:uid="{00000000-0005-0000-0000-00008A340000}"/>
    <cellStyle name="SEM-BPS-total 2" xfId="13450" xr:uid="{00000000-0005-0000-0000-00008B340000}"/>
    <cellStyle name="Sheet Title" xfId="133" xr:uid="{00000000-0005-0000-0000-00008C340000}"/>
    <cellStyle name="Style 1" xfId="63" xr:uid="{00000000-0005-0000-0000-00008D340000}"/>
    <cellStyle name="Style 1 2" xfId="13451" xr:uid="{00000000-0005-0000-0000-00008E340000}"/>
    <cellStyle name="Style 1 3" xfId="13452" xr:uid="{00000000-0005-0000-0000-00008F340000}"/>
    <cellStyle name="Style 1 3 2" xfId="13453" xr:uid="{00000000-0005-0000-0000-000090340000}"/>
    <cellStyle name="Style 1 4" xfId="13454" xr:uid="{00000000-0005-0000-0000-000091340000}"/>
    <cellStyle name="Style 1_ICF-FPL Program Planning Tool - Program Level Analysis Workbook - Existing Programs v 2" xfId="13455" xr:uid="{00000000-0005-0000-0000-000092340000}"/>
    <cellStyle name="Style 21" xfId="13456" xr:uid="{00000000-0005-0000-0000-000093340000}"/>
    <cellStyle name="Style 21 2" xfId="13457" xr:uid="{00000000-0005-0000-0000-000094340000}"/>
    <cellStyle name="Style 21 2 2" xfId="13458" xr:uid="{00000000-0005-0000-0000-000095340000}"/>
    <cellStyle name="Style 21 3" xfId="13459" xr:uid="{00000000-0005-0000-0000-000096340000}"/>
    <cellStyle name="Style 21 4" xfId="13460" xr:uid="{00000000-0005-0000-0000-000097340000}"/>
    <cellStyle name="Style 21 5" xfId="13461" xr:uid="{00000000-0005-0000-0000-000098340000}"/>
    <cellStyle name="Style 21 6" xfId="13462" xr:uid="{00000000-0005-0000-0000-000099340000}"/>
    <cellStyle name="Style 21 7" xfId="13463" xr:uid="{00000000-0005-0000-0000-00009A340000}"/>
    <cellStyle name="Style 21 8" xfId="13464" xr:uid="{00000000-0005-0000-0000-00009B340000}"/>
    <cellStyle name="Style 22" xfId="13465" xr:uid="{00000000-0005-0000-0000-00009C340000}"/>
    <cellStyle name="Style 22 2" xfId="13466" xr:uid="{00000000-0005-0000-0000-00009D340000}"/>
    <cellStyle name="Style 22 2 2" xfId="13467" xr:uid="{00000000-0005-0000-0000-00009E340000}"/>
    <cellStyle name="Style 22 3" xfId="13468" xr:uid="{00000000-0005-0000-0000-00009F340000}"/>
    <cellStyle name="Style 22 4" xfId="13469" xr:uid="{00000000-0005-0000-0000-0000A0340000}"/>
    <cellStyle name="Style 22 5" xfId="13470" xr:uid="{00000000-0005-0000-0000-0000A1340000}"/>
    <cellStyle name="Style 22 6" xfId="13471" xr:uid="{00000000-0005-0000-0000-0000A2340000}"/>
    <cellStyle name="Style 22 7" xfId="13472" xr:uid="{00000000-0005-0000-0000-0000A3340000}"/>
    <cellStyle name="Style 22 8" xfId="13473" xr:uid="{00000000-0005-0000-0000-0000A4340000}"/>
    <cellStyle name="Style 23" xfId="13474" xr:uid="{00000000-0005-0000-0000-0000A5340000}"/>
    <cellStyle name="Style 23 10" xfId="13475" xr:uid="{00000000-0005-0000-0000-0000A6340000}"/>
    <cellStyle name="Style 23 2" xfId="13476" xr:uid="{00000000-0005-0000-0000-0000A7340000}"/>
    <cellStyle name="Style 23 2 2" xfId="13477" xr:uid="{00000000-0005-0000-0000-0000A8340000}"/>
    <cellStyle name="Style 23 2 2 2" xfId="13478" xr:uid="{00000000-0005-0000-0000-0000A9340000}"/>
    <cellStyle name="Style 23 2 2 3" xfId="13479" xr:uid="{00000000-0005-0000-0000-0000AA340000}"/>
    <cellStyle name="Style 23 2 3" xfId="13480" xr:uid="{00000000-0005-0000-0000-0000AB340000}"/>
    <cellStyle name="Style 23 2 4" xfId="13481" xr:uid="{00000000-0005-0000-0000-0000AC340000}"/>
    <cellStyle name="Style 23 3" xfId="13482" xr:uid="{00000000-0005-0000-0000-0000AD340000}"/>
    <cellStyle name="Style 23 3 2" xfId="13483" xr:uid="{00000000-0005-0000-0000-0000AE340000}"/>
    <cellStyle name="Style 23 3 3" xfId="13484" xr:uid="{00000000-0005-0000-0000-0000AF340000}"/>
    <cellStyle name="Style 23 4" xfId="13485" xr:uid="{00000000-0005-0000-0000-0000B0340000}"/>
    <cellStyle name="Style 23 4 2" xfId="13486" xr:uid="{00000000-0005-0000-0000-0000B1340000}"/>
    <cellStyle name="Style 23 4 3" xfId="13487" xr:uid="{00000000-0005-0000-0000-0000B2340000}"/>
    <cellStyle name="Style 23 5" xfId="13488" xr:uid="{00000000-0005-0000-0000-0000B3340000}"/>
    <cellStyle name="Style 23 5 2" xfId="13489" xr:uid="{00000000-0005-0000-0000-0000B4340000}"/>
    <cellStyle name="Style 23 5 3" xfId="13490" xr:uid="{00000000-0005-0000-0000-0000B5340000}"/>
    <cellStyle name="Style 23 6" xfId="13491" xr:uid="{00000000-0005-0000-0000-0000B6340000}"/>
    <cellStyle name="Style 23 6 2" xfId="13492" xr:uid="{00000000-0005-0000-0000-0000B7340000}"/>
    <cellStyle name="Style 23 6 3" xfId="13493" xr:uid="{00000000-0005-0000-0000-0000B8340000}"/>
    <cellStyle name="Style 23 7" xfId="13494" xr:uid="{00000000-0005-0000-0000-0000B9340000}"/>
    <cellStyle name="Style 23 7 2" xfId="13495" xr:uid="{00000000-0005-0000-0000-0000BA340000}"/>
    <cellStyle name="Style 23 7 3" xfId="13496" xr:uid="{00000000-0005-0000-0000-0000BB340000}"/>
    <cellStyle name="Style 23 8" xfId="13497" xr:uid="{00000000-0005-0000-0000-0000BC340000}"/>
    <cellStyle name="Style 23 8 2" xfId="13498" xr:uid="{00000000-0005-0000-0000-0000BD340000}"/>
    <cellStyle name="Style 23 8 3" xfId="13499" xr:uid="{00000000-0005-0000-0000-0000BE340000}"/>
    <cellStyle name="Style 23 9" xfId="13500" xr:uid="{00000000-0005-0000-0000-0000BF340000}"/>
    <cellStyle name="Style 24" xfId="13501" xr:uid="{00000000-0005-0000-0000-0000C0340000}"/>
    <cellStyle name="Style 24 10" xfId="13502" xr:uid="{00000000-0005-0000-0000-0000C1340000}"/>
    <cellStyle name="Style 24 2" xfId="13503" xr:uid="{00000000-0005-0000-0000-0000C2340000}"/>
    <cellStyle name="Style 24 2 2" xfId="13504" xr:uid="{00000000-0005-0000-0000-0000C3340000}"/>
    <cellStyle name="Style 24 2 2 2" xfId="13505" xr:uid="{00000000-0005-0000-0000-0000C4340000}"/>
    <cellStyle name="Style 24 2 2 3" xfId="13506" xr:uid="{00000000-0005-0000-0000-0000C5340000}"/>
    <cellStyle name="Style 24 2 3" xfId="13507" xr:uid="{00000000-0005-0000-0000-0000C6340000}"/>
    <cellStyle name="Style 24 2 4" xfId="13508" xr:uid="{00000000-0005-0000-0000-0000C7340000}"/>
    <cellStyle name="Style 24 3" xfId="13509" xr:uid="{00000000-0005-0000-0000-0000C8340000}"/>
    <cellStyle name="Style 24 3 2" xfId="13510" xr:uid="{00000000-0005-0000-0000-0000C9340000}"/>
    <cellStyle name="Style 24 3 3" xfId="13511" xr:uid="{00000000-0005-0000-0000-0000CA340000}"/>
    <cellStyle name="Style 24 4" xfId="13512" xr:uid="{00000000-0005-0000-0000-0000CB340000}"/>
    <cellStyle name="Style 24 4 2" xfId="13513" xr:uid="{00000000-0005-0000-0000-0000CC340000}"/>
    <cellStyle name="Style 24 4 3" xfId="13514" xr:uid="{00000000-0005-0000-0000-0000CD340000}"/>
    <cellStyle name="Style 24 5" xfId="13515" xr:uid="{00000000-0005-0000-0000-0000CE340000}"/>
    <cellStyle name="Style 24 5 2" xfId="13516" xr:uid="{00000000-0005-0000-0000-0000CF340000}"/>
    <cellStyle name="Style 24 5 3" xfId="13517" xr:uid="{00000000-0005-0000-0000-0000D0340000}"/>
    <cellStyle name="Style 24 6" xfId="13518" xr:uid="{00000000-0005-0000-0000-0000D1340000}"/>
    <cellStyle name="Style 24 6 2" xfId="13519" xr:uid="{00000000-0005-0000-0000-0000D2340000}"/>
    <cellStyle name="Style 24 6 3" xfId="13520" xr:uid="{00000000-0005-0000-0000-0000D3340000}"/>
    <cellStyle name="Style 24 7" xfId="13521" xr:uid="{00000000-0005-0000-0000-0000D4340000}"/>
    <cellStyle name="Style 24 7 2" xfId="13522" xr:uid="{00000000-0005-0000-0000-0000D5340000}"/>
    <cellStyle name="Style 24 7 3" xfId="13523" xr:uid="{00000000-0005-0000-0000-0000D6340000}"/>
    <cellStyle name="Style 24 8" xfId="13524" xr:uid="{00000000-0005-0000-0000-0000D7340000}"/>
    <cellStyle name="Style 24 8 2" xfId="13525" xr:uid="{00000000-0005-0000-0000-0000D8340000}"/>
    <cellStyle name="Style 24 8 3" xfId="13526" xr:uid="{00000000-0005-0000-0000-0000D9340000}"/>
    <cellStyle name="Style 24 9" xfId="13527" xr:uid="{00000000-0005-0000-0000-0000DA340000}"/>
    <cellStyle name="Style 25" xfId="13528" xr:uid="{00000000-0005-0000-0000-0000DB340000}"/>
    <cellStyle name="Style 25 10" xfId="13529" xr:uid="{00000000-0005-0000-0000-0000DC340000}"/>
    <cellStyle name="Style 25 2" xfId="13530" xr:uid="{00000000-0005-0000-0000-0000DD340000}"/>
    <cellStyle name="Style 25 2 2" xfId="13531" xr:uid="{00000000-0005-0000-0000-0000DE340000}"/>
    <cellStyle name="Style 25 2 2 2" xfId="13532" xr:uid="{00000000-0005-0000-0000-0000DF340000}"/>
    <cellStyle name="Style 25 2 2 3" xfId="13533" xr:uid="{00000000-0005-0000-0000-0000E0340000}"/>
    <cellStyle name="Style 25 2 3" xfId="13534" xr:uid="{00000000-0005-0000-0000-0000E1340000}"/>
    <cellStyle name="Style 25 2 4" xfId="13535" xr:uid="{00000000-0005-0000-0000-0000E2340000}"/>
    <cellStyle name="Style 25 3" xfId="13536" xr:uid="{00000000-0005-0000-0000-0000E3340000}"/>
    <cellStyle name="Style 25 3 2" xfId="13537" xr:uid="{00000000-0005-0000-0000-0000E4340000}"/>
    <cellStyle name="Style 25 3 3" xfId="13538" xr:uid="{00000000-0005-0000-0000-0000E5340000}"/>
    <cellStyle name="Style 25 4" xfId="13539" xr:uid="{00000000-0005-0000-0000-0000E6340000}"/>
    <cellStyle name="Style 25 4 2" xfId="13540" xr:uid="{00000000-0005-0000-0000-0000E7340000}"/>
    <cellStyle name="Style 25 4 3" xfId="13541" xr:uid="{00000000-0005-0000-0000-0000E8340000}"/>
    <cellStyle name="Style 25 5" xfId="13542" xr:uid="{00000000-0005-0000-0000-0000E9340000}"/>
    <cellStyle name="Style 25 5 2" xfId="13543" xr:uid="{00000000-0005-0000-0000-0000EA340000}"/>
    <cellStyle name="Style 25 5 3" xfId="13544" xr:uid="{00000000-0005-0000-0000-0000EB340000}"/>
    <cellStyle name="Style 25 6" xfId="13545" xr:uid="{00000000-0005-0000-0000-0000EC340000}"/>
    <cellStyle name="Style 25 6 2" xfId="13546" xr:uid="{00000000-0005-0000-0000-0000ED340000}"/>
    <cellStyle name="Style 25 6 3" xfId="13547" xr:uid="{00000000-0005-0000-0000-0000EE340000}"/>
    <cellStyle name="Style 25 7" xfId="13548" xr:uid="{00000000-0005-0000-0000-0000EF340000}"/>
    <cellStyle name="Style 25 7 2" xfId="13549" xr:uid="{00000000-0005-0000-0000-0000F0340000}"/>
    <cellStyle name="Style 25 7 3" xfId="13550" xr:uid="{00000000-0005-0000-0000-0000F1340000}"/>
    <cellStyle name="Style 25 8" xfId="13551" xr:uid="{00000000-0005-0000-0000-0000F2340000}"/>
    <cellStyle name="Style 25 8 2" xfId="13552" xr:uid="{00000000-0005-0000-0000-0000F3340000}"/>
    <cellStyle name="Style 25 8 3" xfId="13553" xr:uid="{00000000-0005-0000-0000-0000F4340000}"/>
    <cellStyle name="Style 25 9" xfId="13554" xr:uid="{00000000-0005-0000-0000-0000F5340000}"/>
    <cellStyle name="Style 26" xfId="13555" xr:uid="{00000000-0005-0000-0000-0000F6340000}"/>
    <cellStyle name="Style 26 10" xfId="13556" xr:uid="{00000000-0005-0000-0000-0000F7340000}"/>
    <cellStyle name="Style 26 2" xfId="13557" xr:uid="{00000000-0005-0000-0000-0000F8340000}"/>
    <cellStyle name="Style 26 2 2" xfId="13558" xr:uid="{00000000-0005-0000-0000-0000F9340000}"/>
    <cellStyle name="Style 26 2 2 2" xfId="13559" xr:uid="{00000000-0005-0000-0000-0000FA340000}"/>
    <cellStyle name="Style 26 2 2 3" xfId="13560" xr:uid="{00000000-0005-0000-0000-0000FB340000}"/>
    <cellStyle name="Style 26 2 3" xfId="13561" xr:uid="{00000000-0005-0000-0000-0000FC340000}"/>
    <cellStyle name="Style 26 2 4" xfId="13562" xr:uid="{00000000-0005-0000-0000-0000FD340000}"/>
    <cellStyle name="Style 26 3" xfId="13563" xr:uid="{00000000-0005-0000-0000-0000FE340000}"/>
    <cellStyle name="Style 26 3 2" xfId="13564" xr:uid="{00000000-0005-0000-0000-0000FF340000}"/>
    <cellStyle name="Style 26 3 3" xfId="13565" xr:uid="{00000000-0005-0000-0000-000000350000}"/>
    <cellStyle name="Style 26 4" xfId="13566" xr:uid="{00000000-0005-0000-0000-000001350000}"/>
    <cellStyle name="Style 26 4 2" xfId="13567" xr:uid="{00000000-0005-0000-0000-000002350000}"/>
    <cellStyle name="Style 26 4 3" xfId="13568" xr:uid="{00000000-0005-0000-0000-000003350000}"/>
    <cellStyle name="Style 26 5" xfId="13569" xr:uid="{00000000-0005-0000-0000-000004350000}"/>
    <cellStyle name="Style 26 5 2" xfId="13570" xr:uid="{00000000-0005-0000-0000-000005350000}"/>
    <cellStyle name="Style 26 5 3" xfId="13571" xr:uid="{00000000-0005-0000-0000-000006350000}"/>
    <cellStyle name="Style 26 6" xfId="13572" xr:uid="{00000000-0005-0000-0000-000007350000}"/>
    <cellStyle name="Style 26 6 2" xfId="13573" xr:uid="{00000000-0005-0000-0000-000008350000}"/>
    <cellStyle name="Style 26 6 3" xfId="13574" xr:uid="{00000000-0005-0000-0000-000009350000}"/>
    <cellStyle name="Style 26 7" xfId="13575" xr:uid="{00000000-0005-0000-0000-00000A350000}"/>
    <cellStyle name="Style 26 7 2" xfId="13576" xr:uid="{00000000-0005-0000-0000-00000B350000}"/>
    <cellStyle name="Style 26 7 3" xfId="13577" xr:uid="{00000000-0005-0000-0000-00000C350000}"/>
    <cellStyle name="Style 26 8" xfId="13578" xr:uid="{00000000-0005-0000-0000-00000D350000}"/>
    <cellStyle name="Style 26 8 2" xfId="13579" xr:uid="{00000000-0005-0000-0000-00000E350000}"/>
    <cellStyle name="Style 26 8 3" xfId="13580" xr:uid="{00000000-0005-0000-0000-00000F350000}"/>
    <cellStyle name="Style 26 9" xfId="13581" xr:uid="{00000000-0005-0000-0000-000010350000}"/>
    <cellStyle name="Style 27" xfId="13582" xr:uid="{00000000-0005-0000-0000-000011350000}"/>
    <cellStyle name="Style 27 10" xfId="13583" xr:uid="{00000000-0005-0000-0000-000012350000}"/>
    <cellStyle name="Style 27 2" xfId="13584" xr:uid="{00000000-0005-0000-0000-000013350000}"/>
    <cellStyle name="Style 27 2 2" xfId="13585" xr:uid="{00000000-0005-0000-0000-000014350000}"/>
    <cellStyle name="Style 27 2 2 2" xfId="13586" xr:uid="{00000000-0005-0000-0000-000015350000}"/>
    <cellStyle name="Style 27 2 2 3" xfId="13587" xr:uid="{00000000-0005-0000-0000-000016350000}"/>
    <cellStyle name="Style 27 2 3" xfId="13588" xr:uid="{00000000-0005-0000-0000-000017350000}"/>
    <cellStyle name="Style 27 2 4" xfId="13589" xr:uid="{00000000-0005-0000-0000-000018350000}"/>
    <cellStyle name="Style 27 3" xfId="13590" xr:uid="{00000000-0005-0000-0000-000019350000}"/>
    <cellStyle name="Style 27 3 2" xfId="13591" xr:uid="{00000000-0005-0000-0000-00001A350000}"/>
    <cellStyle name="Style 27 3 3" xfId="13592" xr:uid="{00000000-0005-0000-0000-00001B350000}"/>
    <cellStyle name="Style 27 4" xfId="13593" xr:uid="{00000000-0005-0000-0000-00001C350000}"/>
    <cellStyle name="Style 27 4 2" xfId="13594" xr:uid="{00000000-0005-0000-0000-00001D350000}"/>
    <cellStyle name="Style 27 4 3" xfId="13595" xr:uid="{00000000-0005-0000-0000-00001E350000}"/>
    <cellStyle name="Style 27 5" xfId="13596" xr:uid="{00000000-0005-0000-0000-00001F350000}"/>
    <cellStyle name="Style 27 5 2" xfId="13597" xr:uid="{00000000-0005-0000-0000-000020350000}"/>
    <cellStyle name="Style 27 5 3" xfId="13598" xr:uid="{00000000-0005-0000-0000-000021350000}"/>
    <cellStyle name="Style 27 6" xfId="13599" xr:uid="{00000000-0005-0000-0000-000022350000}"/>
    <cellStyle name="Style 27 6 2" xfId="13600" xr:uid="{00000000-0005-0000-0000-000023350000}"/>
    <cellStyle name="Style 27 6 3" xfId="13601" xr:uid="{00000000-0005-0000-0000-000024350000}"/>
    <cellStyle name="Style 27 7" xfId="13602" xr:uid="{00000000-0005-0000-0000-000025350000}"/>
    <cellStyle name="Style 27 7 2" xfId="13603" xr:uid="{00000000-0005-0000-0000-000026350000}"/>
    <cellStyle name="Style 27 7 3" xfId="13604" xr:uid="{00000000-0005-0000-0000-000027350000}"/>
    <cellStyle name="Style 27 8" xfId="13605" xr:uid="{00000000-0005-0000-0000-000028350000}"/>
    <cellStyle name="Style 27 8 2" xfId="13606" xr:uid="{00000000-0005-0000-0000-000029350000}"/>
    <cellStyle name="Style 27 8 3" xfId="13607" xr:uid="{00000000-0005-0000-0000-00002A350000}"/>
    <cellStyle name="Style 27 9" xfId="13608" xr:uid="{00000000-0005-0000-0000-00002B350000}"/>
    <cellStyle name="Style 28" xfId="13609" xr:uid="{00000000-0005-0000-0000-00002C350000}"/>
    <cellStyle name="Style 28 10" xfId="13610" xr:uid="{00000000-0005-0000-0000-00002D350000}"/>
    <cellStyle name="Style 28 2" xfId="13611" xr:uid="{00000000-0005-0000-0000-00002E350000}"/>
    <cellStyle name="Style 28 2 2" xfId="13612" xr:uid="{00000000-0005-0000-0000-00002F350000}"/>
    <cellStyle name="Style 28 2 2 2" xfId="13613" xr:uid="{00000000-0005-0000-0000-000030350000}"/>
    <cellStyle name="Style 28 2 2 3" xfId="13614" xr:uid="{00000000-0005-0000-0000-000031350000}"/>
    <cellStyle name="Style 28 2 3" xfId="13615" xr:uid="{00000000-0005-0000-0000-000032350000}"/>
    <cellStyle name="Style 28 2 4" xfId="13616" xr:uid="{00000000-0005-0000-0000-000033350000}"/>
    <cellStyle name="Style 28 3" xfId="13617" xr:uid="{00000000-0005-0000-0000-000034350000}"/>
    <cellStyle name="Style 28 3 2" xfId="13618" xr:uid="{00000000-0005-0000-0000-000035350000}"/>
    <cellStyle name="Style 28 3 3" xfId="13619" xr:uid="{00000000-0005-0000-0000-000036350000}"/>
    <cellStyle name="Style 28 4" xfId="13620" xr:uid="{00000000-0005-0000-0000-000037350000}"/>
    <cellStyle name="Style 28 4 2" xfId="13621" xr:uid="{00000000-0005-0000-0000-000038350000}"/>
    <cellStyle name="Style 28 4 3" xfId="13622" xr:uid="{00000000-0005-0000-0000-000039350000}"/>
    <cellStyle name="Style 28 5" xfId="13623" xr:uid="{00000000-0005-0000-0000-00003A350000}"/>
    <cellStyle name="Style 28 5 2" xfId="13624" xr:uid="{00000000-0005-0000-0000-00003B350000}"/>
    <cellStyle name="Style 28 5 3" xfId="13625" xr:uid="{00000000-0005-0000-0000-00003C350000}"/>
    <cellStyle name="Style 28 6" xfId="13626" xr:uid="{00000000-0005-0000-0000-00003D350000}"/>
    <cellStyle name="Style 28 6 2" xfId="13627" xr:uid="{00000000-0005-0000-0000-00003E350000}"/>
    <cellStyle name="Style 28 6 3" xfId="13628" xr:uid="{00000000-0005-0000-0000-00003F350000}"/>
    <cellStyle name="Style 28 7" xfId="13629" xr:uid="{00000000-0005-0000-0000-000040350000}"/>
    <cellStyle name="Style 28 7 2" xfId="13630" xr:uid="{00000000-0005-0000-0000-000041350000}"/>
    <cellStyle name="Style 28 7 3" xfId="13631" xr:uid="{00000000-0005-0000-0000-000042350000}"/>
    <cellStyle name="Style 28 8" xfId="13632" xr:uid="{00000000-0005-0000-0000-000043350000}"/>
    <cellStyle name="Style 28 8 2" xfId="13633" xr:uid="{00000000-0005-0000-0000-000044350000}"/>
    <cellStyle name="Style 28 8 3" xfId="13634" xr:uid="{00000000-0005-0000-0000-000045350000}"/>
    <cellStyle name="Style 28 9" xfId="13635" xr:uid="{00000000-0005-0000-0000-000046350000}"/>
    <cellStyle name="Style 29" xfId="13636" xr:uid="{00000000-0005-0000-0000-000047350000}"/>
    <cellStyle name="Style 29 10" xfId="13637" xr:uid="{00000000-0005-0000-0000-000048350000}"/>
    <cellStyle name="Style 29 2" xfId="13638" xr:uid="{00000000-0005-0000-0000-000049350000}"/>
    <cellStyle name="Style 29 2 2" xfId="13639" xr:uid="{00000000-0005-0000-0000-00004A350000}"/>
    <cellStyle name="Style 29 2 2 2" xfId="13640" xr:uid="{00000000-0005-0000-0000-00004B350000}"/>
    <cellStyle name="Style 29 2 2 3" xfId="13641" xr:uid="{00000000-0005-0000-0000-00004C350000}"/>
    <cellStyle name="Style 29 2 3" xfId="13642" xr:uid="{00000000-0005-0000-0000-00004D350000}"/>
    <cellStyle name="Style 29 2 4" xfId="13643" xr:uid="{00000000-0005-0000-0000-00004E350000}"/>
    <cellStyle name="Style 29 3" xfId="13644" xr:uid="{00000000-0005-0000-0000-00004F350000}"/>
    <cellStyle name="Style 29 3 2" xfId="13645" xr:uid="{00000000-0005-0000-0000-000050350000}"/>
    <cellStyle name="Style 29 3 3" xfId="13646" xr:uid="{00000000-0005-0000-0000-000051350000}"/>
    <cellStyle name="Style 29 4" xfId="13647" xr:uid="{00000000-0005-0000-0000-000052350000}"/>
    <cellStyle name="Style 29 4 2" xfId="13648" xr:uid="{00000000-0005-0000-0000-000053350000}"/>
    <cellStyle name="Style 29 4 3" xfId="13649" xr:uid="{00000000-0005-0000-0000-000054350000}"/>
    <cellStyle name="Style 29 5" xfId="13650" xr:uid="{00000000-0005-0000-0000-000055350000}"/>
    <cellStyle name="Style 29 5 2" xfId="13651" xr:uid="{00000000-0005-0000-0000-000056350000}"/>
    <cellStyle name="Style 29 5 3" xfId="13652" xr:uid="{00000000-0005-0000-0000-000057350000}"/>
    <cellStyle name="Style 29 6" xfId="13653" xr:uid="{00000000-0005-0000-0000-000058350000}"/>
    <cellStyle name="Style 29 6 2" xfId="13654" xr:uid="{00000000-0005-0000-0000-000059350000}"/>
    <cellStyle name="Style 29 6 3" xfId="13655" xr:uid="{00000000-0005-0000-0000-00005A350000}"/>
    <cellStyle name="Style 29 7" xfId="13656" xr:uid="{00000000-0005-0000-0000-00005B350000}"/>
    <cellStyle name="Style 29 7 2" xfId="13657" xr:uid="{00000000-0005-0000-0000-00005C350000}"/>
    <cellStyle name="Style 29 7 3" xfId="13658" xr:uid="{00000000-0005-0000-0000-00005D350000}"/>
    <cellStyle name="Style 29 8" xfId="13659" xr:uid="{00000000-0005-0000-0000-00005E350000}"/>
    <cellStyle name="Style 29 8 2" xfId="13660" xr:uid="{00000000-0005-0000-0000-00005F350000}"/>
    <cellStyle name="Style 29 8 3" xfId="13661" xr:uid="{00000000-0005-0000-0000-000060350000}"/>
    <cellStyle name="Style 29 9" xfId="13662" xr:uid="{00000000-0005-0000-0000-000061350000}"/>
    <cellStyle name="Style 30" xfId="13663" xr:uid="{00000000-0005-0000-0000-000062350000}"/>
    <cellStyle name="Style 30 10" xfId="13664" xr:uid="{00000000-0005-0000-0000-000063350000}"/>
    <cellStyle name="Style 30 2" xfId="13665" xr:uid="{00000000-0005-0000-0000-000064350000}"/>
    <cellStyle name="Style 30 2 2" xfId="13666" xr:uid="{00000000-0005-0000-0000-000065350000}"/>
    <cellStyle name="Style 30 2 2 2" xfId="13667" xr:uid="{00000000-0005-0000-0000-000066350000}"/>
    <cellStyle name="Style 30 2 2 3" xfId="13668" xr:uid="{00000000-0005-0000-0000-000067350000}"/>
    <cellStyle name="Style 30 2 3" xfId="13669" xr:uid="{00000000-0005-0000-0000-000068350000}"/>
    <cellStyle name="Style 30 2 4" xfId="13670" xr:uid="{00000000-0005-0000-0000-000069350000}"/>
    <cellStyle name="Style 30 3" xfId="13671" xr:uid="{00000000-0005-0000-0000-00006A350000}"/>
    <cellStyle name="Style 30 3 2" xfId="13672" xr:uid="{00000000-0005-0000-0000-00006B350000}"/>
    <cellStyle name="Style 30 3 3" xfId="13673" xr:uid="{00000000-0005-0000-0000-00006C350000}"/>
    <cellStyle name="Style 30 4" xfId="13674" xr:uid="{00000000-0005-0000-0000-00006D350000}"/>
    <cellStyle name="Style 30 4 2" xfId="13675" xr:uid="{00000000-0005-0000-0000-00006E350000}"/>
    <cellStyle name="Style 30 4 3" xfId="13676" xr:uid="{00000000-0005-0000-0000-00006F350000}"/>
    <cellStyle name="Style 30 5" xfId="13677" xr:uid="{00000000-0005-0000-0000-000070350000}"/>
    <cellStyle name="Style 30 5 2" xfId="13678" xr:uid="{00000000-0005-0000-0000-000071350000}"/>
    <cellStyle name="Style 30 5 3" xfId="13679" xr:uid="{00000000-0005-0000-0000-000072350000}"/>
    <cellStyle name="Style 30 6" xfId="13680" xr:uid="{00000000-0005-0000-0000-000073350000}"/>
    <cellStyle name="Style 30 6 2" xfId="13681" xr:uid="{00000000-0005-0000-0000-000074350000}"/>
    <cellStyle name="Style 30 6 3" xfId="13682" xr:uid="{00000000-0005-0000-0000-000075350000}"/>
    <cellStyle name="Style 30 7" xfId="13683" xr:uid="{00000000-0005-0000-0000-000076350000}"/>
    <cellStyle name="Style 30 7 2" xfId="13684" xr:uid="{00000000-0005-0000-0000-000077350000}"/>
    <cellStyle name="Style 30 7 3" xfId="13685" xr:uid="{00000000-0005-0000-0000-000078350000}"/>
    <cellStyle name="Style 30 8" xfId="13686" xr:uid="{00000000-0005-0000-0000-000079350000}"/>
    <cellStyle name="Style 30 8 2" xfId="13687" xr:uid="{00000000-0005-0000-0000-00007A350000}"/>
    <cellStyle name="Style 30 8 3" xfId="13688" xr:uid="{00000000-0005-0000-0000-00007B350000}"/>
    <cellStyle name="Style 30 9" xfId="13689" xr:uid="{00000000-0005-0000-0000-00007C350000}"/>
    <cellStyle name="Style 31" xfId="13690" xr:uid="{00000000-0005-0000-0000-00007D350000}"/>
    <cellStyle name="Style 31 10" xfId="13691" xr:uid="{00000000-0005-0000-0000-00007E350000}"/>
    <cellStyle name="Style 31 2" xfId="13692" xr:uid="{00000000-0005-0000-0000-00007F350000}"/>
    <cellStyle name="Style 31 2 2" xfId="13693" xr:uid="{00000000-0005-0000-0000-000080350000}"/>
    <cellStyle name="Style 31 2 2 2" xfId="13694" xr:uid="{00000000-0005-0000-0000-000081350000}"/>
    <cellStyle name="Style 31 2 2 3" xfId="13695" xr:uid="{00000000-0005-0000-0000-000082350000}"/>
    <cellStyle name="Style 31 2 3" xfId="13696" xr:uid="{00000000-0005-0000-0000-000083350000}"/>
    <cellStyle name="Style 31 2 4" xfId="13697" xr:uid="{00000000-0005-0000-0000-000084350000}"/>
    <cellStyle name="Style 31 3" xfId="13698" xr:uid="{00000000-0005-0000-0000-000085350000}"/>
    <cellStyle name="Style 31 3 2" xfId="13699" xr:uid="{00000000-0005-0000-0000-000086350000}"/>
    <cellStyle name="Style 31 3 3" xfId="13700" xr:uid="{00000000-0005-0000-0000-000087350000}"/>
    <cellStyle name="Style 31 4" xfId="13701" xr:uid="{00000000-0005-0000-0000-000088350000}"/>
    <cellStyle name="Style 31 4 2" xfId="13702" xr:uid="{00000000-0005-0000-0000-000089350000}"/>
    <cellStyle name="Style 31 4 3" xfId="13703" xr:uid="{00000000-0005-0000-0000-00008A350000}"/>
    <cellStyle name="Style 31 5" xfId="13704" xr:uid="{00000000-0005-0000-0000-00008B350000}"/>
    <cellStyle name="Style 31 5 2" xfId="13705" xr:uid="{00000000-0005-0000-0000-00008C350000}"/>
    <cellStyle name="Style 31 5 3" xfId="13706" xr:uid="{00000000-0005-0000-0000-00008D350000}"/>
    <cellStyle name="Style 31 6" xfId="13707" xr:uid="{00000000-0005-0000-0000-00008E350000}"/>
    <cellStyle name="Style 31 6 2" xfId="13708" xr:uid="{00000000-0005-0000-0000-00008F350000}"/>
    <cellStyle name="Style 31 6 3" xfId="13709" xr:uid="{00000000-0005-0000-0000-000090350000}"/>
    <cellStyle name="Style 31 7" xfId="13710" xr:uid="{00000000-0005-0000-0000-000091350000}"/>
    <cellStyle name="Style 31 7 2" xfId="13711" xr:uid="{00000000-0005-0000-0000-000092350000}"/>
    <cellStyle name="Style 31 7 3" xfId="13712" xr:uid="{00000000-0005-0000-0000-000093350000}"/>
    <cellStyle name="Style 31 8" xfId="13713" xr:uid="{00000000-0005-0000-0000-000094350000}"/>
    <cellStyle name="Style 31 8 2" xfId="13714" xr:uid="{00000000-0005-0000-0000-000095350000}"/>
    <cellStyle name="Style 31 8 3" xfId="13715" xr:uid="{00000000-0005-0000-0000-000096350000}"/>
    <cellStyle name="Style 31 9" xfId="13716" xr:uid="{00000000-0005-0000-0000-000097350000}"/>
    <cellStyle name="Style 32" xfId="13717" xr:uid="{00000000-0005-0000-0000-000098350000}"/>
    <cellStyle name="Style 32 10" xfId="13718" xr:uid="{00000000-0005-0000-0000-000099350000}"/>
    <cellStyle name="Style 32 2" xfId="13719" xr:uid="{00000000-0005-0000-0000-00009A350000}"/>
    <cellStyle name="Style 32 2 2" xfId="13720" xr:uid="{00000000-0005-0000-0000-00009B350000}"/>
    <cellStyle name="Style 32 2 2 2" xfId="13721" xr:uid="{00000000-0005-0000-0000-00009C350000}"/>
    <cellStyle name="Style 32 2 2 3" xfId="13722" xr:uid="{00000000-0005-0000-0000-00009D350000}"/>
    <cellStyle name="Style 32 2 3" xfId="13723" xr:uid="{00000000-0005-0000-0000-00009E350000}"/>
    <cellStyle name="Style 32 2 4" xfId="13724" xr:uid="{00000000-0005-0000-0000-00009F350000}"/>
    <cellStyle name="Style 32 3" xfId="13725" xr:uid="{00000000-0005-0000-0000-0000A0350000}"/>
    <cellStyle name="Style 32 3 2" xfId="13726" xr:uid="{00000000-0005-0000-0000-0000A1350000}"/>
    <cellStyle name="Style 32 3 3" xfId="13727" xr:uid="{00000000-0005-0000-0000-0000A2350000}"/>
    <cellStyle name="Style 32 4" xfId="13728" xr:uid="{00000000-0005-0000-0000-0000A3350000}"/>
    <cellStyle name="Style 32 4 2" xfId="13729" xr:uid="{00000000-0005-0000-0000-0000A4350000}"/>
    <cellStyle name="Style 32 4 3" xfId="13730" xr:uid="{00000000-0005-0000-0000-0000A5350000}"/>
    <cellStyle name="Style 32 5" xfId="13731" xr:uid="{00000000-0005-0000-0000-0000A6350000}"/>
    <cellStyle name="Style 32 5 2" xfId="13732" xr:uid="{00000000-0005-0000-0000-0000A7350000}"/>
    <cellStyle name="Style 32 5 3" xfId="13733" xr:uid="{00000000-0005-0000-0000-0000A8350000}"/>
    <cellStyle name="Style 32 6" xfId="13734" xr:uid="{00000000-0005-0000-0000-0000A9350000}"/>
    <cellStyle name="Style 32 6 2" xfId="13735" xr:uid="{00000000-0005-0000-0000-0000AA350000}"/>
    <cellStyle name="Style 32 6 3" xfId="13736" xr:uid="{00000000-0005-0000-0000-0000AB350000}"/>
    <cellStyle name="Style 32 7" xfId="13737" xr:uid="{00000000-0005-0000-0000-0000AC350000}"/>
    <cellStyle name="Style 32 7 2" xfId="13738" xr:uid="{00000000-0005-0000-0000-0000AD350000}"/>
    <cellStyle name="Style 32 7 3" xfId="13739" xr:uid="{00000000-0005-0000-0000-0000AE350000}"/>
    <cellStyle name="Style 32 8" xfId="13740" xr:uid="{00000000-0005-0000-0000-0000AF350000}"/>
    <cellStyle name="Style 32 8 2" xfId="13741" xr:uid="{00000000-0005-0000-0000-0000B0350000}"/>
    <cellStyle name="Style 32 8 3" xfId="13742" xr:uid="{00000000-0005-0000-0000-0000B1350000}"/>
    <cellStyle name="Style 32 9" xfId="13743" xr:uid="{00000000-0005-0000-0000-0000B2350000}"/>
    <cellStyle name="Style 33" xfId="13744" xr:uid="{00000000-0005-0000-0000-0000B3350000}"/>
    <cellStyle name="Style 33 10" xfId="13745" xr:uid="{00000000-0005-0000-0000-0000B4350000}"/>
    <cellStyle name="Style 33 2" xfId="13746" xr:uid="{00000000-0005-0000-0000-0000B5350000}"/>
    <cellStyle name="Style 33 2 2" xfId="13747" xr:uid="{00000000-0005-0000-0000-0000B6350000}"/>
    <cellStyle name="Style 33 2 2 2" xfId="13748" xr:uid="{00000000-0005-0000-0000-0000B7350000}"/>
    <cellStyle name="Style 33 2 2 3" xfId="13749" xr:uid="{00000000-0005-0000-0000-0000B8350000}"/>
    <cellStyle name="Style 33 2 3" xfId="13750" xr:uid="{00000000-0005-0000-0000-0000B9350000}"/>
    <cellStyle name="Style 33 2 4" xfId="13751" xr:uid="{00000000-0005-0000-0000-0000BA350000}"/>
    <cellStyle name="Style 33 3" xfId="13752" xr:uid="{00000000-0005-0000-0000-0000BB350000}"/>
    <cellStyle name="Style 33 3 2" xfId="13753" xr:uid="{00000000-0005-0000-0000-0000BC350000}"/>
    <cellStyle name="Style 33 3 3" xfId="13754" xr:uid="{00000000-0005-0000-0000-0000BD350000}"/>
    <cellStyle name="Style 33 4" xfId="13755" xr:uid="{00000000-0005-0000-0000-0000BE350000}"/>
    <cellStyle name="Style 33 4 2" xfId="13756" xr:uid="{00000000-0005-0000-0000-0000BF350000}"/>
    <cellStyle name="Style 33 4 3" xfId="13757" xr:uid="{00000000-0005-0000-0000-0000C0350000}"/>
    <cellStyle name="Style 33 5" xfId="13758" xr:uid="{00000000-0005-0000-0000-0000C1350000}"/>
    <cellStyle name="Style 33 5 2" xfId="13759" xr:uid="{00000000-0005-0000-0000-0000C2350000}"/>
    <cellStyle name="Style 33 5 3" xfId="13760" xr:uid="{00000000-0005-0000-0000-0000C3350000}"/>
    <cellStyle name="Style 33 6" xfId="13761" xr:uid="{00000000-0005-0000-0000-0000C4350000}"/>
    <cellStyle name="Style 33 6 2" xfId="13762" xr:uid="{00000000-0005-0000-0000-0000C5350000}"/>
    <cellStyle name="Style 33 6 3" xfId="13763" xr:uid="{00000000-0005-0000-0000-0000C6350000}"/>
    <cellStyle name="Style 33 7" xfId="13764" xr:uid="{00000000-0005-0000-0000-0000C7350000}"/>
    <cellStyle name="Style 33 7 2" xfId="13765" xr:uid="{00000000-0005-0000-0000-0000C8350000}"/>
    <cellStyle name="Style 33 7 3" xfId="13766" xr:uid="{00000000-0005-0000-0000-0000C9350000}"/>
    <cellStyle name="Style 33 8" xfId="13767" xr:uid="{00000000-0005-0000-0000-0000CA350000}"/>
    <cellStyle name="Style 33 8 2" xfId="13768" xr:uid="{00000000-0005-0000-0000-0000CB350000}"/>
    <cellStyle name="Style 33 8 3" xfId="13769" xr:uid="{00000000-0005-0000-0000-0000CC350000}"/>
    <cellStyle name="Style 33 9" xfId="13770" xr:uid="{00000000-0005-0000-0000-0000CD350000}"/>
    <cellStyle name="Style 34" xfId="13771" xr:uid="{00000000-0005-0000-0000-0000CE350000}"/>
    <cellStyle name="Style 34 2" xfId="13772" xr:uid="{00000000-0005-0000-0000-0000CF350000}"/>
    <cellStyle name="Style 34 2 2" xfId="13773" xr:uid="{00000000-0005-0000-0000-0000D0350000}"/>
    <cellStyle name="Style 34 3" xfId="13774" xr:uid="{00000000-0005-0000-0000-0000D1350000}"/>
    <cellStyle name="Style 34 4" xfId="13775" xr:uid="{00000000-0005-0000-0000-0000D2350000}"/>
    <cellStyle name="Style 34 5" xfId="13776" xr:uid="{00000000-0005-0000-0000-0000D3350000}"/>
    <cellStyle name="Style 34 6" xfId="13777" xr:uid="{00000000-0005-0000-0000-0000D4350000}"/>
    <cellStyle name="Style 34 7" xfId="13778" xr:uid="{00000000-0005-0000-0000-0000D5350000}"/>
    <cellStyle name="Style 34 8" xfId="13779" xr:uid="{00000000-0005-0000-0000-0000D6350000}"/>
    <cellStyle name="Style 35" xfId="13780" xr:uid="{00000000-0005-0000-0000-0000D7350000}"/>
    <cellStyle name="Style 35 2" xfId="13781" xr:uid="{00000000-0005-0000-0000-0000D8350000}"/>
    <cellStyle name="Style 35 2 2" xfId="13782" xr:uid="{00000000-0005-0000-0000-0000D9350000}"/>
    <cellStyle name="Style 35 3" xfId="13783" xr:uid="{00000000-0005-0000-0000-0000DA350000}"/>
    <cellStyle name="Style 35 4" xfId="13784" xr:uid="{00000000-0005-0000-0000-0000DB350000}"/>
    <cellStyle name="Style 35 5" xfId="13785" xr:uid="{00000000-0005-0000-0000-0000DC350000}"/>
    <cellStyle name="Style 35 6" xfId="13786" xr:uid="{00000000-0005-0000-0000-0000DD350000}"/>
    <cellStyle name="Style 35 7" xfId="13787" xr:uid="{00000000-0005-0000-0000-0000DE350000}"/>
    <cellStyle name="Style 35 8" xfId="13788" xr:uid="{00000000-0005-0000-0000-0000DF350000}"/>
    <cellStyle name="Style 36" xfId="13789" xr:uid="{00000000-0005-0000-0000-0000E0350000}"/>
    <cellStyle name="Style 36 2" xfId="13790" xr:uid="{00000000-0005-0000-0000-0000E1350000}"/>
    <cellStyle name="Style 36 2 2" xfId="13791" xr:uid="{00000000-0005-0000-0000-0000E2350000}"/>
    <cellStyle name="Style 36 3" xfId="13792" xr:uid="{00000000-0005-0000-0000-0000E3350000}"/>
    <cellStyle name="Style 36 4" xfId="13793" xr:uid="{00000000-0005-0000-0000-0000E4350000}"/>
    <cellStyle name="Style 36 5" xfId="13794" xr:uid="{00000000-0005-0000-0000-0000E5350000}"/>
    <cellStyle name="Style 36 6" xfId="13795" xr:uid="{00000000-0005-0000-0000-0000E6350000}"/>
    <cellStyle name="Style 36 7" xfId="13796" xr:uid="{00000000-0005-0000-0000-0000E7350000}"/>
    <cellStyle name="Style 36 8" xfId="13797" xr:uid="{00000000-0005-0000-0000-0000E8350000}"/>
    <cellStyle name="Subtotal" xfId="13798" xr:uid="{00000000-0005-0000-0000-0000E9350000}"/>
    <cellStyle name="Table" xfId="13799" xr:uid="{00000000-0005-0000-0000-0000EA350000}"/>
    <cellStyle name="Table 2" xfId="13800" xr:uid="{00000000-0005-0000-0000-0000EB350000}"/>
    <cellStyle name="Table 2 2" xfId="13801" xr:uid="{00000000-0005-0000-0000-0000EC350000}"/>
    <cellStyle name="Table 3" xfId="13802" xr:uid="{00000000-0005-0000-0000-0000ED350000}"/>
    <cellStyle name="Table 4" xfId="13803" xr:uid="{00000000-0005-0000-0000-0000EE350000}"/>
    <cellStyle name="Table 5" xfId="13804" xr:uid="{00000000-0005-0000-0000-0000EF350000}"/>
    <cellStyle name="Table 6" xfId="13805" xr:uid="{00000000-0005-0000-0000-0000F0350000}"/>
    <cellStyle name="Table 7" xfId="13806" xr:uid="{00000000-0005-0000-0000-0000F1350000}"/>
    <cellStyle name="Table 8" xfId="13807" xr:uid="{00000000-0005-0000-0000-0000F2350000}"/>
    <cellStyle name="Times New Roman" xfId="13808" xr:uid="{00000000-0005-0000-0000-0000F3350000}"/>
    <cellStyle name="Title" xfId="64" builtinId="15" customBuiltin="1"/>
    <cellStyle name="Title 2" xfId="13809" xr:uid="{00000000-0005-0000-0000-0000F5350000}"/>
    <cellStyle name="Title 2 2" xfId="13810" xr:uid="{00000000-0005-0000-0000-0000F6350000}"/>
    <cellStyle name="Title 3" xfId="13811" xr:uid="{00000000-0005-0000-0000-0000F7350000}"/>
    <cellStyle name="Title 4" xfId="13812" xr:uid="{00000000-0005-0000-0000-0000F8350000}"/>
    <cellStyle name="Total" xfId="65" builtinId="25" customBuiltin="1"/>
    <cellStyle name="Total 2" xfId="13813" xr:uid="{00000000-0005-0000-0000-0000FA350000}"/>
    <cellStyle name="Total 2 2" xfId="13814" xr:uid="{00000000-0005-0000-0000-0000FB350000}"/>
    <cellStyle name="Total 2 3" xfId="13815" xr:uid="{00000000-0005-0000-0000-0000FC350000}"/>
    <cellStyle name="Total 2 4" xfId="13816" xr:uid="{00000000-0005-0000-0000-0000FD350000}"/>
    <cellStyle name="Total 3" xfId="13817" xr:uid="{00000000-0005-0000-0000-0000FE350000}"/>
    <cellStyle name="Total 3 2" xfId="13818" xr:uid="{00000000-0005-0000-0000-0000FF350000}"/>
    <cellStyle name="Total 4" xfId="13819" xr:uid="{00000000-0005-0000-0000-000000360000}"/>
    <cellStyle name="Total 5" xfId="13820" xr:uid="{00000000-0005-0000-0000-000001360000}"/>
    <cellStyle name="Total 6" xfId="13821" xr:uid="{00000000-0005-0000-0000-000002360000}"/>
    <cellStyle name="Total 7" xfId="13822" xr:uid="{00000000-0005-0000-0000-000003360000}"/>
    <cellStyle name="Total 8" xfId="13823" xr:uid="{00000000-0005-0000-0000-000004360000}"/>
    <cellStyle name="Unprot" xfId="13824" xr:uid="{00000000-0005-0000-0000-000005360000}"/>
    <cellStyle name="Unprot 2" xfId="13825" xr:uid="{00000000-0005-0000-0000-000006360000}"/>
    <cellStyle name="Unprot$" xfId="13826" xr:uid="{00000000-0005-0000-0000-000007360000}"/>
    <cellStyle name="Unprot$ 2" xfId="13827" xr:uid="{00000000-0005-0000-0000-000008360000}"/>
    <cellStyle name="Unprot_06 2012 ECCR Over-Under-Recovery NEW FILE" xfId="13828" xr:uid="{00000000-0005-0000-0000-000009360000}"/>
    <cellStyle name="Unprotect" xfId="13829" xr:uid="{00000000-0005-0000-0000-00000A360000}"/>
    <cellStyle name="Unprotect 2" xfId="13830" xr:uid="{00000000-0005-0000-0000-00000B360000}"/>
    <cellStyle name="Warning Text" xfId="66" builtinId="11" customBuiltin="1"/>
    <cellStyle name="Warning Text 2" xfId="13831" xr:uid="{00000000-0005-0000-0000-00000D360000}"/>
    <cellStyle name="Warning Text 2 2" xfId="13832" xr:uid="{00000000-0005-0000-0000-00000E360000}"/>
    <cellStyle name="Warning Text 2 3" xfId="13833" xr:uid="{00000000-0005-0000-0000-00000F360000}"/>
    <cellStyle name="Warning Text 3" xfId="13834" xr:uid="{00000000-0005-0000-0000-000010360000}"/>
    <cellStyle name="Warning Text 3 2" xfId="13835" xr:uid="{00000000-0005-0000-0000-000011360000}"/>
    <cellStyle name="Warning Text 4" xfId="13836" xr:uid="{00000000-0005-0000-0000-000012360000}"/>
    <cellStyle name="Warning Text 5" xfId="13837" xr:uid="{00000000-0005-0000-0000-000013360000}"/>
  </cellStyles>
  <dxfs count="0"/>
  <tableStyles count="0" defaultTableStyle="TableStyleMedium9" defaultPivotStyle="PivotStyleLight16"/>
  <colors>
    <mruColors>
      <color rgb="FF00FF00"/>
      <color rgb="FF7EF3F6"/>
      <color rgb="FF006600"/>
      <color rgb="FFCCFFFF"/>
      <color rgb="FF66FFFF"/>
      <color rgb="FF0000CC"/>
      <color rgb="FFCCFF99"/>
      <color rgb="FFFF7C80"/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W247"/>
  <sheetViews>
    <sheetView zoomScale="70" zoomScaleNormal="70" workbookViewId="0">
      <pane xSplit="2" ySplit="3" topLeftCell="C4" activePane="bottomRight" state="frozen"/>
      <selection pane="topRight" activeCell="C1" sqref="C1"/>
      <selection pane="bottomLeft" activeCell="A2" sqref="A2"/>
      <selection pane="bottomRight" sqref="A1:A2"/>
    </sheetView>
  </sheetViews>
  <sheetFormatPr defaultColWidth="9.140625" defaultRowHeight="15.75"/>
  <cols>
    <col min="1" max="1" width="2.5703125" style="348" customWidth="1"/>
    <col min="2" max="2" width="58.140625" style="348" customWidth="1"/>
    <col min="3" max="4" width="18.42578125" style="348" bestFit="1" customWidth="1"/>
    <col min="5" max="5" width="20.85546875" style="348" customWidth="1"/>
    <col min="6" max="12" width="18.42578125" style="348" customWidth="1"/>
    <col min="13" max="13" width="6.85546875" style="348" bestFit="1" customWidth="1"/>
    <col min="14" max="14" width="19.85546875" style="348" customWidth="1"/>
    <col min="15" max="15" width="9.28515625" style="348" customWidth="1"/>
    <col min="16" max="18" width="9.140625" style="348" customWidth="1"/>
    <col min="19" max="19" width="37" style="348" bestFit="1" customWidth="1"/>
    <col min="20" max="20" width="15.7109375" style="348" bestFit="1" customWidth="1"/>
    <col min="21" max="27" width="10.42578125" style="348" bestFit="1" customWidth="1"/>
    <col min="28" max="33" width="9.140625" style="348"/>
    <col min="34" max="34" width="8" style="348" bestFit="1" customWidth="1"/>
    <col min="35" max="35" width="6.42578125" style="348" bestFit="1" customWidth="1"/>
    <col min="36" max="36" width="7" style="348" bestFit="1" customWidth="1"/>
    <col min="37" max="37" width="6.42578125" style="348" bestFit="1" customWidth="1"/>
    <col min="38" max="38" width="8" style="348" bestFit="1" customWidth="1"/>
    <col min="39" max="39" width="5.28515625" style="348" bestFit="1" customWidth="1"/>
    <col min="40" max="41" width="6.42578125" style="348" bestFit="1" customWidth="1"/>
    <col min="42" max="16384" width="9.140625" style="348"/>
  </cols>
  <sheetData>
    <row r="1" spans="1:20">
      <c r="A1" s="657" t="s">
        <v>217</v>
      </c>
    </row>
    <row r="2" spans="1:20" ht="16.5" thickBot="1">
      <c r="A2" s="657" t="s">
        <v>218</v>
      </c>
    </row>
    <row r="3" spans="1:20" ht="19.5" thickBot="1">
      <c r="A3" s="603" t="s">
        <v>0</v>
      </c>
      <c r="B3" s="604"/>
      <c r="C3" s="605"/>
      <c r="D3" s="605"/>
      <c r="E3" s="606"/>
      <c r="F3" s="414"/>
      <c r="G3" s="414"/>
      <c r="H3" s="414"/>
      <c r="I3" s="414"/>
      <c r="J3" s="414"/>
      <c r="K3" s="414"/>
      <c r="L3" s="414"/>
      <c r="M3" s="414"/>
    </row>
    <row r="4" spans="1:20" ht="16.5" thickBot="1">
      <c r="A4" s="349" t="s">
        <v>1</v>
      </c>
      <c r="B4" s="350"/>
      <c r="C4" s="351">
        <v>2025</v>
      </c>
      <c r="D4" s="352">
        <f t="shared" ref="D4:E4" si="0">C4+1</f>
        <v>2026</v>
      </c>
      <c r="E4" s="353">
        <f t="shared" si="0"/>
        <v>2027</v>
      </c>
      <c r="F4" s="353">
        <f t="shared" ref="F4" si="1">E4+1</f>
        <v>2028</v>
      </c>
      <c r="G4" s="353">
        <f t="shared" ref="G4" si="2">F4+1</f>
        <v>2029</v>
      </c>
      <c r="H4" s="353">
        <f t="shared" ref="H4" si="3">G4+1</f>
        <v>2030</v>
      </c>
      <c r="I4" s="353">
        <f t="shared" ref="I4" si="4">H4+1</f>
        <v>2031</v>
      </c>
      <c r="J4" s="353">
        <f t="shared" ref="J4" si="5">I4+1</f>
        <v>2032</v>
      </c>
      <c r="K4" s="353">
        <f t="shared" ref="K4" si="6">J4+1</f>
        <v>2033</v>
      </c>
      <c r="L4" s="353">
        <f t="shared" ref="L4" si="7">K4+1</f>
        <v>2034</v>
      </c>
      <c r="M4" s="354"/>
    </row>
    <row r="5" spans="1:20">
      <c r="A5" s="355" t="s">
        <v>2</v>
      </c>
      <c r="B5" s="356"/>
      <c r="C5" s="415"/>
      <c r="D5" s="416"/>
      <c r="E5" s="416"/>
      <c r="F5" s="416"/>
      <c r="G5" s="416"/>
      <c r="H5" s="416"/>
      <c r="I5" s="416"/>
      <c r="J5" s="416"/>
      <c r="K5" s="416"/>
      <c r="L5" s="417"/>
      <c r="M5" s="418"/>
    </row>
    <row r="6" spans="1:20">
      <c r="A6" s="357"/>
      <c r="B6" s="358" t="s">
        <v>3</v>
      </c>
      <c r="C6" s="345">
        <v>3491.5604140783985</v>
      </c>
      <c r="D6" s="346">
        <v>3579.5874790593798</v>
      </c>
      <c r="E6" s="346">
        <v>3664.7962034885495</v>
      </c>
      <c r="F6" s="346">
        <v>3747.3618901384989</v>
      </c>
      <c r="G6" s="346">
        <v>3825.4422846100551</v>
      </c>
      <c r="H6" s="346">
        <v>3898.9288611191564</v>
      </c>
      <c r="I6" s="346">
        <v>3967.4838599362024</v>
      </c>
      <c r="J6" s="346">
        <v>4030.6354152561503</v>
      </c>
      <c r="K6" s="346">
        <v>4088.0717486804601</v>
      </c>
      <c r="L6" s="347">
        <v>4140.5972766028999</v>
      </c>
      <c r="M6" s="419">
        <f>((L6-C6)/C6)/10</f>
        <v>1.8588733561862643E-2</v>
      </c>
      <c r="N6" s="359">
        <f>SUM(C6:L6)</f>
        <v>38434.465432969751</v>
      </c>
      <c r="S6" s="360"/>
      <c r="T6" s="359"/>
    </row>
    <row r="7" spans="1:20">
      <c r="A7" s="357"/>
      <c r="B7" s="358" t="s">
        <v>4</v>
      </c>
      <c r="C7" s="345">
        <v>300</v>
      </c>
      <c r="D7" s="346">
        <v>500</v>
      </c>
      <c r="E7" s="346">
        <v>750</v>
      </c>
      <c r="F7" s="346">
        <v>825.00000000000011</v>
      </c>
      <c r="G7" s="346">
        <v>907.50000000000023</v>
      </c>
      <c r="H7" s="346">
        <v>998.25000000000034</v>
      </c>
      <c r="I7" s="346">
        <v>1098.0750000000005</v>
      </c>
      <c r="J7" s="346">
        <v>1207.8825000000006</v>
      </c>
      <c r="K7" s="346">
        <v>1328.6707500000007</v>
      </c>
      <c r="L7" s="347">
        <v>1461.5378250000008</v>
      </c>
      <c r="M7" s="419"/>
      <c r="N7" s="359"/>
      <c r="S7" s="360"/>
      <c r="T7" s="359"/>
    </row>
    <row r="8" spans="1:20">
      <c r="A8" s="357"/>
      <c r="B8" s="361" t="s">
        <v>5</v>
      </c>
      <c r="C8" s="345">
        <v>20000</v>
      </c>
      <c r="D8" s="346">
        <f t="shared" ref="D8:L8" si="8">+C8*(1+$M8)</f>
        <v>20200</v>
      </c>
      <c r="E8" s="346">
        <f t="shared" si="8"/>
        <v>20402</v>
      </c>
      <c r="F8" s="346">
        <f t="shared" si="8"/>
        <v>20606.02</v>
      </c>
      <c r="G8" s="346">
        <f t="shared" si="8"/>
        <v>20812.0802</v>
      </c>
      <c r="H8" s="346">
        <f t="shared" si="8"/>
        <v>21020.201002000002</v>
      </c>
      <c r="I8" s="346">
        <f t="shared" si="8"/>
        <v>21230.40301202</v>
      </c>
      <c r="J8" s="346">
        <f t="shared" si="8"/>
        <v>21442.707042140202</v>
      </c>
      <c r="K8" s="346">
        <f t="shared" si="8"/>
        <v>21657.134112561605</v>
      </c>
      <c r="L8" s="347">
        <f t="shared" si="8"/>
        <v>21873.70545368722</v>
      </c>
      <c r="M8" s="362">
        <v>0.01</v>
      </c>
      <c r="N8" s="359">
        <f t="shared" ref="N8:N18" si="9">SUM(C8:L8)</f>
        <v>209244.25082240903</v>
      </c>
    </row>
    <row r="9" spans="1:20">
      <c r="A9" s="357"/>
      <c r="B9" s="361" t="s">
        <v>6</v>
      </c>
      <c r="C9" s="345">
        <v>3700</v>
      </c>
      <c r="D9" s="346">
        <f t="shared" ref="D9:L9" si="10">+C9*(1+$M9)</f>
        <v>3737</v>
      </c>
      <c r="E9" s="346">
        <f t="shared" si="10"/>
        <v>3774.37</v>
      </c>
      <c r="F9" s="346">
        <f t="shared" si="10"/>
        <v>3812.1136999999999</v>
      </c>
      <c r="G9" s="346">
        <f t="shared" si="10"/>
        <v>3850.234837</v>
      </c>
      <c r="H9" s="346">
        <f t="shared" si="10"/>
        <v>3888.7371853700001</v>
      </c>
      <c r="I9" s="346">
        <f t="shared" si="10"/>
        <v>3927.6245572237003</v>
      </c>
      <c r="J9" s="346">
        <f t="shared" si="10"/>
        <v>3966.9008027959376</v>
      </c>
      <c r="K9" s="346">
        <f t="shared" si="10"/>
        <v>4006.5698108238971</v>
      </c>
      <c r="L9" s="347">
        <f t="shared" si="10"/>
        <v>4046.635508932136</v>
      </c>
      <c r="M9" s="362">
        <v>0.01</v>
      </c>
      <c r="N9" s="359">
        <f t="shared" si="9"/>
        <v>38710.186402145671</v>
      </c>
    </row>
    <row r="10" spans="1:20">
      <c r="A10" s="357"/>
      <c r="B10" s="361" t="s">
        <v>7</v>
      </c>
      <c r="C10" s="345">
        <v>3000</v>
      </c>
      <c r="D10" s="346">
        <f t="shared" ref="D10:L10" si="11">+C10*(1+$M10)</f>
        <v>2700</v>
      </c>
      <c r="E10" s="346">
        <f t="shared" si="11"/>
        <v>2430</v>
      </c>
      <c r="F10" s="346">
        <f t="shared" si="11"/>
        <v>2187</v>
      </c>
      <c r="G10" s="346">
        <f t="shared" si="11"/>
        <v>1968.3</v>
      </c>
      <c r="H10" s="346">
        <f t="shared" si="11"/>
        <v>1771.47</v>
      </c>
      <c r="I10" s="346">
        <f t="shared" si="11"/>
        <v>1594.3230000000001</v>
      </c>
      <c r="J10" s="346">
        <f t="shared" si="11"/>
        <v>1434.8907000000002</v>
      </c>
      <c r="K10" s="346">
        <f t="shared" si="11"/>
        <v>1291.4016300000001</v>
      </c>
      <c r="L10" s="347">
        <f t="shared" si="11"/>
        <v>1162.261467</v>
      </c>
      <c r="M10" s="362">
        <v>-0.1</v>
      </c>
      <c r="N10" s="359">
        <f t="shared" si="9"/>
        <v>19539.646797000001</v>
      </c>
    </row>
    <row r="11" spans="1:20">
      <c r="A11" s="357"/>
      <c r="B11" s="363" t="s">
        <v>8</v>
      </c>
      <c r="C11" s="345">
        <v>500</v>
      </c>
      <c r="D11" s="346">
        <f t="shared" ref="D11:E11" si="12">+C11*(1+$M11)</f>
        <v>500</v>
      </c>
      <c r="E11" s="346">
        <f t="shared" si="12"/>
        <v>500</v>
      </c>
      <c r="F11" s="346"/>
      <c r="G11" s="346"/>
      <c r="H11" s="346"/>
      <c r="I11" s="346"/>
      <c r="J11" s="346"/>
      <c r="K11" s="346"/>
      <c r="L11" s="347"/>
      <c r="M11" s="420">
        <v>0</v>
      </c>
      <c r="N11" s="359">
        <f t="shared" si="9"/>
        <v>1500</v>
      </c>
    </row>
    <row r="12" spans="1:20" ht="16.5" thickBot="1">
      <c r="A12" s="357"/>
      <c r="B12" s="421" t="s">
        <v>9</v>
      </c>
      <c r="C12" s="345">
        <v>11000</v>
      </c>
      <c r="D12" s="346">
        <f t="shared" ref="D12:L12" si="13">+C12*(1+$M12)</f>
        <v>11110</v>
      </c>
      <c r="E12" s="346">
        <f t="shared" si="13"/>
        <v>11221.1</v>
      </c>
      <c r="F12" s="346">
        <f t="shared" si="13"/>
        <v>11333.311</v>
      </c>
      <c r="G12" s="346">
        <f t="shared" si="13"/>
        <v>11446.644109999999</v>
      </c>
      <c r="H12" s="346">
        <f t="shared" si="13"/>
        <v>11561.110551099999</v>
      </c>
      <c r="I12" s="346">
        <f t="shared" si="13"/>
        <v>11676.721656610998</v>
      </c>
      <c r="J12" s="346">
        <f t="shared" si="13"/>
        <v>11793.488873177108</v>
      </c>
      <c r="K12" s="346">
        <f t="shared" si="13"/>
        <v>11911.42376190888</v>
      </c>
      <c r="L12" s="347">
        <f t="shared" si="13"/>
        <v>12030.537999527969</v>
      </c>
      <c r="M12" s="362">
        <v>0.01</v>
      </c>
      <c r="N12" s="359">
        <f t="shared" si="9"/>
        <v>115084.33795232496</v>
      </c>
    </row>
    <row r="13" spans="1:20">
      <c r="A13" s="355" t="s">
        <v>10</v>
      </c>
      <c r="B13" s="356"/>
      <c r="C13" s="422"/>
      <c r="D13" s="423"/>
      <c r="E13" s="423"/>
      <c r="F13" s="423"/>
      <c r="G13" s="423"/>
      <c r="H13" s="423"/>
      <c r="I13" s="423"/>
      <c r="J13" s="423"/>
      <c r="K13" s="423"/>
      <c r="L13" s="424"/>
      <c r="M13" s="362"/>
      <c r="N13" s="425" t="s">
        <v>216</v>
      </c>
    </row>
    <row r="14" spans="1:20">
      <c r="A14" s="357"/>
      <c r="B14" s="358" t="s">
        <v>12</v>
      </c>
      <c r="C14" s="345">
        <v>1089.67911644984</v>
      </c>
      <c r="D14" s="346">
        <v>1080.6568415189508</v>
      </c>
      <c r="E14" s="346">
        <v>1072.43721155855</v>
      </c>
      <c r="F14" s="346">
        <v>1064.8424961849532</v>
      </c>
      <c r="G14" s="346">
        <v>1057.8963313221764</v>
      </c>
      <c r="H14" s="346">
        <v>1051.547381213438</v>
      </c>
      <c r="I14" s="346">
        <v>1045.7779085607292</v>
      </c>
      <c r="J14" s="346">
        <v>1040.5766769336851</v>
      </c>
      <c r="K14" s="346">
        <v>1035.9361412031444</v>
      </c>
      <c r="L14" s="347">
        <v>1031.7923966383319</v>
      </c>
      <c r="M14" s="362">
        <v>0.03</v>
      </c>
      <c r="N14" s="359">
        <f t="shared" si="9"/>
        <v>10571.142501583798</v>
      </c>
    </row>
    <row r="15" spans="1:20">
      <c r="A15" s="357"/>
      <c r="B15" s="361" t="s">
        <v>13</v>
      </c>
      <c r="C15" s="345">
        <v>7500</v>
      </c>
      <c r="D15" s="346">
        <f t="shared" ref="D15:L15" si="14">+C15*(1+$M15)</f>
        <v>7425</v>
      </c>
      <c r="E15" s="346">
        <f t="shared" si="14"/>
        <v>7350.75</v>
      </c>
      <c r="F15" s="346">
        <v>5000</v>
      </c>
      <c r="G15" s="346">
        <f t="shared" si="14"/>
        <v>4950</v>
      </c>
      <c r="H15" s="346">
        <f t="shared" si="14"/>
        <v>4900.5</v>
      </c>
      <c r="I15" s="346">
        <f t="shared" si="14"/>
        <v>4851.4949999999999</v>
      </c>
      <c r="J15" s="346">
        <f t="shared" si="14"/>
        <v>4802.9800500000001</v>
      </c>
      <c r="K15" s="346">
        <f t="shared" si="14"/>
        <v>4754.9502494999997</v>
      </c>
      <c r="L15" s="347">
        <f t="shared" si="14"/>
        <v>4707.4007470050001</v>
      </c>
      <c r="M15" s="362">
        <v>-0.01</v>
      </c>
      <c r="N15" s="359">
        <f t="shared" si="9"/>
        <v>56243.076046504997</v>
      </c>
    </row>
    <row r="16" spans="1:20">
      <c r="A16" s="357"/>
      <c r="B16" s="361" t="s">
        <v>14</v>
      </c>
      <c r="C16" s="345">
        <v>3700</v>
      </c>
      <c r="D16" s="346">
        <f t="shared" ref="D16:L16" si="15">+C16*(1+$M16)</f>
        <v>3737</v>
      </c>
      <c r="E16" s="346">
        <f t="shared" si="15"/>
        <v>3774.37</v>
      </c>
      <c r="F16" s="346">
        <f t="shared" si="15"/>
        <v>3812.1136999999999</v>
      </c>
      <c r="G16" s="346">
        <f t="shared" si="15"/>
        <v>3850.234837</v>
      </c>
      <c r="H16" s="346">
        <f t="shared" si="15"/>
        <v>3888.7371853700001</v>
      </c>
      <c r="I16" s="346">
        <f t="shared" si="15"/>
        <v>3927.6245572237003</v>
      </c>
      <c r="J16" s="346">
        <f t="shared" si="15"/>
        <v>3966.9008027959376</v>
      </c>
      <c r="K16" s="346">
        <f t="shared" si="15"/>
        <v>4006.5698108238971</v>
      </c>
      <c r="L16" s="347">
        <f t="shared" si="15"/>
        <v>4046.635508932136</v>
      </c>
      <c r="M16" s="362">
        <v>0.01</v>
      </c>
      <c r="N16" s="359">
        <f t="shared" si="9"/>
        <v>38710.186402145671</v>
      </c>
    </row>
    <row r="17" spans="1:20">
      <c r="A17" s="357"/>
      <c r="B17" s="361" t="s">
        <v>15</v>
      </c>
      <c r="C17" s="345">
        <v>3070.2801545410043</v>
      </c>
      <c r="D17" s="346">
        <f t="shared" ref="D17:L17" si="16">+C17*(1+$M17)</f>
        <v>3131.6857576318243</v>
      </c>
      <c r="E17" s="346">
        <f t="shared" si="16"/>
        <v>3194.3194727844607</v>
      </c>
      <c r="F17" s="346">
        <f t="shared" si="16"/>
        <v>3258.2058622401501</v>
      </c>
      <c r="G17" s="346">
        <f t="shared" si="16"/>
        <v>3323.3699794849531</v>
      </c>
      <c r="H17" s="346">
        <f t="shared" si="16"/>
        <v>3389.8373790746523</v>
      </c>
      <c r="I17" s="346">
        <f t="shared" si="16"/>
        <v>3457.6341266561453</v>
      </c>
      <c r="J17" s="346">
        <f t="shared" si="16"/>
        <v>3526.7868091892683</v>
      </c>
      <c r="K17" s="346">
        <f t="shared" si="16"/>
        <v>3597.3225453730538</v>
      </c>
      <c r="L17" s="347">
        <f t="shared" si="16"/>
        <v>3669.2689962805148</v>
      </c>
      <c r="M17" s="362">
        <v>0.02</v>
      </c>
      <c r="N17" s="359">
        <f t="shared" si="9"/>
        <v>33618.711083256028</v>
      </c>
    </row>
    <row r="18" spans="1:20" ht="16.5" thickBot="1">
      <c r="A18" s="364"/>
      <c r="B18" s="421" t="s">
        <v>16</v>
      </c>
      <c r="C18" s="426">
        <v>25</v>
      </c>
      <c r="D18" s="427">
        <f t="shared" ref="D18:L18" si="17">+C18*(1+$M18)</f>
        <v>25</v>
      </c>
      <c r="E18" s="427">
        <f t="shared" si="17"/>
        <v>25</v>
      </c>
      <c r="F18" s="427">
        <f t="shared" si="17"/>
        <v>25</v>
      </c>
      <c r="G18" s="427">
        <f t="shared" si="17"/>
        <v>25</v>
      </c>
      <c r="H18" s="427">
        <f t="shared" si="17"/>
        <v>25</v>
      </c>
      <c r="I18" s="427">
        <f t="shared" si="17"/>
        <v>25</v>
      </c>
      <c r="J18" s="427">
        <f t="shared" si="17"/>
        <v>25</v>
      </c>
      <c r="K18" s="427">
        <f t="shared" si="17"/>
        <v>25</v>
      </c>
      <c r="L18" s="428">
        <f t="shared" si="17"/>
        <v>25</v>
      </c>
      <c r="M18" s="362">
        <v>0</v>
      </c>
      <c r="N18" s="359">
        <f t="shared" si="9"/>
        <v>250</v>
      </c>
    </row>
    <row r="20" spans="1:20" ht="16.5" thickBot="1"/>
    <row r="21" spans="1:20" ht="19.5" thickBot="1">
      <c r="A21" s="603" t="s">
        <v>17</v>
      </c>
      <c r="B21" s="604"/>
      <c r="C21" s="604"/>
      <c r="D21" s="604"/>
      <c r="E21" s="607"/>
      <c r="F21" s="414"/>
      <c r="G21" s="414"/>
      <c r="H21" s="414"/>
      <c r="I21" s="414"/>
      <c r="J21" s="414"/>
      <c r="K21" s="414"/>
      <c r="L21" s="414"/>
      <c r="M21" s="414"/>
      <c r="S21" s="365" t="s">
        <v>18</v>
      </c>
      <c r="T21" s="366">
        <f>SUM(N26:N30,N34:N36)</f>
        <v>210130.03094250534</v>
      </c>
    </row>
    <row r="22" spans="1:20" ht="16.5" thickBot="1">
      <c r="A22" s="349" t="s">
        <v>1</v>
      </c>
      <c r="B22" s="350"/>
      <c r="C22" s="367">
        <f t="shared" ref="C22:L22" si="18">C$4</f>
        <v>2025</v>
      </c>
      <c r="D22" s="367">
        <f t="shared" si="18"/>
        <v>2026</v>
      </c>
      <c r="E22" s="368">
        <f t="shared" si="18"/>
        <v>2027</v>
      </c>
      <c r="F22" s="368">
        <f t="shared" si="18"/>
        <v>2028</v>
      </c>
      <c r="G22" s="368">
        <f t="shared" si="18"/>
        <v>2029</v>
      </c>
      <c r="H22" s="368">
        <f t="shared" si="18"/>
        <v>2030</v>
      </c>
      <c r="I22" s="368">
        <f t="shared" si="18"/>
        <v>2031</v>
      </c>
      <c r="J22" s="368">
        <f t="shared" si="18"/>
        <v>2032</v>
      </c>
      <c r="K22" s="368">
        <f t="shared" si="18"/>
        <v>2033</v>
      </c>
      <c r="L22" s="368">
        <f t="shared" si="18"/>
        <v>2034</v>
      </c>
      <c r="M22" s="354"/>
      <c r="S22" s="365" t="s">
        <v>19</v>
      </c>
      <c r="T22" s="366">
        <f>SUM(N46:N50,N54:N56)</f>
        <v>142549.11829894478</v>
      </c>
    </row>
    <row r="23" spans="1:20">
      <c r="A23" s="355" t="s">
        <v>2</v>
      </c>
      <c r="B23" s="369"/>
      <c r="C23" s="429"/>
      <c r="D23" s="429"/>
      <c r="E23" s="430"/>
      <c r="F23" s="430"/>
      <c r="G23" s="430"/>
      <c r="H23" s="430"/>
      <c r="I23" s="430"/>
      <c r="J23" s="430"/>
      <c r="K23" s="430"/>
      <c r="L23" s="430"/>
      <c r="M23" s="418"/>
      <c r="S23" s="365" t="s">
        <v>20</v>
      </c>
      <c r="T23" s="366">
        <f>SUM(N66:N70,N74:N76)*10^6</f>
        <v>884178257.04830897</v>
      </c>
    </row>
    <row r="24" spans="1:20">
      <c r="A24" s="357"/>
      <c r="B24" s="372" t="str">
        <f>B6</f>
        <v>Residential Load Management (On Call)</v>
      </c>
      <c r="C24" s="431">
        <f t="shared" ref="C24:L25" si="19">C6*C148</f>
        <v>9842.6599254412085</v>
      </c>
      <c r="D24" s="431">
        <f t="shared" si="19"/>
        <v>10090.806989243685</v>
      </c>
      <c r="E24" s="432">
        <f t="shared" si="19"/>
        <v>10331.009190487373</v>
      </c>
      <c r="F24" s="432">
        <f t="shared" si="19"/>
        <v>10563.760705233968</v>
      </c>
      <c r="G24" s="432">
        <f t="shared" si="19"/>
        <v>10783.868244123762</v>
      </c>
      <c r="H24" s="432">
        <f t="shared" si="19"/>
        <v>10991.025874490848</v>
      </c>
      <c r="I24" s="432">
        <f t="shared" si="19"/>
        <v>11184.281456386116</v>
      </c>
      <c r="J24" s="432">
        <f t="shared" si="19"/>
        <v>11362.304806711274</v>
      </c>
      <c r="K24" s="432">
        <f t="shared" si="19"/>
        <v>11524.217026525737</v>
      </c>
      <c r="L24" s="432">
        <f t="shared" si="19"/>
        <v>11672.285754381703</v>
      </c>
      <c r="M24" s="433"/>
      <c r="N24" s="359">
        <f>SUM(C24:L24)</f>
        <v>108346.21997302567</v>
      </c>
      <c r="O24" s="284">
        <f>N24/$N$39</f>
        <v>0.26560134096717569</v>
      </c>
      <c r="S24" s="365" t="s">
        <v>21</v>
      </c>
      <c r="T24" s="366">
        <f>T23/T21</f>
        <v>4207.7672243346933</v>
      </c>
    </row>
    <row r="25" spans="1:20">
      <c r="A25" s="357"/>
      <c r="B25" s="372" t="s">
        <v>4</v>
      </c>
      <c r="C25" s="431">
        <f t="shared" si="19"/>
        <v>604.97339999999997</v>
      </c>
      <c r="D25" s="431">
        <f t="shared" si="19"/>
        <v>1008.289</v>
      </c>
      <c r="E25" s="432">
        <f t="shared" si="19"/>
        <v>1512.4335000000001</v>
      </c>
      <c r="F25" s="432">
        <f t="shared" si="19"/>
        <v>1663.6768500000003</v>
      </c>
      <c r="G25" s="432">
        <f t="shared" si="19"/>
        <v>1830.0445350000005</v>
      </c>
      <c r="H25" s="432">
        <f t="shared" si="19"/>
        <v>2013.0489885000006</v>
      </c>
      <c r="I25" s="432">
        <f t="shared" si="19"/>
        <v>2214.3538873500011</v>
      </c>
      <c r="J25" s="432">
        <f t="shared" si="19"/>
        <v>2435.7892760850013</v>
      </c>
      <c r="K25" s="432">
        <f t="shared" si="19"/>
        <v>2679.3682036935015</v>
      </c>
      <c r="L25" s="432">
        <f t="shared" si="19"/>
        <v>2947.3050240628518</v>
      </c>
      <c r="M25" s="433"/>
      <c r="N25" s="359"/>
      <c r="O25" s="284"/>
      <c r="S25" s="360"/>
      <c r="T25" s="373"/>
    </row>
    <row r="26" spans="1:20">
      <c r="A26" s="357"/>
      <c r="B26" s="434" t="str">
        <f>B8</f>
        <v>Residential Air Conditioning</v>
      </c>
      <c r="C26" s="435">
        <f t="shared" ref="C26:L26" si="20">C8*C150</f>
        <v>2533.92</v>
      </c>
      <c r="D26" s="435">
        <f t="shared" si="20"/>
        <v>2559.2592</v>
      </c>
      <c r="E26" s="436">
        <f t="shared" si="20"/>
        <v>2584.8517919999999</v>
      </c>
      <c r="F26" s="436">
        <f t="shared" si="20"/>
        <v>2610.7003099200001</v>
      </c>
      <c r="G26" s="436">
        <f t="shared" si="20"/>
        <v>2636.8073130192001</v>
      </c>
      <c r="H26" s="436">
        <f t="shared" si="20"/>
        <v>2663.1753861493921</v>
      </c>
      <c r="I26" s="436">
        <f t="shared" si="20"/>
        <v>2689.8071400108861</v>
      </c>
      <c r="J26" s="436">
        <f t="shared" si="20"/>
        <v>2716.7052114109952</v>
      </c>
      <c r="K26" s="436">
        <f t="shared" si="20"/>
        <v>2743.8722635251052</v>
      </c>
      <c r="L26" s="436">
        <f t="shared" si="20"/>
        <v>2771.3109861603562</v>
      </c>
      <c r="M26" s="433"/>
      <c r="N26" s="359">
        <f t="shared" ref="N26:N36" si="21">SUM(C26:L26)</f>
        <v>26510.409602195938</v>
      </c>
      <c r="O26" s="284">
        <f t="shared" ref="O26:O39" si="22">N26/$N$39</f>
        <v>6.4987964893333042E-2</v>
      </c>
      <c r="P26" s="375">
        <f>C26/C$8</f>
        <v>0.126696</v>
      </c>
    </row>
    <row r="27" spans="1:20">
      <c r="A27" s="357"/>
      <c r="B27" s="434" t="str">
        <f>B9</f>
        <v>Residential New Construction (BuildSmart)</v>
      </c>
      <c r="C27" s="435">
        <f t="shared" ref="C27:L27" si="23">C9*C151</f>
        <v>1445.3902000000003</v>
      </c>
      <c r="D27" s="435">
        <f t="shared" si="23"/>
        <v>1459.8441020000002</v>
      </c>
      <c r="E27" s="436">
        <f t="shared" si="23"/>
        <v>1474.4425430200001</v>
      </c>
      <c r="F27" s="436">
        <f t="shared" si="23"/>
        <v>1489.1869684502001</v>
      </c>
      <c r="G27" s="436">
        <f t="shared" si="23"/>
        <v>1504.0788381347022</v>
      </c>
      <c r="H27" s="436">
        <f t="shared" si="23"/>
        <v>1519.1196265160493</v>
      </c>
      <c r="I27" s="436">
        <f t="shared" si="23"/>
        <v>1534.3108227812099</v>
      </c>
      <c r="J27" s="436">
        <f t="shared" si="23"/>
        <v>1549.653931009022</v>
      </c>
      <c r="K27" s="436">
        <f t="shared" si="23"/>
        <v>1565.1504703191124</v>
      </c>
      <c r="L27" s="436">
        <f t="shared" si="23"/>
        <v>1580.8019750223034</v>
      </c>
      <c r="M27" s="433"/>
      <c r="N27" s="359">
        <f t="shared" si="21"/>
        <v>15121.9794772526</v>
      </c>
      <c r="O27" s="284">
        <f t="shared" si="22"/>
        <v>3.7070218307905398E-2</v>
      </c>
      <c r="P27" s="375">
        <f>C27/C$9</f>
        <v>0.39064600000000005</v>
      </c>
      <c r="S27" s="365" t="s">
        <v>22</v>
      </c>
      <c r="T27" s="366">
        <f>N79*10^6/N39</f>
        <v>2169.2039782700567</v>
      </c>
    </row>
    <row r="28" spans="1:20">
      <c r="A28" s="357"/>
      <c r="B28" s="434" t="str">
        <f>B10</f>
        <v>Residential Ceiling Insulation</v>
      </c>
      <c r="C28" s="435">
        <f t="shared" ref="C28:L28" si="24">C10*C152</f>
        <v>5124.5625852423782</v>
      </c>
      <c r="D28" s="435">
        <f t="shared" si="24"/>
        <v>4612.1063267181407</v>
      </c>
      <c r="E28" s="436">
        <f t="shared" si="24"/>
        <v>4150.8956940463268</v>
      </c>
      <c r="F28" s="436">
        <f t="shared" si="24"/>
        <v>3735.8061246416937</v>
      </c>
      <c r="G28" s="436">
        <f t="shared" si="24"/>
        <v>3362.2255121775243</v>
      </c>
      <c r="H28" s="436">
        <f t="shared" si="24"/>
        <v>3026.0029609597723</v>
      </c>
      <c r="I28" s="436">
        <f t="shared" si="24"/>
        <v>2723.4026648637951</v>
      </c>
      <c r="J28" s="436">
        <f t="shared" si="24"/>
        <v>2451.0623983774158</v>
      </c>
      <c r="K28" s="436">
        <f t="shared" si="24"/>
        <v>2205.9561585396741</v>
      </c>
      <c r="L28" s="436">
        <f t="shared" si="24"/>
        <v>1985.3605426857064</v>
      </c>
      <c r="M28" s="433"/>
      <c r="N28" s="359">
        <f t="shared" si="21"/>
        <v>33377.380968252422</v>
      </c>
      <c r="O28" s="284">
        <f t="shared" si="22"/>
        <v>8.182174833000376E-2</v>
      </c>
      <c r="P28" s="375">
        <f>C28/C$10</f>
        <v>1.7081875284141261</v>
      </c>
    </row>
    <row r="29" spans="1:20">
      <c r="A29" s="357"/>
      <c r="B29" s="376" t="s">
        <v>8</v>
      </c>
      <c r="C29" s="435">
        <f t="shared" ref="C29:L29" si="25">C11*C153</f>
        <v>63.347999999999999</v>
      </c>
      <c r="D29" s="435">
        <f t="shared" si="25"/>
        <v>63.347999999999999</v>
      </c>
      <c r="E29" s="436">
        <f t="shared" si="25"/>
        <v>63.347999999999999</v>
      </c>
      <c r="F29" s="436">
        <f t="shared" si="25"/>
        <v>0</v>
      </c>
      <c r="G29" s="436">
        <f t="shared" si="25"/>
        <v>0</v>
      </c>
      <c r="H29" s="436">
        <f t="shared" si="25"/>
        <v>0</v>
      </c>
      <c r="I29" s="436">
        <f t="shared" si="25"/>
        <v>0</v>
      </c>
      <c r="J29" s="436">
        <f t="shared" si="25"/>
        <v>0</v>
      </c>
      <c r="K29" s="436">
        <f t="shared" si="25"/>
        <v>0</v>
      </c>
      <c r="L29" s="436">
        <f t="shared" si="25"/>
        <v>0</v>
      </c>
      <c r="M29" s="420"/>
      <c r="N29" s="359">
        <f t="shared" si="21"/>
        <v>190.04399999999998</v>
      </c>
      <c r="O29" s="284">
        <f t="shared" si="22"/>
        <v>4.6587634765045459E-4</v>
      </c>
    </row>
    <row r="30" spans="1:20" ht="16.5" thickBot="1">
      <c r="A30" s="364"/>
      <c r="B30" s="437" t="str">
        <f>B12</f>
        <v>Residential Low Income</v>
      </c>
      <c r="C30" s="438">
        <f t="shared" ref="C30:L30" si="26">C12*C154</f>
        <v>5572.5704960179937</v>
      </c>
      <c r="D30" s="438">
        <f t="shared" si="26"/>
        <v>5628.2962009781741</v>
      </c>
      <c r="E30" s="439">
        <f t="shared" si="26"/>
        <v>5684.5791629879559</v>
      </c>
      <c r="F30" s="439">
        <f t="shared" si="26"/>
        <v>5741.4249546178353</v>
      </c>
      <c r="G30" s="439">
        <f t="shared" si="26"/>
        <v>5798.8392041640136</v>
      </c>
      <c r="H30" s="439">
        <f t="shared" si="26"/>
        <v>5856.8275962056532</v>
      </c>
      <c r="I30" s="439">
        <f t="shared" si="26"/>
        <v>5915.39587216771</v>
      </c>
      <c r="J30" s="439">
        <f t="shared" si="26"/>
        <v>5974.5498308893866</v>
      </c>
      <c r="K30" s="439">
        <f t="shared" si="26"/>
        <v>6034.2953291982803</v>
      </c>
      <c r="L30" s="439">
        <f t="shared" si="26"/>
        <v>6094.6382824902639</v>
      </c>
      <c r="M30" s="433"/>
      <c r="N30" s="359">
        <f t="shared" si="21"/>
        <v>58301.416929717263</v>
      </c>
      <c r="O30" s="284">
        <f t="shared" si="22"/>
        <v>0.1429208561283864</v>
      </c>
    </row>
    <row r="31" spans="1:20">
      <c r="A31" s="355" t="s">
        <v>10</v>
      </c>
      <c r="B31" s="369"/>
      <c r="C31" s="440"/>
      <c r="D31" s="440"/>
      <c r="E31" s="441"/>
      <c r="F31" s="441"/>
      <c r="G31" s="441"/>
      <c r="H31" s="441"/>
      <c r="I31" s="441"/>
      <c r="J31" s="441"/>
      <c r="K31" s="441"/>
      <c r="L31" s="441"/>
      <c r="M31" s="433"/>
      <c r="N31" s="359"/>
      <c r="O31" s="284"/>
    </row>
    <row r="32" spans="1:20">
      <c r="A32" s="357"/>
      <c r="B32" s="372" t="str">
        <f>B14</f>
        <v>Business On Call</v>
      </c>
      <c r="C32" s="431">
        <f>C14*C156</f>
        <v>1150.483211147741</v>
      </c>
      <c r="D32" s="431">
        <f t="shared" ref="D32:L32" si="27">D14*D156</f>
        <v>1140.9574932757084</v>
      </c>
      <c r="E32" s="431">
        <f t="shared" si="27"/>
        <v>1132.2792079635171</v>
      </c>
      <c r="F32" s="431">
        <f t="shared" si="27"/>
        <v>1124.2607074720736</v>
      </c>
      <c r="G32" s="431">
        <f t="shared" si="27"/>
        <v>1116.9269466099538</v>
      </c>
      <c r="H32" s="431">
        <f t="shared" si="27"/>
        <v>1110.2237250851479</v>
      </c>
      <c r="I32" s="431">
        <f t="shared" si="27"/>
        <v>1104.132315858418</v>
      </c>
      <c r="J32" s="431">
        <f t="shared" si="27"/>
        <v>1098.6408555065848</v>
      </c>
      <c r="K32" s="431">
        <f t="shared" si="27"/>
        <v>1093.7413778822799</v>
      </c>
      <c r="L32" s="431">
        <f t="shared" si="27"/>
        <v>1089.3664123707508</v>
      </c>
      <c r="M32" s="433"/>
      <c r="N32" s="359">
        <f t="shared" si="21"/>
        <v>11161.012253172175</v>
      </c>
      <c r="O32" s="284">
        <f t="shared" si="22"/>
        <v>2.736025143961306E-2</v>
      </c>
    </row>
    <row r="33" spans="1:19">
      <c r="A33" s="357"/>
      <c r="B33" s="434" t="str">
        <f>B15</f>
        <v>Commercial/Industrial Demand Reduction</v>
      </c>
      <c r="C33" s="435">
        <f>C15*C157</f>
        <v>7918.5000000000009</v>
      </c>
      <c r="D33" s="435">
        <f t="shared" ref="D33:L33" si="28">D15*D157</f>
        <v>7839.3150000000005</v>
      </c>
      <c r="E33" s="435">
        <f t="shared" si="28"/>
        <v>7760.9218500000006</v>
      </c>
      <c r="F33" s="435">
        <f t="shared" si="28"/>
        <v>5279</v>
      </c>
      <c r="G33" s="435">
        <f t="shared" si="28"/>
        <v>5226.21</v>
      </c>
      <c r="H33" s="435">
        <f t="shared" si="28"/>
        <v>5173.9479000000001</v>
      </c>
      <c r="I33" s="435">
        <f t="shared" si="28"/>
        <v>5122.2084210000003</v>
      </c>
      <c r="J33" s="435">
        <f t="shared" si="28"/>
        <v>5070.9863367900007</v>
      </c>
      <c r="K33" s="435">
        <f t="shared" si="28"/>
        <v>5020.2764734221</v>
      </c>
      <c r="L33" s="435">
        <f t="shared" si="28"/>
        <v>4970.0737086878798</v>
      </c>
      <c r="M33" s="433"/>
      <c r="N33" s="359">
        <f t="shared" si="21"/>
        <v>59381.439689899984</v>
      </c>
      <c r="O33" s="284">
        <f t="shared" si="22"/>
        <v>0.14556843805095845</v>
      </c>
    </row>
    <row r="34" spans="1:19">
      <c r="A34" s="357"/>
      <c r="B34" s="434" t="str">
        <f>B16</f>
        <v>Business Heating, Ventilating, &amp; Air 
Conditioning (HVAC)</v>
      </c>
      <c r="C34" s="435">
        <f>C16*C158</f>
        <v>3906.4600000000005</v>
      </c>
      <c r="D34" s="435">
        <f t="shared" ref="D34:L34" si="29">D16*D158</f>
        <v>3945.5246000000002</v>
      </c>
      <c r="E34" s="435">
        <f t="shared" si="29"/>
        <v>3984.9798460000002</v>
      </c>
      <c r="F34" s="435">
        <f t="shared" si="29"/>
        <v>4024.8296444600001</v>
      </c>
      <c r="G34" s="435">
        <f t="shared" si="29"/>
        <v>4065.0779409046004</v>
      </c>
      <c r="H34" s="435">
        <f t="shared" si="29"/>
        <v>4105.7287203136466</v>
      </c>
      <c r="I34" s="435">
        <f t="shared" si="29"/>
        <v>4146.7860075167828</v>
      </c>
      <c r="J34" s="435">
        <f t="shared" si="29"/>
        <v>4188.2538675919513</v>
      </c>
      <c r="K34" s="435">
        <f t="shared" si="29"/>
        <v>4230.1364062678713</v>
      </c>
      <c r="L34" s="435">
        <f t="shared" si="29"/>
        <v>4272.437770330549</v>
      </c>
      <c r="M34" s="433"/>
      <c r="N34" s="359">
        <f t="shared" si="21"/>
        <v>40870.214803385403</v>
      </c>
      <c r="O34" s="284">
        <f t="shared" si="22"/>
        <v>0.10018977921055511</v>
      </c>
    </row>
    <row r="35" spans="1:19">
      <c r="A35" s="357"/>
      <c r="B35" s="434" t="str">
        <f>B17</f>
        <v>Business Lighting</v>
      </c>
      <c r="C35" s="435">
        <f>C17*C159</f>
        <v>3241.6017871643926</v>
      </c>
      <c r="D35" s="435">
        <f t="shared" ref="D35:L35" si="30">D17*D159</f>
        <v>3306.4338229076802</v>
      </c>
      <c r="E35" s="435">
        <f t="shared" si="30"/>
        <v>3372.5624993658339</v>
      </c>
      <c r="F35" s="435">
        <f t="shared" si="30"/>
        <v>3440.0137493531506</v>
      </c>
      <c r="G35" s="435">
        <f t="shared" si="30"/>
        <v>3508.8140243402136</v>
      </c>
      <c r="H35" s="435">
        <f t="shared" si="30"/>
        <v>3578.990304827018</v>
      </c>
      <c r="I35" s="435">
        <f t="shared" si="30"/>
        <v>3650.5701109235583</v>
      </c>
      <c r="J35" s="435">
        <f t="shared" si="30"/>
        <v>3723.5815131420295</v>
      </c>
      <c r="K35" s="435">
        <f t="shared" si="30"/>
        <v>3798.0531434048703</v>
      </c>
      <c r="L35" s="435">
        <f t="shared" si="30"/>
        <v>3874.0142062729678</v>
      </c>
      <c r="M35" s="433"/>
      <c r="N35" s="359">
        <f t="shared" si="21"/>
        <v>35494.635161701714</v>
      </c>
      <c r="O35" s="284">
        <f t="shared" si="22"/>
        <v>8.7012012956573209E-2</v>
      </c>
    </row>
    <row r="36" spans="1:19" ht="16.5" thickBot="1">
      <c r="A36" s="357"/>
      <c r="B36" s="434" t="str">
        <f>B18</f>
        <v>Business Custom Incentive (BCI)</v>
      </c>
      <c r="C36" s="435">
        <f>C18*C160</f>
        <v>26.395000000000003</v>
      </c>
      <c r="D36" s="435">
        <f t="shared" ref="D36:L36" si="31">D18*D160</f>
        <v>26.395000000000003</v>
      </c>
      <c r="E36" s="435">
        <f t="shared" si="31"/>
        <v>26.395000000000003</v>
      </c>
      <c r="F36" s="435">
        <f t="shared" si="31"/>
        <v>26.395000000000003</v>
      </c>
      <c r="G36" s="435">
        <f t="shared" si="31"/>
        <v>26.395000000000003</v>
      </c>
      <c r="H36" s="435">
        <f t="shared" si="31"/>
        <v>26.395000000000003</v>
      </c>
      <c r="I36" s="435">
        <f t="shared" si="31"/>
        <v>26.395000000000003</v>
      </c>
      <c r="J36" s="435">
        <f t="shared" si="31"/>
        <v>26.395000000000003</v>
      </c>
      <c r="K36" s="435">
        <f t="shared" si="31"/>
        <v>26.395000000000003</v>
      </c>
      <c r="L36" s="435">
        <f t="shared" si="31"/>
        <v>26.395000000000003</v>
      </c>
      <c r="M36" s="433"/>
      <c r="N36" s="359">
        <f t="shared" si="21"/>
        <v>263.95000000000005</v>
      </c>
      <c r="O36" s="377">
        <f t="shared" si="22"/>
        <v>6.4705048284785375E-4</v>
      </c>
    </row>
    <row r="37" spans="1:19">
      <c r="A37" s="378" t="s">
        <v>23</v>
      </c>
      <c r="B37" s="442"/>
      <c r="C37" s="443">
        <f>SUM(C24:C30)</f>
        <v>25187.424606701581</v>
      </c>
      <c r="D37" s="443">
        <f t="shared" ref="D37:E37" si="32">SUM(D24:D30)</f>
        <v>25421.949818940004</v>
      </c>
      <c r="E37" s="444">
        <f t="shared" si="32"/>
        <v>25801.55988254166</v>
      </c>
      <c r="F37" s="444">
        <f t="shared" ref="F37:L37" si="33">SUM(F24:F30)</f>
        <v>25804.555912863696</v>
      </c>
      <c r="G37" s="444">
        <f t="shared" si="33"/>
        <v>25915.863646619204</v>
      </c>
      <c r="H37" s="444">
        <f t="shared" si="33"/>
        <v>26069.200432821719</v>
      </c>
      <c r="I37" s="444">
        <f t="shared" si="33"/>
        <v>26261.551843559719</v>
      </c>
      <c r="J37" s="444">
        <f t="shared" si="33"/>
        <v>26490.065454483098</v>
      </c>
      <c r="K37" s="444">
        <f t="shared" si="33"/>
        <v>26752.859451801414</v>
      </c>
      <c r="L37" s="444">
        <f t="shared" si="33"/>
        <v>27051.702564803185</v>
      </c>
      <c r="M37" s="445"/>
      <c r="N37" s="446">
        <f t="shared" ref="N37:N38" si="34">SUM(C37:L37)</f>
        <v>260756.73361513525</v>
      </c>
      <c r="O37" s="447">
        <f t="shared" si="22"/>
        <v>0.63922246785945225</v>
      </c>
    </row>
    <row r="38" spans="1:19" ht="16.5" thickBot="1">
      <c r="A38" s="379" t="s">
        <v>24</v>
      </c>
      <c r="B38" s="448"/>
      <c r="C38" s="449">
        <f t="shared" ref="C38" si="35">SUM(C32:C36)</f>
        <v>16243.439998312137</v>
      </c>
      <c r="D38" s="449">
        <f t="shared" ref="D38:L38" si="36">SUM(D32:D36)</f>
        <v>16258.62591618339</v>
      </c>
      <c r="E38" s="450">
        <f t="shared" si="36"/>
        <v>16277.138403329351</v>
      </c>
      <c r="F38" s="450">
        <f t="shared" si="36"/>
        <v>13894.499101285226</v>
      </c>
      <c r="G38" s="450">
        <f t="shared" si="36"/>
        <v>13943.423911854768</v>
      </c>
      <c r="H38" s="450">
        <f t="shared" si="36"/>
        <v>13995.285650225811</v>
      </c>
      <c r="I38" s="450">
        <f t="shared" si="36"/>
        <v>14050.091855298759</v>
      </c>
      <c r="J38" s="450">
        <f t="shared" si="36"/>
        <v>14107.857573030566</v>
      </c>
      <c r="K38" s="450">
        <f t="shared" si="36"/>
        <v>14168.602400977123</v>
      </c>
      <c r="L38" s="450">
        <f t="shared" si="36"/>
        <v>14232.287097662149</v>
      </c>
      <c r="M38" s="445"/>
      <c r="N38" s="451">
        <f t="shared" si="34"/>
        <v>147171.25190815929</v>
      </c>
      <c r="O38" s="452">
        <f t="shared" si="22"/>
        <v>0.36077753214054775</v>
      </c>
    </row>
    <row r="39" spans="1:19" ht="16.5" thickBot="1">
      <c r="A39" s="380" t="s">
        <v>25</v>
      </c>
      <c r="B39" s="453"/>
      <c r="C39" s="454">
        <f t="shared" ref="C39:N39" si="37">C37+C38</f>
        <v>41430.864605013718</v>
      </c>
      <c r="D39" s="454">
        <f t="shared" si="37"/>
        <v>41680.575735123391</v>
      </c>
      <c r="E39" s="455">
        <f t="shared" si="37"/>
        <v>42078.698285871011</v>
      </c>
      <c r="F39" s="455">
        <f t="shared" ref="F39:L39" si="38">F37+F38</f>
        <v>39699.055014148922</v>
      </c>
      <c r="G39" s="455">
        <f t="shared" si="38"/>
        <v>39859.287558473974</v>
      </c>
      <c r="H39" s="455">
        <f t="shared" si="38"/>
        <v>40064.48608304753</v>
      </c>
      <c r="I39" s="455">
        <f t="shared" si="38"/>
        <v>40311.643698858476</v>
      </c>
      <c r="J39" s="455">
        <f t="shared" si="38"/>
        <v>40597.923027513665</v>
      </c>
      <c r="K39" s="455">
        <f t="shared" si="38"/>
        <v>40921.461852778535</v>
      </c>
      <c r="L39" s="455">
        <f t="shared" si="38"/>
        <v>41283.989662465334</v>
      </c>
      <c r="M39" s="445"/>
      <c r="N39" s="456">
        <f t="shared" si="37"/>
        <v>407927.98552329454</v>
      </c>
      <c r="O39" s="457">
        <f t="shared" si="22"/>
        <v>1</v>
      </c>
      <c r="P39" s="381"/>
    </row>
    <row r="40" spans="1:19" ht="16.5" thickBot="1"/>
    <row r="41" spans="1:19" ht="19.5" thickBot="1">
      <c r="A41" s="603" t="s">
        <v>26</v>
      </c>
      <c r="B41" s="604"/>
      <c r="C41" s="604"/>
      <c r="D41" s="604"/>
      <c r="E41" s="607"/>
      <c r="F41" s="414"/>
      <c r="G41" s="414"/>
      <c r="H41" s="414"/>
      <c r="I41" s="414"/>
      <c r="J41" s="414"/>
      <c r="K41" s="414"/>
      <c r="L41" s="414"/>
      <c r="M41" s="414"/>
    </row>
    <row r="42" spans="1:19" ht="16.5" thickBot="1">
      <c r="A42" s="349" t="s">
        <v>1</v>
      </c>
      <c r="B42" s="350"/>
      <c r="C42" s="367">
        <f t="shared" ref="C42:L42" si="39">C$4</f>
        <v>2025</v>
      </c>
      <c r="D42" s="367">
        <f t="shared" si="39"/>
        <v>2026</v>
      </c>
      <c r="E42" s="368">
        <f t="shared" si="39"/>
        <v>2027</v>
      </c>
      <c r="F42" s="368">
        <f t="shared" si="39"/>
        <v>2028</v>
      </c>
      <c r="G42" s="368">
        <f t="shared" si="39"/>
        <v>2029</v>
      </c>
      <c r="H42" s="368">
        <f t="shared" si="39"/>
        <v>2030</v>
      </c>
      <c r="I42" s="368">
        <f t="shared" si="39"/>
        <v>2031</v>
      </c>
      <c r="J42" s="368">
        <f t="shared" si="39"/>
        <v>2032</v>
      </c>
      <c r="K42" s="368">
        <f t="shared" si="39"/>
        <v>2033</v>
      </c>
      <c r="L42" s="368">
        <f t="shared" si="39"/>
        <v>2034</v>
      </c>
      <c r="M42" s="354"/>
    </row>
    <row r="43" spans="1:19">
      <c r="A43" s="355" t="s">
        <v>2</v>
      </c>
      <c r="B43" s="369"/>
      <c r="C43" s="429"/>
      <c r="D43" s="429"/>
      <c r="E43" s="430"/>
      <c r="F43" s="430"/>
      <c r="G43" s="430"/>
      <c r="H43" s="430"/>
      <c r="I43" s="430"/>
      <c r="J43" s="430"/>
      <c r="K43" s="430"/>
      <c r="L43" s="430"/>
      <c r="M43" s="418"/>
    </row>
    <row r="44" spans="1:19">
      <c r="A44" s="357"/>
      <c r="B44" s="372" t="str">
        <f>B6</f>
        <v>Residential Load Management (On Call)</v>
      </c>
      <c r="C44" s="431">
        <f t="shared" ref="C44:L45" si="40">C6*C165</f>
        <v>9179.1098181080943</v>
      </c>
      <c r="D44" s="431">
        <f t="shared" si="40"/>
        <v>9410.5278663733261</v>
      </c>
      <c r="E44" s="432">
        <f t="shared" si="40"/>
        <v>9634.5366607915948</v>
      </c>
      <c r="F44" s="432">
        <f t="shared" si="40"/>
        <v>9851.5970621844863</v>
      </c>
      <c r="G44" s="432">
        <f t="shared" si="40"/>
        <v>10056.865890587329</v>
      </c>
      <c r="H44" s="432">
        <f t="shared" si="40"/>
        <v>10250.057838008319</v>
      </c>
      <c r="I44" s="432">
        <f t="shared" si="40"/>
        <v>10430.2849537084</v>
      </c>
      <c r="J44" s="432">
        <f t="shared" si="40"/>
        <v>10596.306729854336</v>
      </c>
      <c r="K44" s="432">
        <f t="shared" si="40"/>
        <v>10747.303519119507</v>
      </c>
      <c r="L44" s="432">
        <f t="shared" si="40"/>
        <v>10885.390085546982</v>
      </c>
      <c r="M44" s="433"/>
      <c r="N44" s="359">
        <f>SUM(C44:L44)</f>
        <v>101041.98042428237</v>
      </c>
      <c r="O44" s="284">
        <f>N44/$N$59</f>
        <v>0.3201688595916557</v>
      </c>
    </row>
    <row r="45" spans="1:19">
      <c r="A45" s="357"/>
      <c r="B45" s="372" t="s">
        <v>4</v>
      </c>
      <c r="C45" s="431">
        <f t="shared" si="40"/>
        <v>1146.28206</v>
      </c>
      <c r="D45" s="431">
        <f t="shared" si="40"/>
        <v>1910.4701000000002</v>
      </c>
      <c r="E45" s="432">
        <f t="shared" si="40"/>
        <v>2865.7051500000002</v>
      </c>
      <c r="F45" s="432">
        <f t="shared" si="40"/>
        <v>3152.2756650000006</v>
      </c>
      <c r="G45" s="432">
        <f t="shared" si="40"/>
        <v>3467.5032315000012</v>
      </c>
      <c r="H45" s="432">
        <f t="shared" si="40"/>
        <v>3814.2535546500017</v>
      </c>
      <c r="I45" s="432">
        <f t="shared" si="40"/>
        <v>4195.6789101150025</v>
      </c>
      <c r="J45" s="432">
        <f t="shared" si="40"/>
        <v>4615.2468011265028</v>
      </c>
      <c r="K45" s="432">
        <f t="shared" si="40"/>
        <v>5076.7714812391532</v>
      </c>
      <c r="L45" s="432">
        <f t="shared" si="40"/>
        <v>5584.4486293630689</v>
      </c>
      <c r="M45" s="433"/>
      <c r="N45" s="359"/>
      <c r="O45" s="284"/>
    </row>
    <row r="46" spans="1:19">
      <c r="A46" s="357"/>
      <c r="B46" s="434" t="str">
        <f>B8</f>
        <v>Residential Air Conditioning</v>
      </c>
      <c r="C46" s="435">
        <f t="shared" ref="C46:L46" si="41">C8*C167</f>
        <v>6123.64</v>
      </c>
      <c r="D46" s="435">
        <f t="shared" si="41"/>
        <v>6184.8764000000001</v>
      </c>
      <c r="E46" s="436">
        <f t="shared" si="41"/>
        <v>6246.7251640000004</v>
      </c>
      <c r="F46" s="436">
        <f t="shared" si="41"/>
        <v>6309.19241564</v>
      </c>
      <c r="G46" s="436">
        <f t="shared" si="41"/>
        <v>6372.2843397964007</v>
      </c>
      <c r="H46" s="436">
        <f t="shared" si="41"/>
        <v>6436.0071831943651</v>
      </c>
      <c r="I46" s="436">
        <f t="shared" si="41"/>
        <v>6500.3672550263082</v>
      </c>
      <c r="J46" s="436">
        <f t="shared" si="41"/>
        <v>6565.3709275765714</v>
      </c>
      <c r="K46" s="436">
        <f t="shared" si="41"/>
        <v>6631.0246368523376</v>
      </c>
      <c r="L46" s="436">
        <f t="shared" si="41"/>
        <v>6697.3348832208603</v>
      </c>
      <c r="M46" s="433"/>
      <c r="N46" s="359">
        <f t="shared" ref="N46:N56" si="42">SUM(C46:L46)</f>
        <v>64066.823205306842</v>
      </c>
      <c r="O46" s="284">
        <f t="shared" ref="O46:O59" si="43">N46/$N$59</f>
        <v>0.20300672687897783</v>
      </c>
      <c r="P46" s="375">
        <f>C46/C$8</f>
        <v>0.30618200000000001</v>
      </c>
    </row>
    <row r="47" spans="1:19">
      <c r="A47" s="357"/>
      <c r="B47" s="434" t="str">
        <f>B9</f>
        <v>Residential New Construction (BuildSmart)</v>
      </c>
      <c r="C47" s="435">
        <f t="shared" ref="C47:L47" si="44">C9*C168</f>
        <v>507.83980000000008</v>
      </c>
      <c r="D47" s="435">
        <f t="shared" si="44"/>
        <v>512.91819800000007</v>
      </c>
      <c r="E47" s="436">
        <f t="shared" si="44"/>
        <v>518.04737998000007</v>
      </c>
      <c r="F47" s="436">
        <f t="shared" si="44"/>
        <v>523.22785377980006</v>
      </c>
      <c r="G47" s="436">
        <f t="shared" si="44"/>
        <v>528.4601323175981</v>
      </c>
      <c r="H47" s="436">
        <f t="shared" si="44"/>
        <v>533.74473364077403</v>
      </c>
      <c r="I47" s="436">
        <f t="shared" si="44"/>
        <v>539.08218097718179</v>
      </c>
      <c r="J47" s="436">
        <f t="shared" si="44"/>
        <v>544.47300278695366</v>
      </c>
      <c r="K47" s="436">
        <f t="shared" si="44"/>
        <v>549.91773281482324</v>
      </c>
      <c r="L47" s="436">
        <f t="shared" si="44"/>
        <v>555.41691014297146</v>
      </c>
      <c r="M47" s="433"/>
      <c r="N47" s="359">
        <f t="shared" si="42"/>
        <v>5313.127924440103</v>
      </c>
      <c r="O47" s="284">
        <f t="shared" si="43"/>
        <v>1.6835557867032475E-2</v>
      </c>
      <c r="P47" s="375">
        <f>C47/C$9</f>
        <v>0.13725400000000001</v>
      </c>
      <c r="S47" s="360"/>
    </row>
    <row r="48" spans="1:19">
      <c r="A48" s="357"/>
      <c r="B48" s="434" t="str">
        <f>B10</f>
        <v>Residential Ceiling Insulation</v>
      </c>
      <c r="C48" s="435">
        <f t="shared" ref="C48:L48" si="45">C10*C169</f>
        <v>1891.3544818557325</v>
      </c>
      <c r="D48" s="435">
        <f t="shared" si="45"/>
        <v>1702.2190336701592</v>
      </c>
      <c r="E48" s="436">
        <f t="shared" si="45"/>
        <v>1531.9971303031432</v>
      </c>
      <c r="F48" s="436">
        <f t="shared" si="45"/>
        <v>1378.7974172728289</v>
      </c>
      <c r="G48" s="436">
        <f t="shared" si="45"/>
        <v>1240.917675545546</v>
      </c>
      <c r="H48" s="436">
        <f t="shared" si="45"/>
        <v>1116.8259079909915</v>
      </c>
      <c r="I48" s="436">
        <f t="shared" si="45"/>
        <v>1005.1433171918924</v>
      </c>
      <c r="J48" s="436">
        <f t="shared" si="45"/>
        <v>904.62898547270311</v>
      </c>
      <c r="K48" s="436">
        <f t="shared" si="45"/>
        <v>814.16608692543275</v>
      </c>
      <c r="L48" s="436">
        <f t="shared" si="45"/>
        <v>732.74947823288949</v>
      </c>
      <c r="M48" s="433"/>
      <c r="N48" s="359">
        <f t="shared" si="42"/>
        <v>12318.79951446132</v>
      </c>
      <c r="O48" s="284">
        <f t="shared" si="43"/>
        <v>3.9034230876332655E-2</v>
      </c>
      <c r="P48" s="375">
        <f>C48/C$10</f>
        <v>0.6304514939519108</v>
      </c>
    </row>
    <row r="49" spans="1:16">
      <c r="A49" s="357"/>
      <c r="B49" s="376" t="s">
        <v>8</v>
      </c>
      <c r="C49" s="435">
        <f t="shared" ref="C49:L49" si="46">C11*C171</f>
        <v>38.416074190724132</v>
      </c>
      <c r="D49" s="435">
        <f t="shared" si="46"/>
        <v>38.416074190724132</v>
      </c>
      <c r="E49" s="436">
        <f t="shared" si="46"/>
        <v>38.416074190724132</v>
      </c>
      <c r="F49" s="436">
        <f t="shared" si="46"/>
        <v>0</v>
      </c>
      <c r="G49" s="436">
        <f t="shared" si="46"/>
        <v>0</v>
      </c>
      <c r="H49" s="436">
        <f t="shared" si="46"/>
        <v>0</v>
      </c>
      <c r="I49" s="436">
        <f t="shared" si="46"/>
        <v>0</v>
      </c>
      <c r="J49" s="436">
        <f t="shared" si="46"/>
        <v>0</v>
      </c>
      <c r="K49" s="436">
        <f t="shared" si="46"/>
        <v>0</v>
      </c>
      <c r="L49" s="436">
        <f t="shared" si="46"/>
        <v>0</v>
      </c>
      <c r="M49" s="420"/>
      <c r="N49" s="359">
        <f t="shared" si="42"/>
        <v>115.24822257217239</v>
      </c>
      <c r="O49" s="284">
        <f t="shared" si="43"/>
        <v>3.6518377644575761E-4</v>
      </c>
    </row>
    <row r="50" spans="1:16" ht="16.5" thickBot="1">
      <c r="A50" s="364"/>
      <c r="B50" s="437" t="str">
        <f>B12</f>
        <v>Residential Low Income</v>
      </c>
      <c r="C50" s="438">
        <f t="shared" ref="C50:L50" si="47">C12*C171</f>
        <v>845.15363219593087</v>
      </c>
      <c r="D50" s="438">
        <f t="shared" si="47"/>
        <v>853.60516851789021</v>
      </c>
      <c r="E50" s="439">
        <f t="shared" si="47"/>
        <v>862.14122020306911</v>
      </c>
      <c r="F50" s="439">
        <f t="shared" si="47"/>
        <v>870.76263240509979</v>
      </c>
      <c r="G50" s="439">
        <f t="shared" si="47"/>
        <v>879.47025872915071</v>
      </c>
      <c r="H50" s="439">
        <f t="shared" si="47"/>
        <v>888.26496131644217</v>
      </c>
      <c r="I50" s="439">
        <f t="shared" si="47"/>
        <v>897.14761092960657</v>
      </c>
      <c r="J50" s="439">
        <f t="shared" si="47"/>
        <v>906.11908703890265</v>
      </c>
      <c r="K50" s="439">
        <f t="shared" si="47"/>
        <v>915.1802779092917</v>
      </c>
      <c r="L50" s="439">
        <f t="shared" si="47"/>
        <v>924.33208068838474</v>
      </c>
      <c r="M50" s="433"/>
      <c r="N50" s="359">
        <f t="shared" si="42"/>
        <v>8842.1769299337684</v>
      </c>
      <c r="O50" s="284">
        <f t="shared" si="43"/>
        <v>2.8017955428793234E-2</v>
      </c>
    </row>
    <row r="51" spans="1:16">
      <c r="A51" s="355" t="s">
        <v>10</v>
      </c>
      <c r="B51" s="369"/>
      <c r="C51" s="440"/>
      <c r="D51" s="440"/>
      <c r="E51" s="441"/>
      <c r="F51" s="441"/>
      <c r="G51" s="441"/>
      <c r="H51" s="441"/>
      <c r="I51" s="441"/>
      <c r="J51" s="441"/>
      <c r="K51" s="441"/>
      <c r="L51" s="441"/>
      <c r="M51" s="433"/>
      <c r="N51" s="359">
        <f t="shared" si="42"/>
        <v>0</v>
      </c>
      <c r="O51" s="284">
        <f t="shared" si="43"/>
        <v>0</v>
      </c>
    </row>
    <row r="52" spans="1:16">
      <c r="A52" s="357"/>
      <c r="B52" s="372" t="str">
        <f>B14</f>
        <v>Business On Call</v>
      </c>
      <c r="C52" s="431">
        <f t="shared" ref="C52:L52" si="48">C14*C173</f>
        <v>0</v>
      </c>
      <c r="D52" s="431">
        <f t="shared" si="48"/>
        <v>0</v>
      </c>
      <c r="E52" s="432">
        <f t="shared" si="48"/>
        <v>0</v>
      </c>
      <c r="F52" s="432">
        <f t="shared" si="48"/>
        <v>0</v>
      </c>
      <c r="G52" s="432">
        <f t="shared" si="48"/>
        <v>0</v>
      </c>
      <c r="H52" s="432">
        <f t="shared" si="48"/>
        <v>0</v>
      </c>
      <c r="I52" s="432">
        <f t="shared" si="48"/>
        <v>0</v>
      </c>
      <c r="J52" s="432">
        <f t="shared" si="48"/>
        <v>0</v>
      </c>
      <c r="K52" s="432">
        <f t="shared" si="48"/>
        <v>0</v>
      </c>
      <c r="L52" s="432">
        <f t="shared" si="48"/>
        <v>0</v>
      </c>
      <c r="M52" s="433"/>
      <c r="N52" s="359">
        <f t="shared" si="42"/>
        <v>0</v>
      </c>
      <c r="O52" s="284">
        <f t="shared" si="43"/>
        <v>0</v>
      </c>
    </row>
    <row r="53" spans="1:16">
      <c r="A53" s="357"/>
      <c r="B53" s="434" t="str">
        <f>B15</f>
        <v>Commercial/Industrial Demand Reduction</v>
      </c>
      <c r="C53" s="435">
        <f t="shared" ref="C53:L53" si="49">C15*C174</f>
        <v>4823.25</v>
      </c>
      <c r="D53" s="435">
        <f t="shared" si="49"/>
        <v>4775.0174999999999</v>
      </c>
      <c r="E53" s="436">
        <f t="shared" si="49"/>
        <v>4727.2673249999998</v>
      </c>
      <c r="F53" s="436">
        <f t="shared" si="49"/>
        <v>3215.5</v>
      </c>
      <c r="G53" s="436">
        <f t="shared" si="49"/>
        <v>3183.3449999999998</v>
      </c>
      <c r="H53" s="436">
        <f t="shared" si="49"/>
        <v>3151.5115500000002</v>
      </c>
      <c r="I53" s="436">
        <f t="shared" si="49"/>
        <v>3119.9964344999999</v>
      </c>
      <c r="J53" s="436">
        <f t="shared" si="49"/>
        <v>3088.796470155</v>
      </c>
      <c r="K53" s="436">
        <f t="shared" si="49"/>
        <v>3057.9085054534498</v>
      </c>
      <c r="L53" s="436">
        <f t="shared" si="49"/>
        <v>3027.3294203989158</v>
      </c>
      <c r="M53" s="433"/>
      <c r="N53" s="359">
        <f t="shared" si="42"/>
        <v>36169.922205507362</v>
      </c>
      <c r="O53" s="284">
        <f t="shared" si="43"/>
        <v>0.11461060734784627</v>
      </c>
    </row>
    <row r="54" spans="1:16">
      <c r="A54" s="357"/>
      <c r="B54" s="434" t="str">
        <f>B16</f>
        <v>Business Heating, Ventilating, &amp; Air 
Conditioning (HVAC)</v>
      </c>
      <c r="C54" s="435">
        <f t="shared" ref="C54:L54" si="50">C16*C175</f>
        <v>1983.2</v>
      </c>
      <c r="D54" s="435">
        <f t="shared" si="50"/>
        <v>2003.0320000000002</v>
      </c>
      <c r="E54" s="436">
        <f t="shared" si="50"/>
        <v>2023.06232</v>
      </c>
      <c r="F54" s="436">
        <f t="shared" si="50"/>
        <v>2043.2929432000001</v>
      </c>
      <c r="G54" s="436">
        <f t="shared" si="50"/>
        <v>2063.7258726320001</v>
      </c>
      <c r="H54" s="436">
        <f t="shared" si="50"/>
        <v>2084.3631313583201</v>
      </c>
      <c r="I54" s="436">
        <f t="shared" si="50"/>
        <v>2105.2067626719036</v>
      </c>
      <c r="J54" s="436">
        <f t="shared" si="50"/>
        <v>2126.2588302986228</v>
      </c>
      <c r="K54" s="436">
        <f t="shared" si="50"/>
        <v>2147.5214186016092</v>
      </c>
      <c r="L54" s="436">
        <f t="shared" si="50"/>
        <v>2168.996632787625</v>
      </c>
      <c r="M54" s="433"/>
      <c r="N54" s="359">
        <f t="shared" si="42"/>
        <v>20748.659911550079</v>
      </c>
      <c r="O54" s="284">
        <f t="shared" si="43"/>
        <v>6.5745690593566705E-2</v>
      </c>
    </row>
    <row r="55" spans="1:16">
      <c r="A55" s="357"/>
      <c r="B55" s="434" t="str">
        <f>B17</f>
        <v>Business Lighting</v>
      </c>
      <c r="C55" s="435">
        <f t="shared" ref="C55:L55" si="51">C17*C176</f>
        <v>2820.1935548330216</v>
      </c>
      <c r="D55" s="435">
        <f t="shared" si="51"/>
        <v>2876.5974259296818</v>
      </c>
      <c r="E55" s="436">
        <f t="shared" si="51"/>
        <v>2934.1293744482755</v>
      </c>
      <c r="F55" s="436">
        <f t="shared" si="51"/>
        <v>2992.811961937241</v>
      </c>
      <c r="G55" s="436">
        <f t="shared" si="51"/>
        <v>3052.6682011759858</v>
      </c>
      <c r="H55" s="436">
        <f t="shared" si="51"/>
        <v>3113.7215651995057</v>
      </c>
      <c r="I55" s="436">
        <f t="shared" si="51"/>
        <v>3175.9959965034959</v>
      </c>
      <c r="J55" s="436">
        <f t="shared" si="51"/>
        <v>3239.515916433566</v>
      </c>
      <c r="K55" s="436">
        <f t="shared" si="51"/>
        <v>3304.3062347622372</v>
      </c>
      <c r="L55" s="436">
        <f t="shared" si="51"/>
        <v>3370.3923594574821</v>
      </c>
      <c r="M55" s="433"/>
      <c r="N55" s="359">
        <f t="shared" si="42"/>
        <v>30880.332590680489</v>
      </c>
      <c r="O55" s="284">
        <f t="shared" si="43"/>
        <v>9.7849634655351528E-2</v>
      </c>
    </row>
    <row r="56" spans="1:16" ht="16.5" thickBot="1">
      <c r="A56" s="357"/>
      <c r="B56" s="434" t="str">
        <f>B18</f>
        <v>Business Custom Incentive (BCI)</v>
      </c>
      <c r="C56" s="435">
        <f t="shared" ref="C56:L56" si="52">C18*C177</f>
        <v>26.395000000000003</v>
      </c>
      <c r="D56" s="435">
        <f t="shared" si="52"/>
        <v>26.395000000000003</v>
      </c>
      <c r="E56" s="436">
        <f t="shared" si="52"/>
        <v>26.395000000000003</v>
      </c>
      <c r="F56" s="436">
        <f t="shared" si="52"/>
        <v>26.395000000000003</v>
      </c>
      <c r="G56" s="436">
        <f t="shared" si="52"/>
        <v>26.395000000000003</v>
      </c>
      <c r="H56" s="436">
        <f t="shared" si="52"/>
        <v>26.395000000000003</v>
      </c>
      <c r="I56" s="436">
        <f t="shared" si="52"/>
        <v>26.395000000000003</v>
      </c>
      <c r="J56" s="436">
        <f t="shared" si="52"/>
        <v>26.395000000000003</v>
      </c>
      <c r="K56" s="436">
        <f t="shared" si="52"/>
        <v>26.395000000000003</v>
      </c>
      <c r="L56" s="436">
        <f t="shared" si="52"/>
        <v>26.395000000000003</v>
      </c>
      <c r="M56" s="433"/>
      <c r="N56" s="359">
        <f t="shared" si="42"/>
        <v>263.95000000000005</v>
      </c>
      <c r="O56" s="284">
        <f t="shared" si="43"/>
        <v>8.363708840064309E-4</v>
      </c>
    </row>
    <row r="57" spans="1:16">
      <c r="A57" s="378" t="s">
        <v>23</v>
      </c>
      <c r="B57" s="442"/>
      <c r="C57" s="443">
        <f>SUM(C44:C50)</f>
        <v>19731.795866350483</v>
      </c>
      <c r="D57" s="443">
        <f t="shared" ref="D57:E57" si="53">SUM(D44:D50)</f>
        <v>20613.032840752101</v>
      </c>
      <c r="E57" s="444">
        <f t="shared" si="53"/>
        <v>21697.568779468529</v>
      </c>
      <c r="F57" s="444">
        <f t="shared" ref="F57:L57" si="54">SUM(F44:F50)</f>
        <v>22085.853046282216</v>
      </c>
      <c r="G57" s="444">
        <f t="shared" si="54"/>
        <v>22545.501528476027</v>
      </c>
      <c r="H57" s="444">
        <f t="shared" si="54"/>
        <v>23039.154178800894</v>
      </c>
      <c r="I57" s="444">
        <f t="shared" si="54"/>
        <v>23567.704227948387</v>
      </c>
      <c r="J57" s="444">
        <f t="shared" si="54"/>
        <v>24132.145533855972</v>
      </c>
      <c r="K57" s="444">
        <f t="shared" si="54"/>
        <v>24734.363734860544</v>
      </c>
      <c r="L57" s="444">
        <f t="shared" si="54"/>
        <v>25379.672067195163</v>
      </c>
      <c r="M57" s="445"/>
      <c r="N57" s="446">
        <f t="shared" ref="N57:N58" si="55">SUM(C57:L57)</f>
        <v>227526.79180399032</v>
      </c>
      <c r="O57" s="447">
        <f t="shared" si="43"/>
        <v>0.72095769651922903</v>
      </c>
    </row>
    <row r="58" spans="1:16" ht="16.5" thickBot="1">
      <c r="A58" s="379" t="s">
        <v>24</v>
      </c>
      <c r="B58" s="448"/>
      <c r="C58" s="449">
        <f t="shared" ref="C58:E58" si="56">SUM(C52:C56)</f>
        <v>9653.0385548330214</v>
      </c>
      <c r="D58" s="449">
        <f t="shared" si="56"/>
        <v>9681.0419259296832</v>
      </c>
      <c r="E58" s="450">
        <f t="shared" si="56"/>
        <v>9710.8540194482757</v>
      </c>
      <c r="F58" s="450">
        <f t="shared" ref="F58:L58" si="57">SUM(F52:F56)</f>
        <v>8277.9999051372415</v>
      </c>
      <c r="G58" s="450">
        <f t="shared" si="57"/>
        <v>8326.1340738079853</v>
      </c>
      <c r="H58" s="450">
        <f t="shared" si="57"/>
        <v>8375.9912465578273</v>
      </c>
      <c r="I58" s="450">
        <f t="shared" si="57"/>
        <v>8427.5941936753989</v>
      </c>
      <c r="J58" s="450">
        <f t="shared" si="57"/>
        <v>8480.9662168871891</v>
      </c>
      <c r="K58" s="450">
        <f t="shared" si="57"/>
        <v>8536.1311588172975</v>
      </c>
      <c r="L58" s="450">
        <f t="shared" si="57"/>
        <v>8593.1134126440229</v>
      </c>
      <c r="M58" s="445"/>
      <c r="N58" s="451">
        <f t="shared" si="55"/>
        <v>88062.864707737928</v>
      </c>
      <c r="O58" s="452">
        <f t="shared" si="43"/>
        <v>0.27904230348077091</v>
      </c>
    </row>
    <row r="59" spans="1:16" ht="16.5" thickBot="1">
      <c r="A59" s="380" t="s">
        <v>25</v>
      </c>
      <c r="B59" s="453"/>
      <c r="C59" s="454">
        <f t="shared" ref="C59:E59" si="58">C57+C58</f>
        <v>29384.834421183506</v>
      </c>
      <c r="D59" s="454">
        <f t="shared" si="58"/>
        <v>30294.074766681784</v>
      </c>
      <c r="E59" s="455">
        <f t="shared" si="58"/>
        <v>31408.422798916807</v>
      </c>
      <c r="F59" s="455">
        <f t="shared" ref="F59:L59" si="59">F57+F58</f>
        <v>30363.85295141946</v>
      </c>
      <c r="G59" s="455">
        <f t="shared" si="59"/>
        <v>30871.635602284012</v>
      </c>
      <c r="H59" s="455">
        <f t="shared" si="59"/>
        <v>31415.145425358722</v>
      </c>
      <c r="I59" s="455">
        <f t="shared" si="59"/>
        <v>31995.298421623786</v>
      </c>
      <c r="J59" s="455">
        <f t="shared" si="59"/>
        <v>32613.111750743163</v>
      </c>
      <c r="K59" s="455">
        <f t="shared" si="59"/>
        <v>33270.494893677838</v>
      </c>
      <c r="L59" s="455">
        <f t="shared" si="59"/>
        <v>33972.785479839185</v>
      </c>
      <c r="M59" s="445"/>
      <c r="N59" s="456">
        <f t="shared" ref="N59" si="60">N57+N58</f>
        <v>315589.65651172824</v>
      </c>
      <c r="O59" s="457">
        <f t="shared" si="43"/>
        <v>1</v>
      </c>
      <c r="P59" s="381"/>
    </row>
    <row r="60" spans="1:16" ht="16.5" thickBot="1">
      <c r="A60" s="382"/>
      <c r="B60" s="382"/>
      <c r="C60" s="354"/>
      <c r="D60" s="354"/>
      <c r="E60" s="354"/>
      <c r="F60" s="354"/>
      <c r="G60" s="354"/>
      <c r="H60" s="354"/>
      <c r="I60" s="354"/>
      <c r="J60" s="354"/>
      <c r="K60" s="354"/>
      <c r="L60" s="354"/>
      <c r="M60" s="354"/>
    </row>
    <row r="61" spans="1:16" ht="19.5" thickBot="1">
      <c r="A61" s="603" t="s">
        <v>27</v>
      </c>
      <c r="B61" s="604"/>
      <c r="C61" s="604"/>
      <c r="D61" s="604"/>
      <c r="E61" s="607"/>
      <c r="F61" s="414"/>
      <c r="G61" s="414"/>
      <c r="H61" s="414"/>
      <c r="I61" s="414"/>
      <c r="J61" s="414"/>
      <c r="K61" s="414"/>
      <c r="L61" s="414"/>
      <c r="M61" s="414"/>
    </row>
    <row r="62" spans="1:16" ht="16.5" thickBot="1">
      <c r="A62" s="349" t="s">
        <v>1</v>
      </c>
      <c r="B62" s="350"/>
      <c r="C62" s="367">
        <f t="shared" ref="C62:L62" si="61">C$4</f>
        <v>2025</v>
      </c>
      <c r="D62" s="367">
        <f t="shared" si="61"/>
        <v>2026</v>
      </c>
      <c r="E62" s="368">
        <f t="shared" si="61"/>
        <v>2027</v>
      </c>
      <c r="F62" s="368">
        <f t="shared" si="61"/>
        <v>2028</v>
      </c>
      <c r="G62" s="368">
        <f t="shared" si="61"/>
        <v>2029</v>
      </c>
      <c r="H62" s="368">
        <f t="shared" si="61"/>
        <v>2030</v>
      </c>
      <c r="I62" s="368">
        <f t="shared" si="61"/>
        <v>2031</v>
      </c>
      <c r="J62" s="368">
        <f t="shared" si="61"/>
        <v>2032</v>
      </c>
      <c r="K62" s="368">
        <f t="shared" si="61"/>
        <v>2033</v>
      </c>
      <c r="L62" s="368">
        <f t="shared" si="61"/>
        <v>2034</v>
      </c>
      <c r="M62" s="354"/>
    </row>
    <row r="63" spans="1:16">
      <c r="A63" s="355" t="s">
        <v>2</v>
      </c>
      <c r="B63" s="369"/>
      <c r="C63" s="429"/>
      <c r="D63" s="429"/>
      <c r="E63" s="430"/>
      <c r="F63" s="430"/>
      <c r="G63" s="430"/>
      <c r="H63" s="430"/>
      <c r="I63" s="430"/>
      <c r="J63" s="430"/>
      <c r="K63" s="430"/>
      <c r="L63" s="430"/>
      <c r="M63" s="418"/>
    </row>
    <row r="64" spans="1:16">
      <c r="A64" s="357"/>
      <c r="B64" s="372" t="str">
        <f>B6</f>
        <v>Residential Load Management (On Call)</v>
      </c>
      <c r="C64" s="431">
        <f t="shared" ref="C64:L65" si="62">C6*C182</f>
        <v>302.49273309784775</v>
      </c>
      <c r="D64" s="431">
        <f t="shared" si="62"/>
        <v>310.11899308330106</v>
      </c>
      <c r="E64" s="432">
        <f t="shared" si="62"/>
        <v>317.50108500771194</v>
      </c>
      <c r="F64" s="432">
        <f t="shared" si="62"/>
        <v>324.65419629690496</v>
      </c>
      <c r="G64" s="432">
        <f t="shared" si="62"/>
        <v>331.41872250410603</v>
      </c>
      <c r="H64" s="432">
        <f t="shared" si="62"/>
        <v>337.78526145460262</v>
      </c>
      <c r="I64" s="432">
        <f t="shared" si="62"/>
        <v>343.72455119911695</v>
      </c>
      <c r="J64" s="432">
        <f t="shared" si="62"/>
        <v>349.19571145488277</v>
      </c>
      <c r="K64" s="432">
        <f t="shared" si="62"/>
        <v>354.17173117563118</v>
      </c>
      <c r="L64" s="432">
        <f t="shared" si="62"/>
        <v>358.72230129740296</v>
      </c>
      <c r="M64" s="433"/>
      <c r="N64" s="383">
        <f>SUM(C64:L64)/10^6</f>
        <v>3.3297852865715074E-3</v>
      </c>
      <c r="O64" s="384">
        <f>N64/$N$79</f>
        <v>3.762983698941883E-6</v>
      </c>
    </row>
    <row r="65" spans="1:21">
      <c r="A65" s="357"/>
      <c r="B65" s="372" t="s">
        <v>4</v>
      </c>
      <c r="C65" s="431">
        <f t="shared" si="62"/>
        <v>723.35339999999997</v>
      </c>
      <c r="D65" s="431">
        <f t="shared" si="62"/>
        <v>1205.5889999999999</v>
      </c>
      <c r="E65" s="432">
        <f t="shared" si="62"/>
        <v>1808.3835000000001</v>
      </c>
      <c r="F65" s="432">
        <f t="shared" si="62"/>
        <v>1989.2218500000004</v>
      </c>
      <c r="G65" s="432">
        <f t="shared" si="62"/>
        <v>2188.1440350000007</v>
      </c>
      <c r="H65" s="432">
        <f t="shared" si="62"/>
        <v>2406.9584385000007</v>
      </c>
      <c r="I65" s="432">
        <f t="shared" si="62"/>
        <v>2647.6542823500013</v>
      </c>
      <c r="J65" s="432">
        <f t="shared" si="62"/>
        <v>2912.4197105850017</v>
      </c>
      <c r="K65" s="432">
        <f t="shared" si="62"/>
        <v>3203.6616816435017</v>
      </c>
      <c r="L65" s="432">
        <f t="shared" si="62"/>
        <v>3524.0278498078519</v>
      </c>
      <c r="M65" s="433"/>
      <c r="N65" s="383"/>
      <c r="O65" s="384"/>
    </row>
    <row r="66" spans="1:21">
      <c r="A66" s="357"/>
      <c r="B66" s="434" t="str">
        <f>B8</f>
        <v>Residential Air Conditioning</v>
      </c>
      <c r="C66" s="435">
        <f t="shared" ref="C66:L66" si="63">C8*C184</f>
        <v>14112176.000000002</v>
      </c>
      <c r="D66" s="435">
        <f t="shared" si="63"/>
        <v>14253297.760000002</v>
      </c>
      <c r="E66" s="436">
        <f t="shared" si="63"/>
        <v>14395830.737600002</v>
      </c>
      <c r="F66" s="436">
        <f t="shared" si="63"/>
        <v>14539789.044976002</v>
      </c>
      <c r="G66" s="436">
        <f t="shared" si="63"/>
        <v>14685186.935425762</v>
      </c>
      <c r="H66" s="436">
        <f t="shared" si="63"/>
        <v>14832038.804780021</v>
      </c>
      <c r="I66" s="436">
        <f t="shared" si="63"/>
        <v>14980359.192827821</v>
      </c>
      <c r="J66" s="436">
        <f t="shared" si="63"/>
        <v>15130162.7847561</v>
      </c>
      <c r="K66" s="436">
        <f t="shared" si="63"/>
        <v>15281464.412603661</v>
      </c>
      <c r="L66" s="436">
        <f t="shared" si="63"/>
        <v>15434279.056729697</v>
      </c>
      <c r="M66" s="433"/>
      <c r="N66" s="385">
        <f t="shared" ref="N66:N75" si="64">SUM(C66:L66)/10^6</f>
        <v>147.64458472969906</v>
      </c>
      <c r="O66" s="284">
        <f t="shared" ref="O66:O79" si="65">N66/$N$79</f>
        <v>0.16685285018691251</v>
      </c>
      <c r="P66" s="375">
        <f>C66/C$8/1000</f>
        <v>0.70560880000000004</v>
      </c>
    </row>
    <row r="67" spans="1:21">
      <c r="A67" s="357"/>
      <c r="B67" s="434" t="str">
        <f>B9</f>
        <v>Residential New Construction (BuildSmart)</v>
      </c>
      <c r="C67" s="435">
        <f>C9*C185</f>
        <v>4093783.6000000006</v>
      </c>
      <c r="D67" s="435">
        <f t="shared" ref="D67:L67" si="66">D9*D185</f>
        <v>4134721.4360000002</v>
      </c>
      <c r="E67" s="436">
        <f t="shared" si="66"/>
        <v>4176068.6503600003</v>
      </c>
      <c r="F67" s="436">
        <f t="shared" si="66"/>
        <v>4217829.3368636006</v>
      </c>
      <c r="G67" s="436">
        <f t="shared" si="66"/>
        <v>4260007.6302322363</v>
      </c>
      <c r="H67" s="436">
        <f t="shared" si="66"/>
        <v>4302607.7065345589</v>
      </c>
      <c r="I67" s="436">
        <f t="shared" si="66"/>
        <v>4345633.7835999047</v>
      </c>
      <c r="J67" s="436">
        <f t="shared" si="66"/>
        <v>4389090.1214359039</v>
      </c>
      <c r="K67" s="436">
        <f t="shared" si="66"/>
        <v>4432981.0226502633</v>
      </c>
      <c r="L67" s="436">
        <f t="shared" si="66"/>
        <v>4477310.8328767661</v>
      </c>
      <c r="M67" s="433"/>
      <c r="N67" s="385">
        <f t="shared" si="64"/>
        <v>42.830034120553236</v>
      </c>
      <c r="O67" s="284">
        <f t="shared" si="65"/>
        <v>4.8402135978777433E-2</v>
      </c>
      <c r="P67" s="375">
        <f>C67/C$9/1000</f>
        <v>1.1064280000000002</v>
      </c>
    </row>
    <row r="68" spans="1:21">
      <c r="A68" s="357"/>
      <c r="B68" s="434" t="str">
        <f>B10</f>
        <v>Residential Ceiling Insulation</v>
      </c>
      <c r="C68" s="435">
        <f t="shared" ref="C68:L68" si="67">C10*C186</f>
        <v>10431627.02691</v>
      </c>
      <c r="D68" s="435">
        <f t="shared" si="67"/>
        <v>9388464.3242189996</v>
      </c>
      <c r="E68" s="436">
        <f t="shared" si="67"/>
        <v>8449617.8917970993</v>
      </c>
      <c r="F68" s="436">
        <f t="shared" si="67"/>
        <v>7604656.1026173905</v>
      </c>
      <c r="G68" s="436">
        <f t="shared" si="67"/>
        <v>6844190.4923556512</v>
      </c>
      <c r="H68" s="436">
        <f t="shared" si="67"/>
        <v>6159771.4431200856</v>
      </c>
      <c r="I68" s="436">
        <f t="shared" si="67"/>
        <v>5543794.2988080774</v>
      </c>
      <c r="J68" s="436">
        <f t="shared" si="67"/>
        <v>4989414.8689272702</v>
      </c>
      <c r="K68" s="436">
        <f t="shared" si="67"/>
        <v>4490473.382034543</v>
      </c>
      <c r="L68" s="436">
        <f t="shared" si="67"/>
        <v>4041426.0438310886</v>
      </c>
      <c r="M68" s="433"/>
      <c r="N68" s="385">
        <f t="shared" si="64"/>
        <v>67.943435874620192</v>
      </c>
      <c r="O68" s="284">
        <f t="shared" si="65"/>
        <v>7.6782741120688891E-2</v>
      </c>
      <c r="P68" s="375">
        <f>C68/C$10/1000</f>
        <v>3.4772090089700001</v>
      </c>
    </row>
    <row r="69" spans="1:21">
      <c r="A69" s="357"/>
      <c r="B69" s="376" t="s">
        <v>8</v>
      </c>
      <c r="C69" s="435">
        <f t="shared" ref="C69:L69" si="68">C11*C188</f>
        <v>464002.2</v>
      </c>
      <c r="D69" s="435">
        <f t="shared" si="68"/>
        <v>464002.2</v>
      </c>
      <c r="E69" s="436">
        <f t="shared" si="68"/>
        <v>464002.2</v>
      </c>
      <c r="F69" s="436">
        <f t="shared" si="68"/>
        <v>0</v>
      </c>
      <c r="G69" s="436">
        <f t="shared" si="68"/>
        <v>0</v>
      </c>
      <c r="H69" s="436">
        <f t="shared" si="68"/>
        <v>0</v>
      </c>
      <c r="I69" s="436">
        <f t="shared" si="68"/>
        <v>0</v>
      </c>
      <c r="J69" s="436">
        <f t="shared" si="68"/>
        <v>0</v>
      </c>
      <c r="K69" s="436">
        <f t="shared" si="68"/>
        <v>0</v>
      </c>
      <c r="L69" s="436">
        <f t="shared" si="68"/>
        <v>0</v>
      </c>
      <c r="M69" s="420"/>
      <c r="N69" s="385">
        <f t="shared" si="64"/>
        <v>1.3920066</v>
      </c>
      <c r="O69" s="284">
        <f t="shared" si="65"/>
        <v>1.5731038772211314E-3</v>
      </c>
    </row>
    <row r="70" spans="1:21" ht="16.5" thickBot="1">
      <c r="A70" s="364"/>
      <c r="B70" s="437" t="str">
        <f>B12</f>
        <v>Residential Low Income</v>
      </c>
      <c r="C70" s="438">
        <f t="shared" ref="C70:L70" si="69">C12*C188</f>
        <v>10208048.4</v>
      </c>
      <c r="D70" s="438">
        <f t="shared" si="69"/>
        <v>10310128.884</v>
      </c>
      <c r="E70" s="439">
        <f t="shared" si="69"/>
        <v>10413230.172840001</v>
      </c>
      <c r="F70" s="439">
        <f t="shared" si="69"/>
        <v>10517362.474568401</v>
      </c>
      <c r="G70" s="439">
        <f t="shared" si="69"/>
        <v>10622536.099314084</v>
      </c>
      <c r="H70" s="439">
        <f t="shared" si="69"/>
        <v>10728761.460307224</v>
      </c>
      <c r="I70" s="439">
        <f t="shared" si="69"/>
        <v>10836049.074910296</v>
      </c>
      <c r="J70" s="439">
        <f t="shared" si="69"/>
        <v>10944409.565659398</v>
      </c>
      <c r="K70" s="439">
        <f t="shared" si="69"/>
        <v>11053853.661315992</v>
      </c>
      <c r="L70" s="439">
        <f t="shared" si="69"/>
        <v>11164392.197929153</v>
      </c>
      <c r="M70" s="433"/>
      <c r="N70" s="385">
        <f t="shared" si="64"/>
        <v>106.79877199084456</v>
      </c>
      <c r="O70" s="284">
        <f t="shared" si="65"/>
        <v>0.12069307882681959</v>
      </c>
    </row>
    <row r="71" spans="1:21">
      <c r="A71" s="355" t="s">
        <v>10</v>
      </c>
      <c r="B71" s="369"/>
      <c r="C71" s="440"/>
      <c r="D71" s="440"/>
      <c r="E71" s="441"/>
      <c r="F71" s="441"/>
      <c r="G71" s="441"/>
      <c r="H71" s="441"/>
      <c r="I71" s="441"/>
      <c r="J71" s="441"/>
      <c r="K71" s="441"/>
      <c r="L71" s="441"/>
      <c r="M71" s="433"/>
      <c r="N71" s="385"/>
      <c r="O71" s="284"/>
    </row>
    <row r="72" spans="1:21">
      <c r="A72" s="357"/>
      <c r="B72" s="372" t="str">
        <f>B14</f>
        <v>Business On Call</v>
      </c>
      <c r="C72" s="431">
        <f t="shared" ref="C72:L72" si="70">C14*C190</f>
        <v>1148.7811323678463</v>
      </c>
      <c r="D72" s="431">
        <f t="shared" si="70"/>
        <v>1139.2695072892557</v>
      </c>
      <c r="E72" s="432">
        <f t="shared" si="70"/>
        <v>1130.6040610390626</v>
      </c>
      <c r="F72" s="432">
        <f t="shared" si="70"/>
        <v>1122.5974234930327</v>
      </c>
      <c r="G72" s="432">
        <f t="shared" si="70"/>
        <v>1115.2745125404285</v>
      </c>
      <c r="H72" s="432">
        <f t="shared" si="70"/>
        <v>1108.5812080756925</v>
      </c>
      <c r="I72" s="432">
        <f t="shared" si="70"/>
        <v>1102.4988107652459</v>
      </c>
      <c r="J72" s="432">
        <f t="shared" si="70"/>
        <v>1097.0154747372144</v>
      </c>
      <c r="K72" s="432">
        <f t="shared" si="70"/>
        <v>1092.1232456297205</v>
      </c>
      <c r="L72" s="432">
        <f t="shared" si="70"/>
        <v>1087.7547526472017</v>
      </c>
      <c r="M72" s="433"/>
      <c r="N72" s="385">
        <f t="shared" si="64"/>
        <v>1.1144500128584704E-2</v>
      </c>
      <c r="O72" s="284">
        <f t="shared" si="65"/>
        <v>1.2594377326923589E-5</v>
      </c>
    </row>
    <row r="73" spans="1:21">
      <c r="A73" s="357"/>
      <c r="B73" s="434" t="str">
        <f>B15</f>
        <v>Commercial/Industrial Demand Reduction</v>
      </c>
      <c r="C73" s="435">
        <f t="shared" ref="C73:L73" si="71">C15*C191</f>
        <v>88500</v>
      </c>
      <c r="D73" s="435">
        <f t="shared" si="71"/>
        <v>87615</v>
      </c>
      <c r="E73" s="436">
        <f t="shared" si="71"/>
        <v>86738.85</v>
      </c>
      <c r="F73" s="436">
        <f t="shared" si="71"/>
        <v>59000</v>
      </c>
      <c r="G73" s="436">
        <f t="shared" si="71"/>
        <v>58410</v>
      </c>
      <c r="H73" s="436">
        <f t="shared" si="71"/>
        <v>57825.9</v>
      </c>
      <c r="I73" s="436">
        <f t="shared" si="71"/>
        <v>57247.641000000003</v>
      </c>
      <c r="J73" s="436">
        <f t="shared" si="71"/>
        <v>56675.164590000008</v>
      </c>
      <c r="K73" s="436">
        <f t="shared" si="71"/>
        <v>56108.412944099997</v>
      </c>
      <c r="L73" s="436">
        <f t="shared" si="71"/>
        <v>55547.328814659006</v>
      </c>
      <c r="M73" s="433"/>
      <c r="N73" s="385">
        <f t="shared" si="64"/>
        <v>0.66366829734875898</v>
      </c>
      <c r="O73" s="284">
        <f t="shared" si="65"/>
        <v>7.5001021672460426E-4</v>
      </c>
    </row>
    <row r="74" spans="1:21">
      <c r="A74" s="357"/>
      <c r="B74" s="434" t="str">
        <f>B16</f>
        <v>Business Heating, Ventilating, &amp; Air 
Conditioning (HVAC)</v>
      </c>
      <c r="C74" s="435">
        <f t="shared" ref="C74:L74" si="72">C16*C192</f>
        <v>23244103</v>
      </c>
      <c r="D74" s="435">
        <f t="shared" si="72"/>
        <v>23476544.029999997</v>
      </c>
      <c r="E74" s="436">
        <f t="shared" si="72"/>
        <v>23711309.470299996</v>
      </c>
      <c r="F74" s="436">
        <f t="shared" si="72"/>
        <v>23948422.565002996</v>
      </c>
      <c r="G74" s="436">
        <f t="shared" si="72"/>
        <v>24187906.790653028</v>
      </c>
      <c r="H74" s="436">
        <f t="shared" si="72"/>
        <v>24429785.85855956</v>
      </c>
      <c r="I74" s="436">
        <f t="shared" si="72"/>
        <v>24674083.717145156</v>
      </c>
      <c r="J74" s="436">
        <f t="shared" si="72"/>
        <v>24920824.55431661</v>
      </c>
      <c r="K74" s="436">
        <f t="shared" si="72"/>
        <v>25170032.799859777</v>
      </c>
      <c r="L74" s="436">
        <f t="shared" si="72"/>
        <v>25421733.127858374</v>
      </c>
      <c r="M74" s="433"/>
      <c r="N74" s="385">
        <f t="shared" si="64"/>
        <v>243.18474591369548</v>
      </c>
      <c r="O74" s="284">
        <f t="shared" si="65"/>
        <v>0.27482259543731336</v>
      </c>
    </row>
    <row r="75" spans="1:21">
      <c r="A75" s="357"/>
      <c r="B75" s="434" t="str">
        <f>B17</f>
        <v>Business Lighting</v>
      </c>
      <c r="C75" s="435">
        <f t="shared" ref="C75:L75" si="73">C17*C193</f>
        <v>25000000</v>
      </c>
      <c r="D75" s="435">
        <f t="shared" si="73"/>
        <v>25500000</v>
      </c>
      <c r="E75" s="436">
        <f t="shared" si="73"/>
        <v>26010000</v>
      </c>
      <c r="F75" s="436">
        <f t="shared" si="73"/>
        <v>26530200</v>
      </c>
      <c r="G75" s="436">
        <f t="shared" si="73"/>
        <v>27060804</v>
      </c>
      <c r="H75" s="436">
        <f t="shared" si="73"/>
        <v>27602020.080000002</v>
      </c>
      <c r="I75" s="436">
        <f t="shared" si="73"/>
        <v>28154060.481600001</v>
      </c>
      <c r="J75" s="436">
        <f t="shared" si="73"/>
        <v>28717141.691232003</v>
      </c>
      <c r="K75" s="436">
        <f t="shared" si="73"/>
        <v>29291484.525056645</v>
      </c>
      <c r="L75" s="436">
        <f t="shared" si="73"/>
        <v>29877314.215557776</v>
      </c>
      <c r="M75" s="433"/>
      <c r="N75" s="385">
        <f t="shared" si="64"/>
        <v>273.7430249934464</v>
      </c>
      <c r="O75" s="284">
        <f t="shared" si="65"/>
        <v>0.30935644556529518</v>
      </c>
    </row>
    <row r="76" spans="1:21" ht="16.5" thickBot="1">
      <c r="A76" s="357"/>
      <c r="B76" s="434" t="str">
        <f>B18</f>
        <v>Business Custom Incentive (BCI)</v>
      </c>
      <c r="C76" s="435">
        <f t="shared" ref="C76:L76" si="74">C18*C194</f>
        <v>64165.282545000002</v>
      </c>
      <c r="D76" s="435">
        <f t="shared" si="74"/>
        <v>64165.282545000002</v>
      </c>
      <c r="E76" s="436">
        <f t="shared" si="74"/>
        <v>64165.282545000002</v>
      </c>
      <c r="F76" s="436">
        <f t="shared" si="74"/>
        <v>64165.282545000002</v>
      </c>
      <c r="G76" s="436">
        <f t="shared" si="74"/>
        <v>64165.282545000002</v>
      </c>
      <c r="H76" s="436">
        <f t="shared" si="74"/>
        <v>64165.282545000002</v>
      </c>
      <c r="I76" s="436">
        <f t="shared" si="74"/>
        <v>64165.282545000002</v>
      </c>
      <c r="J76" s="436">
        <f t="shared" si="74"/>
        <v>64165.282545000002</v>
      </c>
      <c r="K76" s="436">
        <f t="shared" si="74"/>
        <v>64165.282545000002</v>
      </c>
      <c r="L76" s="436">
        <f t="shared" si="74"/>
        <v>64165.282545000002</v>
      </c>
      <c r="M76" s="433"/>
      <c r="N76" s="383">
        <f>SUM(C76:L76)/10^6</f>
        <v>0.64165282545000002</v>
      </c>
      <c r="O76" s="386">
        <f t="shared" si="65"/>
        <v>7.2513057592204578E-4</v>
      </c>
    </row>
    <row r="77" spans="1:21">
      <c r="A77" s="378" t="s">
        <v>23</v>
      </c>
      <c r="B77" s="442"/>
      <c r="C77" s="443">
        <f t="shared" ref="C77:E77" si="75">SUM(C64:C70)</f>
        <v>39310663.073043101</v>
      </c>
      <c r="D77" s="443">
        <f t="shared" si="75"/>
        <v>38552130.31221208</v>
      </c>
      <c r="E77" s="444">
        <f t="shared" si="75"/>
        <v>37900875.537182108</v>
      </c>
      <c r="F77" s="444">
        <f t="shared" ref="F77:L77" si="76">SUM(F64:F70)</f>
        <v>36881950.83507169</v>
      </c>
      <c r="G77" s="444">
        <f t="shared" si="76"/>
        <v>36414440.720085241</v>
      </c>
      <c r="H77" s="444">
        <f t="shared" si="76"/>
        <v>36025924.158441842</v>
      </c>
      <c r="I77" s="444">
        <f t="shared" si="76"/>
        <v>35708827.728979647</v>
      </c>
      <c r="J77" s="444">
        <f t="shared" si="76"/>
        <v>35456338.956200711</v>
      </c>
      <c r="K77" s="444">
        <f t="shared" si="76"/>
        <v>35262330.312017277</v>
      </c>
      <c r="L77" s="444">
        <f t="shared" si="76"/>
        <v>35121290.881517805</v>
      </c>
      <c r="M77" s="445"/>
      <c r="N77" s="458">
        <f>SUM(C77:L77)/10^6</f>
        <v>366.63477251475149</v>
      </c>
      <c r="O77" s="447">
        <f>N77/$N$79</f>
        <v>0.41433322382741794</v>
      </c>
      <c r="P77" s="348" t="s">
        <v>28</v>
      </c>
    </row>
    <row r="78" spans="1:21" ht="16.5" thickBot="1">
      <c r="A78" s="379" t="s">
        <v>24</v>
      </c>
      <c r="B78" s="448"/>
      <c r="C78" s="449">
        <f t="shared" ref="C78:E78" si="77">SUM(C72:C76)</f>
        <v>48397917.063677371</v>
      </c>
      <c r="D78" s="449">
        <f t="shared" si="77"/>
        <v>49129463.58205229</v>
      </c>
      <c r="E78" s="450">
        <f t="shared" si="77"/>
        <v>49873344.206906036</v>
      </c>
      <c r="F78" s="450">
        <f t="shared" ref="F78:L78" si="78">SUM(F72:F76)</f>
        <v>50602910.444971487</v>
      </c>
      <c r="G78" s="450">
        <f t="shared" si="78"/>
        <v>51372401.347710565</v>
      </c>
      <c r="H78" s="450">
        <f t="shared" si="78"/>
        <v>52154905.702312633</v>
      </c>
      <c r="I78" s="450">
        <f t="shared" si="78"/>
        <v>52950659.621100925</v>
      </c>
      <c r="J78" s="450">
        <f t="shared" si="78"/>
        <v>53759903.708158351</v>
      </c>
      <c r="K78" s="450">
        <f t="shared" si="78"/>
        <v>54582883.143651158</v>
      </c>
      <c r="L78" s="450">
        <f t="shared" si="78"/>
        <v>55419847.709528461</v>
      </c>
      <c r="M78" s="445"/>
      <c r="N78" s="459">
        <f>SUM(C78:L78)/10^6</f>
        <v>518.2442365300692</v>
      </c>
      <c r="O78" s="452">
        <f t="shared" si="65"/>
        <v>0.585666776172582</v>
      </c>
      <c r="P78" s="348" t="s">
        <v>28</v>
      </c>
    </row>
    <row r="79" spans="1:21" ht="16.5" thickBot="1">
      <c r="A79" s="380" t="s">
        <v>25</v>
      </c>
      <c r="B79" s="453"/>
      <c r="C79" s="454">
        <f t="shared" ref="C79:E79" si="79">C77+C78</f>
        <v>87708580.136720479</v>
      </c>
      <c r="D79" s="454">
        <f t="shared" si="79"/>
        <v>87681593.89426437</v>
      </c>
      <c r="E79" s="455">
        <f t="shared" si="79"/>
        <v>87774219.744088143</v>
      </c>
      <c r="F79" s="455">
        <f t="shared" ref="F79:L79" si="80">F77+F78</f>
        <v>87484861.280043185</v>
      </c>
      <c r="G79" s="455">
        <f t="shared" si="80"/>
        <v>87786842.067795813</v>
      </c>
      <c r="H79" s="455">
        <f t="shared" si="80"/>
        <v>88180829.860754475</v>
      </c>
      <c r="I79" s="455">
        <f t="shared" si="80"/>
        <v>88659487.35008058</v>
      </c>
      <c r="J79" s="455">
        <f t="shared" si="80"/>
        <v>89216242.664359063</v>
      </c>
      <c r="K79" s="455">
        <f t="shared" si="80"/>
        <v>89845213.455668435</v>
      </c>
      <c r="L79" s="455">
        <f t="shared" si="80"/>
        <v>90541138.591046274</v>
      </c>
      <c r="M79" s="445"/>
      <c r="N79" s="460">
        <f>N77+N78</f>
        <v>884.87900904482069</v>
      </c>
      <c r="O79" s="457">
        <f t="shared" si="65"/>
        <v>1</v>
      </c>
      <c r="P79" s="348" t="s">
        <v>28</v>
      </c>
      <c r="T79" s="387">
        <f>+G79/G39</f>
        <v>2202.4187446655096</v>
      </c>
      <c r="U79" s="348">
        <f>(SUM(L26:L30)+SUM(L34:L36))/(SUM(L66:L70)+SUM(L74:L76))</f>
        <v>2.2772786692329793E-4</v>
      </c>
    </row>
    <row r="80" spans="1:21">
      <c r="A80" s="388"/>
      <c r="B80" s="382"/>
      <c r="C80" s="418"/>
      <c r="D80" s="418"/>
      <c r="E80" s="418"/>
      <c r="F80" s="418"/>
      <c r="G80" s="418"/>
      <c r="H80" s="418"/>
      <c r="I80" s="418"/>
      <c r="J80" s="418"/>
      <c r="K80" s="418"/>
      <c r="L80" s="418"/>
      <c r="M80" s="418"/>
    </row>
    <row r="81" spans="1:14" ht="6" customHeight="1"/>
    <row r="82" spans="1:14" ht="16.5" thickBot="1"/>
    <row r="83" spans="1:14" ht="19.5" thickBot="1">
      <c r="A83" s="603" t="s">
        <v>29</v>
      </c>
      <c r="B83" s="604"/>
      <c r="C83" s="604"/>
      <c r="D83" s="604"/>
      <c r="E83" s="607"/>
      <c r="F83" s="414"/>
      <c r="G83" s="414"/>
      <c r="H83" s="414"/>
      <c r="I83" s="414"/>
      <c r="J83" s="414"/>
      <c r="K83" s="414"/>
      <c r="L83" s="414"/>
      <c r="M83" s="414"/>
    </row>
    <row r="84" spans="1:14" ht="16.5" thickBot="1">
      <c r="A84" s="349" t="s">
        <v>1</v>
      </c>
      <c r="B84" s="350"/>
      <c r="C84" s="367">
        <f t="shared" ref="C84:L84" si="81">C$4</f>
        <v>2025</v>
      </c>
      <c r="D84" s="367">
        <f t="shared" si="81"/>
        <v>2026</v>
      </c>
      <c r="E84" s="368">
        <f t="shared" si="81"/>
        <v>2027</v>
      </c>
      <c r="F84" s="368">
        <f t="shared" si="81"/>
        <v>2028</v>
      </c>
      <c r="G84" s="368">
        <f t="shared" si="81"/>
        <v>2029</v>
      </c>
      <c r="H84" s="368">
        <f t="shared" si="81"/>
        <v>2030</v>
      </c>
      <c r="I84" s="368">
        <f t="shared" si="81"/>
        <v>2031</v>
      </c>
      <c r="J84" s="368">
        <f t="shared" si="81"/>
        <v>2032</v>
      </c>
      <c r="K84" s="368">
        <f t="shared" si="81"/>
        <v>2033</v>
      </c>
      <c r="L84" s="368">
        <f t="shared" si="81"/>
        <v>2034</v>
      </c>
      <c r="M84" s="354"/>
    </row>
    <row r="85" spans="1:14">
      <c r="A85" s="355" t="s">
        <v>2</v>
      </c>
      <c r="B85" s="369"/>
      <c r="C85" s="429"/>
      <c r="D85" s="429"/>
      <c r="E85" s="430"/>
      <c r="F85" s="430"/>
      <c r="G85" s="430"/>
      <c r="H85" s="430"/>
      <c r="I85" s="430"/>
      <c r="J85" s="430"/>
      <c r="K85" s="430"/>
      <c r="L85" s="430"/>
      <c r="M85" s="418"/>
    </row>
    <row r="86" spans="1:14">
      <c r="A86" s="357"/>
      <c r="B86" s="372" t="str">
        <f>B6</f>
        <v>Residential Load Management (On Call)</v>
      </c>
      <c r="C86" s="431">
        <f t="shared" ref="C86:L87" si="82">C6*C201</f>
        <v>9322.4663055893234</v>
      </c>
      <c r="D86" s="431">
        <f t="shared" si="82"/>
        <v>9557.4985690885442</v>
      </c>
      <c r="E86" s="432">
        <f t="shared" si="82"/>
        <v>9785.0058633144272</v>
      </c>
      <c r="F86" s="432">
        <f t="shared" si="82"/>
        <v>10005.456246669792</v>
      </c>
      <c r="G86" s="432">
        <f t="shared" si="82"/>
        <v>10213.930899908846</v>
      </c>
      <c r="H86" s="432">
        <f t="shared" si="82"/>
        <v>10410.140059188147</v>
      </c>
      <c r="I86" s="432">
        <f t="shared" si="82"/>
        <v>10593.18190602966</v>
      </c>
      <c r="J86" s="432">
        <f t="shared" si="82"/>
        <v>10761.79655873392</v>
      </c>
      <c r="K86" s="432">
        <f t="shared" si="82"/>
        <v>10915.151568976828</v>
      </c>
      <c r="L86" s="432">
        <f t="shared" si="82"/>
        <v>11055.394728529742</v>
      </c>
      <c r="M86" s="433"/>
      <c r="N86" s="425"/>
    </row>
    <row r="87" spans="1:14">
      <c r="A87" s="357"/>
      <c r="B87" s="372" t="s">
        <v>4</v>
      </c>
      <c r="C87" s="431">
        <f t="shared" si="82"/>
        <v>573</v>
      </c>
      <c r="D87" s="431">
        <f t="shared" si="82"/>
        <v>955</v>
      </c>
      <c r="E87" s="432">
        <f t="shared" si="82"/>
        <v>1432.5</v>
      </c>
      <c r="F87" s="432">
        <f t="shared" si="82"/>
        <v>1575.7500000000002</v>
      </c>
      <c r="G87" s="432">
        <f t="shared" si="82"/>
        <v>1733.3250000000003</v>
      </c>
      <c r="H87" s="432">
        <f t="shared" si="82"/>
        <v>1906.6575000000005</v>
      </c>
      <c r="I87" s="432">
        <f t="shared" si="82"/>
        <v>2097.3232500000008</v>
      </c>
      <c r="J87" s="432">
        <f t="shared" si="82"/>
        <v>2307.0555750000012</v>
      </c>
      <c r="K87" s="432">
        <f t="shared" si="82"/>
        <v>2537.7611325000012</v>
      </c>
      <c r="L87" s="432">
        <f t="shared" si="82"/>
        <v>2791.5372457500016</v>
      </c>
      <c r="M87" s="433"/>
      <c r="N87" s="425"/>
    </row>
    <row r="88" spans="1:14">
      <c r="A88" s="357"/>
      <c r="B88" s="434" t="str">
        <f>B8</f>
        <v>Residential Air Conditioning</v>
      </c>
      <c r="C88" s="435">
        <f t="shared" ref="C88:L88" si="83">C8*C203</f>
        <v>2400</v>
      </c>
      <c r="D88" s="435">
        <f t="shared" si="83"/>
        <v>2424</v>
      </c>
      <c r="E88" s="436">
        <f t="shared" si="83"/>
        <v>2448.2399999999998</v>
      </c>
      <c r="F88" s="436">
        <f t="shared" si="83"/>
        <v>2472.7224000000001</v>
      </c>
      <c r="G88" s="436">
        <f t="shared" si="83"/>
        <v>2497.4496239999999</v>
      </c>
      <c r="H88" s="436">
        <f t="shared" si="83"/>
        <v>2522.4241202400003</v>
      </c>
      <c r="I88" s="436">
        <f t="shared" si="83"/>
        <v>2547.6483614424001</v>
      </c>
      <c r="J88" s="436">
        <f t="shared" si="83"/>
        <v>2573.1248450568241</v>
      </c>
      <c r="K88" s="436">
        <f t="shared" si="83"/>
        <v>2598.8560935073924</v>
      </c>
      <c r="L88" s="436">
        <f t="shared" si="83"/>
        <v>2624.8446544424664</v>
      </c>
      <c r="M88" s="433"/>
    </row>
    <row r="89" spans="1:14">
      <c r="A89" s="357"/>
      <c r="B89" s="434" t="str">
        <f>B9</f>
        <v>Residential New Construction (BuildSmart)</v>
      </c>
      <c r="C89" s="435">
        <f t="shared" ref="C89:L89" si="84">C9*C204</f>
        <v>1369</v>
      </c>
      <c r="D89" s="435">
        <f t="shared" si="84"/>
        <v>1382.69</v>
      </c>
      <c r="E89" s="436">
        <f t="shared" si="84"/>
        <v>1396.5168999999999</v>
      </c>
      <c r="F89" s="436">
        <f t="shared" si="84"/>
        <v>1410.4820689999999</v>
      </c>
      <c r="G89" s="436">
        <f t="shared" si="84"/>
        <v>1424.5868896899999</v>
      </c>
      <c r="H89" s="436">
        <f t="shared" si="84"/>
        <v>1438.8327585869001</v>
      </c>
      <c r="I89" s="436">
        <f t="shared" si="84"/>
        <v>1453.221086172769</v>
      </c>
      <c r="J89" s="436">
        <f t="shared" si="84"/>
        <v>1467.7532970344969</v>
      </c>
      <c r="K89" s="436">
        <f t="shared" si="84"/>
        <v>1482.4308300048419</v>
      </c>
      <c r="L89" s="436">
        <f t="shared" si="84"/>
        <v>1497.2551383048904</v>
      </c>
      <c r="M89" s="433"/>
    </row>
    <row r="90" spans="1:14">
      <c r="A90" s="357"/>
      <c r="B90" s="434" t="str">
        <f>B10</f>
        <v>Residential Ceiling Insulation</v>
      </c>
      <c r="C90" s="435">
        <f t="shared" ref="C90:L90" si="85">C10*C205</f>
        <v>4853.7247444993163</v>
      </c>
      <c r="D90" s="435">
        <f t="shared" si="85"/>
        <v>4368.3522700493841</v>
      </c>
      <c r="E90" s="436">
        <f t="shared" si="85"/>
        <v>3931.5170430444459</v>
      </c>
      <c r="F90" s="436">
        <f t="shared" si="85"/>
        <v>3538.3653387400013</v>
      </c>
      <c r="G90" s="436">
        <f t="shared" si="85"/>
        <v>3184.5288048660009</v>
      </c>
      <c r="H90" s="436">
        <f t="shared" si="85"/>
        <v>2866.0759243794009</v>
      </c>
      <c r="I90" s="436">
        <f t="shared" si="85"/>
        <v>2579.4683319414612</v>
      </c>
      <c r="J90" s="436">
        <f t="shared" si="85"/>
        <v>2321.521498747315</v>
      </c>
      <c r="K90" s="436">
        <f t="shared" si="85"/>
        <v>2089.3693488725835</v>
      </c>
      <c r="L90" s="436">
        <f t="shared" si="85"/>
        <v>1880.4324139853252</v>
      </c>
      <c r="M90" s="433"/>
    </row>
    <row r="91" spans="1:14">
      <c r="A91" s="357"/>
      <c r="B91" s="376" t="s">
        <v>8</v>
      </c>
      <c r="C91" s="435">
        <f t="shared" ref="C91:L91" si="86">C11*C207</f>
        <v>239.91159207227579</v>
      </c>
      <c r="D91" s="435">
        <f t="shared" si="86"/>
        <v>239.91159207227579</v>
      </c>
      <c r="E91" s="436">
        <f t="shared" si="86"/>
        <v>239.91159207227579</v>
      </c>
      <c r="F91" s="436">
        <f t="shared" si="86"/>
        <v>0</v>
      </c>
      <c r="G91" s="436">
        <f t="shared" si="86"/>
        <v>0</v>
      </c>
      <c r="H91" s="436">
        <f t="shared" si="86"/>
        <v>0</v>
      </c>
      <c r="I91" s="436">
        <f t="shared" si="86"/>
        <v>0</v>
      </c>
      <c r="J91" s="436">
        <f t="shared" si="86"/>
        <v>0</v>
      </c>
      <c r="K91" s="436">
        <f t="shared" si="86"/>
        <v>0</v>
      </c>
      <c r="L91" s="436">
        <f t="shared" si="86"/>
        <v>0</v>
      </c>
      <c r="M91" s="420"/>
      <c r="N91" s="461"/>
    </row>
    <row r="92" spans="1:14" ht="16.5" thickBot="1">
      <c r="A92" s="364"/>
      <c r="B92" s="437" t="str">
        <f>B12</f>
        <v>Residential Low Income</v>
      </c>
      <c r="C92" s="438">
        <f t="shared" ref="C92:L92" si="87">C12*C207</f>
        <v>5278.055025590068</v>
      </c>
      <c r="D92" s="438">
        <f t="shared" si="87"/>
        <v>5330.8355758459684</v>
      </c>
      <c r="E92" s="439">
        <f t="shared" si="87"/>
        <v>5384.143931604428</v>
      </c>
      <c r="F92" s="439">
        <f t="shared" si="87"/>
        <v>5437.9853709204717</v>
      </c>
      <c r="G92" s="439">
        <f t="shared" si="87"/>
        <v>5492.365224629677</v>
      </c>
      <c r="H92" s="439">
        <f t="shared" si="87"/>
        <v>5547.2888768759731</v>
      </c>
      <c r="I92" s="439">
        <f t="shared" si="87"/>
        <v>5602.7617656447328</v>
      </c>
      <c r="J92" s="439">
        <f t="shared" si="87"/>
        <v>5658.7893833011804</v>
      </c>
      <c r="K92" s="439">
        <f t="shared" si="87"/>
        <v>5715.3772771341919</v>
      </c>
      <c r="L92" s="439">
        <f t="shared" si="87"/>
        <v>5772.531049905534</v>
      </c>
      <c r="M92" s="433"/>
    </row>
    <row r="93" spans="1:14">
      <c r="A93" s="355" t="s">
        <v>10</v>
      </c>
      <c r="B93" s="369"/>
      <c r="C93" s="440"/>
      <c r="D93" s="440"/>
      <c r="E93" s="441"/>
      <c r="F93" s="441"/>
      <c r="G93" s="441"/>
      <c r="H93" s="441"/>
      <c r="I93" s="441"/>
      <c r="J93" s="441"/>
      <c r="K93" s="441"/>
      <c r="L93" s="441"/>
      <c r="M93" s="433"/>
    </row>
    <row r="94" spans="1:14">
      <c r="A94" s="357"/>
      <c r="B94" s="372" t="str">
        <f>B14</f>
        <v>Business On Call</v>
      </c>
      <c r="C94" s="431">
        <f t="shared" ref="C94:L94" si="88">C14*C209</f>
        <v>1089.67911644984</v>
      </c>
      <c r="D94" s="431">
        <f t="shared" si="88"/>
        <v>1080.6568415189508</v>
      </c>
      <c r="E94" s="432">
        <f t="shared" si="88"/>
        <v>1072.43721155855</v>
      </c>
      <c r="F94" s="432">
        <f t="shared" si="88"/>
        <v>1064.8424961849532</v>
      </c>
      <c r="G94" s="432">
        <f t="shared" si="88"/>
        <v>1057.8963313221764</v>
      </c>
      <c r="H94" s="432">
        <f t="shared" si="88"/>
        <v>1051.547381213438</v>
      </c>
      <c r="I94" s="432">
        <f t="shared" si="88"/>
        <v>1045.7779085607292</v>
      </c>
      <c r="J94" s="432">
        <f t="shared" si="88"/>
        <v>1040.5766769336851</v>
      </c>
      <c r="K94" s="432">
        <f t="shared" si="88"/>
        <v>1035.9361412031444</v>
      </c>
      <c r="L94" s="432">
        <f t="shared" si="88"/>
        <v>1031.7923966383319</v>
      </c>
      <c r="M94" s="433"/>
    </row>
    <row r="95" spans="1:14">
      <c r="A95" s="357"/>
      <c r="B95" s="434" t="str">
        <f>B15</f>
        <v>Commercial/Industrial Demand Reduction</v>
      </c>
      <c r="C95" s="435">
        <f t="shared" ref="C95:L95" si="89">C15*C210</f>
        <v>7500</v>
      </c>
      <c r="D95" s="435">
        <f t="shared" si="89"/>
        <v>7425</v>
      </c>
      <c r="E95" s="436">
        <f t="shared" si="89"/>
        <v>7350.75</v>
      </c>
      <c r="F95" s="436">
        <f t="shared" si="89"/>
        <v>5000</v>
      </c>
      <c r="G95" s="436">
        <f t="shared" si="89"/>
        <v>4950</v>
      </c>
      <c r="H95" s="436">
        <f t="shared" si="89"/>
        <v>4900.5</v>
      </c>
      <c r="I95" s="436">
        <f t="shared" si="89"/>
        <v>4851.4949999999999</v>
      </c>
      <c r="J95" s="436">
        <f t="shared" si="89"/>
        <v>4802.9800500000001</v>
      </c>
      <c r="K95" s="436">
        <f t="shared" si="89"/>
        <v>4754.9502494999997</v>
      </c>
      <c r="L95" s="436">
        <f t="shared" si="89"/>
        <v>4707.4007470050001</v>
      </c>
      <c r="M95" s="433"/>
    </row>
    <row r="96" spans="1:14">
      <c r="A96" s="357"/>
      <c r="B96" s="434" t="str">
        <f>B16</f>
        <v>Business Heating, Ventilating, &amp; Air 
Conditioning (HVAC)</v>
      </c>
      <c r="C96" s="435">
        <f t="shared" ref="C96:L96" si="90">C16*C211</f>
        <v>3700</v>
      </c>
      <c r="D96" s="435">
        <f t="shared" si="90"/>
        <v>3737</v>
      </c>
      <c r="E96" s="436">
        <f t="shared" si="90"/>
        <v>3774.37</v>
      </c>
      <c r="F96" s="436">
        <f t="shared" si="90"/>
        <v>3812.1136999999999</v>
      </c>
      <c r="G96" s="436">
        <f t="shared" si="90"/>
        <v>3850.234837</v>
      </c>
      <c r="H96" s="436">
        <f t="shared" si="90"/>
        <v>3888.7371853700001</v>
      </c>
      <c r="I96" s="436">
        <f t="shared" si="90"/>
        <v>3927.6245572237003</v>
      </c>
      <c r="J96" s="436">
        <f t="shared" si="90"/>
        <v>3966.9008027959376</v>
      </c>
      <c r="K96" s="436">
        <f t="shared" si="90"/>
        <v>4006.5698108238971</v>
      </c>
      <c r="L96" s="436">
        <f t="shared" si="90"/>
        <v>4046.635508932136</v>
      </c>
      <c r="M96" s="433"/>
    </row>
    <row r="97" spans="1:14">
      <c r="A97" s="357"/>
      <c r="B97" s="434" t="str">
        <f>B17</f>
        <v>Business Lighting</v>
      </c>
      <c r="C97" s="435">
        <f t="shared" ref="C97:L97" si="91">C17*C212</f>
        <v>3070.2801545410043</v>
      </c>
      <c r="D97" s="435">
        <f t="shared" si="91"/>
        <v>3131.6857576318243</v>
      </c>
      <c r="E97" s="436">
        <f t="shared" si="91"/>
        <v>3194.3194727844607</v>
      </c>
      <c r="F97" s="436">
        <f t="shared" si="91"/>
        <v>3258.2058622401501</v>
      </c>
      <c r="G97" s="436">
        <f t="shared" si="91"/>
        <v>3323.3699794849531</v>
      </c>
      <c r="H97" s="436">
        <f t="shared" si="91"/>
        <v>3389.8373790746523</v>
      </c>
      <c r="I97" s="436">
        <f t="shared" si="91"/>
        <v>3457.6341266561453</v>
      </c>
      <c r="J97" s="436">
        <f t="shared" si="91"/>
        <v>3526.7868091892683</v>
      </c>
      <c r="K97" s="436">
        <f t="shared" si="91"/>
        <v>3597.3225453730538</v>
      </c>
      <c r="L97" s="436">
        <f t="shared" si="91"/>
        <v>3669.2689962805148</v>
      </c>
      <c r="M97" s="433"/>
    </row>
    <row r="98" spans="1:14" ht="16.5" thickBot="1">
      <c r="A98" s="357"/>
      <c r="B98" s="434" t="str">
        <f>B18</f>
        <v>Business Custom Incentive (BCI)</v>
      </c>
      <c r="C98" s="435">
        <f t="shared" ref="C98:L98" si="92">C18*C213</f>
        <v>25</v>
      </c>
      <c r="D98" s="435">
        <f t="shared" si="92"/>
        <v>25</v>
      </c>
      <c r="E98" s="436">
        <f t="shared" si="92"/>
        <v>25</v>
      </c>
      <c r="F98" s="436">
        <f t="shared" si="92"/>
        <v>25</v>
      </c>
      <c r="G98" s="436">
        <f t="shared" si="92"/>
        <v>25</v>
      </c>
      <c r="H98" s="436">
        <f t="shared" si="92"/>
        <v>25</v>
      </c>
      <c r="I98" s="436">
        <f t="shared" si="92"/>
        <v>25</v>
      </c>
      <c r="J98" s="436">
        <f t="shared" si="92"/>
        <v>25</v>
      </c>
      <c r="K98" s="436">
        <f t="shared" si="92"/>
        <v>25</v>
      </c>
      <c r="L98" s="436">
        <f t="shared" si="92"/>
        <v>25</v>
      </c>
      <c r="M98" s="433"/>
    </row>
    <row r="99" spans="1:14">
      <c r="A99" s="378" t="s">
        <v>23</v>
      </c>
      <c r="B99" s="442"/>
      <c r="C99" s="443">
        <f t="shared" ref="C99:E99" si="93">SUM(C86:C92)</f>
        <v>24036.157667750984</v>
      </c>
      <c r="D99" s="443">
        <f t="shared" si="93"/>
        <v>24258.288007056173</v>
      </c>
      <c r="E99" s="444">
        <f t="shared" si="93"/>
        <v>24617.835330035577</v>
      </c>
      <c r="F99" s="444">
        <f t="shared" ref="F99:L99" si="94">SUM(F86:F92)</f>
        <v>24440.761425330267</v>
      </c>
      <c r="G99" s="444">
        <f t="shared" si="94"/>
        <v>24546.186443094524</v>
      </c>
      <c r="H99" s="444">
        <f t="shared" si="94"/>
        <v>24691.419239270424</v>
      </c>
      <c r="I99" s="444">
        <f t="shared" si="94"/>
        <v>24873.604701231023</v>
      </c>
      <c r="J99" s="444">
        <f t="shared" si="94"/>
        <v>25090.04115787374</v>
      </c>
      <c r="K99" s="444">
        <f t="shared" si="94"/>
        <v>25338.946250995839</v>
      </c>
      <c r="L99" s="444">
        <f t="shared" si="94"/>
        <v>25621.995230917964</v>
      </c>
      <c r="M99" s="433"/>
      <c r="N99" s="462">
        <f t="shared" ref="N99:N100" si="95">SUM(C99:L99)</f>
        <v>247515.23545355655</v>
      </c>
    </row>
    <row r="100" spans="1:14" ht="16.5" thickBot="1">
      <c r="A100" s="379" t="s">
        <v>24</v>
      </c>
      <c r="B100" s="448"/>
      <c r="C100" s="449">
        <f t="shared" ref="C100:E100" si="96">SUM(C94:C98)</f>
        <v>15384.959270990843</v>
      </c>
      <c r="D100" s="449">
        <f t="shared" si="96"/>
        <v>15399.342599150776</v>
      </c>
      <c r="E100" s="450">
        <f t="shared" si="96"/>
        <v>15416.876684343009</v>
      </c>
      <c r="F100" s="450">
        <f t="shared" ref="F100:L100" si="97">SUM(F94:F98)</f>
        <v>13160.162058425103</v>
      </c>
      <c r="G100" s="450">
        <f t="shared" si="97"/>
        <v>13206.501147807128</v>
      </c>
      <c r="H100" s="450">
        <f t="shared" si="97"/>
        <v>13255.621945658089</v>
      </c>
      <c r="I100" s="450">
        <f t="shared" si="97"/>
        <v>13307.531592440575</v>
      </c>
      <c r="J100" s="450">
        <f t="shared" si="97"/>
        <v>13362.244338918892</v>
      </c>
      <c r="K100" s="450">
        <f t="shared" si="97"/>
        <v>13419.778746900096</v>
      </c>
      <c r="L100" s="450">
        <f t="shared" si="97"/>
        <v>13480.097648855981</v>
      </c>
      <c r="M100" s="433"/>
      <c r="N100" s="445">
        <f t="shared" si="95"/>
        <v>139393.11603349046</v>
      </c>
    </row>
    <row r="101" spans="1:14" ht="16.5" thickBot="1">
      <c r="A101" s="380" t="s">
        <v>25</v>
      </c>
      <c r="B101" s="453"/>
      <c r="C101" s="454">
        <f t="shared" ref="C101:E101" si="98">C99+C100</f>
        <v>39421.116938741827</v>
      </c>
      <c r="D101" s="454">
        <f t="shared" si="98"/>
        <v>39657.630606206949</v>
      </c>
      <c r="E101" s="455">
        <f t="shared" si="98"/>
        <v>40034.712014378587</v>
      </c>
      <c r="F101" s="455">
        <f t="shared" ref="F101:L101" si="99">F99+F100</f>
        <v>37600.923483755367</v>
      </c>
      <c r="G101" s="455">
        <f t="shared" si="99"/>
        <v>37752.687590901653</v>
      </c>
      <c r="H101" s="455">
        <f t="shared" si="99"/>
        <v>37947.041184928516</v>
      </c>
      <c r="I101" s="455">
        <f t="shared" si="99"/>
        <v>38181.136293671596</v>
      </c>
      <c r="J101" s="455">
        <f t="shared" si="99"/>
        <v>38452.285496792632</v>
      </c>
      <c r="K101" s="455">
        <f t="shared" si="99"/>
        <v>38758.724997895937</v>
      </c>
      <c r="L101" s="455">
        <f t="shared" si="99"/>
        <v>39102.092879773947</v>
      </c>
      <c r="M101" s="433"/>
      <c r="N101" s="463">
        <f t="shared" ref="N101" si="100">N99+N100</f>
        <v>386908.35148704704</v>
      </c>
    </row>
    <row r="102" spans="1:14" ht="16.5" thickBot="1"/>
    <row r="103" spans="1:14" ht="19.5" thickBot="1">
      <c r="A103" s="603" t="s">
        <v>30</v>
      </c>
      <c r="B103" s="604"/>
      <c r="C103" s="604"/>
      <c r="D103" s="604"/>
      <c r="E103" s="607"/>
      <c r="F103" s="414"/>
      <c r="G103" s="414"/>
      <c r="H103" s="414"/>
      <c r="I103" s="414"/>
      <c r="J103" s="414"/>
      <c r="K103" s="414"/>
      <c r="L103" s="414"/>
      <c r="M103" s="414"/>
    </row>
    <row r="104" spans="1:14" ht="16.5" thickBot="1">
      <c r="A104" s="349" t="s">
        <v>1</v>
      </c>
      <c r="B104" s="350"/>
      <c r="C104" s="367">
        <f t="shared" ref="C104:L104" si="101">C$4</f>
        <v>2025</v>
      </c>
      <c r="D104" s="367">
        <f t="shared" si="101"/>
        <v>2026</v>
      </c>
      <c r="E104" s="368">
        <f t="shared" si="101"/>
        <v>2027</v>
      </c>
      <c r="F104" s="368">
        <f t="shared" si="101"/>
        <v>2028</v>
      </c>
      <c r="G104" s="368">
        <f t="shared" si="101"/>
        <v>2029</v>
      </c>
      <c r="H104" s="368">
        <f t="shared" si="101"/>
        <v>2030</v>
      </c>
      <c r="I104" s="368">
        <f t="shared" si="101"/>
        <v>2031</v>
      </c>
      <c r="J104" s="368">
        <f t="shared" si="101"/>
        <v>2032</v>
      </c>
      <c r="K104" s="368">
        <f t="shared" si="101"/>
        <v>2033</v>
      </c>
      <c r="L104" s="368">
        <f t="shared" si="101"/>
        <v>2034</v>
      </c>
    </row>
    <row r="105" spans="1:14">
      <c r="A105" s="355" t="s">
        <v>2</v>
      </c>
      <c r="B105" s="369"/>
      <c r="C105" s="429"/>
      <c r="D105" s="429"/>
      <c r="E105" s="430"/>
      <c r="F105" s="430"/>
      <c r="G105" s="430"/>
      <c r="H105" s="430"/>
      <c r="I105" s="430"/>
      <c r="J105" s="430"/>
      <c r="K105" s="430"/>
      <c r="L105" s="430"/>
    </row>
    <row r="106" spans="1:14">
      <c r="A106" s="357"/>
      <c r="B106" s="372" t="str">
        <f>B6</f>
        <v>Residential Load Management (On Call)</v>
      </c>
      <c r="C106" s="431">
        <f t="shared" ref="C106:L107" si="102">C6*C218</f>
        <v>8693.9854310552128</v>
      </c>
      <c r="D106" s="431">
        <f t="shared" si="102"/>
        <v>8913.1728228578559</v>
      </c>
      <c r="E106" s="432">
        <f t="shared" si="102"/>
        <v>9125.3425466864883</v>
      </c>
      <c r="F106" s="432">
        <f t="shared" si="102"/>
        <v>9330.931106444863</v>
      </c>
      <c r="G106" s="432">
        <f t="shared" si="102"/>
        <v>9525.3512886790377</v>
      </c>
      <c r="H106" s="432">
        <f t="shared" si="102"/>
        <v>9708.332864186701</v>
      </c>
      <c r="I106" s="432">
        <f t="shared" si="102"/>
        <v>9879.0348112411448</v>
      </c>
      <c r="J106" s="432">
        <f t="shared" si="102"/>
        <v>10036.282183987814</v>
      </c>
      <c r="K106" s="432">
        <f t="shared" si="102"/>
        <v>10179.298654214346</v>
      </c>
      <c r="L106" s="432">
        <f t="shared" si="102"/>
        <v>10310.087218741222</v>
      </c>
      <c r="M106" s="464"/>
      <c r="N106" s="464"/>
    </row>
    <row r="107" spans="1:14">
      <c r="A107" s="357"/>
      <c r="B107" s="372" t="s">
        <v>4</v>
      </c>
      <c r="C107" s="431">
        <f t="shared" si="102"/>
        <v>1085.7</v>
      </c>
      <c r="D107" s="431">
        <f t="shared" si="102"/>
        <v>1809.5</v>
      </c>
      <c r="E107" s="432">
        <f t="shared" si="102"/>
        <v>2714.25</v>
      </c>
      <c r="F107" s="432">
        <f t="shared" si="102"/>
        <v>2985.6750000000006</v>
      </c>
      <c r="G107" s="432">
        <f t="shared" si="102"/>
        <v>3284.2425000000012</v>
      </c>
      <c r="H107" s="432">
        <f t="shared" si="102"/>
        <v>3612.6667500000012</v>
      </c>
      <c r="I107" s="432">
        <f t="shared" si="102"/>
        <v>3973.933425000002</v>
      </c>
      <c r="J107" s="432">
        <f t="shared" si="102"/>
        <v>4371.3267675000025</v>
      </c>
      <c r="K107" s="432">
        <f t="shared" si="102"/>
        <v>4808.4594442500029</v>
      </c>
      <c r="L107" s="432">
        <f t="shared" si="102"/>
        <v>5289.3053886750031</v>
      </c>
      <c r="M107" s="464"/>
      <c r="N107" s="464"/>
    </row>
    <row r="108" spans="1:14">
      <c r="A108" s="357"/>
      <c r="B108" s="434" t="str">
        <f>B8</f>
        <v>Residential Air Conditioning</v>
      </c>
      <c r="C108" s="435">
        <f t="shared" ref="C108:L108" si="103">C8*C220</f>
        <v>5800</v>
      </c>
      <c r="D108" s="435">
        <f t="shared" si="103"/>
        <v>5858</v>
      </c>
      <c r="E108" s="436">
        <f t="shared" si="103"/>
        <v>5916.58</v>
      </c>
      <c r="F108" s="436">
        <f t="shared" si="103"/>
        <v>5975.7457999999997</v>
      </c>
      <c r="G108" s="436">
        <f t="shared" si="103"/>
        <v>6035.5032579999997</v>
      </c>
      <c r="H108" s="436">
        <f t="shared" si="103"/>
        <v>6095.8582905800004</v>
      </c>
      <c r="I108" s="436">
        <f t="shared" si="103"/>
        <v>6156.8168734858</v>
      </c>
      <c r="J108" s="436">
        <f t="shared" si="103"/>
        <v>6218.3850422206579</v>
      </c>
      <c r="K108" s="436">
        <f t="shared" si="103"/>
        <v>6280.5688926428647</v>
      </c>
      <c r="L108" s="436">
        <f t="shared" si="103"/>
        <v>6343.3745815692937</v>
      </c>
    </row>
    <row r="109" spans="1:14">
      <c r="A109" s="357"/>
      <c r="B109" s="434" t="str">
        <f>B9</f>
        <v>Residential New Construction (BuildSmart)</v>
      </c>
      <c r="C109" s="435">
        <f t="shared" ref="C109:L109" si="104">C9*C221</f>
        <v>481</v>
      </c>
      <c r="D109" s="435">
        <f t="shared" si="104"/>
        <v>485.81</v>
      </c>
      <c r="E109" s="436">
        <f t="shared" si="104"/>
        <v>490.66809999999998</v>
      </c>
      <c r="F109" s="436">
        <f t="shared" si="104"/>
        <v>495.57478099999997</v>
      </c>
      <c r="G109" s="436">
        <f t="shared" si="104"/>
        <v>500.53052881000002</v>
      </c>
      <c r="H109" s="436">
        <f t="shared" si="104"/>
        <v>505.53583409810005</v>
      </c>
      <c r="I109" s="436">
        <f t="shared" si="104"/>
        <v>510.59119243908106</v>
      </c>
      <c r="J109" s="436">
        <f t="shared" si="104"/>
        <v>515.69710436347191</v>
      </c>
      <c r="K109" s="436">
        <f t="shared" si="104"/>
        <v>520.85407540710662</v>
      </c>
      <c r="L109" s="436">
        <f t="shared" si="104"/>
        <v>526.06261616117774</v>
      </c>
    </row>
    <row r="110" spans="1:14">
      <c r="A110" s="357"/>
      <c r="B110" s="434" t="str">
        <f>B10</f>
        <v>Residential Ceiling Insulation</v>
      </c>
      <c r="C110" s="435">
        <f t="shared" ref="C110:L110" si="105">C10*C222</f>
        <v>1791.3946598368368</v>
      </c>
      <c r="D110" s="435">
        <f t="shared" si="105"/>
        <v>1612.2551938531533</v>
      </c>
      <c r="E110" s="436">
        <f t="shared" si="105"/>
        <v>1451.0296744678378</v>
      </c>
      <c r="F110" s="436">
        <f t="shared" si="105"/>
        <v>1305.926707021054</v>
      </c>
      <c r="G110" s="436">
        <f t="shared" si="105"/>
        <v>1175.3340363189486</v>
      </c>
      <c r="H110" s="436">
        <f t="shared" si="105"/>
        <v>1057.8006326870538</v>
      </c>
      <c r="I110" s="436">
        <f t="shared" si="105"/>
        <v>952.02056941834849</v>
      </c>
      <c r="J110" s="436">
        <f t="shared" si="105"/>
        <v>856.81851247651366</v>
      </c>
      <c r="K110" s="436">
        <f t="shared" si="105"/>
        <v>771.13666122886229</v>
      </c>
      <c r="L110" s="436">
        <f t="shared" si="105"/>
        <v>694.02299510597607</v>
      </c>
    </row>
    <row r="111" spans="1:14">
      <c r="A111" s="357"/>
      <c r="B111" s="376" t="s">
        <v>8</v>
      </c>
      <c r="C111" s="435">
        <f t="shared" ref="C111:L111" si="106">C11*C224</f>
        <v>36.385749375567471</v>
      </c>
      <c r="D111" s="435">
        <f t="shared" si="106"/>
        <v>36.385749375567471</v>
      </c>
      <c r="E111" s="436">
        <f t="shared" si="106"/>
        <v>36.385749375567471</v>
      </c>
      <c r="F111" s="436">
        <f t="shared" si="106"/>
        <v>0</v>
      </c>
      <c r="G111" s="436">
        <f t="shared" si="106"/>
        <v>0</v>
      </c>
      <c r="H111" s="436">
        <f t="shared" si="106"/>
        <v>0</v>
      </c>
      <c r="I111" s="436">
        <f t="shared" si="106"/>
        <v>0</v>
      </c>
      <c r="J111" s="436">
        <f t="shared" si="106"/>
        <v>0</v>
      </c>
      <c r="K111" s="436">
        <f t="shared" si="106"/>
        <v>0</v>
      </c>
      <c r="L111" s="436">
        <f t="shared" si="106"/>
        <v>0</v>
      </c>
      <c r="M111" s="420"/>
      <c r="N111" s="461"/>
    </row>
    <row r="112" spans="1:14" ht="16.5" thickBot="1">
      <c r="A112" s="364"/>
      <c r="B112" s="437" t="str">
        <f>B12</f>
        <v>Residential Low Income</v>
      </c>
      <c r="C112" s="438">
        <f t="shared" ref="C112:L112" si="107">C12*C224</f>
        <v>800.48648626248428</v>
      </c>
      <c r="D112" s="438">
        <f t="shared" si="107"/>
        <v>808.49135112510919</v>
      </c>
      <c r="E112" s="439">
        <f t="shared" si="107"/>
        <v>816.57626463636029</v>
      </c>
      <c r="F112" s="439">
        <f t="shared" si="107"/>
        <v>824.74202728272383</v>
      </c>
      <c r="G112" s="439">
        <f t="shared" si="107"/>
        <v>832.98944755555101</v>
      </c>
      <c r="H112" s="439">
        <f t="shared" si="107"/>
        <v>841.31934203110643</v>
      </c>
      <c r="I112" s="439">
        <f t="shared" si="107"/>
        <v>849.73253545141756</v>
      </c>
      <c r="J112" s="439">
        <f t="shared" si="107"/>
        <v>858.22986080593171</v>
      </c>
      <c r="K112" s="439">
        <f t="shared" si="107"/>
        <v>866.81215941399103</v>
      </c>
      <c r="L112" s="439">
        <f t="shared" si="107"/>
        <v>875.48028100813099</v>
      </c>
    </row>
    <row r="113" spans="1:14">
      <c r="A113" s="355" t="s">
        <v>10</v>
      </c>
      <c r="B113" s="369"/>
      <c r="C113" s="440"/>
      <c r="D113" s="440"/>
      <c r="E113" s="441"/>
      <c r="F113" s="441"/>
      <c r="G113" s="441"/>
      <c r="H113" s="441"/>
      <c r="I113" s="441"/>
      <c r="J113" s="441"/>
      <c r="K113" s="441"/>
      <c r="L113" s="441"/>
    </row>
    <row r="114" spans="1:14">
      <c r="A114" s="357"/>
      <c r="B114" s="372" t="str">
        <f>B14</f>
        <v>Business On Call</v>
      </c>
      <c r="C114" s="431">
        <f t="shared" ref="C114:L114" si="108">C14*C226</f>
        <v>0</v>
      </c>
      <c r="D114" s="431">
        <f t="shared" si="108"/>
        <v>0</v>
      </c>
      <c r="E114" s="432">
        <f t="shared" si="108"/>
        <v>0</v>
      </c>
      <c r="F114" s="432">
        <f t="shared" si="108"/>
        <v>0</v>
      </c>
      <c r="G114" s="432">
        <f t="shared" si="108"/>
        <v>0</v>
      </c>
      <c r="H114" s="432">
        <f t="shared" si="108"/>
        <v>0</v>
      </c>
      <c r="I114" s="432">
        <f t="shared" si="108"/>
        <v>0</v>
      </c>
      <c r="J114" s="432">
        <f t="shared" si="108"/>
        <v>0</v>
      </c>
      <c r="K114" s="432">
        <f t="shared" si="108"/>
        <v>0</v>
      </c>
      <c r="L114" s="432">
        <f t="shared" si="108"/>
        <v>0</v>
      </c>
    </row>
    <row r="115" spans="1:14">
      <c r="A115" s="357"/>
      <c r="B115" s="434" t="str">
        <f>B15</f>
        <v>Commercial/Industrial Demand Reduction</v>
      </c>
      <c r="C115" s="435">
        <f t="shared" ref="C115:L115" si="109">C15*C227</f>
        <v>4568.3368062132977</v>
      </c>
      <c r="D115" s="435">
        <f t="shared" si="109"/>
        <v>4522.6534381511647</v>
      </c>
      <c r="E115" s="436">
        <f t="shared" si="109"/>
        <v>4477.4269037696531</v>
      </c>
      <c r="F115" s="436">
        <f t="shared" si="109"/>
        <v>3045.5578708088647</v>
      </c>
      <c r="G115" s="436">
        <f t="shared" si="109"/>
        <v>3015.1022921007761</v>
      </c>
      <c r="H115" s="436">
        <f t="shared" si="109"/>
        <v>2984.9512691797686</v>
      </c>
      <c r="I115" s="436">
        <f t="shared" si="109"/>
        <v>2955.1017564879708</v>
      </c>
      <c r="J115" s="436">
        <f t="shared" si="109"/>
        <v>2925.5507389230911</v>
      </c>
      <c r="K115" s="436">
        <f t="shared" si="109"/>
        <v>2896.2952315338598</v>
      </c>
      <c r="L115" s="436">
        <f t="shared" si="109"/>
        <v>2867.3322792185218</v>
      </c>
    </row>
    <row r="116" spans="1:14">
      <c r="A116" s="357"/>
      <c r="B116" s="434" t="str">
        <f>B16</f>
        <v>Business Heating, Ventilating, &amp; Air 
Conditioning (HVAC)</v>
      </c>
      <c r="C116" s="435">
        <f t="shared" ref="C116:L116" si="110">C16*C228</f>
        <v>1878.3860579655236</v>
      </c>
      <c r="D116" s="435">
        <f t="shared" si="110"/>
        <v>1897.1699185451789</v>
      </c>
      <c r="E116" s="436">
        <f t="shared" si="110"/>
        <v>1916.1416177306307</v>
      </c>
      <c r="F116" s="436">
        <f t="shared" si="110"/>
        <v>1935.3030339079369</v>
      </c>
      <c r="G116" s="436">
        <f t="shared" si="110"/>
        <v>1954.6560642470163</v>
      </c>
      <c r="H116" s="436">
        <f t="shared" si="110"/>
        <v>1974.2026248894865</v>
      </c>
      <c r="I116" s="436">
        <f t="shared" si="110"/>
        <v>1993.9446511383817</v>
      </c>
      <c r="J116" s="436">
        <f t="shared" si="110"/>
        <v>2013.8840976497656</v>
      </c>
      <c r="K116" s="436">
        <f t="shared" si="110"/>
        <v>2034.0229386262633</v>
      </c>
      <c r="L116" s="436">
        <f t="shared" si="110"/>
        <v>2054.3631680125259</v>
      </c>
    </row>
    <row r="117" spans="1:14">
      <c r="A117" s="357"/>
      <c r="B117" s="434" t="str">
        <f>B17</f>
        <v>Business Lighting</v>
      </c>
      <c r="C117" s="435">
        <f t="shared" ref="C117:L117" si="111">C17*C229</f>
        <v>2671.1437344506739</v>
      </c>
      <c r="D117" s="435">
        <f t="shared" si="111"/>
        <v>2724.566609139687</v>
      </c>
      <c r="E117" s="436">
        <f t="shared" si="111"/>
        <v>2779.0579413224809</v>
      </c>
      <c r="F117" s="436">
        <f t="shared" si="111"/>
        <v>2834.6391001489305</v>
      </c>
      <c r="G117" s="436">
        <f t="shared" si="111"/>
        <v>2891.3318821519092</v>
      </c>
      <c r="H117" s="436">
        <f t="shared" si="111"/>
        <v>2949.1585197949476</v>
      </c>
      <c r="I117" s="436">
        <f t="shared" si="111"/>
        <v>3008.1416901908465</v>
      </c>
      <c r="J117" s="436">
        <f t="shared" si="111"/>
        <v>3068.3045239946632</v>
      </c>
      <c r="K117" s="436">
        <f t="shared" si="111"/>
        <v>3129.6706144745567</v>
      </c>
      <c r="L117" s="436">
        <f t="shared" si="111"/>
        <v>3192.2640267640477</v>
      </c>
    </row>
    <row r="118" spans="1:14" ht="16.5" thickBot="1">
      <c r="A118" s="357"/>
      <c r="B118" s="434" t="str">
        <f>B18</f>
        <v>Business Custom Incentive (BCI)</v>
      </c>
      <c r="C118" s="435">
        <f t="shared" ref="C118:L118" si="112">C18*C230</f>
        <v>25</v>
      </c>
      <c r="D118" s="435">
        <f t="shared" si="112"/>
        <v>25</v>
      </c>
      <c r="E118" s="436">
        <f t="shared" si="112"/>
        <v>25</v>
      </c>
      <c r="F118" s="436">
        <f t="shared" si="112"/>
        <v>25</v>
      </c>
      <c r="G118" s="436">
        <f t="shared" si="112"/>
        <v>25</v>
      </c>
      <c r="H118" s="436">
        <f t="shared" si="112"/>
        <v>25</v>
      </c>
      <c r="I118" s="436">
        <f t="shared" si="112"/>
        <v>25</v>
      </c>
      <c r="J118" s="436">
        <f t="shared" si="112"/>
        <v>25</v>
      </c>
      <c r="K118" s="436">
        <f t="shared" si="112"/>
        <v>25</v>
      </c>
      <c r="L118" s="436">
        <f t="shared" si="112"/>
        <v>25</v>
      </c>
    </row>
    <row r="119" spans="1:14">
      <c r="A119" s="378" t="s">
        <v>23</v>
      </c>
      <c r="B119" s="442"/>
      <c r="C119" s="443">
        <f t="shared" ref="C119:E119" si="113">SUM(C106:C112)</f>
        <v>18688.952326530103</v>
      </c>
      <c r="D119" s="443">
        <f t="shared" si="113"/>
        <v>19523.615117211692</v>
      </c>
      <c r="E119" s="444">
        <f t="shared" si="113"/>
        <v>20550.832335166255</v>
      </c>
      <c r="F119" s="444">
        <f t="shared" ref="F119:L119" si="114">SUM(F106:F112)</f>
        <v>20918.59542174864</v>
      </c>
      <c r="G119" s="444">
        <f t="shared" si="114"/>
        <v>21353.951059363539</v>
      </c>
      <c r="H119" s="444">
        <f t="shared" si="114"/>
        <v>21821.513713582961</v>
      </c>
      <c r="I119" s="444">
        <f t="shared" si="114"/>
        <v>22322.129407035798</v>
      </c>
      <c r="J119" s="444">
        <f t="shared" si="114"/>
        <v>22856.739471354394</v>
      </c>
      <c r="K119" s="444">
        <f t="shared" si="114"/>
        <v>23427.129887157174</v>
      </c>
      <c r="L119" s="444">
        <f t="shared" si="114"/>
        <v>24038.333081260804</v>
      </c>
      <c r="M119" s="433"/>
      <c r="N119" s="462">
        <f t="shared" ref="N119:N120" si="115">SUM(C119:L119)</f>
        <v>215501.79182041134</v>
      </c>
    </row>
    <row r="120" spans="1:14" ht="16.5" thickBot="1">
      <c r="A120" s="379" t="s">
        <v>24</v>
      </c>
      <c r="B120" s="448"/>
      <c r="C120" s="449">
        <f t="shared" ref="C120:E120" si="116">SUM(C114:C118)</f>
        <v>9142.8665986294945</v>
      </c>
      <c r="D120" s="449">
        <f t="shared" si="116"/>
        <v>9169.3899658360315</v>
      </c>
      <c r="E120" s="450">
        <f t="shared" si="116"/>
        <v>9197.6264628227655</v>
      </c>
      <c r="F120" s="450">
        <f t="shared" ref="F120:L120" si="117">SUM(F114:F118)</f>
        <v>7840.5000048657312</v>
      </c>
      <c r="G120" s="450">
        <f t="shared" si="117"/>
        <v>7886.0902384997025</v>
      </c>
      <c r="H120" s="450">
        <f t="shared" si="117"/>
        <v>7933.3124138642033</v>
      </c>
      <c r="I120" s="450">
        <f t="shared" si="117"/>
        <v>7982.1880978171994</v>
      </c>
      <c r="J120" s="450">
        <f t="shared" si="117"/>
        <v>8032.7393605675197</v>
      </c>
      <c r="K120" s="450">
        <f t="shared" si="117"/>
        <v>8084.9887846346801</v>
      </c>
      <c r="L120" s="450">
        <f t="shared" si="117"/>
        <v>8138.9594739950953</v>
      </c>
      <c r="M120" s="433"/>
      <c r="N120" s="445">
        <f t="shared" si="115"/>
        <v>83408.66140153243</v>
      </c>
    </row>
    <row r="121" spans="1:14" ht="16.5" thickBot="1">
      <c r="A121" s="380" t="s">
        <v>25</v>
      </c>
      <c r="B121" s="453"/>
      <c r="C121" s="454">
        <f t="shared" ref="C121:E121" si="118">C119+C120</f>
        <v>27831.818925159598</v>
      </c>
      <c r="D121" s="454">
        <f t="shared" si="118"/>
        <v>28693.005083047723</v>
      </c>
      <c r="E121" s="455">
        <f t="shared" si="118"/>
        <v>29748.45879798902</v>
      </c>
      <c r="F121" s="455">
        <f t="shared" ref="F121:N121" si="119">F119+F120</f>
        <v>28759.095426614371</v>
      </c>
      <c r="G121" s="455">
        <f t="shared" si="119"/>
        <v>29240.041297863241</v>
      </c>
      <c r="H121" s="455">
        <f t="shared" si="119"/>
        <v>29754.826127447166</v>
      </c>
      <c r="I121" s="455">
        <f t="shared" si="119"/>
        <v>30304.317504852996</v>
      </c>
      <c r="J121" s="455">
        <f t="shared" si="119"/>
        <v>30889.478831921915</v>
      </c>
      <c r="K121" s="455">
        <f t="shared" si="119"/>
        <v>31512.118671791854</v>
      </c>
      <c r="L121" s="455">
        <f t="shared" si="119"/>
        <v>32177.292555255899</v>
      </c>
      <c r="M121" s="433"/>
      <c r="N121" s="463">
        <f t="shared" si="119"/>
        <v>298910.45322194375</v>
      </c>
    </row>
    <row r="122" spans="1:14" ht="16.5" thickBot="1">
      <c r="A122" s="382"/>
      <c r="B122" s="382"/>
      <c r="C122" s="354"/>
      <c r="D122" s="354"/>
      <c r="E122" s="354"/>
      <c r="F122" s="354"/>
      <c r="G122" s="354"/>
      <c r="H122" s="354"/>
      <c r="I122" s="354"/>
      <c r="J122" s="354"/>
      <c r="K122" s="354"/>
      <c r="L122" s="354"/>
      <c r="M122" s="354"/>
    </row>
    <row r="123" spans="1:14" ht="19.5" thickBot="1">
      <c r="A123" s="603" t="s">
        <v>31</v>
      </c>
      <c r="B123" s="604"/>
      <c r="C123" s="604"/>
      <c r="D123" s="604"/>
      <c r="E123" s="607"/>
      <c r="F123" s="414"/>
      <c r="G123" s="414"/>
      <c r="H123" s="414"/>
      <c r="I123" s="414"/>
      <c r="J123" s="414"/>
      <c r="K123" s="414"/>
      <c r="L123" s="414"/>
      <c r="M123" s="414"/>
    </row>
    <row r="124" spans="1:14" ht="16.5" thickBot="1">
      <c r="A124" s="349" t="s">
        <v>1</v>
      </c>
      <c r="B124" s="350"/>
      <c r="C124" s="367">
        <f t="shared" ref="C124:L124" si="120">C$4</f>
        <v>2025</v>
      </c>
      <c r="D124" s="367">
        <f t="shared" si="120"/>
        <v>2026</v>
      </c>
      <c r="E124" s="368">
        <f t="shared" si="120"/>
        <v>2027</v>
      </c>
      <c r="F124" s="368">
        <f t="shared" si="120"/>
        <v>2028</v>
      </c>
      <c r="G124" s="368">
        <f t="shared" si="120"/>
        <v>2029</v>
      </c>
      <c r="H124" s="368">
        <f t="shared" si="120"/>
        <v>2030</v>
      </c>
      <c r="I124" s="368">
        <f t="shared" si="120"/>
        <v>2031</v>
      </c>
      <c r="J124" s="368">
        <f t="shared" si="120"/>
        <v>2032</v>
      </c>
      <c r="K124" s="368">
        <f t="shared" si="120"/>
        <v>2033</v>
      </c>
      <c r="L124" s="368">
        <f t="shared" si="120"/>
        <v>2034</v>
      </c>
      <c r="M124" s="354"/>
    </row>
    <row r="125" spans="1:14">
      <c r="A125" s="355" t="s">
        <v>2</v>
      </c>
      <c r="B125" s="369"/>
      <c r="C125" s="429"/>
      <c r="D125" s="429"/>
      <c r="E125" s="430"/>
      <c r="F125" s="430"/>
      <c r="G125" s="430"/>
      <c r="H125" s="430"/>
      <c r="I125" s="430"/>
      <c r="J125" s="430"/>
      <c r="K125" s="430"/>
      <c r="L125" s="430"/>
      <c r="M125" s="418"/>
    </row>
    <row r="126" spans="1:14">
      <c r="A126" s="357"/>
      <c r="B126" s="372" t="str">
        <f>B6</f>
        <v>Residential Load Management (On Call)</v>
      </c>
      <c r="C126" s="431">
        <f t="shared" ref="C126:L127" si="121">C6*C235</f>
        <v>289.79951436850706</v>
      </c>
      <c r="D126" s="431">
        <f t="shared" si="121"/>
        <v>297.10576076192854</v>
      </c>
      <c r="E126" s="432">
        <f t="shared" si="121"/>
        <v>304.17808488954961</v>
      </c>
      <c r="F126" s="432">
        <f t="shared" si="121"/>
        <v>311.03103688149542</v>
      </c>
      <c r="G126" s="432">
        <f t="shared" si="121"/>
        <v>317.51170962263461</v>
      </c>
      <c r="H126" s="432">
        <f t="shared" si="121"/>
        <v>323.61109547288999</v>
      </c>
      <c r="I126" s="432">
        <f t="shared" si="121"/>
        <v>329.30116037470481</v>
      </c>
      <c r="J126" s="432">
        <f t="shared" si="121"/>
        <v>334.54273946626051</v>
      </c>
      <c r="K126" s="432">
        <f t="shared" si="121"/>
        <v>339.30995514047822</v>
      </c>
      <c r="L126" s="432">
        <f t="shared" si="121"/>
        <v>343.6695739580407</v>
      </c>
      <c r="M126" s="433"/>
      <c r="N126" s="464"/>
    </row>
    <row r="127" spans="1:14">
      <c r="A127" s="357"/>
      <c r="B127" s="372" t="s">
        <v>4</v>
      </c>
      <c r="C127" s="431">
        <f t="shared" si="121"/>
        <v>693</v>
      </c>
      <c r="D127" s="431">
        <f t="shared" si="121"/>
        <v>1155</v>
      </c>
      <c r="E127" s="432">
        <f t="shared" si="121"/>
        <v>1732.5</v>
      </c>
      <c r="F127" s="432">
        <f t="shared" si="121"/>
        <v>1905.7500000000002</v>
      </c>
      <c r="G127" s="432">
        <f t="shared" si="121"/>
        <v>2096.3250000000007</v>
      </c>
      <c r="H127" s="432">
        <f t="shared" si="121"/>
        <v>2305.9575000000009</v>
      </c>
      <c r="I127" s="432">
        <f t="shared" si="121"/>
        <v>2536.5532500000013</v>
      </c>
      <c r="J127" s="432">
        <f t="shared" si="121"/>
        <v>2790.2085750000015</v>
      </c>
      <c r="K127" s="432">
        <f t="shared" si="121"/>
        <v>3069.2294325000016</v>
      </c>
      <c r="L127" s="432">
        <f t="shared" si="121"/>
        <v>3376.1523757500017</v>
      </c>
      <c r="M127" s="433"/>
      <c r="N127" s="464"/>
    </row>
    <row r="128" spans="1:14">
      <c r="A128" s="357"/>
      <c r="B128" s="434" t="str">
        <f>B8</f>
        <v>Residential Air Conditioning</v>
      </c>
      <c r="C128" s="435">
        <f t="shared" ref="C128:L128" si="122">C8*C237</f>
        <v>13520000</v>
      </c>
      <c r="D128" s="435">
        <f t="shared" si="122"/>
        <v>13655200</v>
      </c>
      <c r="E128" s="436">
        <f t="shared" si="122"/>
        <v>13791752</v>
      </c>
      <c r="F128" s="436">
        <f t="shared" si="122"/>
        <v>13929669.52</v>
      </c>
      <c r="G128" s="436">
        <f t="shared" si="122"/>
        <v>14068966.2152</v>
      </c>
      <c r="H128" s="436">
        <f t="shared" si="122"/>
        <v>14209655.877352001</v>
      </c>
      <c r="I128" s="436">
        <f t="shared" si="122"/>
        <v>14351752.436125521</v>
      </c>
      <c r="J128" s="436">
        <f t="shared" si="122"/>
        <v>14495269.960486777</v>
      </c>
      <c r="K128" s="436">
        <f t="shared" si="122"/>
        <v>14640222.660091646</v>
      </c>
      <c r="L128" s="436">
        <f t="shared" si="122"/>
        <v>14786624.886692561</v>
      </c>
      <c r="M128" s="433"/>
    </row>
    <row r="129" spans="1:15">
      <c r="A129" s="357"/>
      <c r="B129" s="434" t="str">
        <f>B9</f>
        <v>Residential New Construction (BuildSmart)</v>
      </c>
      <c r="C129" s="435">
        <f t="shared" ref="C129:L129" si="123">C9*C238</f>
        <v>3922000</v>
      </c>
      <c r="D129" s="435">
        <f t="shared" si="123"/>
        <v>3961220</v>
      </c>
      <c r="E129" s="436">
        <f t="shared" si="123"/>
        <v>4000832.1999999997</v>
      </c>
      <c r="F129" s="436">
        <f t="shared" si="123"/>
        <v>4040840.5219999999</v>
      </c>
      <c r="G129" s="436">
        <f t="shared" si="123"/>
        <v>4081248.92722</v>
      </c>
      <c r="H129" s="436">
        <f t="shared" si="123"/>
        <v>4122061.4164922</v>
      </c>
      <c r="I129" s="436">
        <f t="shared" si="123"/>
        <v>4163282.0306571224</v>
      </c>
      <c r="J129" s="436">
        <f t="shared" si="123"/>
        <v>4204914.850963694</v>
      </c>
      <c r="K129" s="436">
        <f t="shared" si="123"/>
        <v>4246963.9994733306</v>
      </c>
      <c r="L129" s="436">
        <f t="shared" si="123"/>
        <v>4289433.6394680645</v>
      </c>
      <c r="M129" s="433"/>
    </row>
    <row r="130" spans="1:15">
      <c r="A130" s="357"/>
      <c r="B130" s="434" t="str">
        <f>B10</f>
        <v>Residential Ceiling Insulation</v>
      </c>
      <c r="C130" s="435">
        <f t="shared" ref="C130:L130" si="124">C10*C239</f>
        <v>9993894.4499999993</v>
      </c>
      <c r="D130" s="435">
        <f t="shared" si="124"/>
        <v>8994505.004999999</v>
      </c>
      <c r="E130" s="436">
        <f t="shared" si="124"/>
        <v>8095054.5044999989</v>
      </c>
      <c r="F130" s="436">
        <f t="shared" si="124"/>
        <v>7285549.0540499995</v>
      </c>
      <c r="G130" s="436">
        <f t="shared" si="124"/>
        <v>6556994.1486449987</v>
      </c>
      <c r="H130" s="436">
        <f t="shared" si="124"/>
        <v>5901294.7337804995</v>
      </c>
      <c r="I130" s="436">
        <f t="shared" si="124"/>
        <v>5311165.2604024494</v>
      </c>
      <c r="J130" s="436">
        <f t="shared" si="124"/>
        <v>4780048.7343622046</v>
      </c>
      <c r="K130" s="436">
        <f t="shared" si="124"/>
        <v>4302043.8609259846</v>
      </c>
      <c r="L130" s="436">
        <f t="shared" si="124"/>
        <v>3871839.4748333856</v>
      </c>
      <c r="M130" s="433"/>
    </row>
    <row r="131" spans="1:15">
      <c r="A131" s="357"/>
      <c r="B131" s="376" t="s">
        <v>8</v>
      </c>
      <c r="C131" s="435">
        <f t="shared" ref="C131:L131" si="125">C11*C241</f>
        <v>444531.71105575777</v>
      </c>
      <c r="D131" s="435">
        <f t="shared" si="125"/>
        <v>444531.71105575777</v>
      </c>
      <c r="E131" s="436">
        <f t="shared" si="125"/>
        <v>444531.71105575777</v>
      </c>
      <c r="F131" s="436">
        <f t="shared" si="125"/>
        <v>0</v>
      </c>
      <c r="G131" s="436">
        <f t="shared" si="125"/>
        <v>0</v>
      </c>
      <c r="H131" s="436">
        <f t="shared" si="125"/>
        <v>0</v>
      </c>
      <c r="I131" s="436">
        <f t="shared" si="125"/>
        <v>0</v>
      </c>
      <c r="J131" s="436">
        <f t="shared" si="125"/>
        <v>0</v>
      </c>
      <c r="K131" s="436">
        <f t="shared" si="125"/>
        <v>0</v>
      </c>
      <c r="L131" s="436">
        <f t="shared" si="125"/>
        <v>0</v>
      </c>
      <c r="M131" s="420"/>
      <c r="N131" s="461"/>
    </row>
    <row r="132" spans="1:15" ht="16.5" thickBot="1">
      <c r="A132" s="364"/>
      <c r="B132" s="437" t="str">
        <f>B12</f>
        <v>Residential Low Income</v>
      </c>
      <c r="C132" s="438">
        <f t="shared" ref="C132:L132" si="126">C12*C241</f>
        <v>9779697.643226672</v>
      </c>
      <c r="D132" s="438">
        <f t="shared" si="126"/>
        <v>9877494.6196589377</v>
      </c>
      <c r="E132" s="439">
        <f t="shared" si="126"/>
        <v>9976269.5658555273</v>
      </c>
      <c r="F132" s="439">
        <f t="shared" si="126"/>
        <v>10076032.261514083</v>
      </c>
      <c r="G132" s="439">
        <f t="shared" si="126"/>
        <v>10176792.584129224</v>
      </c>
      <c r="H132" s="439">
        <f t="shared" si="126"/>
        <v>10278560.509970514</v>
      </c>
      <c r="I132" s="439">
        <f t="shared" si="126"/>
        <v>10381346.11507022</v>
      </c>
      <c r="J132" s="439">
        <f t="shared" si="126"/>
        <v>10485159.576220922</v>
      </c>
      <c r="K132" s="439">
        <f t="shared" si="126"/>
        <v>10590011.171983132</v>
      </c>
      <c r="L132" s="439">
        <f t="shared" si="126"/>
        <v>10695911.283702964</v>
      </c>
      <c r="M132" s="433"/>
    </row>
    <row r="133" spans="1:15">
      <c r="A133" s="355" t="s">
        <v>10</v>
      </c>
      <c r="B133" s="369"/>
      <c r="C133" s="440"/>
      <c r="D133" s="440"/>
      <c r="E133" s="441"/>
      <c r="F133" s="441"/>
      <c r="G133" s="441"/>
      <c r="H133" s="441"/>
      <c r="I133" s="441"/>
      <c r="J133" s="441"/>
      <c r="K133" s="441"/>
      <c r="L133" s="441"/>
      <c r="M133" s="433"/>
    </row>
    <row r="134" spans="1:15">
      <c r="A134" s="357"/>
      <c r="B134" s="372" t="str">
        <f>B14</f>
        <v>Business On Call</v>
      </c>
      <c r="C134" s="431">
        <f t="shared" ref="C134:L134" si="127">C14*C243</f>
        <v>1100.5759076143383</v>
      </c>
      <c r="D134" s="431">
        <f t="shared" si="127"/>
        <v>1091.4634099341404</v>
      </c>
      <c r="E134" s="432">
        <f t="shared" si="127"/>
        <v>1083.1615836741355</v>
      </c>
      <c r="F134" s="432">
        <f t="shared" si="127"/>
        <v>1075.4909211468027</v>
      </c>
      <c r="G134" s="432">
        <f t="shared" si="127"/>
        <v>1068.4752946353981</v>
      </c>
      <c r="H134" s="432">
        <f t="shared" si="127"/>
        <v>1062.0628550255724</v>
      </c>
      <c r="I134" s="432">
        <f t="shared" si="127"/>
        <v>1056.2356876463366</v>
      </c>
      <c r="J134" s="432">
        <f t="shared" si="127"/>
        <v>1050.982443703022</v>
      </c>
      <c r="K134" s="432">
        <f t="shared" si="127"/>
        <v>1046.2955026151758</v>
      </c>
      <c r="L134" s="432">
        <f t="shared" si="127"/>
        <v>1042.1103206047153</v>
      </c>
      <c r="M134" s="433"/>
    </row>
    <row r="135" spans="1:15">
      <c r="A135" s="357"/>
      <c r="B135" s="434" t="str">
        <f>B15</f>
        <v>Commercial/Industrial Demand Reduction</v>
      </c>
      <c r="C135" s="435">
        <f t="shared" ref="C135:L135" si="128">C15*C244</f>
        <v>84786.357539758581</v>
      </c>
      <c r="D135" s="435">
        <f t="shared" si="128"/>
        <v>83938.493964360983</v>
      </c>
      <c r="E135" s="436">
        <f t="shared" si="128"/>
        <v>83099.109024717385</v>
      </c>
      <c r="F135" s="436">
        <f t="shared" si="128"/>
        <v>56524.238359839052</v>
      </c>
      <c r="G135" s="436">
        <f t="shared" si="128"/>
        <v>55958.995976240658</v>
      </c>
      <c r="H135" s="436">
        <f t="shared" si="128"/>
        <v>55399.40601647825</v>
      </c>
      <c r="I135" s="436">
        <f t="shared" si="128"/>
        <v>54845.411956313466</v>
      </c>
      <c r="J135" s="436">
        <f t="shared" si="128"/>
        <v>54296.957836750335</v>
      </c>
      <c r="K135" s="436">
        <f t="shared" si="128"/>
        <v>53753.988258382829</v>
      </c>
      <c r="L135" s="436">
        <f t="shared" si="128"/>
        <v>53216.448375799002</v>
      </c>
      <c r="M135" s="433"/>
    </row>
    <row r="136" spans="1:15">
      <c r="A136" s="357"/>
      <c r="B136" s="434" t="str">
        <f>B16</f>
        <v>Business Heating, Ventilating, &amp; Air 
Conditioning (HVAC)</v>
      </c>
      <c r="C136" s="435">
        <f t="shared" ref="C136:L136" si="129">C16*C245</f>
        <v>22268732.515807621</v>
      </c>
      <c r="D136" s="435">
        <f t="shared" si="129"/>
        <v>22491419.840965699</v>
      </c>
      <c r="E136" s="436">
        <f t="shared" si="129"/>
        <v>22716334.039375354</v>
      </c>
      <c r="F136" s="436">
        <f t="shared" si="129"/>
        <v>22943497.379769109</v>
      </c>
      <c r="G136" s="436">
        <f t="shared" si="129"/>
        <v>23172932.353566799</v>
      </c>
      <c r="H136" s="436">
        <f t="shared" si="129"/>
        <v>23404661.677102469</v>
      </c>
      <c r="I136" s="436">
        <f t="shared" si="129"/>
        <v>23638708.293873493</v>
      </c>
      <c r="J136" s="436">
        <f t="shared" si="129"/>
        <v>23875095.376812231</v>
      </c>
      <c r="K136" s="436">
        <f t="shared" si="129"/>
        <v>24113846.330580354</v>
      </c>
      <c r="L136" s="436">
        <f t="shared" si="129"/>
        <v>24354984.793886159</v>
      </c>
      <c r="M136" s="433"/>
    </row>
    <row r="137" spans="1:15">
      <c r="A137" s="357"/>
      <c r="B137" s="434" t="str">
        <f>B17</f>
        <v>Business Lighting</v>
      </c>
      <c r="C137" s="435">
        <f t="shared" ref="C137:L137" si="130">C17*C246</f>
        <v>23950948.457558919</v>
      </c>
      <c r="D137" s="435">
        <f t="shared" si="130"/>
        <v>24429967.426710099</v>
      </c>
      <c r="E137" s="436">
        <f t="shared" si="130"/>
        <v>24918566.775244299</v>
      </c>
      <c r="F137" s="436">
        <f t="shared" si="130"/>
        <v>25416938.110749185</v>
      </c>
      <c r="G137" s="436">
        <f t="shared" si="130"/>
        <v>25925276.87296417</v>
      </c>
      <c r="H137" s="436">
        <f t="shared" si="130"/>
        <v>26443782.410423454</v>
      </c>
      <c r="I137" s="436">
        <f t="shared" si="130"/>
        <v>26972658.058631923</v>
      </c>
      <c r="J137" s="436">
        <f t="shared" si="130"/>
        <v>27512111.219804563</v>
      </c>
      <c r="K137" s="436">
        <f t="shared" si="130"/>
        <v>28062353.444200654</v>
      </c>
      <c r="L137" s="436">
        <f t="shared" si="130"/>
        <v>28623600.513084665</v>
      </c>
      <c r="M137" s="433"/>
    </row>
    <row r="138" spans="1:15" ht="16.5" thickBot="1">
      <c r="A138" s="357"/>
      <c r="B138" s="434" t="str">
        <f>B18</f>
        <v>Business Custom Incentive (BCI)</v>
      </c>
      <c r="C138" s="435">
        <f t="shared" ref="C138:L138" si="131">C18*C247</f>
        <v>61472.775000000001</v>
      </c>
      <c r="D138" s="435">
        <f t="shared" si="131"/>
        <v>61472.775000000001</v>
      </c>
      <c r="E138" s="436">
        <f t="shared" si="131"/>
        <v>61472.775000000001</v>
      </c>
      <c r="F138" s="436">
        <f t="shared" si="131"/>
        <v>61472.775000000001</v>
      </c>
      <c r="G138" s="436">
        <f t="shared" si="131"/>
        <v>61472.775000000001</v>
      </c>
      <c r="H138" s="436">
        <f t="shared" si="131"/>
        <v>61472.775000000001</v>
      </c>
      <c r="I138" s="436">
        <f t="shared" si="131"/>
        <v>61472.775000000001</v>
      </c>
      <c r="J138" s="436">
        <f t="shared" si="131"/>
        <v>61472.775000000001</v>
      </c>
      <c r="K138" s="436">
        <f t="shared" si="131"/>
        <v>61472.775000000001</v>
      </c>
      <c r="L138" s="436">
        <f t="shared" si="131"/>
        <v>61472.775000000001</v>
      </c>
      <c r="M138" s="433"/>
    </row>
    <row r="139" spans="1:15">
      <c r="A139" s="378" t="s">
        <v>23</v>
      </c>
      <c r="B139" s="442"/>
      <c r="C139" s="443">
        <f t="shared" ref="C139:E139" si="132">SUM(C126:C132)</f>
        <v>37661106.603796795</v>
      </c>
      <c r="D139" s="443">
        <f t="shared" si="132"/>
        <v>36934403.441475458</v>
      </c>
      <c r="E139" s="444">
        <f t="shared" si="132"/>
        <v>36310476.659496173</v>
      </c>
      <c r="F139" s="444">
        <f t="shared" ref="F139:L139" si="133">SUM(F126:F132)</f>
        <v>35334308.13860096</v>
      </c>
      <c r="G139" s="444">
        <f t="shared" si="133"/>
        <v>34886415.71190384</v>
      </c>
      <c r="H139" s="444">
        <f t="shared" si="133"/>
        <v>34514202.106190689</v>
      </c>
      <c r="I139" s="444">
        <f t="shared" si="133"/>
        <v>34210411.696665689</v>
      </c>
      <c r="J139" s="444">
        <f t="shared" si="133"/>
        <v>33968517.873348065</v>
      </c>
      <c r="K139" s="444">
        <f t="shared" si="133"/>
        <v>33782650.231861733</v>
      </c>
      <c r="L139" s="444">
        <f t="shared" si="133"/>
        <v>33647529.106646679</v>
      </c>
      <c r="M139" s="433"/>
      <c r="N139" s="465">
        <f>SUM(C139:L139)/10^6</f>
        <v>351.25002156998602</v>
      </c>
      <c r="O139" s="348" t="s">
        <v>28</v>
      </c>
    </row>
    <row r="140" spans="1:15" ht="16.5" thickBot="1">
      <c r="A140" s="379" t="s">
        <v>24</v>
      </c>
      <c r="B140" s="448"/>
      <c r="C140" s="449">
        <f t="shared" ref="C140:E140" si="134">SUM(C134:C138)</f>
        <v>46367040.681813911</v>
      </c>
      <c r="D140" s="449">
        <f t="shared" si="134"/>
        <v>47067890.00005009</v>
      </c>
      <c r="E140" s="450">
        <f t="shared" si="134"/>
        <v>47780555.860228039</v>
      </c>
      <c r="F140" s="450">
        <f t="shared" ref="F140:L140" si="135">SUM(F134:F138)</f>
        <v>48479507.994799279</v>
      </c>
      <c r="G140" s="450">
        <f t="shared" si="135"/>
        <v>49216709.472801842</v>
      </c>
      <c r="H140" s="450">
        <f t="shared" si="135"/>
        <v>49966378.331397422</v>
      </c>
      <c r="I140" s="450">
        <f t="shared" si="135"/>
        <v>50728740.775149375</v>
      </c>
      <c r="J140" s="450">
        <f t="shared" si="135"/>
        <v>51504027.311897241</v>
      </c>
      <c r="K140" s="450">
        <f t="shared" si="135"/>
        <v>52292472.833542004</v>
      </c>
      <c r="L140" s="450">
        <f t="shared" si="135"/>
        <v>53094316.640667222</v>
      </c>
      <c r="M140" s="433"/>
      <c r="N140" s="466">
        <f>SUM(C140:L140)/10^6</f>
        <v>496.49763990234629</v>
      </c>
      <c r="O140" s="348" t="s">
        <v>28</v>
      </c>
    </row>
    <row r="141" spans="1:15" ht="16.5" thickBot="1">
      <c r="A141" s="380" t="s">
        <v>25</v>
      </c>
      <c r="B141" s="453"/>
      <c r="C141" s="454">
        <f t="shared" ref="C141:E141" si="136">C139+C140</f>
        <v>84028147.285610706</v>
      </c>
      <c r="D141" s="454">
        <f t="shared" si="136"/>
        <v>84002293.441525549</v>
      </c>
      <c r="E141" s="455">
        <f t="shared" si="136"/>
        <v>84091032.51972422</v>
      </c>
      <c r="F141" s="455">
        <f t="shared" ref="F141:L141" si="137">F139+F140</f>
        <v>83813816.133400232</v>
      </c>
      <c r="G141" s="455">
        <f t="shared" si="137"/>
        <v>84103125.184705675</v>
      </c>
      <c r="H141" s="455">
        <f t="shared" si="137"/>
        <v>84480580.437588111</v>
      </c>
      <c r="I141" s="455">
        <f t="shared" si="137"/>
        <v>84939152.471815065</v>
      </c>
      <c r="J141" s="455">
        <f t="shared" si="137"/>
        <v>85472545.185245305</v>
      </c>
      <c r="K141" s="455">
        <f t="shared" si="137"/>
        <v>86075123.06540373</v>
      </c>
      <c r="L141" s="455">
        <f t="shared" si="137"/>
        <v>86741845.747313902</v>
      </c>
      <c r="M141" s="433"/>
      <c r="N141" s="467">
        <f t="shared" ref="N141" si="138">N139+N140</f>
        <v>847.74766147233231</v>
      </c>
      <c r="O141" s="348" t="s">
        <v>28</v>
      </c>
    </row>
    <row r="143" spans="1:15" ht="6" customHeight="1"/>
    <row r="144" spans="1:15" ht="16.5" thickBot="1"/>
    <row r="145" spans="1:19" ht="19.5" thickBot="1">
      <c r="A145" s="603" t="s">
        <v>32</v>
      </c>
      <c r="B145" s="604"/>
      <c r="C145" s="604"/>
      <c r="D145" s="604"/>
      <c r="E145" s="607"/>
      <c r="F145" s="414"/>
      <c r="G145" s="414"/>
      <c r="H145" s="414"/>
      <c r="I145" s="414"/>
      <c r="J145" s="414"/>
      <c r="K145" s="414"/>
      <c r="L145" s="414"/>
      <c r="M145" s="414"/>
      <c r="O145" s="608" t="s">
        <v>33</v>
      </c>
      <c r="P145" s="609"/>
      <c r="Q145" s="610"/>
      <c r="S145" s="468" t="s">
        <v>34</v>
      </c>
    </row>
    <row r="146" spans="1:19" ht="16.5" thickBot="1">
      <c r="A146" s="349" t="s">
        <v>1</v>
      </c>
      <c r="B146" s="350"/>
      <c r="C146" s="367">
        <f t="shared" ref="C146:L146" si="139">C$4</f>
        <v>2025</v>
      </c>
      <c r="D146" s="367">
        <f t="shared" si="139"/>
        <v>2026</v>
      </c>
      <c r="E146" s="368">
        <f t="shared" si="139"/>
        <v>2027</v>
      </c>
      <c r="F146" s="368">
        <f t="shared" si="139"/>
        <v>2028</v>
      </c>
      <c r="G146" s="368">
        <f t="shared" si="139"/>
        <v>2029</v>
      </c>
      <c r="H146" s="368">
        <f t="shared" si="139"/>
        <v>2030</v>
      </c>
      <c r="I146" s="368">
        <f t="shared" si="139"/>
        <v>2031</v>
      </c>
      <c r="J146" s="368">
        <f t="shared" si="139"/>
        <v>2032</v>
      </c>
      <c r="K146" s="368">
        <f t="shared" si="139"/>
        <v>2033</v>
      </c>
      <c r="L146" s="368">
        <f t="shared" si="139"/>
        <v>2034</v>
      </c>
      <c r="M146" s="354"/>
      <c r="O146" s="389">
        <f>C146</f>
        <v>2025</v>
      </c>
      <c r="P146" s="367">
        <f t="shared" ref="P146" si="140">D146</f>
        <v>2026</v>
      </c>
      <c r="Q146" s="368">
        <f t="shared" ref="Q146" si="141">E146</f>
        <v>2027</v>
      </c>
      <c r="S146" s="389"/>
    </row>
    <row r="147" spans="1:19">
      <c r="A147" s="355" t="s">
        <v>2</v>
      </c>
      <c r="B147" s="369"/>
      <c r="C147" s="429"/>
      <c r="D147" s="429"/>
      <c r="E147" s="430"/>
      <c r="F147" s="430"/>
      <c r="G147" s="430"/>
      <c r="H147" s="430"/>
      <c r="I147" s="430"/>
      <c r="J147" s="430"/>
      <c r="K147" s="430"/>
      <c r="L147" s="430"/>
      <c r="M147" s="418"/>
      <c r="O147" s="469"/>
      <c r="P147" s="429"/>
      <c r="Q147" s="430"/>
      <c r="S147" s="469"/>
    </row>
    <row r="148" spans="1:19">
      <c r="A148" s="357"/>
      <c r="B148" s="372" t="str">
        <f>B44</f>
        <v>Residential Load Management (On Call)</v>
      </c>
      <c r="C148" s="470">
        <f t="shared" ref="C148:L149" si="142">($S148*$O$148)</f>
        <v>2.8189860000000002</v>
      </c>
      <c r="D148" s="470">
        <f t="shared" si="142"/>
        <v>2.8189860000000002</v>
      </c>
      <c r="E148" s="471">
        <f t="shared" si="142"/>
        <v>2.8189860000000002</v>
      </c>
      <c r="F148" s="471">
        <f t="shared" si="142"/>
        <v>2.8189860000000002</v>
      </c>
      <c r="G148" s="471">
        <f t="shared" si="142"/>
        <v>2.8189860000000002</v>
      </c>
      <c r="H148" s="471">
        <f t="shared" si="142"/>
        <v>2.8189860000000002</v>
      </c>
      <c r="I148" s="471">
        <f t="shared" si="142"/>
        <v>2.8189860000000002</v>
      </c>
      <c r="J148" s="471">
        <f t="shared" si="142"/>
        <v>2.8189860000000002</v>
      </c>
      <c r="K148" s="471">
        <f t="shared" si="142"/>
        <v>2.8189860000000002</v>
      </c>
      <c r="L148" s="471">
        <f t="shared" si="142"/>
        <v>2.8189860000000002</v>
      </c>
      <c r="M148" s="472"/>
      <c r="O148" s="473">
        <v>1</v>
      </c>
      <c r="P148" s="474">
        <v>1</v>
      </c>
      <c r="Q148" s="475">
        <v>1</v>
      </c>
      <c r="S148" s="476">
        <f>+S201*SkW_MtrtoGen</f>
        <v>2.8189860000000002</v>
      </c>
    </row>
    <row r="149" spans="1:19">
      <c r="A149" s="357"/>
      <c r="B149" s="372" t="s">
        <v>4</v>
      </c>
      <c r="C149" s="470">
        <f t="shared" si="142"/>
        <v>2.016578</v>
      </c>
      <c r="D149" s="470">
        <f t="shared" si="142"/>
        <v>2.016578</v>
      </c>
      <c r="E149" s="471">
        <f t="shared" si="142"/>
        <v>2.016578</v>
      </c>
      <c r="F149" s="471">
        <f t="shared" si="142"/>
        <v>2.016578</v>
      </c>
      <c r="G149" s="471">
        <f t="shared" si="142"/>
        <v>2.016578</v>
      </c>
      <c r="H149" s="471">
        <f t="shared" si="142"/>
        <v>2.016578</v>
      </c>
      <c r="I149" s="471">
        <f t="shared" si="142"/>
        <v>2.016578</v>
      </c>
      <c r="J149" s="471">
        <f t="shared" si="142"/>
        <v>2.016578</v>
      </c>
      <c r="K149" s="471">
        <f t="shared" si="142"/>
        <v>2.016578</v>
      </c>
      <c r="L149" s="471">
        <f t="shared" si="142"/>
        <v>2.016578</v>
      </c>
      <c r="M149" s="472"/>
      <c r="O149" s="473"/>
      <c r="P149" s="474"/>
      <c r="Q149" s="475"/>
      <c r="S149" s="476">
        <f>1.91*SkW_MtrtoGen</f>
        <v>2.016578</v>
      </c>
    </row>
    <row r="150" spans="1:19">
      <c r="A150" s="357"/>
      <c r="B150" s="434" t="str">
        <f>B46</f>
        <v>Residential Air Conditioning</v>
      </c>
      <c r="C150" s="477">
        <f>($S150*$O$150)</f>
        <v>0.126696</v>
      </c>
      <c r="D150" s="477">
        <f t="shared" ref="D150:L150" si="143">($S150*$O$150)</f>
        <v>0.126696</v>
      </c>
      <c r="E150" s="478">
        <f t="shared" si="143"/>
        <v>0.126696</v>
      </c>
      <c r="F150" s="478">
        <f t="shared" si="143"/>
        <v>0.126696</v>
      </c>
      <c r="G150" s="478">
        <f t="shared" si="143"/>
        <v>0.126696</v>
      </c>
      <c r="H150" s="478">
        <f t="shared" si="143"/>
        <v>0.126696</v>
      </c>
      <c r="I150" s="478">
        <f t="shared" si="143"/>
        <v>0.126696</v>
      </c>
      <c r="J150" s="478">
        <f t="shared" si="143"/>
        <v>0.126696</v>
      </c>
      <c r="K150" s="478">
        <f t="shared" si="143"/>
        <v>0.126696</v>
      </c>
      <c r="L150" s="478">
        <f t="shared" si="143"/>
        <v>0.126696</v>
      </c>
      <c r="M150" s="472"/>
      <c r="O150" s="473">
        <v>1</v>
      </c>
      <c r="P150" s="474">
        <v>1</v>
      </c>
      <c r="Q150" s="475">
        <v>1</v>
      </c>
      <c r="S150" s="393">
        <f>0.12*SkW_MtrtoGen</f>
        <v>0.126696</v>
      </c>
    </row>
    <row r="151" spans="1:19">
      <c r="A151" s="357"/>
      <c r="B151" s="434" t="str">
        <f>B47</f>
        <v>Residential New Construction (BuildSmart)</v>
      </c>
      <c r="C151" s="477">
        <f>($S151*$O$151)</f>
        <v>0.39064600000000005</v>
      </c>
      <c r="D151" s="477">
        <f t="shared" ref="D151:L151" si="144">($S151*$O$151)</f>
        <v>0.39064600000000005</v>
      </c>
      <c r="E151" s="478">
        <f t="shared" si="144"/>
        <v>0.39064600000000005</v>
      </c>
      <c r="F151" s="478">
        <f t="shared" si="144"/>
        <v>0.39064600000000005</v>
      </c>
      <c r="G151" s="478">
        <f t="shared" si="144"/>
        <v>0.39064600000000005</v>
      </c>
      <c r="H151" s="478">
        <f t="shared" si="144"/>
        <v>0.39064600000000005</v>
      </c>
      <c r="I151" s="478">
        <f t="shared" si="144"/>
        <v>0.39064600000000005</v>
      </c>
      <c r="J151" s="478">
        <f t="shared" si="144"/>
        <v>0.39064600000000005</v>
      </c>
      <c r="K151" s="478">
        <f t="shared" si="144"/>
        <v>0.39064600000000005</v>
      </c>
      <c r="L151" s="478">
        <f t="shared" si="144"/>
        <v>0.39064600000000005</v>
      </c>
      <c r="M151" s="472"/>
      <c r="O151" s="473">
        <v>1</v>
      </c>
      <c r="P151" s="474">
        <v>1</v>
      </c>
      <c r="Q151" s="475">
        <v>1</v>
      </c>
      <c r="S151" s="393">
        <f>0.37*SkW_MtrtoGen</f>
        <v>0.39064600000000005</v>
      </c>
    </row>
    <row r="152" spans="1:19">
      <c r="A152" s="357"/>
      <c r="B152" s="434" t="str">
        <f>B48</f>
        <v>Residential Ceiling Insulation</v>
      </c>
      <c r="C152" s="477">
        <f>($S152*$O$152)</f>
        <v>1.7081875284141261</v>
      </c>
      <c r="D152" s="477">
        <f t="shared" ref="D152:L152" si="145">($S152*$O$152)</f>
        <v>1.7081875284141261</v>
      </c>
      <c r="E152" s="478">
        <f t="shared" si="145"/>
        <v>1.7081875284141261</v>
      </c>
      <c r="F152" s="478">
        <f t="shared" si="145"/>
        <v>1.7081875284141261</v>
      </c>
      <c r="G152" s="478">
        <f t="shared" si="145"/>
        <v>1.7081875284141261</v>
      </c>
      <c r="H152" s="478">
        <f t="shared" si="145"/>
        <v>1.7081875284141261</v>
      </c>
      <c r="I152" s="478">
        <f t="shared" si="145"/>
        <v>1.7081875284141261</v>
      </c>
      <c r="J152" s="478">
        <f t="shared" si="145"/>
        <v>1.7081875284141261</v>
      </c>
      <c r="K152" s="478">
        <f t="shared" si="145"/>
        <v>1.7081875284141261</v>
      </c>
      <c r="L152" s="478">
        <f t="shared" si="145"/>
        <v>1.7081875284141261</v>
      </c>
      <c r="M152" s="472"/>
      <c r="O152" s="473">
        <v>1</v>
      </c>
      <c r="P152" s="474">
        <v>1</v>
      </c>
      <c r="Q152" s="475">
        <v>1</v>
      </c>
      <c r="S152" s="393">
        <v>1.7081875284141261</v>
      </c>
    </row>
    <row r="153" spans="1:19">
      <c r="A153" s="357"/>
      <c r="B153" s="376" t="s">
        <v>8</v>
      </c>
      <c r="C153" s="477">
        <f>($S153*$O$153)</f>
        <v>0.126696</v>
      </c>
      <c r="D153" s="477">
        <f t="shared" ref="D153:L153" si="146">($S153*$O$153)</f>
        <v>0.126696</v>
      </c>
      <c r="E153" s="477">
        <f t="shared" si="146"/>
        <v>0.126696</v>
      </c>
      <c r="F153" s="477">
        <f t="shared" si="146"/>
        <v>0.126696</v>
      </c>
      <c r="G153" s="477">
        <f t="shared" si="146"/>
        <v>0.126696</v>
      </c>
      <c r="H153" s="477">
        <f t="shared" si="146"/>
        <v>0.126696</v>
      </c>
      <c r="I153" s="477">
        <f t="shared" si="146"/>
        <v>0.126696</v>
      </c>
      <c r="J153" s="477">
        <f t="shared" si="146"/>
        <v>0.126696</v>
      </c>
      <c r="K153" s="477">
        <f t="shared" si="146"/>
        <v>0.126696</v>
      </c>
      <c r="L153" s="477">
        <f t="shared" si="146"/>
        <v>0.126696</v>
      </c>
      <c r="M153" s="420"/>
      <c r="N153" s="461"/>
      <c r="O153" s="473">
        <v>1</v>
      </c>
      <c r="P153" s="474">
        <v>1</v>
      </c>
      <c r="Q153" s="475">
        <v>1</v>
      </c>
      <c r="S153" s="393">
        <f>0.12*SkW_MtrtoGen</f>
        <v>0.126696</v>
      </c>
    </row>
    <row r="154" spans="1:19">
      <c r="A154" s="364"/>
      <c r="B154" s="437" t="str">
        <f>B50</f>
        <v>Residential Low Income</v>
      </c>
      <c r="C154" s="479">
        <f>($S154*$O$154)</f>
        <v>0.50659731781981765</v>
      </c>
      <c r="D154" s="479">
        <f t="shared" ref="D154:L154" si="147">($S154*$O$154)</f>
        <v>0.50659731781981765</v>
      </c>
      <c r="E154" s="480">
        <f t="shared" si="147"/>
        <v>0.50659731781981765</v>
      </c>
      <c r="F154" s="480">
        <f t="shared" si="147"/>
        <v>0.50659731781981765</v>
      </c>
      <c r="G154" s="480">
        <f t="shared" si="147"/>
        <v>0.50659731781981765</v>
      </c>
      <c r="H154" s="480">
        <f t="shared" si="147"/>
        <v>0.50659731781981765</v>
      </c>
      <c r="I154" s="480">
        <f t="shared" si="147"/>
        <v>0.50659731781981765</v>
      </c>
      <c r="J154" s="480">
        <f t="shared" si="147"/>
        <v>0.50659731781981765</v>
      </c>
      <c r="K154" s="480">
        <f t="shared" si="147"/>
        <v>0.50659731781981765</v>
      </c>
      <c r="L154" s="480">
        <f t="shared" si="147"/>
        <v>0.50659731781981765</v>
      </c>
      <c r="M154" s="472"/>
      <c r="O154" s="473">
        <v>1</v>
      </c>
      <c r="P154" s="474">
        <v>1</v>
      </c>
      <c r="Q154" s="475">
        <v>1</v>
      </c>
      <c r="S154" s="481">
        <v>0.50659731781981765</v>
      </c>
    </row>
    <row r="155" spans="1:19">
      <c r="A155" s="355" t="s">
        <v>10</v>
      </c>
      <c r="B155" s="369"/>
      <c r="C155" s="482"/>
      <c r="D155" s="482"/>
      <c r="E155" s="483"/>
      <c r="F155" s="483"/>
      <c r="G155" s="483"/>
      <c r="H155" s="483"/>
      <c r="I155" s="483"/>
      <c r="J155" s="483"/>
      <c r="K155" s="483"/>
      <c r="L155" s="483"/>
      <c r="M155" s="472"/>
      <c r="O155" s="484">
        <v>1</v>
      </c>
      <c r="P155" s="485">
        <v>1</v>
      </c>
      <c r="Q155" s="486">
        <v>1</v>
      </c>
      <c r="S155" s="487"/>
    </row>
    <row r="156" spans="1:19">
      <c r="A156" s="357"/>
      <c r="B156" s="372" t="str">
        <f>B52</f>
        <v>Business On Call</v>
      </c>
      <c r="C156" s="470">
        <f>($S156*$O$156)</f>
        <v>1.0558000000000001</v>
      </c>
      <c r="D156" s="470">
        <f t="shared" ref="D156:L160" si="148">($S156*$O$148)</f>
        <v>1.0558000000000001</v>
      </c>
      <c r="E156" s="471">
        <f t="shared" si="148"/>
        <v>1.0558000000000001</v>
      </c>
      <c r="F156" s="471">
        <f t="shared" si="148"/>
        <v>1.0558000000000001</v>
      </c>
      <c r="G156" s="471">
        <f t="shared" si="148"/>
        <v>1.0558000000000001</v>
      </c>
      <c r="H156" s="471">
        <f t="shared" si="148"/>
        <v>1.0558000000000001</v>
      </c>
      <c r="I156" s="471">
        <f t="shared" si="148"/>
        <v>1.0558000000000001</v>
      </c>
      <c r="J156" s="471">
        <f t="shared" si="148"/>
        <v>1.0558000000000001</v>
      </c>
      <c r="K156" s="471">
        <f t="shared" si="148"/>
        <v>1.0558000000000001</v>
      </c>
      <c r="L156" s="471">
        <f t="shared" si="148"/>
        <v>1.0558000000000001</v>
      </c>
      <c r="M156" s="472"/>
      <c r="O156" s="473">
        <v>1</v>
      </c>
      <c r="P156" s="474">
        <v>1</v>
      </c>
      <c r="Q156" s="475">
        <v>1</v>
      </c>
      <c r="S156" s="476">
        <v>1.0558000000000001</v>
      </c>
    </row>
    <row r="157" spans="1:19">
      <c r="A157" s="357"/>
      <c r="B157" s="434" t="str">
        <f>B53</f>
        <v>Commercial/Industrial Demand Reduction</v>
      </c>
      <c r="C157" s="477">
        <f>($S157*$O$157)</f>
        <v>1.0558000000000001</v>
      </c>
      <c r="D157" s="477">
        <f t="shared" si="148"/>
        <v>1.0558000000000001</v>
      </c>
      <c r="E157" s="478">
        <f t="shared" si="148"/>
        <v>1.0558000000000001</v>
      </c>
      <c r="F157" s="478">
        <f t="shared" si="148"/>
        <v>1.0558000000000001</v>
      </c>
      <c r="G157" s="478">
        <f t="shared" si="148"/>
        <v>1.0558000000000001</v>
      </c>
      <c r="H157" s="478">
        <f t="shared" si="148"/>
        <v>1.0558000000000001</v>
      </c>
      <c r="I157" s="478">
        <f t="shared" si="148"/>
        <v>1.0558000000000001</v>
      </c>
      <c r="J157" s="478">
        <f t="shared" si="148"/>
        <v>1.0558000000000001</v>
      </c>
      <c r="K157" s="478">
        <f t="shared" si="148"/>
        <v>1.0558000000000001</v>
      </c>
      <c r="L157" s="478">
        <f t="shared" si="148"/>
        <v>1.0558000000000001</v>
      </c>
      <c r="M157" s="472"/>
      <c r="O157" s="473">
        <v>1</v>
      </c>
      <c r="P157" s="474">
        <v>1</v>
      </c>
      <c r="Q157" s="475">
        <v>1</v>
      </c>
      <c r="S157" s="393">
        <v>1.0558000000000001</v>
      </c>
    </row>
    <row r="158" spans="1:19">
      <c r="A158" s="357"/>
      <c r="B158" s="434" t="str">
        <f>B54</f>
        <v>Business Heating, Ventilating, &amp; Air 
Conditioning (HVAC)</v>
      </c>
      <c r="C158" s="477">
        <f>($S158*$O$158)</f>
        <v>1.0558000000000001</v>
      </c>
      <c r="D158" s="477">
        <f t="shared" si="148"/>
        <v>1.0558000000000001</v>
      </c>
      <c r="E158" s="478">
        <f t="shared" si="148"/>
        <v>1.0558000000000001</v>
      </c>
      <c r="F158" s="478">
        <f t="shared" si="148"/>
        <v>1.0558000000000001</v>
      </c>
      <c r="G158" s="478">
        <f t="shared" si="148"/>
        <v>1.0558000000000001</v>
      </c>
      <c r="H158" s="478">
        <f t="shared" si="148"/>
        <v>1.0558000000000001</v>
      </c>
      <c r="I158" s="478">
        <f t="shared" si="148"/>
        <v>1.0558000000000001</v>
      </c>
      <c r="J158" s="478">
        <f t="shared" si="148"/>
        <v>1.0558000000000001</v>
      </c>
      <c r="K158" s="478">
        <f t="shared" si="148"/>
        <v>1.0558000000000001</v>
      </c>
      <c r="L158" s="478">
        <f t="shared" si="148"/>
        <v>1.0558000000000001</v>
      </c>
      <c r="M158" s="472"/>
      <c r="O158" s="473">
        <v>1</v>
      </c>
      <c r="P158" s="474">
        <v>1</v>
      </c>
      <c r="Q158" s="475">
        <v>1</v>
      </c>
      <c r="S158" s="393">
        <v>1.0558000000000001</v>
      </c>
    </row>
    <row r="159" spans="1:19">
      <c r="A159" s="357"/>
      <c r="B159" s="434" t="str">
        <f>B55</f>
        <v>Business Lighting</v>
      </c>
      <c r="C159" s="477">
        <f>($S159*$O$159)</f>
        <v>1.0558000000000001</v>
      </c>
      <c r="D159" s="477">
        <f t="shared" si="148"/>
        <v>1.0558000000000001</v>
      </c>
      <c r="E159" s="478">
        <f t="shared" si="148"/>
        <v>1.0558000000000001</v>
      </c>
      <c r="F159" s="478">
        <f t="shared" si="148"/>
        <v>1.0558000000000001</v>
      </c>
      <c r="G159" s="478">
        <f t="shared" si="148"/>
        <v>1.0558000000000001</v>
      </c>
      <c r="H159" s="478">
        <f t="shared" si="148"/>
        <v>1.0558000000000001</v>
      </c>
      <c r="I159" s="478">
        <f t="shared" si="148"/>
        <v>1.0558000000000001</v>
      </c>
      <c r="J159" s="478">
        <f t="shared" si="148"/>
        <v>1.0558000000000001</v>
      </c>
      <c r="K159" s="478">
        <f t="shared" si="148"/>
        <v>1.0558000000000001</v>
      </c>
      <c r="L159" s="478">
        <f t="shared" si="148"/>
        <v>1.0558000000000001</v>
      </c>
      <c r="M159" s="472"/>
      <c r="O159" s="473">
        <v>1</v>
      </c>
      <c r="P159" s="474">
        <v>1</v>
      </c>
      <c r="Q159" s="475">
        <v>1</v>
      </c>
      <c r="S159" s="393">
        <v>1.0558000000000001</v>
      </c>
    </row>
    <row r="160" spans="1:19" ht="16.5" thickBot="1">
      <c r="A160" s="364"/>
      <c r="B160" s="437" t="str">
        <f>B56</f>
        <v>Business Custom Incentive (BCI)</v>
      </c>
      <c r="C160" s="479">
        <f>($S160*$O$160)</f>
        <v>1.0558000000000001</v>
      </c>
      <c r="D160" s="479">
        <f t="shared" si="148"/>
        <v>1.0558000000000001</v>
      </c>
      <c r="E160" s="480">
        <f t="shared" si="148"/>
        <v>1.0558000000000001</v>
      </c>
      <c r="F160" s="480">
        <f t="shared" si="148"/>
        <v>1.0558000000000001</v>
      </c>
      <c r="G160" s="480">
        <f t="shared" si="148"/>
        <v>1.0558000000000001</v>
      </c>
      <c r="H160" s="480">
        <f t="shared" si="148"/>
        <v>1.0558000000000001</v>
      </c>
      <c r="I160" s="480">
        <f t="shared" si="148"/>
        <v>1.0558000000000001</v>
      </c>
      <c r="J160" s="480">
        <f t="shared" si="148"/>
        <v>1.0558000000000001</v>
      </c>
      <c r="K160" s="480">
        <f t="shared" si="148"/>
        <v>1.0558000000000001</v>
      </c>
      <c r="L160" s="480">
        <f t="shared" si="148"/>
        <v>1.0558000000000001</v>
      </c>
      <c r="M160" s="472"/>
      <c r="O160" s="488">
        <v>1</v>
      </c>
      <c r="P160" s="489">
        <v>1</v>
      </c>
      <c r="Q160" s="490">
        <v>1</v>
      </c>
      <c r="S160" s="393">
        <v>1.0558000000000001</v>
      </c>
    </row>
    <row r="161" spans="1:19" ht="16.5" thickBot="1"/>
    <row r="162" spans="1:19" ht="19.5" thickBot="1">
      <c r="A162" s="603" t="s">
        <v>35</v>
      </c>
      <c r="B162" s="604"/>
      <c r="C162" s="604"/>
      <c r="D162" s="604"/>
      <c r="E162" s="607"/>
      <c r="F162" s="414"/>
      <c r="G162" s="414"/>
      <c r="H162" s="414"/>
      <c r="I162" s="414"/>
      <c r="J162" s="414"/>
      <c r="K162" s="414"/>
      <c r="L162" s="414"/>
      <c r="M162" s="414"/>
      <c r="S162" s="468" t="s">
        <v>36</v>
      </c>
    </row>
    <row r="163" spans="1:19" ht="16.5" thickBot="1">
      <c r="A163" s="349" t="s">
        <v>1</v>
      </c>
      <c r="B163" s="350"/>
      <c r="C163" s="367">
        <f t="shared" ref="C163:L163" si="149">C$4</f>
        <v>2025</v>
      </c>
      <c r="D163" s="367">
        <f t="shared" si="149"/>
        <v>2026</v>
      </c>
      <c r="E163" s="368">
        <f t="shared" si="149"/>
        <v>2027</v>
      </c>
      <c r="F163" s="368">
        <f t="shared" si="149"/>
        <v>2028</v>
      </c>
      <c r="G163" s="368">
        <f t="shared" si="149"/>
        <v>2029</v>
      </c>
      <c r="H163" s="368">
        <f t="shared" si="149"/>
        <v>2030</v>
      </c>
      <c r="I163" s="368">
        <f t="shared" si="149"/>
        <v>2031</v>
      </c>
      <c r="J163" s="368">
        <f t="shared" si="149"/>
        <v>2032</v>
      </c>
      <c r="K163" s="368">
        <f t="shared" si="149"/>
        <v>2033</v>
      </c>
      <c r="L163" s="368">
        <f t="shared" si="149"/>
        <v>2034</v>
      </c>
      <c r="M163" s="354"/>
      <c r="S163" s="389"/>
    </row>
    <row r="164" spans="1:19">
      <c r="A164" s="355" t="s">
        <v>2</v>
      </c>
      <c r="B164" s="369"/>
      <c r="C164" s="429"/>
      <c r="D164" s="429"/>
      <c r="E164" s="430"/>
      <c r="F164" s="430"/>
      <c r="G164" s="430"/>
      <c r="H164" s="430"/>
      <c r="I164" s="430"/>
      <c r="J164" s="430"/>
      <c r="K164" s="430"/>
      <c r="L164" s="430"/>
      <c r="M164" s="418"/>
      <c r="S164" s="469"/>
    </row>
    <row r="165" spans="1:19">
      <c r="A165" s="357"/>
      <c r="B165" s="372" t="str">
        <f>B148</f>
        <v>Residential Load Management (On Call)</v>
      </c>
      <c r="C165" s="470">
        <f t="shared" ref="C165:L171" si="150">($S165*$O$148)</f>
        <v>2.6289420000000003</v>
      </c>
      <c r="D165" s="470">
        <f t="shared" si="150"/>
        <v>2.6289420000000003</v>
      </c>
      <c r="E165" s="471">
        <f t="shared" si="150"/>
        <v>2.6289420000000003</v>
      </c>
      <c r="F165" s="471">
        <f t="shared" si="150"/>
        <v>2.6289420000000003</v>
      </c>
      <c r="G165" s="471">
        <f t="shared" si="150"/>
        <v>2.6289420000000003</v>
      </c>
      <c r="H165" s="471">
        <f t="shared" si="150"/>
        <v>2.6289420000000003</v>
      </c>
      <c r="I165" s="471">
        <f t="shared" si="150"/>
        <v>2.6289420000000003</v>
      </c>
      <c r="J165" s="471">
        <f t="shared" si="150"/>
        <v>2.6289420000000003</v>
      </c>
      <c r="K165" s="471">
        <f t="shared" si="150"/>
        <v>2.6289420000000003</v>
      </c>
      <c r="L165" s="471">
        <f t="shared" si="150"/>
        <v>2.6289420000000003</v>
      </c>
      <c r="M165" s="472"/>
      <c r="S165" s="476">
        <f>+S218*WkW_MtrtoGen</f>
        <v>2.6289420000000003</v>
      </c>
    </row>
    <row r="166" spans="1:19">
      <c r="A166" s="357"/>
      <c r="B166" s="372" t="s">
        <v>4</v>
      </c>
      <c r="C166" s="470">
        <f t="shared" si="150"/>
        <v>3.8209402000000003</v>
      </c>
      <c r="D166" s="470">
        <f t="shared" si="150"/>
        <v>3.8209402000000003</v>
      </c>
      <c r="E166" s="471">
        <f t="shared" si="150"/>
        <v>3.8209402000000003</v>
      </c>
      <c r="F166" s="471">
        <f t="shared" si="150"/>
        <v>3.8209402000000003</v>
      </c>
      <c r="G166" s="471">
        <f t="shared" si="150"/>
        <v>3.8209402000000003</v>
      </c>
      <c r="H166" s="471">
        <f t="shared" si="150"/>
        <v>3.8209402000000003</v>
      </c>
      <c r="I166" s="471">
        <f t="shared" si="150"/>
        <v>3.8209402000000003</v>
      </c>
      <c r="J166" s="471">
        <f t="shared" si="150"/>
        <v>3.8209402000000003</v>
      </c>
      <c r="K166" s="471">
        <f t="shared" si="150"/>
        <v>3.8209402000000003</v>
      </c>
      <c r="L166" s="471">
        <f t="shared" si="150"/>
        <v>3.8209402000000003</v>
      </c>
      <c r="M166" s="472"/>
      <c r="S166" s="476">
        <f>3.619*WkW_MtrtoGen</f>
        <v>3.8209402000000003</v>
      </c>
    </row>
    <row r="167" spans="1:19">
      <c r="A167" s="357"/>
      <c r="B167" s="434" t="str">
        <f>B150</f>
        <v>Residential Air Conditioning</v>
      </c>
      <c r="C167" s="477">
        <f t="shared" si="150"/>
        <v>0.30618200000000001</v>
      </c>
      <c r="D167" s="477">
        <f t="shared" si="150"/>
        <v>0.30618200000000001</v>
      </c>
      <c r="E167" s="478">
        <f t="shared" si="150"/>
        <v>0.30618200000000001</v>
      </c>
      <c r="F167" s="478">
        <f t="shared" si="150"/>
        <v>0.30618200000000001</v>
      </c>
      <c r="G167" s="478">
        <f t="shared" si="150"/>
        <v>0.30618200000000001</v>
      </c>
      <c r="H167" s="478">
        <f t="shared" si="150"/>
        <v>0.30618200000000001</v>
      </c>
      <c r="I167" s="478">
        <f t="shared" si="150"/>
        <v>0.30618200000000001</v>
      </c>
      <c r="J167" s="478">
        <f t="shared" si="150"/>
        <v>0.30618200000000001</v>
      </c>
      <c r="K167" s="478">
        <f t="shared" si="150"/>
        <v>0.30618200000000001</v>
      </c>
      <c r="L167" s="478">
        <f t="shared" si="150"/>
        <v>0.30618200000000001</v>
      </c>
      <c r="M167" s="472"/>
      <c r="S167" s="393">
        <f>0.29*WkW_MtrtoGen</f>
        <v>0.30618200000000001</v>
      </c>
    </row>
    <row r="168" spans="1:19">
      <c r="A168" s="357"/>
      <c r="B168" s="434" t="str">
        <f>B151</f>
        <v>Residential New Construction (BuildSmart)</v>
      </c>
      <c r="C168" s="477">
        <f t="shared" si="150"/>
        <v>0.13725400000000001</v>
      </c>
      <c r="D168" s="477">
        <f t="shared" si="150"/>
        <v>0.13725400000000001</v>
      </c>
      <c r="E168" s="478">
        <f t="shared" si="150"/>
        <v>0.13725400000000001</v>
      </c>
      <c r="F168" s="478">
        <f t="shared" si="150"/>
        <v>0.13725400000000001</v>
      </c>
      <c r="G168" s="478">
        <f t="shared" si="150"/>
        <v>0.13725400000000001</v>
      </c>
      <c r="H168" s="478">
        <f t="shared" si="150"/>
        <v>0.13725400000000001</v>
      </c>
      <c r="I168" s="478">
        <f t="shared" si="150"/>
        <v>0.13725400000000001</v>
      </c>
      <c r="J168" s="478">
        <f t="shared" si="150"/>
        <v>0.13725400000000001</v>
      </c>
      <c r="K168" s="478">
        <f t="shared" si="150"/>
        <v>0.13725400000000001</v>
      </c>
      <c r="L168" s="478">
        <f t="shared" si="150"/>
        <v>0.13725400000000001</v>
      </c>
      <c r="M168" s="472"/>
      <c r="S168" s="393">
        <f>0.13*WkW_MtrtoGen</f>
        <v>0.13725400000000001</v>
      </c>
    </row>
    <row r="169" spans="1:19">
      <c r="A169" s="357"/>
      <c r="B169" s="434" t="str">
        <f>B152</f>
        <v>Residential Ceiling Insulation</v>
      </c>
      <c r="C169" s="477">
        <f t="shared" si="150"/>
        <v>0.6304514939519108</v>
      </c>
      <c r="D169" s="477">
        <f t="shared" si="150"/>
        <v>0.6304514939519108</v>
      </c>
      <c r="E169" s="478">
        <f t="shared" si="150"/>
        <v>0.6304514939519108</v>
      </c>
      <c r="F169" s="478">
        <f t="shared" si="150"/>
        <v>0.6304514939519108</v>
      </c>
      <c r="G169" s="478">
        <f t="shared" si="150"/>
        <v>0.6304514939519108</v>
      </c>
      <c r="H169" s="478">
        <f t="shared" si="150"/>
        <v>0.6304514939519108</v>
      </c>
      <c r="I169" s="478">
        <f t="shared" si="150"/>
        <v>0.6304514939519108</v>
      </c>
      <c r="J169" s="478">
        <f t="shared" si="150"/>
        <v>0.6304514939519108</v>
      </c>
      <c r="K169" s="478">
        <f t="shared" si="150"/>
        <v>0.6304514939519108</v>
      </c>
      <c r="L169" s="478">
        <f t="shared" si="150"/>
        <v>0.6304514939519108</v>
      </c>
      <c r="M169" s="472"/>
      <c r="S169" s="393">
        <v>0.6304514939519108</v>
      </c>
    </row>
    <row r="170" spans="1:19">
      <c r="A170" s="357"/>
      <c r="B170" s="376" t="s">
        <v>8</v>
      </c>
      <c r="C170" s="477">
        <f t="shared" si="150"/>
        <v>0.30618200000000001</v>
      </c>
      <c r="D170" s="477">
        <f t="shared" si="150"/>
        <v>0.30618200000000001</v>
      </c>
      <c r="E170" s="478">
        <f t="shared" si="150"/>
        <v>0.30618200000000001</v>
      </c>
      <c r="F170" s="478">
        <f t="shared" si="150"/>
        <v>0.30618200000000001</v>
      </c>
      <c r="G170" s="478">
        <f t="shared" si="150"/>
        <v>0.30618200000000001</v>
      </c>
      <c r="H170" s="478">
        <f t="shared" si="150"/>
        <v>0.30618200000000001</v>
      </c>
      <c r="I170" s="478">
        <f t="shared" si="150"/>
        <v>0.30618200000000001</v>
      </c>
      <c r="J170" s="478">
        <f t="shared" si="150"/>
        <v>0.30618200000000001</v>
      </c>
      <c r="K170" s="478">
        <f t="shared" si="150"/>
        <v>0.30618200000000001</v>
      </c>
      <c r="L170" s="478">
        <f t="shared" si="150"/>
        <v>0.30618200000000001</v>
      </c>
      <c r="M170" s="420"/>
      <c r="N170" s="461"/>
      <c r="S170" s="393">
        <f>0.29*WkW_MtrtoGen</f>
        <v>0.30618200000000001</v>
      </c>
    </row>
    <row r="171" spans="1:19">
      <c r="A171" s="364"/>
      <c r="B171" s="437" t="str">
        <f>B154</f>
        <v>Residential Low Income</v>
      </c>
      <c r="C171" s="491">
        <f t="shared" si="150"/>
        <v>7.6832148381448265E-2</v>
      </c>
      <c r="D171" s="491">
        <f t="shared" si="150"/>
        <v>7.6832148381448265E-2</v>
      </c>
      <c r="E171" s="492">
        <f t="shared" si="150"/>
        <v>7.6832148381448265E-2</v>
      </c>
      <c r="F171" s="492">
        <f t="shared" si="150"/>
        <v>7.6832148381448265E-2</v>
      </c>
      <c r="G171" s="492">
        <f t="shared" si="150"/>
        <v>7.6832148381448265E-2</v>
      </c>
      <c r="H171" s="492">
        <f t="shared" si="150"/>
        <v>7.6832148381448265E-2</v>
      </c>
      <c r="I171" s="492">
        <f t="shared" si="150"/>
        <v>7.6832148381448265E-2</v>
      </c>
      <c r="J171" s="492">
        <f t="shared" si="150"/>
        <v>7.6832148381448265E-2</v>
      </c>
      <c r="K171" s="492">
        <f t="shared" si="150"/>
        <v>7.6832148381448265E-2</v>
      </c>
      <c r="L171" s="492">
        <f t="shared" si="150"/>
        <v>7.6832148381448265E-2</v>
      </c>
      <c r="M171" s="472"/>
      <c r="S171" s="493">
        <v>7.6832148381448265E-2</v>
      </c>
    </row>
    <row r="172" spans="1:19">
      <c r="A172" s="355" t="s">
        <v>10</v>
      </c>
      <c r="B172" s="369"/>
      <c r="C172" s="482"/>
      <c r="D172" s="482"/>
      <c r="E172" s="483"/>
      <c r="F172" s="483"/>
      <c r="G172" s="483"/>
      <c r="H172" s="483"/>
      <c r="I172" s="483"/>
      <c r="J172" s="483"/>
      <c r="K172" s="483"/>
      <c r="L172" s="483"/>
      <c r="M172" s="472"/>
      <c r="S172" s="487"/>
    </row>
    <row r="173" spans="1:19">
      <c r="A173" s="357"/>
      <c r="B173" s="372" t="str">
        <f>B156</f>
        <v>Business On Call</v>
      </c>
      <c r="C173" s="470">
        <f t="shared" ref="C173:L177" si="151">($S173*$O$148)</f>
        <v>0</v>
      </c>
      <c r="D173" s="470">
        <f t="shared" si="151"/>
        <v>0</v>
      </c>
      <c r="E173" s="471">
        <f t="shared" si="151"/>
        <v>0</v>
      </c>
      <c r="F173" s="471">
        <f t="shared" si="151"/>
        <v>0</v>
      </c>
      <c r="G173" s="471">
        <f t="shared" si="151"/>
        <v>0</v>
      </c>
      <c r="H173" s="471">
        <f t="shared" si="151"/>
        <v>0</v>
      </c>
      <c r="I173" s="471">
        <f t="shared" si="151"/>
        <v>0</v>
      </c>
      <c r="J173" s="471">
        <f t="shared" si="151"/>
        <v>0</v>
      </c>
      <c r="K173" s="471">
        <f t="shared" si="151"/>
        <v>0</v>
      </c>
      <c r="L173" s="471">
        <f t="shared" si="151"/>
        <v>0</v>
      </c>
      <c r="M173" s="472"/>
      <c r="S173" s="476">
        <v>0</v>
      </c>
    </row>
    <row r="174" spans="1:19">
      <c r="A174" s="357"/>
      <c r="B174" s="434" t="str">
        <f>B157</f>
        <v>Commercial/Industrial Demand Reduction</v>
      </c>
      <c r="C174" s="477">
        <f t="shared" si="151"/>
        <v>0.6431</v>
      </c>
      <c r="D174" s="477">
        <f t="shared" si="151"/>
        <v>0.6431</v>
      </c>
      <c r="E174" s="478">
        <f t="shared" si="151"/>
        <v>0.6431</v>
      </c>
      <c r="F174" s="478">
        <f t="shared" si="151"/>
        <v>0.6431</v>
      </c>
      <c r="G174" s="478">
        <f t="shared" si="151"/>
        <v>0.6431</v>
      </c>
      <c r="H174" s="478">
        <f t="shared" si="151"/>
        <v>0.6431</v>
      </c>
      <c r="I174" s="478">
        <f t="shared" si="151"/>
        <v>0.6431</v>
      </c>
      <c r="J174" s="478">
        <f t="shared" si="151"/>
        <v>0.6431</v>
      </c>
      <c r="K174" s="478">
        <f t="shared" si="151"/>
        <v>0.6431</v>
      </c>
      <c r="L174" s="478">
        <f t="shared" si="151"/>
        <v>0.6431</v>
      </c>
      <c r="M174" s="472"/>
      <c r="S174" s="393">
        <v>0.6431</v>
      </c>
    </row>
    <row r="175" spans="1:19">
      <c r="A175" s="357"/>
      <c r="B175" s="434" t="str">
        <f>B158</f>
        <v>Business Heating, Ventilating, &amp; Air 
Conditioning (HVAC)</v>
      </c>
      <c r="C175" s="477">
        <f t="shared" si="151"/>
        <v>0.53600000000000003</v>
      </c>
      <c r="D175" s="477">
        <f t="shared" si="151"/>
        <v>0.53600000000000003</v>
      </c>
      <c r="E175" s="478">
        <f t="shared" si="151"/>
        <v>0.53600000000000003</v>
      </c>
      <c r="F175" s="478">
        <f t="shared" si="151"/>
        <v>0.53600000000000003</v>
      </c>
      <c r="G175" s="478">
        <f t="shared" si="151"/>
        <v>0.53600000000000003</v>
      </c>
      <c r="H175" s="478">
        <f t="shared" si="151"/>
        <v>0.53600000000000003</v>
      </c>
      <c r="I175" s="478">
        <f t="shared" si="151"/>
        <v>0.53600000000000003</v>
      </c>
      <c r="J175" s="478">
        <f t="shared" si="151"/>
        <v>0.53600000000000003</v>
      </c>
      <c r="K175" s="478">
        <f t="shared" si="151"/>
        <v>0.53600000000000003</v>
      </c>
      <c r="L175" s="478">
        <f t="shared" si="151"/>
        <v>0.53600000000000003</v>
      </c>
      <c r="M175" s="472"/>
      <c r="S175" s="393">
        <v>0.53600000000000003</v>
      </c>
    </row>
    <row r="176" spans="1:19">
      <c r="A176" s="357"/>
      <c r="B176" s="434" t="str">
        <f>B159</f>
        <v>Business Lighting</v>
      </c>
      <c r="C176" s="477">
        <f t="shared" si="151"/>
        <v>0.91854600000000008</v>
      </c>
      <c r="D176" s="477">
        <f t="shared" si="151"/>
        <v>0.91854600000000008</v>
      </c>
      <c r="E176" s="478">
        <f t="shared" si="151"/>
        <v>0.91854600000000008</v>
      </c>
      <c r="F176" s="478">
        <f t="shared" si="151"/>
        <v>0.91854600000000008</v>
      </c>
      <c r="G176" s="478">
        <f t="shared" si="151"/>
        <v>0.91854600000000008</v>
      </c>
      <c r="H176" s="478">
        <f t="shared" si="151"/>
        <v>0.91854600000000008</v>
      </c>
      <c r="I176" s="478">
        <f t="shared" si="151"/>
        <v>0.91854600000000008</v>
      </c>
      <c r="J176" s="478">
        <f t="shared" si="151"/>
        <v>0.91854600000000008</v>
      </c>
      <c r="K176" s="478">
        <f t="shared" si="151"/>
        <v>0.91854600000000008</v>
      </c>
      <c r="L176" s="478">
        <f t="shared" si="151"/>
        <v>0.91854600000000008</v>
      </c>
      <c r="M176" s="472"/>
      <c r="S176" s="393">
        <f>0.87*Q201</f>
        <v>0.91854600000000008</v>
      </c>
    </row>
    <row r="177" spans="1:19" ht="16.5" thickBot="1">
      <c r="A177" s="364"/>
      <c r="B177" s="437" t="str">
        <f>B160</f>
        <v>Business Custom Incentive (BCI)</v>
      </c>
      <c r="C177" s="479">
        <f t="shared" si="151"/>
        <v>1.0558000000000001</v>
      </c>
      <c r="D177" s="479">
        <f t="shared" si="151"/>
        <v>1.0558000000000001</v>
      </c>
      <c r="E177" s="480">
        <f t="shared" si="151"/>
        <v>1.0558000000000001</v>
      </c>
      <c r="F177" s="480">
        <f t="shared" si="151"/>
        <v>1.0558000000000001</v>
      </c>
      <c r="G177" s="480">
        <f t="shared" si="151"/>
        <v>1.0558000000000001</v>
      </c>
      <c r="H177" s="480">
        <f t="shared" si="151"/>
        <v>1.0558000000000001</v>
      </c>
      <c r="I177" s="480">
        <f t="shared" si="151"/>
        <v>1.0558000000000001</v>
      </c>
      <c r="J177" s="480">
        <f t="shared" si="151"/>
        <v>1.0558000000000001</v>
      </c>
      <c r="K177" s="480">
        <f t="shared" si="151"/>
        <v>1.0558000000000001</v>
      </c>
      <c r="L177" s="480">
        <f t="shared" si="151"/>
        <v>1.0558000000000001</v>
      </c>
      <c r="M177" s="472"/>
      <c r="S177" s="481">
        <v>1.0558000000000001</v>
      </c>
    </row>
    <row r="178" spans="1:19" ht="16.5" thickBot="1">
      <c r="A178" s="382"/>
      <c r="B178" s="382"/>
      <c r="C178" s="354"/>
      <c r="D178" s="354"/>
      <c r="E178" s="354"/>
      <c r="F178" s="354"/>
      <c r="G178" s="354"/>
      <c r="H178" s="354"/>
      <c r="I178" s="354"/>
      <c r="J178" s="354"/>
      <c r="K178" s="354"/>
      <c r="L178" s="354"/>
      <c r="M178" s="354"/>
      <c r="S178" s="354"/>
    </row>
    <row r="179" spans="1:19" ht="19.5" thickBot="1">
      <c r="A179" s="603" t="s">
        <v>37</v>
      </c>
      <c r="B179" s="604"/>
      <c r="C179" s="604"/>
      <c r="D179" s="604"/>
      <c r="E179" s="607"/>
      <c r="F179" s="414"/>
      <c r="G179" s="414"/>
      <c r="H179" s="414"/>
      <c r="I179" s="414"/>
      <c r="J179" s="414"/>
      <c r="K179" s="414"/>
      <c r="L179" s="414"/>
      <c r="M179" s="414"/>
      <c r="S179" s="468" t="s">
        <v>38</v>
      </c>
    </row>
    <row r="180" spans="1:19" ht="16.5" thickBot="1">
      <c r="A180" s="349" t="s">
        <v>1</v>
      </c>
      <c r="B180" s="350"/>
      <c r="C180" s="367">
        <f t="shared" ref="C180:L180" si="152">C$4</f>
        <v>2025</v>
      </c>
      <c r="D180" s="367">
        <f t="shared" si="152"/>
        <v>2026</v>
      </c>
      <c r="E180" s="368">
        <f t="shared" si="152"/>
        <v>2027</v>
      </c>
      <c r="F180" s="368">
        <f t="shared" si="152"/>
        <v>2028</v>
      </c>
      <c r="G180" s="368">
        <f t="shared" si="152"/>
        <v>2029</v>
      </c>
      <c r="H180" s="368">
        <f t="shared" si="152"/>
        <v>2030</v>
      </c>
      <c r="I180" s="368">
        <f t="shared" si="152"/>
        <v>2031</v>
      </c>
      <c r="J180" s="368">
        <f t="shared" si="152"/>
        <v>2032</v>
      </c>
      <c r="K180" s="368">
        <f t="shared" si="152"/>
        <v>2033</v>
      </c>
      <c r="L180" s="368">
        <f t="shared" si="152"/>
        <v>2034</v>
      </c>
      <c r="M180" s="354"/>
      <c r="S180" s="389"/>
    </row>
    <row r="181" spans="1:19">
      <c r="A181" s="355" t="s">
        <v>2</v>
      </c>
      <c r="B181" s="369"/>
      <c r="C181" s="429"/>
      <c r="D181" s="429"/>
      <c r="E181" s="430"/>
      <c r="F181" s="430"/>
      <c r="G181" s="430"/>
      <c r="H181" s="430"/>
      <c r="I181" s="430"/>
      <c r="J181" s="430"/>
      <c r="K181" s="430"/>
      <c r="L181" s="430"/>
      <c r="M181" s="418"/>
      <c r="S181" s="469"/>
    </row>
    <row r="182" spans="1:19">
      <c r="A182" s="357"/>
      <c r="B182" s="372" t="str">
        <f>B165</f>
        <v>Residential Load Management (On Call)</v>
      </c>
      <c r="C182" s="494">
        <f t="shared" ref="C182:L188" si="153">($S182*$O$148)</f>
        <v>8.6635400000000015E-2</v>
      </c>
      <c r="D182" s="431">
        <f t="shared" si="153"/>
        <v>8.6635400000000015E-2</v>
      </c>
      <c r="E182" s="432">
        <f t="shared" si="153"/>
        <v>8.6635400000000015E-2</v>
      </c>
      <c r="F182" s="432">
        <f t="shared" si="153"/>
        <v>8.6635400000000015E-2</v>
      </c>
      <c r="G182" s="432">
        <f t="shared" si="153"/>
        <v>8.6635400000000015E-2</v>
      </c>
      <c r="H182" s="432">
        <f t="shared" si="153"/>
        <v>8.6635400000000015E-2</v>
      </c>
      <c r="I182" s="432">
        <f t="shared" si="153"/>
        <v>8.6635400000000015E-2</v>
      </c>
      <c r="J182" s="432">
        <f t="shared" si="153"/>
        <v>8.6635400000000015E-2</v>
      </c>
      <c r="K182" s="432">
        <f t="shared" si="153"/>
        <v>8.6635400000000015E-2</v>
      </c>
      <c r="L182" s="432">
        <f t="shared" si="153"/>
        <v>8.6635400000000015E-2</v>
      </c>
      <c r="M182" s="433"/>
      <c r="S182" s="495">
        <f>+S235*kWH_MtrtoGen</f>
        <v>8.6635400000000015E-2</v>
      </c>
    </row>
    <row r="183" spans="1:19">
      <c r="A183" s="357"/>
      <c r="B183" s="372" t="s">
        <v>4</v>
      </c>
      <c r="C183" s="470">
        <f t="shared" si="153"/>
        <v>2.411178</v>
      </c>
      <c r="D183" s="470">
        <f t="shared" si="153"/>
        <v>2.411178</v>
      </c>
      <c r="E183" s="471">
        <f t="shared" si="153"/>
        <v>2.411178</v>
      </c>
      <c r="F183" s="471">
        <f t="shared" si="153"/>
        <v>2.411178</v>
      </c>
      <c r="G183" s="471">
        <f t="shared" si="153"/>
        <v>2.411178</v>
      </c>
      <c r="H183" s="471">
        <f t="shared" si="153"/>
        <v>2.411178</v>
      </c>
      <c r="I183" s="471">
        <f t="shared" si="153"/>
        <v>2.411178</v>
      </c>
      <c r="J183" s="471">
        <f t="shared" si="153"/>
        <v>2.411178</v>
      </c>
      <c r="K183" s="471">
        <f t="shared" si="153"/>
        <v>2.411178</v>
      </c>
      <c r="L183" s="471">
        <f t="shared" si="153"/>
        <v>2.411178</v>
      </c>
      <c r="M183" s="433"/>
      <c r="S183" s="496">
        <f>2.31*kWH_MtrtoGen</f>
        <v>2.411178</v>
      </c>
    </row>
    <row r="184" spans="1:19">
      <c r="A184" s="357"/>
      <c r="B184" s="434" t="str">
        <f>B167</f>
        <v>Residential Air Conditioning</v>
      </c>
      <c r="C184" s="435">
        <f t="shared" si="153"/>
        <v>705.60880000000009</v>
      </c>
      <c r="D184" s="435">
        <f t="shared" si="153"/>
        <v>705.60880000000009</v>
      </c>
      <c r="E184" s="436">
        <f t="shared" si="153"/>
        <v>705.60880000000009</v>
      </c>
      <c r="F184" s="436">
        <f t="shared" si="153"/>
        <v>705.60880000000009</v>
      </c>
      <c r="G184" s="436">
        <f t="shared" si="153"/>
        <v>705.60880000000009</v>
      </c>
      <c r="H184" s="436">
        <f t="shared" si="153"/>
        <v>705.60880000000009</v>
      </c>
      <c r="I184" s="436">
        <f t="shared" si="153"/>
        <v>705.60880000000009</v>
      </c>
      <c r="J184" s="436">
        <f t="shared" si="153"/>
        <v>705.60880000000009</v>
      </c>
      <c r="K184" s="436">
        <f t="shared" si="153"/>
        <v>705.60880000000009</v>
      </c>
      <c r="L184" s="436">
        <f t="shared" si="153"/>
        <v>705.60880000000009</v>
      </c>
      <c r="M184" s="433"/>
      <c r="S184" s="398">
        <f>676*kWH_MtrtoGen</f>
        <v>705.60880000000009</v>
      </c>
    </row>
    <row r="185" spans="1:19">
      <c r="A185" s="357"/>
      <c r="B185" s="434" t="str">
        <f>B168</f>
        <v>Residential New Construction (BuildSmart)</v>
      </c>
      <c r="C185" s="435">
        <f t="shared" si="153"/>
        <v>1106.4280000000001</v>
      </c>
      <c r="D185" s="435">
        <f t="shared" si="153"/>
        <v>1106.4280000000001</v>
      </c>
      <c r="E185" s="436">
        <f t="shared" si="153"/>
        <v>1106.4280000000001</v>
      </c>
      <c r="F185" s="436">
        <f t="shared" si="153"/>
        <v>1106.4280000000001</v>
      </c>
      <c r="G185" s="436">
        <f t="shared" si="153"/>
        <v>1106.4280000000001</v>
      </c>
      <c r="H185" s="436">
        <f t="shared" si="153"/>
        <v>1106.4280000000001</v>
      </c>
      <c r="I185" s="436">
        <f t="shared" si="153"/>
        <v>1106.4280000000001</v>
      </c>
      <c r="J185" s="436">
        <f t="shared" si="153"/>
        <v>1106.4280000000001</v>
      </c>
      <c r="K185" s="436">
        <f t="shared" si="153"/>
        <v>1106.4280000000001</v>
      </c>
      <c r="L185" s="436">
        <f t="shared" si="153"/>
        <v>1106.4280000000001</v>
      </c>
      <c r="M185" s="433"/>
      <c r="S185" s="398">
        <f>1060*kWH_MtrtoGen</f>
        <v>1106.4280000000001</v>
      </c>
    </row>
    <row r="186" spans="1:19">
      <c r="A186" s="357"/>
      <c r="B186" s="434" t="str">
        <f>B169</f>
        <v>Residential Ceiling Insulation</v>
      </c>
      <c r="C186" s="435">
        <f t="shared" si="153"/>
        <v>3477.20900897</v>
      </c>
      <c r="D186" s="435">
        <f t="shared" si="153"/>
        <v>3477.20900897</v>
      </c>
      <c r="E186" s="436">
        <f t="shared" si="153"/>
        <v>3477.20900897</v>
      </c>
      <c r="F186" s="436">
        <f t="shared" si="153"/>
        <v>3477.20900897</v>
      </c>
      <c r="G186" s="436">
        <f t="shared" si="153"/>
        <v>3477.20900897</v>
      </c>
      <c r="H186" s="436">
        <f t="shared" si="153"/>
        <v>3477.20900897</v>
      </c>
      <c r="I186" s="436">
        <f t="shared" si="153"/>
        <v>3477.20900897</v>
      </c>
      <c r="J186" s="436">
        <f t="shared" si="153"/>
        <v>3477.20900897</v>
      </c>
      <c r="K186" s="436">
        <f t="shared" si="153"/>
        <v>3477.20900897</v>
      </c>
      <c r="L186" s="436">
        <f t="shared" si="153"/>
        <v>3477.20900897</v>
      </c>
      <c r="M186" s="433"/>
      <c r="S186" s="398">
        <v>3477.20900897</v>
      </c>
    </row>
    <row r="187" spans="1:19">
      <c r="A187" s="357"/>
      <c r="B187" s="376" t="s">
        <v>8</v>
      </c>
      <c r="C187" s="435">
        <f t="shared" si="153"/>
        <v>705.60880000000009</v>
      </c>
      <c r="D187" s="435">
        <f t="shared" si="153"/>
        <v>705.60880000000009</v>
      </c>
      <c r="E187" s="436">
        <f t="shared" si="153"/>
        <v>705.60880000000009</v>
      </c>
      <c r="F187" s="436">
        <f t="shared" si="153"/>
        <v>705.60880000000009</v>
      </c>
      <c r="G187" s="436">
        <f t="shared" si="153"/>
        <v>705.60880000000009</v>
      </c>
      <c r="H187" s="436">
        <f t="shared" si="153"/>
        <v>705.60880000000009</v>
      </c>
      <c r="I187" s="436">
        <f t="shared" si="153"/>
        <v>705.60880000000009</v>
      </c>
      <c r="J187" s="436">
        <f t="shared" si="153"/>
        <v>705.60880000000009</v>
      </c>
      <c r="K187" s="436">
        <f t="shared" si="153"/>
        <v>705.60880000000009</v>
      </c>
      <c r="L187" s="436">
        <f t="shared" si="153"/>
        <v>705.60880000000009</v>
      </c>
      <c r="M187" s="420"/>
      <c r="N187" s="461"/>
      <c r="S187" s="398">
        <f>676*kWH_MtrtoGen</f>
        <v>705.60880000000009</v>
      </c>
    </row>
    <row r="188" spans="1:19" ht="16.5" thickBot="1">
      <c r="A188" s="364"/>
      <c r="B188" s="437" t="str">
        <f>B171</f>
        <v>Residential Low Income</v>
      </c>
      <c r="C188" s="438">
        <f t="shared" si="153"/>
        <v>928.00440000000003</v>
      </c>
      <c r="D188" s="438">
        <f t="shared" si="153"/>
        <v>928.00440000000003</v>
      </c>
      <c r="E188" s="439">
        <f t="shared" si="153"/>
        <v>928.00440000000003</v>
      </c>
      <c r="F188" s="439">
        <f t="shared" si="153"/>
        <v>928.00440000000003</v>
      </c>
      <c r="G188" s="439">
        <f t="shared" si="153"/>
        <v>928.00440000000003</v>
      </c>
      <c r="H188" s="439">
        <f t="shared" si="153"/>
        <v>928.00440000000003</v>
      </c>
      <c r="I188" s="439">
        <f t="shared" si="153"/>
        <v>928.00440000000003</v>
      </c>
      <c r="J188" s="439">
        <f t="shared" si="153"/>
        <v>928.00440000000003</v>
      </c>
      <c r="K188" s="439">
        <f t="shared" si="153"/>
        <v>928.00440000000003</v>
      </c>
      <c r="L188" s="439">
        <f t="shared" si="153"/>
        <v>928.00440000000003</v>
      </c>
      <c r="M188" s="433"/>
      <c r="S188" s="497">
        <v>928.00440000000003</v>
      </c>
    </row>
    <row r="189" spans="1:19">
      <c r="A189" s="355" t="s">
        <v>10</v>
      </c>
      <c r="B189" s="369"/>
      <c r="C189" s="440"/>
      <c r="D189" s="440"/>
      <c r="E189" s="441"/>
      <c r="F189" s="441"/>
      <c r="G189" s="441"/>
      <c r="H189" s="441"/>
      <c r="I189" s="441"/>
      <c r="J189" s="441"/>
      <c r="K189" s="441"/>
      <c r="L189" s="441"/>
      <c r="M189" s="433"/>
      <c r="S189" s="498"/>
    </row>
    <row r="190" spans="1:19">
      <c r="A190" s="357"/>
      <c r="B190" s="372" t="str">
        <f>B173</f>
        <v>Business On Call</v>
      </c>
      <c r="C190" s="431">
        <f t="shared" ref="C190:L194" si="154">($S190*$O$148)</f>
        <v>1.054238</v>
      </c>
      <c r="D190" s="431">
        <f t="shared" si="154"/>
        <v>1.054238</v>
      </c>
      <c r="E190" s="432">
        <f t="shared" si="154"/>
        <v>1.054238</v>
      </c>
      <c r="F190" s="432">
        <f t="shared" si="154"/>
        <v>1.054238</v>
      </c>
      <c r="G190" s="432">
        <f t="shared" si="154"/>
        <v>1.054238</v>
      </c>
      <c r="H190" s="432">
        <f t="shared" si="154"/>
        <v>1.054238</v>
      </c>
      <c r="I190" s="432">
        <f t="shared" si="154"/>
        <v>1.054238</v>
      </c>
      <c r="J190" s="432">
        <f t="shared" si="154"/>
        <v>1.054238</v>
      </c>
      <c r="K190" s="432">
        <f t="shared" si="154"/>
        <v>1.054238</v>
      </c>
      <c r="L190" s="432">
        <f t="shared" si="154"/>
        <v>1.054238</v>
      </c>
      <c r="M190" s="433"/>
      <c r="S190" s="499">
        <f>S226*kWH_MtrtoGen</f>
        <v>1.054238</v>
      </c>
    </row>
    <row r="191" spans="1:19">
      <c r="A191" s="357"/>
      <c r="B191" s="434" t="str">
        <f>B174</f>
        <v>Commercial/Industrial Demand Reduction</v>
      </c>
      <c r="C191" s="435">
        <f t="shared" si="154"/>
        <v>11.8</v>
      </c>
      <c r="D191" s="435">
        <f t="shared" si="154"/>
        <v>11.8</v>
      </c>
      <c r="E191" s="436">
        <f t="shared" si="154"/>
        <v>11.8</v>
      </c>
      <c r="F191" s="436">
        <f t="shared" si="154"/>
        <v>11.8</v>
      </c>
      <c r="G191" s="436">
        <f t="shared" si="154"/>
        <v>11.8</v>
      </c>
      <c r="H191" s="436">
        <f t="shared" si="154"/>
        <v>11.8</v>
      </c>
      <c r="I191" s="436">
        <f t="shared" si="154"/>
        <v>11.8</v>
      </c>
      <c r="J191" s="436">
        <f t="shared" si="154"/>
        <v>11.8</v>
      </c>
      <c r="K191" s="436">
        <f t="shared" si="154"/>
        <v>11.8</v>
      </c>
      <c r="L191" s="436">
        <f t="shared" si="154"/>
        <v>11.8</v>
      </c>
      <c r="M191" s="433"/>
      <c r="S191" s="398">
        <v>11.8</v>
      </c>
    </row>
    <row r="192" spans="1:19">
      <c r="A192" s="357"/>
      <c r="B192" s="434" t="str">
        <f>B175</f>
        <v>Business Heating, Ventilating, &amp; Air 
Conditioning (HVAC)</v>
      </c>
      <c r="C192" s="435">
        <f t="shared" ref="C192:L192" si="155">($S192*$O$148)</f>
        <v>6282.19</v>
      </c>
      <c r="D192" s="435">
        <f t="shared" si="155"/>
        <v>6282.19</v>
      </c>
      <c r="E192" s="436">
        <f t="shared" si="155"/>
        <v>6282.19</v>
      </c>
      <c r="F192" s="436">
        <f t="shared" si="155"/>
        <v>6282.19</v>
      </c>
      <c r="G192" s="436">
        <f t="shared" si="155"/>
        <v>6282.19</v>
      </c>
      <c r="H192" s="436">
        <f t="shared" si="155"/>
        <v>6282.19</v>
      </c>
      <c r="I192" s="436">
        <f t="shared" si="155"/>
        <v>6282.19</v>
      </c>
      <c r="J192" s="436">
        <f t="shared" si="155"/>
        <v>6282.19</v>
      </c>
      <c r="K192" s="436">
        <f t="shared" si="155"/>
        <v>6282.19</v>
      </c>
      <c r="L192" s="436">
        <f t="shared" si="155"/>
        <v>6282.19</v>
      </c>
      <c r="M192" s="433"/>
      <c r="S192" s="398">
        <v>6282.19</v>
      </c>
    </row>
    <row r="193" spans="1:23">
      <c r="A193" s="357"/>
      <c r="B193" s="434" t="str">
        <f>B176</f>
        <v>Business Lighting</v>
      </c>
      <c r="C193" s="435">
        <f t="shared" si="154"/>
        <v>8142.57942</v>
      </c>
      <c r="D193" s="435">
        <f t="shared" si="154"/>
        <v>8142.57942</v>
      </c>
      <c r="E193" s="436">
        <f t="shared" si="154"/>
        <v>8142.57942</v>
      </c>
      <c r="F193" s="436">
        <f t="shared" si="154"/>
        <v>8142.57942</v>
      </c>
      <c r="G193" s="436">
        <f t="shared" si="154"/>
        <v>8142.57942</v>
      </c>
      <c r="H193" s="436">
        <f t="shared" si="154"/>
        <v>8142.57942</v>
      </c>
      <c r="I193" s="436">
        <f t="shared" si="154"/>
        <v>8142.57942</v>
      </c>
      <c r="J193" s="436">
        <f t="shared" si="154"/>
        <v>8142.57942</v>
      </c>
      <c r="K193" s="436">
        <f t="shared" si="154"/>
        <v>8142.57942</v>
      </c>
      <c r="L193" s="436">
        <f t="shared" si="154"/>
        <v>8142.57942</v>
      </c>
      <c r="M193" s="433"/>
      <c r="S193" s="398">
        <f>7800.9*Q202</f>
        <v>8142.57942</v>
      </c>
    </row>
    <row r="194" spans="1:23" ht="16.5" thickBot="1">
      <c r="A194" s="364"/>
      <c r="B194" s="437" t="str">
        <f>B177</f>
        <v>Business Custom Incentive (BCI)</v>
      </c>
      <c r="C194" s="438">
        <f t="shared" si="154"/>
        <v>2566.6113018000001</v>
      </c>
      <c r="D194" s="438">
        <f t="shared" si="154"/>
        <v>2566.6113018000001</v>
      </c>
      <c r="E194" s="439">
        <f t="shared" si="154"/>
        <v>2566.6113018000001</v>
      </c>
      <c r="F194" s="439">
        <f t="shared" si="154"/>
        <v>2566.6113018000001</v>
      </c>
      <c r="G194" s="439">
        <f t="shared" si="154"/>
        <v>2566.6113018000001</v>
      </c>
      <c r="H194" s="439">
        <f t="shared" si="154"/>
        <v>2566.6113018000001</v>
      </c>
      <c r="I194" s="439">
        <f t="shared" si="154"/>
        <v>2566.6113018000001</v>
      </c>
      <c r="J194" s="439">
        <f t="shared" si="154"/>
        <v>2566.6113018000001</v>
      </c>
      <c r="K194" s="439">
        <f t="shared" si="154"/>
        <v>2566.6113018000001</v>
      </c>
      <c r="L194" s="439">
        <f t="shared" si="154"/>
        <v>2566.6113018000001</v>
      </c>
      <c r="M194" s="433"/>
      <c r="S194" s="497">
        <f>2458.911*Q202</f>
        <v>2566.6113018000001</v>
      </c>
    </row>
    <row r="196" spans="1:23" ht="6" customHeight="1"/>
    <row r="197" spans="1:23" ht="16.5" thickBot="1"/>
    <row r="198" spans="1:23" ht="19.5" thickBot="1">
      <c r="A198" s="603" t="s">
        <v>39</v>
      </c>
      <c r="B198" s="604"/>
      <c r="C198" s="604"/>
      <c r="D198" s="604"/>
      <c r="E198" s="607"/>
      <c r="F198" s="414"/>
      <c r="G198" s="414"/>
      <c r="H198" s="414"/>
      <c r="I198" s="414"/>
      <c r="J198" s="414"/>
      <c r="K198" s="414"/>
      <c r="L198" s="414"/>
      <c r="M198" s="414"/>
      <c r="S198" s="500" t="s">
        <v>40</v>
      </c>
    </row>
    <row r="199" spans="1:23" ht="16.5" thickBot="1">
      <c r="A199" s="349" t="s">
        <v>1</v>
      </c>
      <c r="B199" s="350"/>
      <c r="C199" s="367">
        <f t="shared" ref="C199:L199" si="156">C$4</f>
        <v>2025</v>
      </c>
      <c r="D199" s="367">
        <f t="shared" si="156"/>
        <v>2026</v>
      </c>
      <c r="E199" s="368">
        <f t="shared" si="156"/>
        <v>2027</v>
      </c>
      <c r="F199" s="368">
        <f t="shared" si="156"/>
        <v>2028</v>
      </c>
      <c r="G199" s="368">
        <f t="shared" si="156"/>
        <v>2029</v>
      </c>
      <c r="H199" s="368">
        <f t="shared" si="156"/>
        <v>2030</v>
      </c>
      <c r="I199" s="368">
        <f t="shared" si="156"/>
        <v>2031</v>
      </c>
      <c r="J199" s="368">
        <f t="shared" si="156"/>
        <v>2032</v>
      </c>
      <c r="K199" s="368">
        <f t="shared" si="156"/>
        <v>2033</v>
      </c>
      <c r="L199" s="368">
        <f t="shared" si="156"/>
        <v>2034</v>
      </c>
      <c r="M199" s="354"/>
      <c r="O199" s="399" t="s">
        <v>41</v>
      </c>
      <c r="P199" s="400"/>
      <c r="Q199" s="401"/>
      <c r="S199" s="402"/>
    </row>
    <row r="200" spans="1:23">
      <c r="A200" s="355" t="s">
        <v>2</v>
      </c>
      <c r="B200" s="369"/>
      <c r="C200" s="429"/>
      <c r="D200" s="429"/>
      <c r="E200" s="430"/>
      <c r="F200" s="430"/>
      <c r="G200" s="430"/>
      <c r="H200" s="430"/>
      <c r="I200" s="430"/>
      <c r="J200" s="430"/>
      <c r="K200" s="430"/>
      <c r="L200" s="430"/>
      <c r="M200" s="418"/>
      <c r="O200" s="611" t="s">
        <v>42</v>
      </c>
      <c r="P200" s="612"/>
      <c r="Q200" s="403">
        <v>1.0558000000000001</v>
      </c>
      <c r="S200" s="501"/>
    </row>
    <row r="201" spans="1:23">
      <c r="A201" s="357"/>
      <c r="B201" s="372" t="str">
        <f>B106</f>
        <v>Residential Load Management (On Call)</v>
      </c>
      <c r="C201" s="470">
        <f t="shared" ref="C201:L201" si="157">C148/SkW_MtrtoGen</f>
        <v>2.67</v>
      </c>
      <c r="D201" s="470">
        <f t="shared" si="157"/>
        <v>2.67</v>
      </c>
      <c r="E201" s="471">
        <f t="shared" si="157"/>
        <v>2.67</v>
      </c>
      <c r="F201" s="471">
        <f t="shared" si="157"/>
        <v>2.67</v>
      </c>
      <c r="G201" s="471">
        <f t="shared" si="157"/>
        <v>2.67</v>
      </c>
      <c r="H201" s="471">
        <f t="shared" si="157"/>
        <v>2.67</v>
      </c>
      <c r="I201" s="471">
        <f t="shared" si="157"/>
        <v>2.67</v>
      </c>
      <c r="J201" s="471">
        <f t="shared" si="157"/>
        <v>2.67</v>
      </c>
      <c r="K201" s="471">
        <f t="shared" si="157"/>
        <v>2.67</v>
      </c>
      <c r="L201" s="471">
        <f t="shared" si="157"/>
        <v>2.67</v>
      </c>
      <c r="M201" s="472"/>
      <c r="O201" s="611" t="s">
        <v>43</v>
      </c>
      <c r="P201" s="612"/>
      <c r="Q201" s="403">
        <v>1.0558000000000001</v>
      </c>
      <c r="R201" s="472"/>
      <c r="S201" s="405">
        <v>2.67</v>
      </c>
      <c r="T201" s="502"/>
      <c r="U201" s="502"/>
      <c r="V201" s="502"/>
      <c r="W201" s="502"/>
    </row>
    <row r="202" spans="1:23" ht="16.5" thickBot="1">
      <c r="A202" s="357"/>
      <c r="B202" s="372" t="s">
        <v>4</v>
      </c>
      <c r="C202" s="470">
        <f t="shared" ref="C202:L202" si="158">C149/SkW_MtrtoGen</f>
        <v>1.91</v>
      </c>
      <c r="D202" s="470">
        <f t="shared" si="158"/>
        <v>1.91</v>
      </c>
      <c r="E202" s="471">
        <f t="shared" si="158"/>
        <v>1.91</v>
      </c>
      <c r="F202" s="471">
        <f t="shared" si="158"/>
        <v>1.91</v>
      </c>
      <c r="G202" s="471">
        <f t="shared" si="158"/>
        <v>1.91</v>
      </c>
      <c r="H202" s="471">
        <f t="shared" si="158"/>
        <v>1.91</v>
      </c>
      <c r="I202" s="471">
        <f t="shared" si="158"/>
        <v>1.91</v>
      </c>
      <c r="J202" s="471">
        <f t="shared" si="158"/>
        <v>1.91</v>
      </c>
      <c r="K202" s="471">
        <f t="shared" si="158"/>
        <v>1.91</v>
      </c>
      <c r="L202" s="471">
        <f t="shared" si="158"/>
        <v>1.91</v>
      </c>
      <c r="M202" s="472"/>
      <c r="O202" s="613" t="s">
        <v>44</v>
      </c>
      <c r="P202" s="614"/>
      <c r="Q202" s="406">
        <v>1.0438000000000001</v>
      </c>
      <c r="R202" s="472"/>
      <c r="S202" s="405">
        <f t="shared" ref="S202:S207" si="159">S149/SkW_MtrtoGen</f>
        <v>1.91</v>
      </c>
      <c r="T202" s="502"/>
      <c r="U202" s="502"/>
      <c r="V202" s="502"/>
      <c r="W202" s="502"/>
    </row>
    <row r="203" spans="1:23">
      <c r="A203" s="357"/>
      <c r="B203" s="434" t="str">
        <f>B108</f>
        <v>Residential Air Conditioning</v>
      </c>
      <c r="C203" s="477">
        <f>C150/SkW_MtrtoGen</f>
        <v>0.12</v>
      </c>
      <c r="D203" s="477">
        <f t="shared" ref="D203:L203" si="160">D150/SkW_MtrtoGen</f>
        <v>0.12</v>
      </c>
      <c r="E203" s="478">
        <f t="shared" si="160"/>
        <v>0.12</v>
      </c>
      <c r="F203" s="478">
        <f t="shared" si="160"/>
        <v>0.12</v>
      </c>
      <c r="G203" s="478">
        <f t="shared" si="160"/>
        <v>0.12</v>
      </c>
      <c r="H203" s="478">
        <f t="shared" si="160"/>
        <v>0.12</v>
      </c>
      <c r="I203" s="478">
        <f t="shared" si="160"/>
        <v>0.12</v>
      </c>
      <c r="J203" s="478">
        <f t="shared" si="160"/>
        <v>0.12</v>
      </c>
      <c r="K203" s="478">
        <f t="shared" si="160"/>
        <v>0.12</v>
      </c>
      <c r="L203" s="478">
        <f t="shared" si="160"/>
        <v>0.12</v>
      </c>
      <c r="M203" s="472"/>
      <c r="R203" s="472"/>
      <c r="S203" s="405">
        <f t="shared" si="159"/>
        <v>0.12</v>
      </c>
      <c r="T203" s="502"/>
      <c r="U203" s="502"/>
      <c r="V203" s="502"/>
      <c r="W203" s="502"/>
    </row>
    <row r="204" spans="1:23">
      <c r="A204" s="357"/>
      <c r="B204" s="434" t="str">
        <f>B109</f>
        <v>Residential New Construction (BuildSmart)</v>
      </c>
      <c r="C204" s="477">
        <f t="shared" ref="C204:L204" si="161">C151/SkW_MtrtoGen</f>
        <v>0.37</v>
      </c>
      <c r="D204" s="477">
        <f t="shared" si="161"/>
        <v>0.37</v>
      </c>
      <c r="E204" s="478">
        <f t="shared" si="161"/>
        <v>0.37</v>
      </c>
      <c r="F204" s="478">
        <f t="shared" si="161"/>
        <v>0.37</v>
      </c>
      <c r="G204" s="478">
        <f t="shared" si="161"/>
        <v>0.37</v>
      </c>
      <c r="H204" s="478">
        <f t="shared" si="161"/>
        <v>0.37</v>
      </c>
      <c r="I204" s="478">
        <f t="shared" si="161"/>
        <v>0.37</v>
      </c>
      <c r="J204" s="478">
        <f t="shared" si="161"/>
        <v>0.37</v>
      </c>
      <c r="K204" s="478">
        <f t="shared" si="161"/>
        <v>0.37</v>
      </c>
      <c r="L204" s="478">
        <f t="shared" si="161"/>
        <v>0.37</v>
      </c>
      <c r="M204" s="472"/>
      <c r="R204" s="472"/>
      <c r="S204" s="405">
        <f t="shared" si="159"/>
        <v>0.37</v>
      </c>
      <c r="T204" s="502"/>
      <c r="U204" s="502"/>
      <c r="V204" s="502"/>
      <c r="W204" s="502"/>
    </row>
    <row r="205" spans="1:23">
      <c r="A205" s="357"/>
      <c r="B205" s="434" t="str">
        <f>B110</f>
        <v>Residential Ceiling Insulation</v>
      </c>
      <c r="C205" s="477">
        <f t="shared" ref="C205:L205" si="162">C152/SkW_MtrtoGen</f>
        <v>1.6179082481664386</v>
      </c>
      <c r="D205" s="477">
        <f t="shared" si="162"/>
        <v>1.6179082481664386</v>
      </c>
      <c r="E205" s="478">
        <f t="shared" si="162"/>
        <v>1.6179082481664386</v>
      </c>
      <c r="F205" s="478">
        <f t="shared" si="162"/>
        <v>1.6179082481664386</v>
      </c>
      <c r="G205" s="478">
        <f t="shared" si="162"/>
        <v>1.6179082481664386</v>
      </c>
      <c r="H205" s="478">
        <f t="shared" si="162"/>
        <v>1.6179082481664386</v>
      </c>
      <c r="I205" s="478">
        <f t="shared" si="162"/>
        <v>1.6179082481664386</v>
      </c>
      <c r="J205" s="478">
        <f t="shared" si="162"/>
        <v>1.6179082481664386</v>
      </c>
      <c r="K205" s="478">
        <f t="shared" si="162"/>
        <v>1.6179082481664386</v>
      </c>
      <c r="L205" s="478">
        <f t="shared" si="162"/>
        <v>1.6179082481664386</v>
      </c>
      <c r="M205" s="472"/>
      <c r="R205" s="472"/>
      <c r="S205" s="405">
        <f t="shared" si="159"/>
        <v>1.6179082481664386</v>
      </c>
      <c r="T205" s="502"/>
      <c r="U205" s="502"/>
      <c r="V205" s="502"/>
      <c r="W205" s="502"/>
    </row>
    <row r="206" spans="1:23">
      <c r="A206" s="357"/>
      <c r="B206" s="376" t="s">
        <v>8</v>
      </c>
      <c r="C206" s="477">
        <f t="shared" ref="C206:L206" si="163">C153/SkW_MtrtoGen</f>
        <v>0.12</v>
      </c>
      <c r="D206" s="477">
        <f t="shared" si="163"/>
        <v>0.12</v>
      </c>
      <c r="E206" s="478">
        <f t="shared" si="163"/>
        <v>0.12</v>
      </c>
      <c r="F206" s="478">
        <f t="shared" si="163"/>
        <v>0.12</v>
      </c>
      <c r="G206" s="478">
        <f t="shared" si="163"/>
        <v>0.12</v>
      </c>
      <c r="H206" s="478">
        <f t="shared" si="163"/>
        <v>0.12</v>
      </c>
      <c r="I206" s="478">
        <f t="shared" si="163"/>
        <v>0.12</v>
      </c>
      <c r="J206" s="478">
        <f t="shared" si="163"/>
        <v>0.12</v>
      </c>
      <c r="K206" s="478">
        <f t="shared" si="163"/>
        <v>0.12</v>
      </c>
      <c r="L206" s="478">
        <f t="shared" si="163"/>
        <v>0.12</v>
      </c>
      <c r="M206" s="420"/>
      <c r="N206" s="461"/>
      <c r="R206" s="503"/>
      <c r="S206" s="405">
        <f t="shared" si="159"/>
        <v>0.12</v>
      </c>
    </row>
    <row r="207" spans="1:23" ht="16.5" thickBot="1">
      <c r="A207" s="364"/>
      <c r="B207" s="437" t="str">
        <f>B112</f>
        <v>Residential Low Income</v>
      </c>
      <c r="C207" s="479">
        <f t="shared" ref="C207:L207" si="164">C154/SkW_MtrtoGen</f>
        <v>0.47982318414455161</v>
      </c>
      <c r="D207" s="479">
        <f t="shared" si="164"/>
        <v>0.47982318414455161</v>
      </c>
      <c r="E207" s="480">
        <f t="shared" si="164"/>
        <v>0.47982318414455161</v>
      </c>
      <c r="F207" s="480">
        <f t="shared" si="164"/>
        <v>0.47982318414455161</v>
      </c>
      <c r="G207" s="480">
        <f t="shared" si="164"/>
        <v>0.47982318414455161</v>
      </c>
      <c r="H207" s="480">
        <f t="shared" si="164"/>
        <v>0.47982318414455161</v>
      </c>
      <c r="I207" s="480">
        <f t="shared" si="164"/>
        <v>0.47982318414455161</v>
      </c>
      <c r="J207" s="480">
        <f t="shared" si="164"/>
        <v>0.47982318414455161</v>
      </c>
      <c r="K207" s="480">
        <f t="shared" si="164"/>
        <v>0.47982318414455161</v>
      </c>
      <c r="L207" s="480">
        <f t="shared" si="164"/>
        <v>0.47982318414455161</v>
      </c>
      <c r="M207" s="472"/>
      <c r="R207" s="472"/>
      <c r="S207" s="405">
        <f t="shared" si="159"/>
        <v>0.47982318414455161</v>
      </c>
      <c r="T207" s="502"/>
      <c r="U207" s="502"/>
      <c r="V207" s="472"/>
      <c r="W207" s="472"/>
    </row>
    <row r="208" spans="1:23">
      <c r="A208" s="355" t="s">
        <v>10</v>
      </c>
      <c r="B208" s="369"/>
      <c r="C208" s="482"/>
      <c r="D208" s="482"/>
      <c r="E208" s="483"/>
      <c r="F208" s="483"/>
      <c r="G208" s="483"/>
      <c r="H208" s="483"/>
      <c r="I208" s="483"/>
      <c r="J208" s="483"/>
      <c r="K208" s="483"/>
      <c r="L208" s="483"/>
      <c r="M208" s="472"/>
      <c r="R208" s="472"/>
      <c r="S208" s="504"/>
      <c r="T208" s="502"/>
      <c r="U208" s="502"/>
      <c r="V208" s="472"/>
      <c r="W208" s="472"/>
    </row>
    <row r="209" spans="1:23">
      <c r="A209" s="357"/>
      <c r="B209" s="372" t="str">
        <f>B114</f>
        <v>Business On Call</v>
      </c>
      <c r="C209" s="470">
        <f t="shared" ref="C209:L209" si="165">C156/SkW_MtrtoGen</f>
        <v>1</v>
      </c>
      <c r="D209" s="470">
        <f t="shared" si="165"/>
        <v>1</v>
      </c>
      <c r="E209" s="471">
        <f t="shared" si="165"/>
        <v>1</v>
      </c>
      <c r="F209" s="471">
        <f t="shared" si="165"/>
        <v>1</v>
      </c>
      <c r="G209" s="471">
        <f t="shared" si="165"/>
        <v>1</v>
      </c>
      <c r="H209" s="471">
        <f t="shared" si="165"/>
        <v>1</v>
      </c>
      <c r="I209" s="471">
        <f t="shared" si="165"/>
        <v>1</v>
      </c>
      <c r="J209" s="471">
        <f t="shared" si="165"/>
        <v>1</v>
      </c>
      <c r="K209" s="471">
        <f t="shared" si="165"/>
        <v>1</v>
      </c>
      <c r="L209" s="471">
        <f t="shared" si="165"/>
        <v>1</v>
      </c>
      <c r="M209" s="472"/>
      <c r="R209" s="472"/>
      <c r="S209" s="405">
        <f>S156/SkW_MtrtoGen</f>
        <v>1</v>
      </c>
      <c r="T209" s="502"/>
      <c r="U209" s="502"/>
      <c r="V209" s="472"/>
      <c r="W209" s="472"/>
    </row>
    <row r="210" spans="1:23">
      <c r="A210" s="357"/>
      <c r="B210" s="434" t="str">
        <f>B115</f>
        <v>Commercial/Industrial Demand Reduction</v>
      </c>
      <c r="C210" s="477">
        <f t="shared" ref="C210:L210" si="166">C157/SkW_MtrtoGen</f>
        <v>1</v>
      </c>
      <c r="D210" s="477">
        <f t="shared" si="166"/>
        <v>1</v>
      </c>
      <c r="E210" s="478">
        <f t="shared" si="166"/>
        <v>1</v>
      </c>
      <c r="F210" s="478">
        <f t="shared" si="166"/>
        <v>1</v>
      </c>
      <c r="G210" s="478">
        <f t="shared" si="166"/>
        <v>1</v>
      </c>
      <c r="H210" s="478">
        <f t="shared" si="166"/>
        <v>1</v>
      </c>
      <c r="I210" s="478">
        <f t="shared" si="166"/>
        <v>1</v>
      </c>
      <c r="J210" s="478">
        <f t="shared" si="166"/>
        <v>1</v>
      </c>
      <c r="K210" s="478">
        <f t="shared" si="166"/>
        <v>1</v>
      </c>
      <c r="L210" s="478">
        <f t="shared" si="166"/>
        <v>1</v>
      </c>
      <c r="M210" s="472"/>
      <c r="R210" s="472"/>
      <c r="S210" s="405">
        <f>S157/SkW_MtrtoGen</f>
        <v>1</v>
      </c>
      <c r="T210" s="502"/>
      <c r="U210" s="502"/>
      <c r="V210" s="472"/>
      <c r="W210" s="472"/>
    </row>
    <row r="211" spans="1:23">
      <c r="A211" s="357"/>
      <c r="B211" s="434" t="str">
        <f>B116</f>
        <v>Business Heating, Ventilating, &amp; Air 
Conditioning (HVAC)</v>
      </c>
      <c r="C211" s="477">
        <f t="shared" ref="C211:L211" si="167">C158/SkW_MtrtoGen</f>
        <v>1</v>
      </c>
      <c r="D211" s="477">
        <f t="shared" si="167"/>
        <v>1</v>
      </c>
      <c r="E211" s="478">
        <f t="shared" si="167"/>
        <v>1</v>
      </c>
      <c r="F211" s="478">
        <f t="shared" si="167"/>
        <v>1</v>
      </c>
      <c r="G211" s="478">
        <f t="shared" si="167"/>
        <v>1</v>
      </c>
      <c r="H211" s="478">
        <f t="shared" si="167"/>
        <v>1</v>
      </c>
      <c r="I211" s="478">
        <f t="shared" si="167"/>
        <v>1</v>
      </c>
      <c r="J211" s="478">
        <f t="shared" si="167"/>
        <v>1</v>
      </c>
      <c r="K211" s="478">
        <f t="shared" si="167"/>
        <v>1</v>
      </c>
      <c r="L211" s="478">
        <f t="shared" si="167"/>
        <v>1</v>
      </c>
      <c r="M211" s="472"/>
      <c r="R211" s="472"/>
      <c r="S211" s="405">
        <f>S158/SkW_MtrtoGen</f>
        <v>1</v>
      </c>
      <c r="T211" s="502"/>
      <c r="U211" s="502"/>
      <c r="V211" s="472"/>
      <c r="W211" s="472"/>
    </row>
    <row r="212" spans="1:23">
      <c r="A212" s="357"/>
      <c r="B212" s="434" t="str">
        <f>B117</f>
        <v>Business Lighting</v>
      </c>
      <c r="C212" s="477">
        <f t="shared" ref="C212:L212" si="168">C159/SkW_MtrtoGen</f>
        <v>1</v>
      </c>
      <c r="D212" s="477">
        <f t="shared" si="168"/>
        <v>1</v>
      </c>
      <c r="E212" s="478">
        <f t="shared" si="168"/>
        <v>1</v>
      </c>
      <c r="F212" s="478">
        <f t="shared" si="168"/>
        <v>1</v>
      </c>
      <c r="G212" s="478">
        <f t="shared" si="168"/>
        <v>1</v>
      </c>
      <c r="H212" s="478">
        <f t="shared" si="168"/>
        <v>1</v>
      </c>
      <c r="I212" s="478">
        <f t="shared" si="168"/>
        <v>1</v>
      </c>
      <c r="J212" s="478">
        <f t="shared" si="168"/>
        <v>1</v>
      </c>
      <c r="K212" s="478">
        <f t="shared" si="168"/>
        <v>1</v>
      </c>
      <c r="L212" s="478">
        <f t="shared" si="168"/>
        <v>1</v>
      </c>
      <c r="M212" s="472"/>
      <c r="R212" s="472"/>
      <c r="S212" s="405">
        <f>S159/SkW_MtrtoGen</f>
        <v>1</v>
      </c>
      <c r="T212" s="502"/>
      <c r="U212" s="502"/>
      <c r="V212" s="472"/>
      <c r="W212" s="472"/>
    </row>
    <row r="213" spans="1:23" ht="16.5" thickBot="1">
      <c r="A213" s="364"/>
      <c r="B213" s="437" t="str">
        <f>B118</f>
        <v>Business Custom Incentive (BCI)</v>
      </c>
      <c r="C213" s="479">
        <f t="shared" ref="C213:L213" si="169">C160/SkW_MtrtoGen</f>
        <v>1</v>
      </c>
      <c r="D213" s="479">
        <f t="shared" si="169"/>
        <v>1</v>
      </c>
      <c r="E213" s="480">
        <f t="shared" si="169"/>
        <v>1</v>
      </c>
      <c r="F213" s="480">
        <f t="shared" si="169"/>
        <v>1</v>
      </c>
      <c r="G213" s="480">
        <f t="shared" si="169"/>
        <v>1</v>
      </c>
      <c r="H213" s="480">
        <f t="shared" si="169"/>
        <v>1</v>
      </c>
      <c r="I213" s="480">
        <f t="shared" si="169"/>
        <v>1</v>
      </c>
      <c r="J213" s="480">
        <f t="shared" si="169"/>
        <v>1</v>
      </c>
      <c r="K213" s="480">
        <f t="shared" si="169"/>
        <v>1</v>
      </c>
      <c r="L213" s="480">
        <f t="shared" si="169"/>
        <v>1</v>
      </c>
      <c r="M213" s="472"/>
      <c r="R213" s="472"/>
      <c r="S213" s="505">
        <f>S160/SkW_MtrtoGen</f>
        <v>1</v>
      </c>
      <c r="T213" s="502"/>
      <c r="U213" s="502"/>
      <c r="V213" s="472"/>
      <c r="W213" s="472"/>
    </row>
    <row r="214" spans="1:23" ht="16.5" thickBot="1">
      <c r="R214" s="503"/>
    </row>
    <row r="215" spans="1:23" ht="18" customHeight="1" thickBot="1">
      <c r="A215" s="603" t="s">
        <v>45</v>
      </c>
      <c r="B215" s="604"/>
      <c r="C215" s="604"/>
      <c r="D215" s="604"/>
      <c r="E215" s="607"/>
      <c r="F215" s="414"/>
      <c r="G215" s="414"/>
      <c r="H215" s="414"/>
      <c r="I215" s="414"/>
      <c r="J215" s="414"/>
      <c r="K215" s="414"/>
      <c r="L215" s="414"/>
      <c r="M215" s="414"/>
      <c r="R215" s="503"/>
      <c r="S215" s="468" t="s">
        <v>46</v>
      </c>
    </row>
    <row r="216" spans="1:23" ht="16.5" thickBot="1">
      <c r="A216" s="349" t="s">
        <v>1</v>
      </c>
      <c r="B216" s="350"/>
      <c r="C216" s="367">
        <f t="shared" ref="C216:L216" si="170">C$4</f>
        <v>2025</v>
      </c>
      <c r="D216" s="367">
        <f t="shared" si="170"/>
        <v>2026</v>
      </c>
      <c r="E216" s="368">
        <f t="shared" si="170"/>
        <v>2027</v>
      </c>
      <c r="F216" s="368">
        <f t="shared" si="170"/>
        <v>2028</v>
      </c>
      <c r="G216" s="368">
        <f t="shared" si="170"/>
        <v>2029</v>
      </c>
      <c r="H216" s="368">
        <f t="shared" si="170"/>
        <v>2030</v>
      </c>
      <c r="I216" s="368">
        <f t="shared" si="170"/>
        <v>2031</v>
      </c>
      <c r="J216" s="368">
        <f t="shared" si="170"/>
        <v>2032</v>
      </c>
      <c r="K216" s="368">
        <f t="shared" si="170"/>
        <v>2033</v>
      </c>
      <c r="L216" s="368">
        <f t="shared" si="170"/>
        <v>2034</v>
      </c>
      <c r="M216" s="354"/>
      <c r="R216" s="503"/>
      <c r="S216" s="389"/>
    </row>
    <row r="217" spans="1:23">
      <c r="A217" s="355" t="s">
        <v>2</v>
      </c>
      <c r="B217" s="369"/>
      <c r="C217" s="429"/>
      <c r="D217" s="429"/>
      <c r="E217" s="430"/>
      <c r="F217" s="430"/>
      <c r="G217" s="430"/>
      <c r="H217" s="430"/>
      <c r="I217" s="430"/>
      <c r="J217" s="430"/>
      <c r="K217" s="430"/>
      <c r="L217" s="430"/>
      <c r="M217" s="418"/>
      <c r="R217" s="503"/>
      <c r="S217" s="469"/>
    </row>
    <row r="218" spans="1:23">
      <c r="A218" s="357"/>
      <c r="B218" s="372" t="str">
        <f>B201</f>
        <v>Residential Load Management (On Call)</v>
      </c>
      <c r="C218" s="470">
        <f t="shared" ref="C218:L218" si="171">C165/WkW_MtrtoGen</f>
        <v>2.4900000000000002</v>
      </c>
      <c r="D218" s="470">
        <f t="shared" si="171"/>
        <v>2.4900000000000002</v>
      </c>
      <c r="E218" s="471">
        <f t="shared" si="171"/>
        <v>2.4900000000000002</v>
      </c>
      <c r="F218" s="471">
        <f t="shared" si="171"/>
        <v>2.4900000000000002</v>
      </c>
      <c r="G218" s="471">
        <f t="shared" si="171"/>
        <v>2.4900000000000002</v>
      </c>
      <c r="H218" s="471">
        <f t="shared" si="171"/>
        <v>2.4900000000000002</v>
      </c>
      <c r="I218" s="471">
        <f t="shared" si="171"/>
        <v>2.4900000000000002</v>
      </c>
      <c r="J218" s="471">
        <f t="shared" si="171"/>
        <v>2.4900000000000002</v>
      </c>
      <c r="K218" s="471">
        <f t="shared" si="171"/>
        <v>2.4900000000000002</v>
      </c>
      <c r="L218" s="471">
        <f t="shared" si="171"/>
        <v>2.4900000000000002</v>
      </c>
      <c r="M218" s="472"/>
      <c r="N218" s="506">
        <f>C218/C201-1</f>
        <v>-6.7415730337078594E-2</v>
      </c>
      <c r="R218" s="472"/>
      <c r="S218" s="476">
        <v>2.4900000000000002</v>
      </c>
      <c r="T218" s="502"/>
      <c r="U218" s="502"/>
      <c r="V218" s="502"/>
      <c r="W218" s="502"/>
    </row>
    <row r="219" spans="1:23">
      <c r="A219" s="357"/>
      <c r="B219" s="372" t="s">
        <v>4</v>
      </c>
      <c r="C219" s="470">
        <f t="shared" ref="C219:L219" si="172">C166/WkW_MtrtoGen</f>
        <v>3.6190000000000002</v>
      </c>
      <c r="D219" s="470">
        <f t="shared" si="172"/>
        <v>3.6190000000000002</v>
      </c>
      <c r="E219" s="471">
        <f t="shared" si="172"/>
        <v>3.6190000000000002</v>
      </c>
      <c r="F219" s="471">
        <f t="shared" si="172"/>
        <v>3.6190000000000002</v>
      </c>
      <c r="G219" s="471">
        <f t="shared" si="172"/>
        <v>3.6190000000000002</v>
      </c>
      <c r="H219" s="471">
        <f t="shared" si="172"/>
        <v>3.6190000000000002</v>
      </c>
      <c r="I219" s="471">
        <f t="shared" si="172"/>
        <v>3.6190000000000002</v>
      </c>
      <c r="J219" s="471">
        <f t="shared" si="172"/>
        <v>3.6190000000000002</v>
      </c>
      <c r="K219" s="471">
        <f t="shared" si="172"/>
        <v>3.6190000000000002</v>
      </c>
      <c r="L219" s="471">
        <f t="shared" si="172"/>
        <v>3.6190000000000002</v>
      </c>
      <c r="M219" s="472"/>
      <c r="N219" s="506"/>
      <c r="R219" s="472"/>
      <c r="S219" s="476">
        <f t="shared" ref="S219:S224" si="173">S166/WkW_MtrtoGen</f>
        <v>3.6190000000000002</v>
      </c>
      <c r="T219" s="502"/>
      <c r="U219" s="502"/>
      <c r="V219" s="502"/>
      <c r="W219" s="502"/>
    </row>
    <row r="220" spans="1:23">
      <c r="A220" s="357"/>
      <c r="B220" s="434" t="str">
        <f>B203</f>
        <v>Residential Air Conditioning</v>
      </c>
      <c r="C220" s="477">
        <f t="shared" ref="C220:L220" si="174">C167/WkW_MtrtoGen</f>
        <v>0.28999999999999998</v>
      </c>
      <c r="D220" s="477">
        <f t="shared" si="174"/>
        <v>0.28999999999999998</v>
      </c>
      <c r="E220" s="478">
        <f t="shared" si="174"/>
        <v>0.28999999999999998</v>
      </c>
      <c r="F220" s="478">
        <f t="shared" si="174"/>
        <v>0.28999999999999998</v>
      </c>
      <c r="G220" s="478">
        <f t="shared" si="174"/>
        <v>0.28999999999999998</v>
      </c>
      <c r="H220" s="478">
        <f t="shared" si="174"/>
        <v>0.28999999999999998</v>
      </c>
      <c r="I220" s="478">
        <f t="shared" si="174"/>
        <v>0.28999999999999998</v>
      </c>
      <c r="J220" s="478">
        <f t="shared" si="174"/>
        <v>0.28999999999999998</v>
      </c>
      <c r="K220" s="478">
        <f t="shared" si="174"/>
        <v>0.28999999999999998</v>
      </c>
      <c r="L220" s="478">
        <f t="shared" si="174"/>
        <v>0.28999999999999998</v>
      </c>
      <c r="M220" s="472"/>
      <c r="R220" s="472"/>
      <c r="S220" s="476">
        <f t="shared" si="173"/>
        <v>0.28999999999999998</v>
      </c>
      <c r="T220" s="502"/>
      <c r="U220" s="502"/>
      <c r="V220" s="502"/>
      <c r="W220" s="502"/>
    </row>
    <row r="221" spans="1:23">
      <c r="A221" s="357"/>
      <c r="B221" s="434" t="str">
        <f>B204</f>
        <v>Residential New Construction (BuildSmart)</v>
      </c>
      <c r="C221" s="477">
        <f t="shared" ref="C221:L221" si="175">C168/WkW_MtrtoGen</f>
        <v>0.13</v>
      </c>
      <c r="D221" s="477">
        <f t="shared" si="175"/>
        <v>0.13</v>
      </c>
      <c r="E221" s="478">
        <f t="shared" si="175"/>
        <v>0.13</v>
      </c>
      <c r="F221" s="478">
        <f t="shared" si="175"/>
        <v>0.13</v>
      </c>
      <c r="G221" s="478">
        <f t="shared" si="175"/>
        <v>0.13</v>
      </c>
      <c r="H221" s="478">
        <f t="shared" si="175"/>
        <v>0.13</v>
      </c>
      <c r="I221" s="478">
        <f t="shared" si="175"/>
        <v>0.13</v>
      </c>
      <c r="J221" s="478">
        <f t="shared" si="175"/>
        <v>0.13</v>
      </c>
      <c r="K221" s="478">
        <f t="shared" si="175"/>
        <v>0.13</v>
      </c>
      <c r="L221" s="478">
        <f t="shared" si="175"/>
        <v>0.13</v>
      </c>
      <c r="M221" s="472"/>
      <c r="R221" s="472"/>
      <c r="S221" s="476">
        <f t="shared" si="173"/>
        <v>0.13</v>
      </c>
      <c r="T221" s="502"/>
      <c r="U221" s="502"/>
      <c r="V221" s="502"/>
      <c r="W221" s="502"/>
    </row>
    <row r="222" spans="1:23">
      <c r="A222" s="357"/>
      <c r="B222" s="434" t="str">
        <f>B205</f>
        <v>Residential Ceiling Insulation</v>
      </c>
      <c r="C222" s="477">
        <f t="shared" ref="C222:L222" si="176">C169/WkW_MtrtoGen</f>
        <v>0.59713155327894563</v>
      </c>
      <c r="D222" s="477">
        <f t="shared" si="176"/>
        <v>0.59713155327894563</v>
      </c>
      <c r="E222" s="478">
        <f t="shared" si="176"/>
        <v>0.59713155327894563</v>
      </c>
      <c r="F222" s="478">
        <f t="shared" si="176"/>
        <v>0.59713155327894563</v>
      </c>
      <c r="G222" s="478">
        <f t="shared" si="176"/>
        <v>0.59713155327894563</v>
      </c>
      <c r="H222" s="478">
        <f t="shared" si="176"/>
        <v>0.59713155327894563</v>
      </c>
      <c r="I222" s="478">
        <f t="shared" si="176"/>
        <v>0.59713155327894563</v>
      </c>
      <c r="J222" s="478">
        <f t="shared" si="176"/>
        <v>0.59713155327894563</v>
      </c>
      <c r="K222" s="478">
        <f t="shared" si="176"/>
        <v>0.59713155327894563</v>
      </c>
      <c r="L222" s="478">
        <f t="shared" si="176"/>
        <v>0.59713155327894563</v>
      </c>
      <c r="M222" s="472"/>
      <c r="R222" s="472"/>
      <c r="S222" s="476">
        <f t="shared" si="173"/>
        <v>0.59713155327894563</v>
      </c>
      <c r="T222" s="502"/>
      <c r="U222" s="502"/>
      <c r="V222" s="502"/>
      <c r="W222" s="502"/>
    </row>
    <row r="223" spans="1:23">
      <c r="A223" s="357"/>
      <c r="B223" s="376" t="s">
        <v>8</v>
      </c>
      <c r="C223" s="477">
        <f t="shared" ref="C223:L223" si="177">C170/SkW_MtrtoGen</f>
        <v>0.28999999999999998</v>
      </c>
      <c r="D223" s="477">
        <f t="shared" si="177"/>
        <v>0.28999999999999998</v>
      </c>
      <c r="E223" s="478">
        <f t="shared" si="177"/>
        <v>0.28999999999999998</v>
      </c>
      <c r="F223" s="478">
        <f t="shared" si="177"/>
        <v>0.28999999999999998</v>
      </c>
      <c r="G223" s="478">
        <f t="shared" si="177"/>
        <v>0.28999999999999998</v>
      </c>
      <c r="H223" s="478">
        <f t="shared" si="177"/>
        <v>0.28999999999999998</v>
      </c>
      <c r="I223" s="478">
        <f t="shared" si="177"/>
        <v>0.28999999999999998</v>
      </c>
      <c r="J223" s="478">
        <f t="shared" si="177"/>
        <v>0.28999999999999998</v>
      </c>
      <c r="K223" s="478">
        <f t="shared" si="177"/>
        <v>0.28999999999999998</v>
      </c>
      <c r="L223" s="478">
        <f t="shared" si="177"/>
        <v>0.28999999999999998</v>
      </c>
      <c r="M223" s="420"/>
      <c r="N223" s="461"/>
      <c r="R223" s="503"/>
      <c r="S223" s="476">
        <f t="shared" si="173"/>
        <v>0.28999999999999998</v>
      </c>
    </row>
    <row r="224" spans="1:23" ht="16.5" thickBot="1">
      <c r="A224" s="364"/>
      <c r="B224" s="437" t="str">
        <f>B207</f>
        <v>Residential Low Income</v>
      </c>
      <c r="C224" s="491">
        <f t="shared" ref="C224:L224" si="178">C171/WkW_MtrtoGen</f>
        <v>7.2771498751134936E-2</v>
      </c>
      <c r="D224" s="491">
        <f t="shared" si="178"/>
        <v>7.2771498751134936E-2</v>
      </c>
      <c r="E224" s="492">
        <f t="shared" si="178"/>
        <v>7.2771498751134936E-2</v>
      </c>
      <c r="F224" s="492">
        <f t="shared" si="178"/>
        <v>7.2771498751134936E-2</v>
      </c>
      <c r="G224" s="492">
        <f t="shared" si="178"/>
        <v>7.2771498751134936E-2</v>
      </c>
      <c r="H224" s="492">
        <f t="shared" si="178"/>
        <v>7.2771498751134936E-2</v>
      </c>
      <c r="I224" s="492">
        <f t="shared" si="178"/>
        <v>7.2771498751134936E-2</v>
      </c>
      <c r="J224" s="492">
        <f t="shared" si="178"/>
        <v>7.2771498751134936E-2</v>
      </c>
      <c r="K224" s="492">
        <f t="shared" si="178"/>
        <v>7.2771498751134936E-2</v>
      </c>
      <c r="L224" s="492">
        <f t="shared" si="178"/>
        <v>7.2771498751134936E-2</v>
      </c>
      <c r="M224" s="472"/>
      <c r="R224" s="472"/>
      <c r="S224" s="476">
        <f t="shared" si="173"/>
        <v>7.2771498751134936E-2</v>
      </c>
      <c r="T224" s="502"/>
      <c r="U224" s="502"/>
      <c r="V224" s="472"/>
      <c r="W224" s="472"/>
    </row>
    <row r="225" spans="1:23">
      <c r="A225" s="355" t="s">
        <v>10</v>
      </c>
      <c r="B225" s="369"/>
      <c r="C225" s="482"/>
      <c r="D225" s="482"/>
      <c r="E225" s="483"/>
      <c r="F225" s="483"/>
      <c r="G225" s="483"/>
      <c r="H225" s="483"/>
      <c r="I225" s="483"/>
      <c r="J225" s="483"/>
      <c r="K225" s="483"/>
      <c r="L225" s="483"/>
      <c r="M225" s="472"/>
      <c r="R225" s="503"/>
      <c r="S225" s="487"/>
      <c r="T225" s="502"/>
      <c r="U225" s="502"/>
      <c r="V225" s="472"/>
      <c r="W225" s="472"/>
    </row>
    <row r="226" spans="1:23">
      <c r="A226" s="357"/>
      <c r="B226" s="372" t="str">
        <f>B209</f>
        <v>Business On Call</v>
      </c>
      <c r="C226" s="470">
        <f t="shared" ref="C226:L226" si="179">C173/WkW_MtrtoGen</f>
        <v>0</v>
      </c>
      <c r="D226" s="470">
        <f t="shared" si="179"/>
        <v>0</v>
      </c>
      <c r="E226" s="471">
        <f t="shared" si="179"/>
        <v>0</v>
      </c>
      <c r="F226" s="471">
        <f t="shared" si="179"/>
        <v>0</v>
      </c>
      <c r="G226" s="471">
        <f t="shared" si="179"/>
        <v>0</v>
      </c>
      <c r="H226" s="471">
        <f t="shared" si="179"/>
        <v>0</v>
      </c>
      <c r="I226" s="471">
        <f t="shared" si="179"/>
        <v>0</v>
      </c>
      <c r="J226" s="471">
        <f t="shared" si="179"/>
        <v>0</v>
      </c>
      <c r="K226" s="471">
        <f t="shared" si="179"/>
        <v>0</v>
      </c>
      <c r="L226" s="471">
        <f t="shared" si="179"/>
        <v>0</v>
      </c>
      <c r="M226" s="472"/>
      <c r="R226" s="472"/>
      <c r="S226" s="476">
        <v>1.01</v>
      </c>
      <c r="T226" s="502"/>
      <c r="U226" s="502"/>
      <c r="V226" s="472"/>
      <c r="W226" s="472"/>
    </row>
    <row r="227" spans="1:23">
      <c r="A227" s="357"/>
      <c r="B227" s="434" t="str">
        <f>B210</f>
        <v>Commercial/Industrial Demand Reduction</v>
      </c>
      <c r="C227" s="477">
        <f t="shared" ref="C227:L227" si="180">C174/WkW_MtrtoGen</f>
        <v>0.60911157416177297</v>
      </c>
      <c r="D227" s="477">
        <f t="shared" si="180"/>
        <v>0.60911157416177297</v>
      </c>
      <c r="E227" s="478">
        <f t="shared" si="180"/>
        <v>0.60911157416177297</v>
      </c>
      <c r="F227" s="478">
        <f t="shared" si="180"/>
        <v>0.60911157416177297</v>
      </c>
      <c r="G227" s="478">
        <f t="shared" si="180"/>
        <v>0.60911157416177297</v>
      </c>
      <c r="H227" s="478">
        <f t="shared" si="180"/>
        <v>0.60911157416177297</v>
      </c>
      <c r="I227" s="478">
        <f t="shared" si="180"/>
        <v>0.60911157416177297</v>
      </c>
      <c r="J227" s="478">
        <f t="shared" si="180"/>
        <v>0.60911157416177297</v>
      </c>
      <c r="K227" s="478">
        <f t="shared" si="180"/>
        <v>0.60911157416177297</v>
      </c>
      <c r="L227" s="478">
        <f t="shared" si="180"/>
        <v>0.60911157416177297</v>
      </c>
      <c r="M227" s="472"/>
      <c r="R227" s="472"/>
      <c r="S227" s="393">
        <f>S174/WkW_MtrtoGen</f>
        <v>0.60911157416177297</v>
      </c>
      <c r="T227" s="502"/>
      <c r="U227" s="502"/>
      <c r="V227" s="472"/>
      <c r="W227" s="472"/>
    </row>
    <row r="228" spans="1:23">
      <c r="A228" s="357"/>
      <c r="B228" s="434" t="str">
        <f>B211</f>
        <v>Business Heating, Ventilating, &amp; Air 
Conditioning (HVAC)</v>
      </c>
      <c r="C228" s="477">
        <f t="shared" ref="C228:L228" si="181">C175/WkW_MtrtoGen</f>
        <v>0.50767190755824965</v>
      </c>
      <c r="D228" s="477">
        <f t="shared" si="181"/>
        <v>0.50767190755824965</v>
      </c>
      <c r="E228" s="478">
        <f t="shared" si="181"/>
        <v>0.50767190755824965</v>
      </c>
      <c r="F228" s="478">
        <f t="shared" si="181"/>
        <v>0.50767190755824965</v>
      </c>
      <c r="G228" s="478">
        <f t="shared" si="181"/>
        <v>0.50767190755824965</v>
      </c>
      <c r="H228" s="478">
        <f t="shared" si="181"/>
        <v>0.50767190755824965</v>
      </c>
      <c r="I228" s="478">
        <f t="shared" si="181"/>
        <v>0.50767190755824965</v>
      </c>
      <c r="J228" s="478">
        <f t="shared" si="181"/>
        <v>0.50767190755824965</v>
      </c>
      <c r="K228" s="478">
        <f t="shared" si="181"/>
        <v>0.50767190755824965</v>
      </c>
      <c r="L228" s="478">
        <f t="shared" si="181"/>
        <v>0.50767190755824965</v>
      </c>
      <c r="M228" s="472"/>
      <c r="R228" s="472"/>
      <c r="S228" s="393">
        <f>S175/WkW_MtrtoGen</f>
        <v>0.50767190755824965</v>
      </c>
      <c r="T228" s="502"/>
      <c r="U228" s="502"/>
      <c r="V228" s="472"/>
      <c r="W228" s="472"/>
    </row>
    <row r="229" spans="1:23">
      <c r="A229" s="357"/>
      <c r="B229" s="434" t="str">
        <f>B212</f>
        <v>Business Lighting</v>
      </c>
      <c r="C229" s="477">
        <f t="shared" ref="C229:L229" si="182">C176/WkW_MtrtoGen</f>
        <v>0.87</v>
      </c>
      <c r="D229" s="477">
        <f t="shared" si="182"/>
        <v>0.87</v>
      </c>
      <c r="E229" s="478">
        <f t="shared" si="182"/>
        <v>0.87</v>
      </c>
      <c r="F229" s="478">
        <f t="shared" si="182"/>
        <v>0.87</v>
      </c>
      <c r="G229" s="478">
        <f t="shared" si="182"/>
        <v>0.87</v>
      </c>
      <c r="H229" s="478">
        <f t="shared" si="182"/>
        <v>0.87</v>
      </c>
      <c r="I229" s="478">
        <f t="shared" si="182"/>
        <v>0.87</v>
      </c>
      <c r="J229" s="478">
        <f t="shared" si="182"/>
        <v>0.87</v>
      </c>
      <c r="K229" s="478">
        <f t="shared" si="182"/>
        <v>0.87</v>
      </c>
      <c r="L229" s="478">
        <f t="shared" si="182"/>
        <v>0.87</v>
      </c>
      <c r="M229" s="472"/>
      <c r="R229" s="472"/>
      <c r="S229" s="393">
        <f>S176/WkW_MtrtoGen</f>
        <v>0.87</v>
      </c>
      <c r="T229" s="502"/>
      <c r="U229" s="502"/>
      <c r="V229" s="472"/>
      <c r="W229" s="472"/>
    </row>
    <row r="230" spans="1:23" ht="16.5" thickBot="1">
      <c r="A230" s="364"/>
      <c r="B230" s="437" t="str">
        <f>B213</f>
        <v>Business Custom Incentive (BCI)</v>
      </c>
      <c r="C230" s="479">
        <f t="shared" ref="C230:L230" si="183">C177/WkW_MtrtoGen</f>
        <v>1</v>
      </c>
      <c r="D230" s="479">
        <f t="shared" si="183"/>
        <v>1</v>
      </c>
      <c r="E230" s="480">
        <f t="shared" si="183"/>
        <v>1</v>
      </c>
      <c r="F230" s="480">
        <f t="shared" si="183"/>
        <v>1</v>
      </c>
      <c r="G230" s="480">
        <f t="shared" si="183"/>
        <v>1</v>
      </c>
      <c r="H230" s="480">
        <f t="shared" si="183"/>
        <v>1</v>
      </c>
      <c r="I230" s="480">
        <f t="shared" si="183"/>
        <v>1</v>
      </c>
      <c r="J230" s="480">
        <f t="shared" si="183"/>
        <v>1</v>
      </c>
      <c r="K230" s="480">
        <f t="shared" si="183"/>
        <v>1</v>
      </c>
      <c r="L230" s="480">
        <f t="shared" si="183"/>
        <v>1</v>
      </c>
      <c r="M230" s="472"/>
      <c r="R230" s="472"/>
      <c r="S230" s="481">
        <f>S177/WkW_MtrtoGen</f>
        <v>1</v>
      </c>
      <c r="T230" s="502"/>
      <c r="U230" s="502"/>
      <c r="V230" s="472"/>
      <c r="W230" s="472"/>
    </row>
    <row r="231" spans="1:23" ht="16.5" thickBot="1">
      <c r="A231" s="382"/>
      <c r="B231" s="382"/>
      <c r="C231" s="354"/>
      <c r="D231" s="354"/>
      <c r="E231" s="354"/>
      <c r="F231" s="354"/>
      <c r="G231" s="354"/>
      <c r="H231" s="354"/>
      <c r="I231" s="354"/>
      <c r="J231" s="354"/>
      <c r="K231" s="354"/>
      <c r="L231" s="354"/>
      <c r="M231" s="354"/>
      <c r="R231" s="503"/>
      <c r="S231" s="354"/>
    </row>
    <row r="232" spans="1:23" ht="18" customHeight="1" thickBot="1">
      <c r="A232" s="603" t="s">
        <v>47</v>
      </c>
      <c r="B232" s="604"/>
      <c r="C232" s="604"/>
      <c r="D232" s="604"/>
      <c r="E232" s="607"/>
      <c r="F232" s="414"/>
      <c r="G232" s="414"/>
      <c r="H232" s="414"/>
      <c r="I232" s="414"/>
      <c r="J232" s="414"/>
      <c r="K232" s="414"/>
      <c r="L232" s="414"/>
      <c r="M232" s="414"/>
      <c r="R232" s="503"/>
      <c r="S232" s="507" t="s">
        <v>48</v>
      </c>
    </row>
    <row r="233" spans="1:23" ht="16.5" thickBot="1">
      <c r="A233" s="349" t="s">
        <v>1</v>
      </c>
      <c r="B233" s="350"/>
      <c r="C233" s="367">
        <f t="shared" ref="C233:L233" si="184">C$4</f>
        <v>2025</v>
      </c>
      <c r="D233" s="367">
        <f t="shared" si="184"/>
        <v>2026</v>
      </c>
      <c r="E233" s="368">
        <f t="shared" si="184"/>
        <v>2027</v>
      </c>
      <c r="F233" s="368">
        <f t="shared" si="184"/>
        <v>2028</v>
      </c>
      <c r="G233" s="368">
        <f t="shared" si="184"/>
        <v>2029</v>
      </c>
      <c r="H233" s="368">
        <f t="shared" si="184"/>
        <v>2030</v>
      </c>
      <c r="I233" s="368">
        <f t="shared" si="184"/>
        <v>2031</v>
      </c>
      <c r="J233" s="368">
        <f t="shared" si="184"/>
        <v>2032</v>
      </c>
      <c r="K233" s="368">
        <f t="shared" si="184"/>
        <v>2033</v>
      </c>
      <c r="L233" s="368">
        <f t="shared" si="184"/>
        <v>2034</v>
      </c>
      <c r="M233" s="354"/>
      <c r="R233" s="503"/>
      <c r="S233" s="402"/>
    </row>
    <row r="234" spans="1:23">
      <c r="A234" s="355" t="s">
        <v>2</v>
      </c>
      <c r="B234" s="369"/>
      <c r="C234" s="429"/>
      <c r="D234" s="494"/>
      <c r="E234" s="494"/>
      <c r="F234" s="494"/>
      <c r="G234" s="494"/>
      <c r="H234" s="494"/>
      <c r="I234" s="494"/>
      <c r="J234" s="494"/>
      <c r="K234" s="494"/>
      <c r="L234" s="494"/>
      <c r="M234" s="418"/>
      <c r="R234" s="503"/>
      <c r="S234" s="501"/>
    </row>
    <row r="235" spans="1:23">
      <c r="A235" s="357"/>
      <c r="B235" s="372" t="str">
        <f>B218</f>
        <v>Residential Load Management (On Call)</v>
      </c>
      <c r="C235" s="494">
        <f t="shared" ref="C235:L235" si="185">C182/kWH_MtrtoGen</f>
        <v>8.3000000000000004E-2</v>
      </c>
      <c r="D235" s="494">
        <f t="shared" si="185"/>
        <v>8.3000000000000004E-2</v>
      </c>
      <c r="E235" s="494">
        <f t="shared" si="185"/>
        <v>8.3000000000000004E-2</v>
      </c>
      <c r="F235" s="494">
        <f t="shared" si="185"/>
        <v>8.3000000000000004E-2</v>
      </c>
      <c r="G235" s="494">
        <f t="shared" si="185"/>
        <v>8.3000000000000004E-2</v>
      </c>
      <c r="H235" s="494">
        <f t="shared" si="185"/>
        <v>8.3000000000000004E-2</v>
      </c>
      <c r="I235" s="494">
        <f t="shared" si="185"/>
        <v>8.3000000000000004E-2</v>
      </c>
      <c r="J235" s="494">
        <f t="shared" si="185"/>
        <v>8.3000000000000004E-2</v>
      </c>
      <c r="K235" s="494">
        <f t="shared" si="185"/>
        <v>8.3000000000000004E-2</v>
      </c>
      <c r="L235" s="494">
        <f t="shared" si="185"/>
        <v>8.3000000000000004E-2</v>
      </c>
      <c r="M235" s="433"/>
      <c r="R235" s="503"/>
      <c r="S235" s="410">
        <v>8.3000000000000004E-2</v>
      </c>
      <c r="T235" s="508"/>
      <c r="U235" s="508"/>
      <c r="V235" s="508"/>
      <c r="W235" s="508"/>
    </row>
    <row r="236" spans="1:23">
      <c r="A236" s="357"/>
      <c r="B236" s="372" t="s">
        <v>4</v>
      </c>
      <c r="C236" s="470">
        <f t="shared" ref="C236:K236" si="186">C183/kWH_MtrtoGen</f>
        <v>2.31</v>
      </c>
      <c r="D236" s="470">
        <f t="shared" si="186"/>
        <v>2.31</v>
      </c>
      <c r="E236" s="470">
        <f t="shared" si="186"/>
        <v>2.31</v>
      </c>
      <c r="F236" s="470">
        <f t="shared" si="186"/>
        <v>2.31</v>
      </c>
      <c r="G236" s="470">
        <f t="shared" si="186"/>
        <v>2.31</v>
      </c>
      <c r="H236" s="470">
        <f t="shared" si="186"/>
        <v>2.31</v>
      </c>
      <c r="I236" s="470">
        <f t="shared" si="186"/>
        <v>2.31</v>
      </c>
      <c r="J236" s="470">
        <f t="shared" si="186"/>
        <v>2.31</v>
      </c>
      <c r="K236" s="470">
        <f t="shared" si="186"/>
        <v>2.31</v>
      </c>
      <c r="L236" s="470">
        <f t="shared" ref="L236" si="187">L183/kWH_MtrtoGen</f>
        <v>2.31</v>
      </c>
      <c r="M236" s="433"/>
      <c r="R236" s="503"/>
      <c r="S236" s="411">
        <f t="shared" ref="S236:S241" si="188">S183/kWH_MtrtoGen</f>
        <v>2.31</v>
      </c>
      <c r="T236" s="508"/>
      <c r="U236" s="508"/>
      <c r="V236" s="508"/>
      <c r="W236" s="508"/>
    </row>
    <row r="237" spans="1:23">
      <c r="A237" s="357"/>
      <c r="B237" s="434" t="str">
        <f>B220</f>
        <v>Residential Air Conditioning</v>
      </c>
      <c r="C237" s="435">
        <f t="shared" ref="C237:L237" si="189">C184/kWH_MtrtoGen</f>
        <v>676</v>
      </c>
      <c r="D237" s="435">
        <f t="shared" si="189"/>
        <v>676</v>
      </c>
      <c r="E237" s="436">
        <f t="shared" si="189"/>
        <v>676</v>
      </c>
      <c r="F237" s="436">
        <f t="shared" si="189"/>
        <v>676</v>
      </c>
      <c r="G237" s="436">
        <f t="shared" si="189"/>
        <v>676</v>
      </c>
      <c r="H237" s="436">
        <f t="shared" si="189"/>
        <v>676</v>
      </c>
      <c r="I237" s="436">
        <f t="shared" si="189"/>
        <v>676</v>
      </c>
      <c r="J237" s="436">
        <f t="shared" si="189"/>
        <v>676</v>
      </c>
      <c r="K237" s="436">
        <f t="shared" si="189"/>
        <v>676</v>
      </c>
      <c r="L237" s="436">
        <f t="shared" si="189"/>
        <v>676</v>
      </c>
      <c r="M237" s="433"/>
      <c r="R237" s="503"/>
      <c r="S237" s="411">
        <f t="shared" si="188"/>
        <v>676</v>
      </c>
      <c r="T237" s="508"/>
      <c r="U237" s="508"/>
      <c r="V237" s="508"/>
      <c r="W237" s="508"/>
    </row>
    <row r="238" spans="1:23">
      <c r="A238" s="357"/>
      <c r="B238" s="434" t="str">
        <f>B221</f>
        <v>Residential New Construction (BuildSmart)</v>
      </c>
      <c r="C238" s="435">
        <f t="shared" ref="C238:L238" si="190">C185/kWH_MtrtoGen</f>
        <v>1060</v>
      </c>
      <c r="D238" s="435">
        <f t="shared" si="190"/>
        <v>1060</v>
      </c>
      <c r="E238" s="436">
        <f t="shared" si="190"/>
        <v>1060</v>
      </c>
      <c r="F238" s="436">
        <f t="shared" si="190"/>
        <v>1060</v>
      </c>
      <c r="G238" s="436">
        <f t="shared" si="190"/>
        <v>1060</v>
      </c>
      <c r="H238" s="436">
        <f t="shared" si="190"/>
        <v>1060</v>
      </c>
      <c r="I238" s="436">
        <f t="shared" si="190"/>
        <v>1060</v>
      </c>
      <c r="J238" s="436">
        <f t="shared" si="190"/>
        <v>1060</v>
      </c>
      <c r="K238" s="436">
        <f t="shared" si="190"/>
        <v>1060</v>
      </c>
      <c r="L238" s="436">
        <f t="shared" si="190"/>
        <v>1060</v>
      </c>
      <c r="M238" s="433"/>
      <c r="R238" s="503"/>
      <c r="S238" s="411">
        <f t="shared" si="188"/>
        <v>1060</v>
      </c>
      <c r="T238" s="508"/>
      <c r="U238" s="508"/>
      <c r="V238" s="508"/>
      <c r="W238" s="508"/>
    </row>
    <row r="239" spans="1:23">
      <c r="A239" s="357"/>
      <c r="B239" s="434" t="str">
        <f>B222</f>
        <v>Residential Ceiling Insulation</v>
      </c>
      <c r="C239" s="435">
        <f t="shared" ref="C239:L239" si="191">C186/kWH_MtrtoGen</f>
        <v>3331.2981499999996</v>
      </c>
      <c r="D239" s="435">
        <f t="shared" si="191"/>
        <v>3331.2981499999996</v>
      </c>
      <c r="E239" s="436">
        <f t="shared" si="191"/>
        <v>3331.2981499999996</v>
      </c>
      <c r="F239" s="436">
        <f t="shared" si="191"/>
        <v>3331.2981499999996</v>
      </c>
      <c r="G239" s="436">
        <f t="shared" si="191"/>
        <v>3331.2981499999996</v>
      </c>
      <c r="H239" s="436">
        <f t="shared" si="191"/>
        <v>3331.2981499999996</v>
      </c>
      <c r="I239" s="436">
        <f t="shared" si="191"/>
        <v>3331.2981499999996</v>
      </c>
      <c r="J239" s="436">
        <f t="shared" si="191"/>
        <v>3331.2981499999996</v>
      </c>
      <c r="K239" s="436">
        <f t="shared" si="191"/>
        <v>3331.2981499999996</v>
      </c>
      <c r="L239" s="436">
        <f t="shared" si="191"/>
        <v>3331.2981499999996</v>
      </c>
      <c r="M239" s="433"/>
      <c r="R239" s="503"/>
      <c r="S239" s="411">
        <f t="shared" si="188"/>
        <v>3331.2981499999996</v>
      </c>
      <c r="T239" s="508"/>
      <c r="U239" s="508"/>
      <c r="V239" s="508"/>
      <c r="W239" s="508"/>
    </row>
    <row r="240" spans="1:23">
      <c r="A240" s="357"/>
      <c r="B240" s="376" t="s">
        <v>8</v>
      </c>
      <c r="C240" s="435">
        <f t="shared" ref="C240:L240" si="192">C187/kWH_MtrtoGen</f>
        <v>676</v>
      </c>
      <c r="D240" s="435">
        <f t="shared" si="192"/>
        <v>676</v>
      </c>
      <c r="E240" s="436">
        <f t="shared" si="192"/>
        <v>676</v>
      </c>
      <c r="F240" s="436">
        <f t="shared" si="192"/>
        <v>676</v>
      </c>
      <c r="G240" s="436">
        <f t="shared" si="192"/>
        <v>676</v>
      </c>
      <c r="H240" s="436">
        <f t="shared" si="192"/>
        <v>676</v>
      </c>
      <c r="I240" s="436">
        <f t="shared" si="192"/>
        <v>676</v>
      </c>
      <c r="J240" s="436">
        <f t="shared" si="192"/>
        <v>676</v>
      </c>
      <c r="K240" s="436">
        <f t="shared" si="192"/>
        <v>676</v>
      </c>
      <c r="L240" s="436">
        <f t="shared" si="192"/>
        <v>676</v>
      </c>
      <c r="M240" s="420"/>
      <c r="N240" s="461"/>
      <c r="R240" s="503"/>
      <c r="S240" s="411">
        <f t="shared" si="188"/>
        <v>676</v>
      </c>
    </row>
    <row r="241" spans="1:23" ht="16.5" thickBot="1">
      <c r="A241" s="364"/>
      <c r="B241" s="437" t="str">
        <f>B224</f>
        <v>Residential Low Income</v>
      </c>
      <c r="C241" s="438">
        <f t="shared" ref="C241:L241" si="193">C188/kWH_MtrtoGen</f>
        <v>889.06342211151559</v>
      </c>
      <c r="D241" s="438">
        <f t="shared" si="193"/>
        <v>889.06342211151559</v>
      </c>
      <c r="E241" s="439">
        <f t="shared" si="193"/>
        <v>889.06342211151559</v>
      </c>
      <c r="F241" s="439">
        <f t="shared" si="193"/>
        <v>889.06342211151559</v>
      </c>
      <c r="G241" s="439">
        <f t="shared" si="193"/>
        <v>889.06342211151559</v>
      </c>
      <c r="H241" s="439">
        <f t="shared" si="193"/>
        <v>889.06342211151559</v>
      </c>
      <c r="I241" s="439">
        <f t="shared" si="193"/>
        <v>889.06342211151559</v>
      </c>
      <c r="J241" s="439">
        <f t="shared" si="193"/>
        <v>889.06342211151559</v>
      </c>
      <c r="K241" s="439">
        <f t="shared" si="193"/>
        <v>889.06342211151559</v>
      </c>
      <c r="L241" s="439">
        <f t="shared" si="193"/>
        <v>889.06342211151559</v>
      </c>
      <c r="M241" s="433"/>
      <c r="R241" s="503"/>
      <c r="S241" s="411">
        <f t="shared" si="188"/>
        <v>889.06342211151559</v>
      </c>
      <c r="T241" s="508"/>
      <c r="U241" s="508"/>
      <c r="V241" s="433"/>
      <c r="W241" s="433"/>
    </row>
    <row r="242" spans="1:23">
      <c r="A242" s="355" t="s">
        <v>10</v>
      </c>
      <c r="B242" s="369"/>
      <c r="C242" s="440"/>
      <c r="D242" s="440"/>
      <c r="E242" s="441"/>
      <c r="F242" s="441"/>
      <c r="G242" s="441"/>
      <c r="H242" s="441"/>
      <c r="I242" s="441"/>
      <c r="J242" s="441"/>
      <c r="K242" s="441"/>
      <c r="L242" s="441"/>
      <c r="M242" s="433"/>
      <c r="P242" s="359"/>
      <c r="Q242" s="359"/>
      <c r="R242" s="359"/>
      <c r="S242" s="509"/>
      <c r="T242" s="508"/>
      <c r="U242" s="508"/>
      <c r="V242" s="433"/>
      <c r="W242" s="433"/>
    </row>
    <row r="243" spans="1:23">
      <c r="A243" s="357"/>
      <c r="B243" s="372" t="str">
        <f>B226</f>
        <v>Business On Call</v>
      </c>
      <c r="C243" s="431">
        <f t="shared" ref="C243:L243" si="194">C190/kWH_MtrtoGen</f>
        <v>1.01</v>
      </c>
      <c r="D243" s="431">
        <f t="shared" si="194"/>
        <v>1.01</v>
      </c>
      <c r="E243" s="432">
        <f t="shared" si="194"/>
        <v>1.01</v>
      </c>
      <c r="F243" s="432">
        <f t="shared" si="194"/>
        <v>1.01</v>
      </c>
      <c r="G243" s="432">
        <f t="shared" si="194"/>
        <v>1.01</v>
      </c>
      <c r="H243" s="432">
        <f t="shared" si="194"/>
        <v>1.01</v>
      </c>
      <c r="I243" s="432">
        <f t="shared" si="194"/>
        <v>1.01</v>
      </c>
      <c r="J243" s="432">
        <f t="shared" si="194"/>
        <v>1.01</v>
      </c>
      <c r="K243" s="432">
        <f t="shared" si="194"/>
        <v>1.01</v>
      </c>
      <c r="L243" s="432">
        <f t="shared" si="194"/>
        <v>1.01</v>
      </c>
      <c r="M243" s="433"/>
      <c r="P243" s="433"/>
      <c r="Q243" s="433"/>
      <c r="R243" s="433"/>
      <c r="S243" s="412">
        <v>1.01</v>
      </c>
      <c r="T243" s="508"/>
      <c r="U243" s="508"/>
      <c r="V243" s="433"/>
      <c r="W243" s="433"/>
    </row>
    <row r="244" spans="1:23">
      <c r="A244" s="357"/>
      <c r="B244" s="434" t="str">
        <f>B227</f>
        <v>Commercial/Industrial Demand Reduction</v>
      </c>
      <c r="C244" s="435">
        <f t="shared" ref="C244:L244" si="195">C191/kWH_MtrtoGen</f>
        <v>11.30484767196781</v>
      </c>
      <c r="D244" s="435">
        <f t="shared" si="195"/>
        <v>11.30484767196781</v>
      </c>
      <c r="E244" s="436">
        <f t="shared" si="195"/>
        <v>11.30484767196781</v>
      </c>
      <c r="F244" s="436">
        <f t="shared" si="195"/>
        <v>11.30484767196781</v>
      </c>
      <c r="G244" s="436">
        <f t="shared" si="195"/>
        <v>11.30484767196781</v>
      </c>
      <c r="H244" s="436">
        <f t="shared" si="195"/>
        <v>11.30484767196781</v>
      </c>
      <c r="I244" s="436">
        <f t="shared" si="195"/>
        <v>11.30484767196781</v>
      </c>
      <c r="J244" s="436">
        <f t="shared" si="195"/>
        <v>11.30484767196781</v>
      </c>
      <c r="K244" s="436">
        <f t="shared" si="195"/>
        <v>11.30484767196781</v>
      </c>
      <c r="L244" s="436">
        <f t="shared" si="195"/>
        <v>11.30484767196781</v>
      </c>
      <c r="M244" s="433"/>
      <c r="P244" s="433"/>
      <c r="Q244" s="433"/>
      <c r="R244" s="433"/>
      <c r="S244" s="411">
        <f>S191/kWH_MtrtoGen</f>
        <v>11.30484767196781</v>
      </c>
      <c r="T244" s="508"/>
      <c r="U244" s="508"/>
      <c r="V244" s="433"/>
      <c r="W244" s="433"/>
    </row>
    <row r="245" spans="1:23">
      <c r="A245" s="357"/>
      <c r="B245" s="434" t="str">
        <f>B228</f>
        <v>Business Heating, Ventilating, &amp; Air 
Conditioning (HVAC)</v>
      </c>
      <c r="C245" s="435">
        <f t="shared" ref="C245:L245" si="196">C192/kWH_MtrtoGen</f>
        <v>6018.5763556236816</v>
      </c>
      <c r="D245" s="435">
        <f t="shared" si="196"/>
        <v>6018.5763556236816</v>
      </c>
      <c r="E245" s="436">
        <f t="shared" si="196"/>
        <v>6018.5763556236816</v>
      </c>
      <c r="F245" s="436">
        <f t="shared" si="196"/>
        <v>6018.5763556236816</v>
      </c>
      <c r="G245" s="436">
        <f t="shared" si="196"/>
        <v>6018.5763556236816</v>
      </c>
      <c r="H245" s="436">
        <f t="shared" si="196"/>
        <v>6018.5763556236816</v>
      </c>
      <c r="I245" s="436">
        <f t="shared" si="196"/>
        <v>6018.5763556236816</v>
      </c>
      <c r="J245" s="436">
        <f t="shared" si="196"/>
        <v>6018.5763556236816</v>
      </c>
      <c r="K245" s="436">
        <f t="shared" si="196"/>
        <v>6018.5763556236816</v>
      </c>
      <c r="L245" s="436">
        <f t="shared" si="196"/>
        <v>6018.5763556236816</v>
      </c>
      <c r="M245" s="433"/>
      <c r="P245" s="433"/>
      <c r="Q245" s="433"/>
      <c r="R245" s="433"/>
      <c r="S245" s="411">
        <f>S192/kWH_MtrtoGen</f>
        <v>6018.5763556236816</v>
      </c>
      <c r="T245" s="508"/>
      <c r="U245" s="508"/>
      <c r="V245" s="433"/>
      <c r="W245" s="433"/>
    </row>
    <row r="246" spans="1:23">
      <c r="A246" s="357"/>
      <c r="B246" s="434" t="str">
        <f>B229</f>
        <v>Business Lighting</v>
      </c>
      <c r="C246" s="435">
        <f t="shared" ref="C246:L246" si="197">C193/kWH_MtrtoGen</f>
        <v>7800.9</v>
      </c>
      <c r="D246" s="435">
        <f t="shared" si="197"/>
        <v>7800.9</v>
      </c>
      <c r="E246" s="436">
        <f t="shared" si="197"/>
        <v>7800.9</v>
      </c>
      <c r="F246" s="436">
        <f t="shared" si="197"/>
        <v>7800.9</v>
      </c>
      <c r="G246" s="436">
        <f t="shared" si="197"/>
        <v>7800.9</v>
      </c>
      <c r="H246" s="436">
        <f t="shared" si="197"/>
        <v>7800.9</v>
      </c>
      <c r="I246" s="436">
        <f t="shared" si="197"/>
        <v>7800.9</v>
      </c>
      <c r="J246" s="436">
        <f t="shared" si="197"/>
        <v>7800.9</v>
      </c>
      <c r="K246" s="436">
        <f t="shared" si="197"/>
        <v>7800.9</v>
      </c>
      <c r="L246" s="436">
        <f t="shared" si="197"/>
        <v>7800.9</v>
      </c>
      <c r="M246" s="433"/>
      <c r="P246" s="433"/>
      <c r="Q246" s="433"/>
      <c r="R246" s="433"/>
      <c r="S246" s="411">
        <f>S193/kWH_MtrtoGen</f>
        <v>7800.9</v>
      </c>
      <c r="T246" s="508"/>
      <c r="U246" s="508"/>
      <c r="V246" s="433"/>
      <c r="W246" s="433"/>
    </row>
    <row r="247" spans="1:23" ht="16.5" thickBot="1">
      <c r="A247" s="364"/>
      <c r="B247" s="437" t="str">
        <f>B230</f>
        <v>Business Custom Incentive (BCI)</v>
      </c>
      <c r="C247" s="438">
        <f t="shared" ref="C247:L247" si="198">C194/kWH_MtrtoGen</f>
        <v>2458.9110000000001</v>
      </c>
      <c r="D247" s="438">
        <f t="shared" si="198"/>
        <v>2458.9110000000001</v>
      </c>
      <c r="E247" s="439">
        <f t="shared" si="198"/>
        <v>2458.9110000000001</v>
      </c>
      <c r="F247" s="439">
        <f t="shared" si="198"/>
        <v>2458.9110000000001</v>
      </c>
      <c r="G247" s="439">
        <f t="shared" si="198"/>
        <v>2458.9110000000001</v>
      </c>
      <c r="H247" s="439">
        <f t="shared" si="198"/>
        <v>2458.9110000000001</v>
      </c>
      <c r="I247" s="439">
        <f t="shared" si="198"/>
        <v>2458.9110000000001</v>
      </c>
      <c r="J247" s="439">
        <f t="shared" si="198"/>
        <v>2458.9110000000001</v>
      </c>
      <c r="K247" s="439">
        <f t="shared" si="198"/>
        <v>2458.9110000000001</v>
      </c>
      <c r="L247" s="439">
        <f t="shared" si="198"/>
        <v>2458.9110000000001</v>
      </c>
      <c r="M247" s="433"/>
      <c r="P247" s="433"/>
      <c r="Q247" s="433"/>
      <c r="R247" s="433"/>
      <c r="S247" s="413">
        <f>S194/kWH_MtrtoGen</f>
        <v>2458.9110000000001</v>
      </c>
      <c r="T247" s="508"/>
      <c r="U247" s="508"/>
      <c r="V247" s="433"/>
      <c r="W247" s="433"/>
    </row>
  </sheetData>
  <mergeCells count="17">
    <mergeCell ref="A162:E162"/>
    <mergeCell ref="A232:E232"/>
    <mergeCell ref="O200:P200"/>
    <mergeCell ref="O201:P201"/>
    <mergeCell ref="A179:E179"/>
    <mergeCell ref="A198:E198"/>
    <mergeCell ref="A215:E215"/>
    <mergeCell ref="O202:P202"/>
    <mergeCell ref="A3:E3"/>
    <mergeCell ref="A21:E21"/>
    <mergeCell ref="A41:E41"/>
    <mergeCell ref="O145:Q145"/>
    <mergeCell ref="A61:E61"/>
    <mergeCell ref="A123:E123"/>
    <mergeCell ref="A145:E145"/>
    <mergeCell ref="A83:E83"/>
    <mergeCell ref="A103:E103"/>
  </mergeCells>
  <printOptions horizontalCentered="1"/>
  <pageMargins left="0.5" right="0" top="0.25" bottom="0" header="0.25" footer="0.25"/>
  <pageSetup paperSize="17" scale="55" fitToHeight="0" orientation="landscape" r:id="rId1"/>
  <rowBreaks count="3" manualBreakCount="3">
    <brk id="20" max="16383" man="1"/>
    <brk id="60" max="16383" man="1"/>
    <brk id="10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DC5BD9-7B13-4B7F-BCAB-DFC503D368D3}">
  <sheetPr>
    <pageSetUpPr fitToPage="1"/>
  </sheetPr>
  <dimension ref="A1:W234"/>
  <sheetViews>
    <sheetView zoomScale="55" zoomScaleNormal="55" workbookViewId="0">
      <selection activeCell="A2" sqref="A1:A2"/>
    </sheetView>
  </sheetViews>
  <sheetFormatPr defaultColWidth="9.140625" defaultRowHeight="15.75"/>
  <cols>
    <col min="1" max="1" width="2.5703125" style="348" customWidth="1"/>
    <col min="2" max="2" width="58.140625" style="348" customWidth="1"/>
    <col min="3" max="5" width="18.42578125" style="348" bestFit="1" customWidth="1"/>
    <col min="6" max="12" width="18.42578125" style="348" customWidth="1"/>
    <col min="13" max="13" width="6.85546875" style="348" bestFit="1" customWidth="1"/>
    <col min="14" max="14" width="19.85546875" style="348" customWidth="1"/>
    <col min="15" max="15" width="9.28515625" style="348" customWidth="1"/>
    <col min="16" max="18" width="9.140625" style="348" customWidth="1"/>
    <col min="19" max="19" width="37" style="348" bestFit="1" customWidth="1"/>
    <col min="20" max="20" width="15.7109375" style="348" bestFit="1" customWidth="1"/>
    <col min="21" max="27" width="10.42578125" style="348" bestFit="1" customWidth="1"/>
    <col min="28" max="33" width="9.140625" style="348"/>
    <col min="34" max="34" width="8" style="348" bestFit="1" customWidth="1"/>
    <col min="35" max="35" width="6.42578125" style="348" bestFit="1" customWidth="1"/>
    <col min="36" max="36" width="7" style="348" bestFit="1" customWidth="1"/>
    <col min="37" max="37" width="6.42578125" style="348" bestFit="1" customWidth="1"/>
    <col min="38" max="38" width="8" style="348" bestFit="1" customWidth="1"/>
    <col min="39" max="39" width="5.28515625" style="348" bestFit="1" customWidth="1"/>
    <col min="40" max="41" width="6.42578125" style="348" bestFit="1" customWidth="1"/>
    <col min="42" max="16384" width="9.140625" style="348"/>
  </cols>
  <sheetData>
    <row r="1" spans="1:20">
      <c r="A1" s="657" t="s">
        <v>219</v>
      </c>
    </row>
    <row r="2" spans="1:20" ht="16.5" thickBot="1">
      <c r="A2" s="657" t="s">
        <v>218</v>
      </c>
    </row>
    <row r="3" spans="1:20" ht="19.5" thickBot="1">
      <c r="A3" s="603" t="s">
        <v>0</v>
      </c>
      <c r="B3" s="604"/>
      <c r="C3" s="604"/>
      <c r="D3" s="604"/>
      <c r="E3" s="607"/>
      <c r="F3" s="414"/>
      <c r="G3" s="414"/>
      <c r="H3" s="414"/>
      <c r="I3" s="414"/>
      <c r="J3" s="414"/>
      <c r="K3" s="414"/>
      <c r="L3" s="414"/>
      <c r="M3" s="414"/>
    </row>
    <row r="4" spans="1:20" ht="16.5" thickBot="1">
      <c r="A4" s="349" t="s">
        <v>1</v>
      </c>
      <c r="B4" s="350"/>
      <c r="C4" s="510">
        <v>2025</v>
      </c>
      <c r="D4" s="510">
        <f t="shared" ref="D4:L4" si="0">C4+1</f>
        <v>2026</v>
      </c>
      <c r="E4" s="511">
        <f t="shared" si="0"/>
        <v>2027</v>
      </c>
      <c r="F4" s="511">
        <f t="shared" si="0"/>
        <v>2028</v>
      </c>
      <c r="G4" s="511">
        <f t="shared" si="0"/>
        <v>2029</v>
      </c>
      <c r="H4" s="511">
        <f t="shared" si="0"/>
        <v>2030</v>
      </c>
      <c r="I4" s="511">
        <f t="shared" si="0"/>
        <v>2031</v>
      </c>
      <c r="J4" s="511">
        <f t="shared" si="0"/>
        <v>2032</v>
      </c>
      <c r="K4" s="511">
        <f t="shared" si="0"/>
        <v>2033</v>
      </c>
      <c r="L4" s="511">
        <f t="shared" si="0"/>
        <v>2034</v>
      </c>
      <c r="M4" s="354"/>
    </row>
    <row r="5" spans="1:20">
      <c r="A5" s="355" t="s">
        <v>2</v>
      </c>
      <c r="B5" s="369"/>
      <c r="C5" s="429"/>
      <c r="D5" s="429"/>
      <c r="E5" s="430"/>
      <c r="F5" s="430"/>
      <c r="G5" s="430"/>
      <c r="H5" s="430"/>
      <c r="I5" s="430"/>
      <c r="J5" s="430"/>
      <c r="K5" s="430"/>
      <c r="L5" s="430"/>
      <c r="M5" s="418"/>
    </row>
    <row r="6" spans="1:20">
      <c r="A6" s="357"/>
      <c r="B6" s="372" t="s">
        <v>3</v>
      </c>
      <c r="C6" s="514">
        <v>3491.5604140783985</v>
      </c>
      <c r="D6" s="514">
        <v>3579.5874790593798</v>
      </c>
      <c r="E6" s="514">
        <v>3664.7962034885495</v>
      </c>
      <c r="F6" s="514">
        <v>3747.3618901384989</v>
      </c>
      <c r="G6" s="514">
        <v>3825.4422846100551</v>
      </c>
      <c r="H6" s="514">
        <v>3898.9288611191564</v>
      </c>
      <c r="I6" s="514">
        <v>3967.4838599362024</v>
      </c>
      <c r="J6" s="514">
        <v>4030.6354152561503</v>
      </c>
      <c r="K6" s="514">
        <v>4088.0717486804601</v>
      </c>
      <c r="L6" s="514">
        <v>4140.5972766028999</v>
      </c>
      <c r="M6" s="419">
        <f>((L6-C6)/C6)/10</f>
        <v>1.8588733561862643E-2</v>
      </c>
      <c r="N6" s="359">
        <f>SUM(C6:L6)</f>
        <v>38434.465432969751</v>
      </c>
      <c r="S6" s="360"/>
      <c r="T6" s="359"/>
    </row>
    <row r="7" spans="1:20">
      <c r="A7" s="357"/>
      <c r="B7" s="434" t="s">
        <v>5</v>
      </c>
      <c r="C7" s="514">
        <v>18000</v>
      </c>
      <c r="D7" s="514">
        <f t="shared" ref="D7:L11" si="1">+C7*(1+$M7)</f>
        <v>18180</v>
      </c>
      <c r="E7" s="515">
        <f t="shared" si="1"/>
        <v>18361.8</v>
      </c>
      <c r="F7" s="515">
        <f t="shared" si="1"/>
        <v>18545.417999999998</v>
      </c>
      <c r="G7" s="515">
        <f t="shared" si="1"/>
        <v>18730.872179999998</v>
      </c>
      <c r="H7" s="515">
        <f t="shared" si="1"/>
        <v>18918.180901799999</v>
      </c>
      <c r="I7" s="515">
        <f t="shared" si="1"/>
        <v>19107.362710817997</v>
      </c>
      <c r="J7" s="515">
        <f t="shared" si="1"/>
        <v>19298.436337926178</v>
      </c>
      <c r="K7" s="515">
        <f t="shared" si="1"/>
        <v>19491.42070130544</v>
      </c>
      <c r="L7" s="515">
        <f t="shared" si="1"/>
        <v>19686.334908318495</v>
      </c>
      <c r="M7" s="362">
        <v>0.01</v>
      </c>
      <c r="N7" s="359">
        <f t="shared" ref="N7:N17" si="2">SUM(C7:L7)</f>
        <v>188319.8257401681</v>
      </c>
    </row>
    <row r="8" spans="1:20">
      <c r="A8" s="357"/>
      <c r="B8" s="434" t="s">
        <v>6</v>
      </c>
      <c r="C8" s="514">
        <v>3700</v>
      </c>
      <c r="D8" s="514">
        <f t="shared" si="1"/>
        <v>3737</v>
      </c>
      <c r="E8" s="515">
        <f t="shared" si="1"/>
        <v>3774.37</v>
      </c>
      <c r="F8" s="515">
        <f t="shared" si="1"/>
        <v>3812.1136999999999</v>
      </c>
      <c r="G8" s="515">
        <f t="shared" si="1"/>
        <v>3850.234837</v>
      </c>
      <c r="H8" s="515">
        <f t="shared" si="1"/>
        <v>3888.7371853700001</v>
      </c>
      <c r="I8" s="515">
        <f t="shared" si="1"/>
        <v>3927.6245572237003</v>
      </c>
      <c r="J8" s="515">
        <f t="shared" si="1"/>
        <v>3966.9008027959376</v>
      </c>
      <c r="K8" s="515">
        <f t="shared" si="1"/>
        <v>4006.5698108238971</v>
      </c>
      <c r="L8" s="515">
        <f t="shared" si="1"/>
        <v>4046.635508932136</v>
      </c>
      <c r="M8" s="362">
        <v>0.01</v>
      </c>
      <c r="N8" s="359">
        <f t="shared" si="2"/>
        <v>38710.186402145671</v>
      </c>
    </row>
    <row r="9" spans="1:20">
      <c r="A9" s="357"/>
      <c r="B9" s="434" t="s">
        <v>7</v>
      </c>
      <c r="C9" s="514">
        <v>3000</v>
      </c>
      <c r="D9" s="514">
        <f t="shared" si="1"/>
        <v>2700</v>
      </c>
      <c r="E9" s="515">
        <f t="shared" si="1"/>
        <v>2430</v>
      </c>
      <c r="F9" s="515">
        <f t="shared" si="1"/>
        <v>2187</v>
      </c>
      <c r="G9" s="515">
        <f t="shared" si="1"/>
        <v>1968.3</v>
      </c>
      <c r="H9" s="515">
        <f t="shared" si="1"/>
        <v>1771.47</v>
      </c>
      <c r="I9" s="515">
        <f t="shared" si="1"/>
        <v>1594.3230000000001</v>
      </c>
      <c r="J9" s="515">
        <f t="shared" si="1"/>
        <v>1434.8907000000002</v>
      </c>
      <c r="K9" s="515">
        <f t="shared" si="1"/>
        <v>1291.4016300000001</v>
      </c>
      <c r="L9" s="515">
        <f t="shared" si="1"/>
        <v>1162.261467</v>
      </c>
      <c r="M9" s="362">
        <v>-0.1</v>
      </c>
      <c r="N9" s="359">
        <f t="shared" si="2"/>
        <v>19539.646797000001</v>
      </c>
    </row>
    <row r="10" spans="1:20">
      <c r="A10" s="357"/>
      <c r="B10" s="376" t="s">
        <v>8</v>
      </c>
      <c r="C10" s="514">
        <v>500</v>
      </c>
      <c r="D10" s="514">
        <f t="shared" si="1"/>
        <v>500</v>
      </c>
      <c r="E10" s="515">
        <f t="shared" si="1"/>
        <v>500</v>
      </c>
      <c r="F10" s="515">
        <f t="shared" si="1"/>
        <v>500</v>
      </c>
      <c r="G10" s="515">
        <f t="shared" si="1"/>
        <v>500</v>
      </c>
      <c r="H10" s="515">
        <f t="shared" si="1"/>
        <v>500</v>
      </c>
      <c r="I10" s="515">
        <f t="shared" si="1"/>
        <v>500</v>
      </c>
      <c r="J10" s="515">
        <f t="shared" si="1"/>
        <v>500</v>
      </c>
      <c r="K10" s="515">
        <f t="shared" si="1"/>
        <v>500</v>
      </c>
      <c r="L10" s="515">
        <f t="shared" si="1"/>
        <v>500</v>
      </c>
      <c r="M10" s="420">
        <v>0</v>
      </c>
      <c r="N10" s="359">
        <f t="shared" si="2"/>
        <v>5000</v>
      </c>
    </row>
    <row r="11" spans="1:20" ht="16.5" thickBot="1">
      <c r="A11" s="357"/>
      <c r="B11" s="437" t="s">
        <v>9</v>
      </c>
      <c r="C11" s="427">
        <v>9500</v>
      </c>
      <c r="D11" s="427">
        <f t="shared" si="1"/>
        <v>9595</v>
      </c>
      <c r="E11" s="428">
        <f t="shared" si="1"/>
        <v>9690.9500000000007</v>
      </c>
      <c r="F11" s="428">
        <f t="shared" si="1"/>
        <v>9787.8595000000005</v>
      </c>
      <c r="G11" s="428">
        <f t="shared" si="1"/>
        <v>9885.7380950000006</v>
      </c>
      <c r="H11" s="428">
        <f t="shared" si="1"/>
        <v>9984.59547595</v>
      </c>
      <c r="I11" s="428">
        <f t="shared" si="1"/>
        <v>10084.441430709499</v>
      </c>
      <c r="J11" s="428">
        <f t="shared" si="1"/>
        <v>10185.285845016595</v>
      </c>
      <c r="K11" s="428">
        <f t="shared" si="1"/>
        <v>10287.13870346676</v>
      </c>
      <c r="L11" s="428">
        <f t="shared" si="1"/>
        <v>10390.010090501428</v>
      </c>
      <c r="M11" s="362">
        <v>0.01</v>
      </c>
      <c r="N11" s="359">
        <f t="shared" si="2"/>
        <v>99391.019140644275</v>
      </c>
    </row>
    <row r="12" spans="1:20">
      <c r="A12" s="355" t="s">
        <v>10</v>
      </c>
      <c r="B12" s="369"/>
      <c r="C12" s="516"/>
      <c r="D12" s="516"/>
      <c r="E12" s="517"/>
      <c r="F12" s="517"/>
      <c r="G12" s="517"/>
      <c r="H12" s="517"/>
      <c r="I12" s="517"/>
      <c r="J12" s="517"/>
      <c r="K12" s="517"/>
      <c r="L12" s="517"/>
      <c r="M12" s="362"/>
      <c r="N12" s="425" t="s">
        <v>216</v>
      </c>
    </row>
    <row r="13" spans="1:20">
      <c r="A13" s="357"/>
      <c r="B13" s="372" t="s">
        <v>12</v>
      </c>
      <c r="C13" s="514">
        <v>1089.6791164498406</v>
      </c>
      <c r="D13" s="514">
        <v>1080.6568415189508</v>
      </c>
      <c r="E13" s="515">
        <v>1072.437211558547</v>
      </c>
      <c r="F13" s="515">
        <v>1064.8424961849532</v>
      </c>
      <c r="G13" s="515">
        <v>1057.8963313221764</v>
      </c>
      <c r="H13" s="515">
        <v>1051.547381213438</v>
      </c>
      <c r="I13" s="515">
        <v>1045.7779085607292</v>
      </c>
      <c r="J13" s="515">
        <v>1040.5766769336851</v>
      </c>
      <c r="K13" s="515">
        <v>1035.9361412031444</v>
      </c>
      <c r="L13" s="515">
        <v>1031.7923966383319</v>
      </c>
      <c r="M13" s="362">
        <v>0.03</v>
      </c>
      <c r="N13" s="359">
        <f t="shared" si="2"/>
        <v>10571.142501583798</v>
      </c>
    </row>
    <row r="14" spans="1:20">
      <c r="A14" s="357"/>
      <c r="B14" s="434" t="s">
        <v>13</v>
      </c>
      <c r="C14" s="514">
        <v>5000</v>
      </c>
      <c r="D14" s="514">
        <f t="shared" ref="D14:L17" si="3">+C14*(1+$M14)</f>
        <v>4950</v>
      </c>
      <c r="E14" s="515">
        <f t="shared" si="3"/>
        <v>4900.5</v>
      </c>
      <c r="F14" s="515">
        <f t="shared" si="3"/>
        <v>4851.4949999999999</v>
      </c>
      <c r="G14" s="515">
        <f t="shared" si="3"/>
        <v>4802.9800500000001</v>
      </c>
      <c r="H14" s="515">
        <f t="shared" si="3"/>
        <v>4754.9502494999997</v>
      </c>
      <c r="I14" s="515">
        <f t="shared" si="3"/>
        <v>4707.4007470050001</v>
      </c>
      <c r="J14" s="515">
        <f t="shared" si="3"/>
        <v>4660.3267395349503</v>
      </c>
      <c r="K14" s="515">
        <f t="shared" si="3"/>
        <v>4613.7234721396007</v>
      </c>
      <c r="L14" s="515">
        <f t="shared" si="3"/>
        <v>4567.5862374182043</v>
      </c>
      <c r="M14" s="362">
        <v>-0.01</v>
      </c>
      <c r="N14" s="359">
        <f t="shared" si="2"/>
        <v>47808.962495597756</v>
      </c>
    </row>
    <row r="15" spans="1:20">
      <c r="A15" s="357"/>
      <c r="B15" s="434" t="s">
        <v>14</v>
      </c>
      <c r="C15" s="514">
        <v>6000</v>
      </c>
      <c r="D15" s="514">
        <f t="shared" si="3"/>
        <v>6060</v>
      </c>
      <c r="E15" s="515">
        <f t="shared" si="3"/>
        <v>6120.6</v>
      </c>
      <c r="F15" s="515">
        <f t="shared" si="3"/>
        <v>6181.8060000000005</v>
      </c>
      <c r="G15" s="515">
        <f t="shared" si="3"/>
        <v>6243.624060000001</v>
      </c>
      <c r="H15" s="515">
        <f t="shared" si="3"/>
        <v>6306.060300600001</v>
      </c>
      <c r="I15" s="515">
        <f t="shared" si="3"/>
        <v>6369.1209036060009</v>
      </c>
      <c r="J15" s="515">
        <f t="shared" si="3"/>
        <v>6432.812112642061</v>
      </c>
      <c r="K15" s="515">
        <f t="shared" si="3"/>
        <v>6497.1402337684813</v>
      </c>
      <c r="L15" s="515">
        <f t="shared" si="3"/>
        <v>6562.1116361061659</v>
      </c>
      <c r="M15" s="362">
        <v>0.01</v>
      </c>
      <c r="N15" s="359">
        <f t="shared" si="2"/>
        <v>62773.275246722704</v>
      </c>
    </row>
    <row r="16" spans="1:20">
      <c r="A16" s="357"/>
      <c r="B16" s="434" t="s">
        <v>15</v>
      </c>
      <c r="C16" s="514">
        <v>4000</v>
      </c>
      <c r="D16" s="514">
        <f t="shared" si="3"/>
        <v>4080</v>
      </c>
      <c r="E16" s="515">
        <f t="shared" si="3"/>
        <v>4161.6000000000004</v>
      </c>
      <c r="F16" s="515">
        <f t="shared" si="3"/>
        <v>4244.8320000000003</v>
      </c>
      <c r="G16" s="515">
        <f t="shared" si="3"/>
        <v>4329.7286400000003</v>
      </c>
      <c r="H16" s="515">
        <f t="shared" si="3"/>
        <v>4416.3232128</v>
      </c>
      <c r="I16" s="515">
        <f t="shared" si="3"/>
        <v>4504.6496770559997</v>
      </c>
      <c r="J16" s="515">
        <f t="shared" si="3"/>
        <v>4594.7426705971202</v>
      </c>
      <c r="K16" s="515">
        <f t="shared" si="3"/>
        <v>4686.6375240090629</v>
      </c>
      <c r="L16" s="515">
        <f t="shared" si="3"/>
        <v>4780.3702744892444</v>
      </c>
      <c r="M16" s="362">
        <v>0.02</v>
      </c>
      <c r="N16" s="359">
        <f t="shared" si="2"/>
        <v>43798.883998951431</v>
      </c>
    </row>
    <row r="17" spans="1:20" ht="16.5" thickBot="1">
      <c r="A17" s="364"/>
      <c r="B17" s="437" t="s">
        <v>16</v>
      </c>
      <c r="C17" s="427">
        <v>25</v>
      </c>
      <c r="D17" s="427">
        <f t="shared" si="3"/>
        <v>25</v>
      </c>
      <c r="E17" s="428">
        <f t="shared" si="3"/>
        <v>25</v>
      </c>
      <c r="F17" s="428">
        <f t="shared" si="3"/>
        <v>25</v>
      </c>
      <c r="G17" s="428">
        <f t="shared" si="3"/>
        <v>25</v>
      </c>
      <c r="H17" s="428">
        <f t="shared" si="3"/>
        <v>25</v>
      </c>
      <c r="I17" s="428">
        <f t="shared" si="3"/>
        <v>25</v>
      </c>
      <c r="J17" s="428">
        <f t="shared" si="3"/>
        <v>25</v>
      </c>
      <c r="K17" s="428">
        <f t="shared" si="3"/>
        <v>25</v>
      </c>
      <c r="L17" s="428">
        <f t="shared" si="3"/>
        <v>25</v>
      </c>
      <c r="M17" s="362">
        <v>0</v>
      </c>
      <c r="N17" s="359">
        <f t="shared" si="2"/>
        <v>250</v>
      </c>
    </row>
    <row r="19" spans="1:20" ht="16.5" thickBot="1"/>
    <row r="20" spans="1:20" ht="19.5" thickBot="1">
      <c r="A20" s="603" t="s">
        <v>17</v>
      </c>
      <c r="B20" s="604"/>
      <c r="C20" s="604"/>
      <c r="D20" s="604"/>
      <c r="E20" s="607"/>
      <c r="F20" s="414"/>
      <c r="G20" s="414"/>
      <c r="H20" s="414"/>
      <c r="I20" s="414"/>
      <c r="J20" s="414"/>
      <c r="K20" s="414"/>
      <c r="L20" s="414"/>
      <c r="M20" s="414"/>
      <c r="S20" s="365" t="s">
        <v>18</v>
      </c>
      <c r="T20" s="366">
        <f>SUM(N24:N28,N32:N34)</f>
        <v>275451.61414490413</v>
      </c>
    </row>
    <row r="21" spans="1:20" ht="16.5" thickBot="1">
      <c r="A21" s="349" t="s">
        <v>1</v>
      </c>
      <c r="B21" s="350"/>
      <c r="C21" s="367">
        <f t="shared" ref="C21:L21" si="4">C$4</f>
        <v>2025</v>
      </c>
      <c r="D21" s="367">
        <f t="shared" si="4"/>
        <v>2026</v>
      </c>
      <c r="E21" s="368">
        <f t="shared" si="4"/>
        <v>2027</v>
      </c>
      <c r="F21" s="368">
        <f t="shared" si="4"/>
        <v>2028</v>
      </c>
      <c r="G21" s="368">
        <f t="shared" si="4"/>
        <v>2029</v>
      </c>
      <c r="H21" s="368">
        <f t="shared" si="4"/>
        <v>2030</v>
      </c>
      <c r="I21" s="368">
        <f t="shared" si="4"/>
        <v>2031</v>
      </c>
      <c r="J21" s="368">
        <f t="shared" si="4"/>
        <v>2032</v>
      </c>
      <c r="K21" s="368">
        <f t="shared" si="4"/>
        <v>2033</v>
      </c>
      <c r="L21" s="368">
        <f t="shared" si="4"/>
        <v>2034</v>
      </c>
      <c r="M21" s="354"/>
      <c r="S21" s="365" t="s">
        <v>19</v>
      </c>
      <c r="T21" s="366">
        <f>SUM(N43:N47,N51:N53)</f>
        <v>162803.9893535334</v>
      </c>
    </row>
    <row r="22" spans="1:20">
      <c r="A22" s="355" t="s">
        <v>2</v>
      </c>
      <c r="B22" s="369"/>
      <c r="C22" s="429"/>
      <c r="D22" s="429"/>
      <c r="E22" s="430"/>
      <c r="F22" s="430"/>
      <c r="G22" s="430"/>
      <c r="H22" s="430"/>
      <c r="I22" s="430"/>
      <c r="J22" s="430"/>
      <c r="K22" s="430"/>
      <c r="L22" s="430"/>
      <c r="M22" s="418"/>
      <c r="S22" s="365" t="s">
        <v>20</v>
      </c>
      <c r="T22" s="366">
        <f>SUM(N62:N66,N70:N72)*10^6</f>
        <v>989643334.75810266</v>
      </c>
    </row>
    <row r="23" spans="1:20">
      <c r="A23" s="357"/>
      <c r="B23" s="372" t="str">
        <f>B6</f>
        <v>Residential Load Management (On Call)</v>
      </c>
      <c r="C23" s="431">
        <f t="shared" ref="C23:L34" si="5">C6*C141</f>
        <v>9842.6599254412085</v>
      </c>
      <c r="D23" s="431">
        <f t="shared" si="5"/>
        <v>10090.806989243685</v>
      </c>
      <c r="E23" s="432">
        <f t="shared" si="5"/>
        <v>10331.009190487373</v>
      </c>
      <c r="F23" s="432">
        <f t="shared" si="5"/>
        <v>10563.760705233968</v>
      </c>
      <c r="G23" s="432">
        <f t="shared" si="5"/>
        <v>10783.868244123762</v>
      </c>
      <c r="H23" s="432">
        <f t="shared" si="5"/>
        <v>10991.025874490848</v>
      </c>
      <c r="I23" s="432">
        <f t="shared" si="5"/>
        <v>11184.281456386116</v>
      </c>
      <c r="J23" s="432">
        <f t="shared" si="5"/>
        <v>11362.304806711274</v>
      </c>
      <c r="K23" s="432">
        <f t="shared" si="5"/>
        <v>11524.217026525737</v>
      </c>
      <c r="L23" s="432">
        <f t="shared" si="5"/>
        <v>11672.285754381703</v>
      </c>
      <c r="M23" s="433"/>
      <c r="N23" s="359">
        <f>SUM(C23:L23)</f>
        <v>108346.21997302567</v>
      </c>
      <c r="O23" s="284">
        <f>N23/$N$37</f>
        <v>0.24310276153427282</v>
      </c>
      <c r="S23" s="365" t="s">
        <v>21</v>
      </c>
      <c r="T23" s="366">
        <f>T22/T20</f>
        <v>3592.8028152250749</v>
      </c>
    </row>
    <row r="24" spans="1:20">
      <c r="A24" s="357"/>
      <c r="B24" s="434" t="str">
        <f>B7</f>
        <v>Residential Air Conditioning</v>
      </c>
      <c r="C24" s="435">
        <f t="shared" si="5"/>
        <v>2280.5280000000002</v>
      </c>
      <c r="D24" s="435">
        <f t="shared" si="5"/>
        <v>2303.3332799999998</v>
      </c>
      <c r="E24" s="436">
        <f t="shared" si="5"/>
        <v>2326.3666128</v>
      </c>
      <c r="F24" s="436">
        <f t="shared" si="5"/>
        <v>2349.6302789279998</v>
      </c>
      <c r="G24" s="436">
        <f t="shared" si="5"/>
        <v>2373.1265817172798</v>
      </c>
      <c r="H24" s="436">
        <f t="shared" si="5"/>
        <v>2396.8578475344525</v>
      </c>
      <c r="I24" s="436">
        <f t="shared" si="5"/>
        <v>2420.8264260097972</v>
      </c>
      <c r="J24" s="436">
        <f t="shared" si="5"/>
        <v>2445.0346902698952</v>
      </c>
      <c r="K24" s="436">
        <f t="shared" si="5"/>
        <v>2469.4850371725943</v>
      </c>
      <c r="L24" s="436">
        <f t="shared" si="5"/>
        <v>2494.1798875443201</v>
      </c>
      <c r="M24" s="433"/>
      <c r="N24" s="359">
        <f t="shared" ref="N24:N36" si="6">SUM(C24:L24)</f>
        <v>23859.36864197634</v>
      </c>
      <c r="O24" s="284">
        <f t="shared" ref="O24:O37" si="7">N24/$N$37</f>
        <v>5.3534663293031755E-2</v>
      </c>
      <c r="P24" s="375">
        <f>C24/C$7</f>
        <v>0.126696</v>
      </c>
    </row>
    <row r="25" spans="1:20">
      <c r="A25" s="357"/>
      <c r="B25" s="434" t="str">
        <f>B8</f>
        <v>Residential New Construction (BuildSmart)</v>
      </c>
      <c r="C25" s="435">
        <f t="shared" si="5"/>
        <v>1445.3902000000003</v>
      </c>
      <c r="D25" s="435">
        <f t="shared" si="5"/>
        <v>1459.8441020000002</v>
      </c>
      <c r="E25" s="436">
        <f t="shared" si="5"/>
        <v>1474.4425430200001</v>
      </c>
      <c r="F25" s="436">
        <f t="shared" si="5"/>
        <v>1489.1869684502001</v>
      </c>
      <c r="G25" s="436">
        <f t="shared" si="5"/>
        <v>1504.0788381347022</v>
      </c>
      <c r="H25" s="436">
        <f t="shared" si="5"/>
        <v>1519.1196265160493</v>
      </c>
      <c r="I25" s="436">
        <f t="shared" si="5"/>
        <v>1534.3108227812099</v>
      </c>
      <c r="J25" s="436">
        <f t="shared" si="5"/>
        <v>1549.653931009022</v>
      </c>
      <c r="K25" s="436">
        <f t="shared" si="5"/>
        <v>1565.1504703191124</v>
      </c>
      <c r="L25" s="436">
        <f t="shared" si="5"/>
        <v>1580.8019750223034</v>
      </c>
      <c r="M25" s="433"/>
      <c r="N25" s="359">
        <f t="shared" si="6"/>
        <v>15121.9794772526</v>
      </c>
      <c r="O25" s="284">
        <f t="shared" si="7"/>
        <v>3.3930071318592818E-2</v>
      </c>
      <c r="P25" s="375">
        <f>C25/C$8</f>
        <v>0.39064600000000005</v>
      </c>
      <c r="S25" s="365" t="s">
        <v>22</v>
      </c>
      <c r="T25" s="366">
        <f>N75*10^6/N37</f>
        <v>2221.7940094740261</v>
      </c>
    </row>
    <row r="26" spans="1:20">
      <c r="A26" s="357"/>
      <c r="B26" s="434" t="str">
        <f>B9</f>
        <v>Residential Ceiling Insulation</v>
      </c>
      <c r="C26" s="435">
        <f t="shared" si="5"/>
        <v>5124.5625852423782</v>
      </c>
      <c r="D26" s="435">
        <f t="shared" si="5"/>
        <v>4612.1063267181407</v>
      </c>
      <c r="E26" s="436">
        <f t="shared" si="5"/>
        <v>4150.8956940463268</v>
      </c>
      <c r="F26" s="436">
        <f t="shared" si="5"/>
        <v>3735.8061246416937</v>
      </c>
      <c r="G26" s="436">
        <f t="shared" si="5"/>
        <v>3362.2255121775243</v>
      </c>
      <c r="H26" s="436">
        <f t="shared" si="5"/>
        <v>3026.0029609597723</v>
      </c>
      <c r="I26" s="436">
        <f t="shared" si="5"/>
        <v>2723.4026648637951</v>
      </c>
      <c r="J26" s="436">
        <f t="shared" si="5"/>
        <v>2451.0623983774158</v>
      </c>
      <c r="K26" s="436">
        <f t="shared" si="5"/>
        <v>2205.9561585396741</v>
      </c>
      <c r="L26" s="436">
        <f t="shared" si="5"/>
        <v>1985.3605426857064</v>
      </c>
      <c r="M26" s="433"/>
      <c r="N26" s="359">
        <f t="shared" si="6"/>
        <v>33377.380968252422</v>
      </c>
      <c r="O26" s="284">
        <f t="shared" si="7"/>
        <v>7.489078519014114E-2</v>
      </c>
      <c r="P26" s="375">
        <f>C26/C$9</f>
        <v>1.7081875284141261</v>
      </c>
    </row>
    <row r="27" spans="1:20">
      <c r="A27" s="357"/>
      <c r="B27" s="376" t="s">
        <v>8</v>
      </c>
      <c r="C27" s="435">
        <f t="shared" si="5"/>
        <v>58.069000000000003</v>
      </c>
      <c r="D27" s="435">
        <f t="shared" si="5"/>
        <v>58.069000000000003</v>
      </c>
      <c r="E27" s="436">
        <f t="shared" si="5"/>
        <v>58.069000000000003</v>
      </c>
      <c r="F27" s="436">
        <f t="shared" si="5"/>
        <v>58.069000000000003</v>
      </c>
      <c r="G27" s="436">
        <f t="shared" si="5"/>
        <v>58.069000000000003</v>
      </c>
      <c r="H27" s="436">
        <f t="shared" si="5"/>
        <v>58.069000000000003</v>
      </c>
      <c r="I27" s="436">
        <f t="shared" si="5"/>
        <v>58.069000000000003</v>
      </c>
      <c r="J27" s="436">
        <f t="shared" si="5"/>
        <v>58.069000000000003</v>
      </c>
      <c r="K27" s="436">
        <f t="shared" si="5"/>
        <v>58.069000000000003</v>
      </c>
      <c r="L27" s="436">
        <f t="shared" si="5"/>
        <v>58.069000000000003</v>
      </c>
      <c r="M27" s="420"/>
      <c r="N27" s="359">
        <f t="shared" si="6"/>
        <v>580.69000000000005</v>
      </c>
      <c r="O27" s="284">
        <f t="shared" si="7"/>
        <v>1.3029281744253054E-3</v>
      </c>
    </row>
    <row r="28" spans="1:20" ht="16.5" thickBot="1">
      <c r="A28" s="364"/>
      <c r="B28" s="437" t="str">
        <f>B11</f>
        <v>Residential Low Income</v>
      </c>
      <c r="C28" s="438">
        <f t="shared" si="5"/>
        <v>8533.6352999999999</v>
      </c>
      <c r="D28" s="438">
        <f t="shared" si="5"/>
        <v>8618.9716530000005</v>
      </c>
      <c r="E28" s="439">
        <f t="shared" si="5"/>
        <v>8705.1613695300002</v>
      </c>
      <c r="F28" s="439">
        <f t="shared" si="5"/>
        <v>8792.2129832253013</v>
      </c>
      <c r="G28" s="439">
        <f t="shared" si="5"/>
        <v>8880.1351130575531</v>
      </c>
      <c r="H28" s="439">
        <f t="shared" si="5"/>
        <v>8968.9364641881293</v>
      </c>
      <c r="I28" s="439">
        <f t="shared" si="5"/>
        <v>9058.6258288300087</v>
      </c>
      <c r="J28" s="439">
        <f t="shared" si="5"/>
        <v>9149.2120871183106</v>
      </c>
      <c r="K28" s="439">
        <f t="shared" si="5"/>
        <v>9240.7042079894927</v>
      </c>
      <c r="L28" s="439">
        <f t="shared" si="5"/>
        <v>9333.1112500693871</v>
      </c>
      <c r="M28" s="433"/>
      <c r="N28" s="359">
        <f t="shared" si="6"/>
        <v>89280.706257008176</v>
      </c>
      <c r="O28" s="284">
        <f t="shared" si="7"/>
        <v>0.20032435140065369</v>
      </c>
    </row>
    <row r="29" spans="1:20">
      <c r="A29" s="355" t="s">
        <v>10</v>
      </c>
      <c r="B29" s="369"/>
      <c r="C29" s="440"/>
      <c r="D29" s="440"/>
      <c r="E29" s="441"/>
      <c r="F29" s="441"/>
      <c r="G29" s="441"/>
      <c r="H29" s="441"/>
      <c r="I29" s="441"/>
      <c r="J29" s="441"/>
      <c r="K29" s="441"/>
      <c r="L29" s="441"/>
      <c r="M29" s="433"/>
      <c r="N29" s="359"/>
      <c r="O29" s="284"/>
    </row>
    <row r="30" spans="1:20">
      <c r="A30" s="357"/>
      <c r="B30" s="372" t="str">
        <f>B13</f>
        <v>Business On Call</v>
      </c>
      <c r="C30" s="431">
        <f t="shared" si="5"/>
        <v>1155.0598634368312</v>
      </c>
      <c r="D30" s="431">
        <f t="shared" si="5"/>
        <v>1145.496252010088</v>
      </c>
      <c r="E30" s="431">
        <f t="shared" si="5"/>
        <v>1136.7834442520598</v>
      </c>
      <c r="F30" s="431">
        <f t="shared" si="5"/>
        <v>1128.7330459560505</v>
      </c>
      <c r="G30" s="431">
        <f t="shared" si="5"/>
        <v>1121.3701112015069</v>
      </c>
      <c r="H30" s="431">
        <f t="shared" si="5"/>
        <v>1114.6402240862444</v>
      </c>
      <c r="I30" s="431">
        <f t="shared" si="5"/>
        <v>1108.5245830743729</v>
      </c>
      <c r="J30" s="431">
        <f t="shared" si="5"/>
        <v>1103.0112775497064</v>
      </c>
      <c r="K30" s="431">
        <f t="shared" si="5"/>
        <v>1098.0923096753331</v>
      </c>
      <c r="L30" s="431">
        <f t="shared" si="5"/>
        <v>1093.6999404366318</v>
      </c>
      <c r="M30" s="433"/>
      <c r="N30" s="359">
        <f t="shared" si="6"/>
        <v>11205.411051678824</v>
      </c>
      <c r="O30" s="284">
        <f t="shared" si="7"/>
        <v>2.5142237278494604E-2</v>
      </c>
    </row>
    <row r="31" spans="1:20">
      <c r="A31" s="357"/>
      <c r="B31" s="434" t="str">
        <f>B14</f>
        <v>Commercial/Industrial Demand Reduction</v>
      </c>
      <c r="C31" s="435">
        <f t="shared" si="5"/>
        <v>5300</v>
      </c>
      <c r="D31" s="435">
        <f t="shared" si="5"/>
        <v>5247</v>
      </c>
      <c r="E31" s="435">
        <f t="shared" si="5"/>
        <v>5194.5300000000007</v>
      </c>
      <c r="F31" s="435">
        <f t="shared" si="5"/>
        <v>5142.5847000000003</v>
      </c>
      <c r="G31" s="435">
        <f t="shared" si="5"/>
        <v>5091.1588530000008</v>
      </c>
      <c r="H31" s="435">
        <f t="shared" si="5"/>
        <v>5040.2472644700001</v>
      </c>
      <c r="I31" s="435">
        <f t="shared" si="5"/>
        <v>4989.8447918253005</v>
      </c>
      <c r="J31" s="435">
        <f t="shared" si="5"/>
        <v>4939.9463439070478</v>
      </c>
      <c r="K31" s="435">
        <f t="shared" si="5"/>
        <v>4890.5468804679767</v>
      </c>
      <c r="L31" s="435">
        <f t="shared" si="5"/>
        <v>4841.6414116632968</v>
      </c>
      <c r="M31" s="433"/>
      <c r="N31" s="359">
        <f t="shared" si="6"/>
        <v>50677.50024533362</v>
      </c>
      <c r="O31" s="284">
        <f t="shared" si="7"/>
        <v>0.11370807639031238</v>
      </c>
    </row>
    <row r="32" spans="1:20">
      <c r="A32" s="357"/>
      <c r="B32" s="434" t="str">
        <f>B15</f>
        <v>Business Heating, Ventilating, &amp; Air 
Conditioning (HVAC)</v>
      </c>
      <c r="C32" s="435">
        <f t="shared" si="5"/>
        <v>6360</v>
      </c>
      <c r="D32" s="435">
        <f t="shared" si="5"/>
        <v>6423.6</v>
      </c>
      <c r="E32" s="435">
        <f t="shared" si="5"/>
        <v>6487.8360000000011</v>
      </c>
      <c r="F32" s="435">
        <f t="shared" si="5"/>
        <v>6552.7143600000009</v>
      </c>
      <c r="G32" s="435">
        <f t="shared" si="5"/>
        <v>6618.2415036000011</v>
      </c>
      <c r="H32" s="435">
        <f t="shared" si="5"/>
        <v>6684.4239186360019</v>
      </c>
      <c r="I32" s="435">
        <f t="shared" si="5"/>
        <v>6751.268157822361</v>
      </c>
      <c r="J32" s="435">
        <f t="shared" si="5"/>
        <v>6818.7808394005851</v>
      </c>
      <c r="K32" s="435">
        <f t="shared" si="5"/>
        <v>6886.9686477945907</v>
      </c>
      <c r="L32" s="435">
        <f t="shared" si="5"/>
        <v>6955.8383342725365</v>
      </c>
      <c r="M32" s="433"/>
      <c r="N32" s="359">
        <f t="shared" si="6"/>
        <v>66539.671761526086</v>
      </c>
      <c r="O32" s="284">
        <f t="shared" si="7"/>
        <v>0.14929895995299425</v>
      </c>
    </row>
    <row r="33" spans="1:19">
      <c r="A33" s="357"/>
      <c r="B33" s="434" t="str">
        <f>B16</f>
        <v>Business Lighting</v>
      </c>
      <c r="C33" s="435">
        <f t="shared" si="5"/>
        <v>4240</v>
      </c>
      <c r="D33" s="435">
        <f t="shared" si="5"/>
        <v>4324.8</v>
      </c>
      <c r="E33" s="435">
        <f t="shared" si="5"/>
        <v>4411.2960000000003</v>
      </c>
      <c r="F33" s="435">
        <f t="shared" si="5"/>
        <v>4499.5219200000001</v>
      </c>
      <c r="G33" s="435">
        <f t="shared" si="5"/>
        <v>4589.5123584000003</v>
      </c>
      <c r="H33" s="435">
        <f t="shared" si="5"/>
        <v>4681.3026055680002</v>
      </c>
      <c r="I33" s="435">
        <f t="shared" si="5"/>
        <v>4774.9286576793602</v>
      </c>
      <c r="J33" s="435">
        <f t="shared" si="5"/>
        <v>4870.4272308329473</v>
      </c>
      <c r="K33" s="435">
        <f t="shared" si="5"/>
        <v>4967.8357754496064</v>
      </c>
      <c r="L33" s="435">
        <f t="shared" si="5"/>
        <v>5067.1924909585996</v>
      </c>
      <c r="M33" s="433"/>
      <c r="N33" s="359">
        <f t="shared" si="6"/>
        <v>46426.817038888512</v>
      </c>
      <c r="O33" s="284">
        <f t="shared" si="7"/>
        <v>0.10417056944127963</v>
      </c>
    </row>
    <row r="34" spans="1:19" ht="16.5" thickBot="1">
      <c r="A34" s="357"/>
      <c r="B34" s="434" t="str">
        <f>B17</f>
        <v>Business Custom Incentive (BCI)</v>
      </c>
      <c r="C34" s="435">
        <f t="shared" si="5"/>
        <v>26.5</v>
      </c>
      <c r="D34" s="435">
        <f t="shared" si="5"/>
        <v>26.5</v>
      </c>
      <c r="E34" s="435">
        <f t="shared" si="5"/>
        <v>26.5</v>
      </c>
      <c r="F34" s="435">
        <f t="shared" si="5"/>
        <v>26.5</v>
      </c>
      <c r="G34" s="435">
        <f t="shared" si="5"/>
        <v>26.5</v>
      </c>
      <c r="H34" s="435">
        <f t="shared" si="5"/>
        <v>26.5</v>
      </c>
      <c r="I34" s="435">
        <f t="shared" si="5"/>
        <v>26.5</v>
      </c>
      <c r="J34" s="435">
        <f t="shared" si="5"/>
        <v>26.5</v>
      </c>
      <c r="K34" s="435">
        <f t="shared" si="5"/>
        <v>26.5</v>
      </c>
      <c r="L34" s="435">
        <f t="shared" si="5"/>
        <v>26.5</v>
      </c>
      <c r="M34" s="433"/>
      <c r="N34" s="359">
        <f t="shared" si="6"/>
        <v>265</v>
      </c>
      <c r="O34" s="377">
        <f t="shared" si="7"/>
        <v>5.9459602580155661E-4</v>
      </c>
    </row>
    <row r="35" spans="1:19">
      <c r="A35" s="378" t="s">
        <v>23</v>
      </c>
      <c r="B35" s="442"/>
      <c r="C35" s="443">
        <f>SUM(C23:C28)</f>
        <v>27284.845010683588</v>
      </c>
      <c r="D35" s="443">
        <f t="shared" ref="D35:L35" si="8">SUM(D23:D28)</f>
        <v>27143.131350961827</v>
      </c>
      <c r="E35" s="444">
        <f t="shared" si="8"/>
        <v>27045.944409883701</v>
      </c>
      <c r="F35" s="444">
        <f t="shared" si="8"/>
        <v>26988.666060479161</v>
      </c>
      <c r="G35" s="444">
        <f t="shared" si="8"/>
        <v>26961.503289210821</v>
      </c>
      <c r="H35" s="444">
        <f t="shared" si="8"/>
        <v>26960.01177368925</v>
      </c>
      <c r="I35" s="444">
        <f t="shared" si="8"/>
        <v>26979.516198870926</v>
      </c>
      <c r="J35" s="444">
        <f t="shared" si="8"/>
        <v>27015.336913485917</v>
      </c>
      <c r="K35" s="444">
        <f t="shared" si="8"/>
        <v>27063.581900546611</v>
      </c>
      <c r="L35" s="444">
        <f t="shared" si="8"/>
        <v>27123.808409703415</v>
      </c>
      <c r="M35" s="445"/>
      <c r="N35" s="446">
        <f t="shared" si="6"/>
        <v>270566.3453175152</v>
      </c>
      <c r="O35" s="447">
        <f t="shared" si="7"/>
        <v>0.60708556091111754</v>
      </c>
    </row>
    <row r="36" spans="1:19" ht="16.5" thickBot="1">
      <c r="A36" s="379" t="s">
        <v>24</v>
      </c>
      <c r="B36" s="448"/>
      <c r="C36" s="449">
        <f t="shared" ref="C36:L36" si="9">SUM(C30:C34)</f>
        <v>17081.559863436829</v>
      </c>
      <c r="D36" s="449">
        <f t="shared" si="9"/>
        <v>17167.396252010087</v>
      </c>
      <c r="E36" s="450">
        <f t="shared" si="9"/>
        <v>17256.945444252062</v>
      </c>
      <c r="F36" s="450">
        <f t="shared" si="9"/>
        <v>17350.054025956051</v>
      </c>
      <c r="G36" s="450">
        <f t="shared" si="9"/>
        <v>17446.78282620151</v>
      </c>
      <c r="H36" s="450">
        <f t="shared" si="9"/>
        <v>17547.114012760248</v>
      </c>
      <c r="I36" s="450">
        <f t="shared" si="9"/>
        <v>17651.066190401394</v>
      </c>
      <c r="J36" s="450">
        <f t="shared" si="9"/>
        <v>17758.665691690287</v>
      </c>
      <c r="K36" s="450">
        <f t="shared" si="9"/>
        <v>17869.943613387506</v>
      </c>
      <c r="L36" s="450">
        <f t="shared" si="9"/>
        <v>17984.872177331064</v>
      </c>
      <c r="M36" s="445"/>
      <c r="N36" s="451">
        <f t="shared" si="6"/>
        <v>175114.40009742705</v>
      </c>
      <c r="O36" s="452">
        <f t="shared" si="7"/>
        <v>0.39291443908888241</v>
      </c>
    </row>
    <row r="37" spans="1:19" ht="16.5" thickBot="1">
      <c r="A37" s="380" t="s">
        <v>25</v>
      </c>
      <c r="B37" s="453"/>
      <c r="C37" s="454">
        <f t="shared" ref="C37:N37" si="10">C35+C36</f>
        <v>44366.404874120417</v>
      </c>
      <c r="D37" s="454">
        <f t="shared" si="10"/>
        <v>44310.52760297191</v>
      </c>
      <c r="E37" s="455">
        <f t="shared" si="10"/>
        <v>44302.889854135763</v>
      </c>
      <c r="F37" s="455">
        <f t="shared" si="10"/>
        <v>44338.720086435213</v>
      </c>
      <c r="G37" s="455">
        <f t="shared" si="10"/>
        <v>44408.286115412331</v>
      </c>
      <c r="H37" s="455">
        <f t="shared" si="10"/>
        <v>44507.125786449498</v>
      </c>
      <c r="I37" s="455">
        <f t="shared" si="10"/>
        <v>44630.58238927232</v>
      </c>
      <c r="J37" s="455">
        <f t="shared" si="10"/>
        <v>44774.002605176203</v>
      </c>
      <c r="K37" s="455">
        <f t="shared" si="10"/>
        <v>44933.525513934117</v>
      </c>
      <c r="L37" s="455">
        <f t="shared" si="10"/>
        <v>45108.680587034483</v>
      </c>
      <c r="M37" s="445"/>
      <c r="N37" s="456">
        <f t="shared" si="10"/>
        <v>445680.74541494227</v>
      </c>
      <c r="O37" s="457">
        <f t="shared" si="7"/>
        <v>1</v>
      </c>
      <c r="P37" s="381"/>
    </row>
    <row r="38" spans="1:19" ht="16.5" thickBot="1"/>
    <row r="39" spans="1:19" ht="19.5" thickBot="1">
      <c r="A39" s="603" t="s">
        <v>26</v>
      </c>
      <c r="B39" s="604"/>
      <c r="C39" s="604"/>
      <c r="D39" s="604"/>
      <c r="E39" s="607"/>
      <c r="F39" s="414"/>
      <c r="G39" s="414"/>
      <c r="H39" s="414"/>
      <c r="I39" s="414"/>
      <c r="J39" s="414"/>
      <c r="K39" s="414"/>
      <c r="L39" s="414"/>
      <c r="M39" s="414"/>
    </row>
    <row r="40" spans="1:19" ht="16.5" thickBot="1">
      <c r="A40" s="349" t="s">
        <v>1</v>
      </c>
      <c r="B40" s="350"/>
      <c r="C40" s="367">
        <f t="shared" ref="C40:L40" si="11">C$4</f>
        <v>2025</v>
      </c>
      <c r="D40" s="367">
        <f t="shared" si="11"/>
        <v>2026</v>
      </c>
      <c r="E40" s="368">
        <f t="shared" si="11"/>
        <v>2027</v>
      </c>
      <c r="F40" s="368">
        <f t="shared" si="11"/>
        <v>2028</v>
      </c>
      <c r="G40" s="368">
        <f t="shared" si="11"/>
        <v>2029</v>
      </c>
      <c r="H40" s="368">
        <f t="shared" si="11"/>
        <v>2030</v>
      </c>
      <c r="I40" s="368">
        <f t="shared" si="11"/>
        <v>2031</v>
      </c>
      <c r="J40" s="368">
        <f t="shared" si="11"/>
        <v>2032</v>
      </c>
      <c r="K40" s="368">
        <f t="shared" si="11"/>
        <v>2033</v>
      </c>
      <c r="L40" s="368">
        <f t="shared" si="11"/>
        <v>2034</v>
      </c>
      <c r="M40" s="354"/>
    </row>
    <row r="41" spans="1:19">
      <c r="A41" s="355" t="s">
        <v>2</v>
      </c>
      <c r="B41" s="369"/>
      <c r="C41" s="429"/>
      <c r="D41" s="429"/>
      <c r="E41" s="430"/>
      <c r="F41" s="430"/>
      <c r="G41" s="430"/>
      <c r="H41" s="430"/>
      <c r="I41" s="430"/>
      <c r="J41" s="430"/>
      <c r="K41" s="430"/>
      <c r="L41" s="430"/>
      <c r="M41" s="418"/>
    </row>
    <row r="42" spans="1:19">
      <c r="A42" s="357"/>
      <c r="B42" s="372" t="str">
        <f>B6</f>
        <v>Residential Load Management (On Call)</v>
      </c>
      <c r="C42" s="431">
        <f t="shared" ref="C42:L45" si="12">C6*C157</f>
        <v>9179.1098181080943</v>
      </c>
      <c r="D42" s="431">
        <f t="shared" si="12"/>
        <v>9410.5278663733261</v>
      </c>
      <c r="E42" s="432">
        <f t="shared" si="12"/>
        <v>9634.5366607915948</v>
      </c>
      <c r="F42" s="432">
        <f t="shared" si="12"/>
        <v>9851.5970621844863</v>
      </c>
      <c r="G42" s="432">
        <f t="shared" si="12"/>
        <v>10056.865890587329</v>
      </c>
      <c r="H42" s="432">
        <f t="shared" si="12"/>
        <v>10250.057838008319</v>
      </c>
      <c r="I42" s="432">
        <f t="shared" si="12"/>
        <v>10430.2849537084</v>
      </c>
      <c r="J42" s="432">
        <f t="shared" si="12"/>
        <v>10596.306729854336</v>
      </c>
      <c r="K42" s="432">
        <f t="shared" si="12"/>
        <v>10747.303519119507</v>
      </c>
      <c r="L42" s="432">
        <f t="shared" si="12"/>
        <v>10885.390085546982</v>
      </c>
      <c r="M42" s="433"/>
      <c r="N42" s="359">
        <f>SUM(C42:L42)</f>
        <v>101041.98042428237</v>
      </c>
      <c r="O42" s="284">
        <f>N42/$N$56</f>
        <v>0.34298966052283375</v>
      </c>
    </row>
    <row r="43" spans="1:19">
      <c r="A43" s="357"/>
      <c r="B43" s="434" t="str">
        <f>B7</f>
        <v>Residential Air Conditioning</v>
      </c>
      <c r="C43" s="435">
        <f t="shared" si="12"/>
        <v>5511.2759999999998</v>
      </c>
      <c r="D43" s="435">
        <f t="shared" si="12"/>
        <v>5566.3887599999998</v>
      </c>
      <c r="E43" s="436">
        <f t="shared" si="12"/>
        <v>5622.0526475999995</v>
      </c>
      <c r="F43" s="436">
        <f t="shared" si="12"/>
        <v>5678.2731740759991</v>
      </c>
      <c r="G43" s="436">
        <f t="shared" si="12"/>
        <v>5735.0559058167601</v>
      </c>
      <c r="H43" s="436">
        <f t="shared" si="12"/>
        <v>5792.4064648749272</v>
      </c>
      <c r="I43" s="436">
        <f t="shared" si="12"/>
        <v>5850.330529523676</v>
      </c>
      <c r="J43" s="436">
        <f t="shared" si="12"/>
        <v>5908.8338348189127</v>
      </c>
      <c r="K43" s="436">
        <f t="shared" si="12"/>
        <v>5967.9221731671023</v>
      </c>
      <c r="L43" s="436">
        <f t="shared" si="12"/>
        <v>6027.6013948987738</v>
      </c>
      <c r="M43" s="433"/>
      <c r="N43" s="359">
        <f t="shared" ref="N43:N55" si="13">SUM(C43:L43)</f>
        <v>57660.140884776156</v>
      </c>
      <c r="O43" s="284">
        <f t="shared" ref="O43:O56" si="14">N43/$N$56</f>
        <v>0.19572886501950806</v>
      </c>
      <c r="P43" s="375">
        <f>C43/C$7</f>
        <v>0.30618200000000001</v>
      </c>
    </row>
    <row r="44" spans="1:19">
      <c r="A44" s="357"/>
      <c r="B44" s="434" t="str">
        <f>B8</f>
        <v>Residential New Construction (BuildSmart)</v>
      </c>
      <c r="C44" s="435">
        <f t="shared" si="12"/>
        <v>507.83980000000008</v>
      </c>
      <c r="D44" s="435">
        <f t="shared" si="12"/>
        <v>512.91819800000007</v>
      </c>
      <c r="E44" s="436">
        <f t="shared" si="12"/>
        <v>518.04737998000007</v>
      </c>
      <c r="F44" s="436">
        <f t="shared" si="12"/>
        <v>523.22785377980006</v>
      </c>
      <c r="G44" s="436">
        <f t="shared" si="12"/>
        <v>528.4601323175981</v>
      </c>
      <c r="H44" s="436">
        <f t="shared" si="12"/>
        <v>533.74473364077403</v>
      </c>
      <c r="I44" s="436">
        <f t="shared" si="12"/>
        <v>539.08218097718179</v>
      </c>
      <c r="J44" s="436">
        <f t="shared" si="12"/>
        <v>544.47300278695366</v>
      </c>
      <c r="K44" s="436">
        <f t="shared" si="12"/>
        <v>549.91773281482324</v>
      </c>
      <c r="L44" s="436">
        <f t="shared" si="12"/>
        <v>555.41691014297146</v>
      </c>
      <c r="M44" s="433"/>
      <c r="N44" s="359">
        <f t="shared" si="13"/>
        <v>5313.127924440103</v>
      </c>
      <c r="O44" s="284">
        <f t="shared" si="14"/>
        <v>1.8035552504671148E-2</v>
      </c>
      <c r="P44" s="375">
        <f>C44/C$8</f>
        <v>0.13725400000000001</v>
      </c>
      <c r="S44" s="360"/>
    </row>
    <row r="45" spans="1:19">
      <c r="A45" s="357"/>
      <c r="B45" s="434" t="str">
        <f>B9</f>
        <v>Residential Ceiling Insulation</v>
      </c>
      <c r="C45" s="435">
        <f t="shared" si="12"/>
        <v>1891.3544818557325</v>
      </c>
      <c r="D45" s="435">
        <f t="shared" si="12"/>
        <v>1702.2190336701592</v>
      </c>
      <c r="E45" s="436">
        <f t="shared" si="12"/>
        <v>1531.9971303031432</v>
      </c>
      <c r="F45" s="436">
        <f t="shared" si="12"/>
        <v>1378.7974172728289</v>
      </c>
      <c r="G45" s="436">
        <f t="shared" si="12"/>
        <v>1240.917675545546</v>
      </c>
      <c r="H45" s="436">
        <f t="shared" si="12"/>
        <v>1116.8259079909915</v>
      </c>
      <c r="I45" s="436">
        <f t="shared" si="12"/>
        <v>1005.1433171918924</v>
      </c>
      <c r="J45" s="436">
        <f t="shared" si="12"/>
        <v>904.62898547270311</v>
      </c>
      <c r="K45" s="436">
        <f t="shared" si="12"/>
        <v>814.16608692543275</v>
      </c>
      <c r="L45" s="436">
        <f t="shared" si="12"/>
        <v>732.74947823288949</v>
      </c>
      <c r="M45" s="433"/>
      <c r="N45" s="359">
        <f t="shared" si="13"/>
        <v>12318.79951446132</v>
      </c>
      <c r="O45" s="284">
        <f t="shared" si="14"/>
        <v>4.1816489005579043E-2</v>
      </c>
      <c r="P45" s="375">
        <f>C45/C$9</f>
        <v>0.6304514939519108</v>
      </c>
    </row>
    <row r="46" spans="1:19">
      <c r="A46" s="357"/>
      <c r="B46" s="376" t="s">
        <v>8</v>
      </c>
      <c r="C46" s="435">
        <f t="shared" ref="C46:L46" si="15">C10*C162</f>
        <v>103.41561</v>
      </c>
      <c r="D46" s="435">
        <f t="shared" si="15"/>
        <v>103.41561</v>
      </c>
      <c r="E46" s="436">
        <f t="shared" si="15"/>
        <v>103.41561</v>
      </c>
      <c r="F46" s="436">
        <f t="shared" si="15"/>
        <v>103.41561</v>
      </c>
      <c r="G46" s="436">
        <f t="shared" si="15"/>
        <v>103.41561</v>
      </c>
      <c r="H46" s="436">
        <f t="shared" si="15"/>
        <v>103.41561</v>
      </c>
      <c r="I46" s="436">
        <f t="shared" si="15"/>
        <v>103.41561</v>
      </c>
      <c r="J46" s="436">
        <f t="shared" si="15"/>
        <v>103.41561</v>
      </c>
      <c r="K46" s="436">
        <f t="shared" si="15"/>
        <v>103.41561</v>
      </c>
      <c r="L46" s="436">
        <f t="shared" si="15"/>
        <v>103.41561</v>
      </c>
      <c r="M46" s="420"/>
      <c r="N46" s="359">
        <f t="shared" si="13"/>
        <v>1034.1560999999999</v>
      </c>
      <c r="O46" s="284">
        <f t="shared" si="14"/>
        <v>3.5104700855742048E-3</v>
      </c>
    </row>
    <row r="47" spans="1:19" ht="16.5" thickBot="1">
      <c r="A47" s="364"/>
      <c r="B47" s="437" t="str">
        <f>B11</f>
        <v>Residential Low Income</v>
      </c>
      <c r="C47" s="438">
        <f t="shared" ref="C47:L47" si="16">C11*C162</f>
        <v>1964.8965900000001</v>
      </c>
      <c r="D47" s="438">
        <f t="shared" si="16"/>
        <v>1984.5455559000002</v>
      </c>
      <c r="E47" s="439">
        <f t="shared" si="16"/>
        <v>2004.3910114590003</v>
      </c>
      <c r="F47" s="439">
        <f t="shared" si="16"/>
        <v>2024.4349215735901</v>
      </c>
      <c r="G47" s="439">
        <f t="shared" si="16"/>
        <v>2044.6792707893262</v>
      </c>
      <c r="H47" s="439">
        <f t="shared" si="16"/>
        <v>2065.1260634972191</v>
      </c>
      <c r="I47" s="439">
        <f t="shared" si="16"/>
        <v>2085.7773241321916</v>
      </c>
      <c r="J47" s="439">
        <f t="shared" si="16"/>
        <v>2106.6350973735134</v>
      </c>
      <c r="K47" s="439">
        <f t="shared" si="16"/>
        <v>2127.7014483472485</v>
      </c>
      <c r="L47" s="439">
        <f t="shared" si="16"/>
        <v>2148.9784628307207</v>
      </c>
      <c r="M47" s="433"/>
      <c r="N47" s="359">
        <f t="shared" si="13"/>
        <v>20557.16574590281</v>
      </c>
      <c r="O47" s="284">
        <f t="shared" si="14"/>
        <v>6.9781839893593003E-2</v>
      </c>
    </row>
    <row r="48" spans="1:19">
      <c r="A48" s="355" t="s">
        <v>10</v>
      </c>
      <c r="B48" s="369"/>
      <c r="C48" s="440"/>
      <c r="D48" s="440"/>
      <c r="E48" s="441"/>
      <c r="F48" s="441"/>
      <c r="G48" s="441"/>
      <c r="H48" s="441"/>
      <c r="I48" s="441"/>
      <c r="J48" s="441"/>
      <c r="K48" s="441"/>
      <c r="L48" s="441"/>
      <c r="M48" s="433"/>
      <c r="N48" s="359">
        <f t="shared" si="13"/>
        <v>0</v>
      </c>
      <c r="O48" s="284">
        <f t="shared" si="14"/>
        <v>0</v>
      </c>
    </row>
    <row r="49" spans="1:16">
      <c r="A49" s="357"/>
      <c r="B49" s="372" t="str">
        <f>B13</f>
        <v>Business On Call</v>
      </c>
      <c r="C49" s="431">
        <f t="shared" ref="C49:L53" si="17">C13*C164</f>
        <v>0</v>
      </c>
      <c r="D49" s="431">
        <f t="shared" si="17"/>
        <v>0</v>
      </c>
      <c r="E49" s="432">
        <f t="shared" si="17"/>
        <v>0</v>
      </c>
      <c r="F49" s="432">
        <f t="shared" si="17"/>
        <v>0</v>
      </c>
      <c r="G49" s="432">
        <f t="shared" si="17"/>
        <v>0</v>
      </c>
      <c r="H49" s="432">
        <f t="shared" si="17"/>
        <v>0</v>
      </c>
      <c r="I49" s="432">
        <f t="shared" si="17"/>
        <v>0</v>
      </c>
      <c r="J49" s="432">
        <f t="shared" si="17"/>
        <v>0</v>
      </c>
      <c r="K49" s="432">
        <f t="shared" si="17"/>
        <v>0</v>
      </c>
      <c r="L49" s="432">
        <f t="shared" si="17"/>
        <v>0</v>
      </c>
      <c r="M49" s="433"/>
      <c r="N49" s="359">
        <f t="shared" si="13"/>
        <v>0</v>
      </c>
      <c r="O49" s="284">
        <f t="shared" si="14"/>
        <v>0</v>
      </c>
    </row>
    <row r="50" spans="1:16">
      <c r="A50" s="357"/>
      <c r="B50" s="434" t="str">
        <f>B14</f>
        <v>Commercial/Industrial Demand Reduction</v>
      </c>
      <c r="C50" s="435">
        <f t="shared" si="17"/>
        <v>3215.5</v>
      </c>
      <c r="D50" s="435">
        <f t="shared" si="17"/>
        <v>3183.3449999999998</v>
      </c>
      <c r="E50" s="436">
        <f t="shared" si="17"/>
        <v>3151.5115500000002</v>
      </c>
      <c r="F50" s="436">
        <f t="shared" si="17"/>
        <v>3119.9964344999999</v>
      </c>
      <c r="G50" s="436">
        <f t="shared" si="17"/>
        <v>3088.796470155</v>
      </c>
      <c r="H50" s="436">
        <f t="shared" si="17"/>
        <v>3057.9085054534498</v>
      </c>
      <c r="I50" s="436">
        <f t="shared" si="17"/>
        <v>3027.3294203989158</v>
      </c>
      <c r="J50" s="436">
        <f t="shared" si="17"/>
        <v>2997.0561261949265</v>
      </c>
      <c r="K50" s="436">
        <f t="shared" si="17"/>
        <v>2967.0855649329774</v>
      </c>
      <c r="L50" s="436">
        <f t="shared" si="17"/>
        <v>2937.4147092836474</v>
      </c>
      <c r="M50" s="433"/>
      <c r="N50" s="359">
        <f t="shared" si="13"/>
        <v>30745.943780918922</v>
      </c>
      <c r="O50" s="284">
        <f t="shared" si="14"/>
        <v>0.10436791495564562</v>
      </c>
    </row>
    <row r="51" spans="1:16">
      <c r="A51" s="357"/>
      <c r="B51" s="434" t="str">
        <f>B15</f>
        <v>Business Heating, Ventilating, &amp; Air 
Conditioning (HVAC)</v>
      </c>
      <c r="C51" s="435">
        <f t="shared" si="17"/>
        <v>2430.2086563736748</v>
      </c>
      <c r="D51" s="435">
        <f t="shared" si="17"/>
        <v>2454.5107429374116</v>
      </c>
      <c r="E51" s="436">
        <f t="shared" si="17"/>
        <v>2479.0558503667862</v>
      </c>
      <c r="F51" s="436">
        <f t="shared" si="17"/>
        <v>2503.8464088704541</v>
      </c>
      <c r="G51" s="436">
        <f t="shared" si="17"/>
        <v>2528.8848729591587</v>
      </c>
      <c r="H51" s="436">
        <f t="shared" si="17"/>
        <v>2554.1737216887504</v>
      </c>
      <c r="I51" s="436">
        <f t="shared" si="17"/>
        <v>2579.7154589056377</v>
      </c>
      <c r="J51" s="436">
        <f t="shared" si="17"/>
        <v>2605.5126134946941</v>
      </c>
      <c r="K51" s="436">
        <f t="shared" si="17"/>
        <v>2631.567739629641</v>
      </c>
      <c r="L51" s="436">
        <f t="shared" si="17"/>
        <v>2657.8834170259374</v>
      </c>
      <c r="M51" s="433"/>
      <c r="N51" s="359">
        <f t="shared" si="13"/>
        <v>25425.359482252148</v>
      </c>
      <c r="O51" s="284">
        <f t="shared" si="14"/>
        <v>8.6307051592517434E-2</v>
      </c>
    </row>
    <row r="52" spans="1:16">
      <c r="A52" s="357"/>
      <c r="B52" s="434" t="str">
        <f>B16</f>
        <v>Business Lighting</v>
      </c>
      <c r="C52" s="435">
        <f t="shared" si="17"/>
        <v>3674.1840000000002</v>
      </c>
      <c r="D52" s="435">
        <f t="shared" si="17"/>
        <v>3747.6676800000005</v>
      </c>
      <c r="E52" s="436">
        <f t="shared" si="17"/>
        <v>3822.6210336000008</v>
      </c>
      <c r="F52" s="436">
        <f t="shared" si="17"/>
        <v>3899.0734542720006</v>
      </c>
      <c r="G52" s="436">
        <f t="shared" si="17"/>
        <v>3977.0549233574407</v>
      </c>
      <c r="H52" s="436">
        <f t="shared" si="17"/>
        <v>4056.5960218245891</v>
      </c>
      <c r="I52" s="436">
        <f t="shared" si="17"/>
        <v>4137.7279422610809</v>
      </c>
      <c r="J52" s="436">
        <f t="shared" si="17"/>
        <v>4220.4825011063031</v>
      </c>
      <c r="K52" s="436">
        <f t="shared" si="17"/>
        <v>4304.8921511284288</v>
      </c>
      <c r="L52" s="436">
        <f t="shared" si="17"/>
        <v>4390.9899941509975</v>
      </c>
      <c r="M52" s="433"/>
      <c r="N52" s="359">
        <f t="shared" si="13"/>
        <v>40231.289701700851</v>
      </c>
      <c r="O52" s="284">
        <f t="shared" si="14"/>
        <v>0.13656617120170778</v>
      </c>
    </row>
    <row r="53" spans="1:16" ht="16.5" thickBot="1">
      <c r="A53" s="357"/>
      <c r="B53" s="434" t="str">
        <f>B17</f>
        <v>Business Custom Incentive (BCI)</v>
      </c>
      <c r="C53" s="435">
        <f t="shared" si="17"/>
        <v>26.395000000000003</v>
      </c>
      <c r="D53" s="435">
        <f t="shared" si="17"/>
        <v>26.395000000000003</v>
      </c>
      <c r="E53" s="436">
        <f t="shared" si="17"/>
        <v>26.395000000000003</v>
      </c>
      <c r="F53" s="436">
        <f t="shared" si="17"/>
        <v>26.395000000000003</v>
      </c>
      <c r="G53" s="436">
        <f t="shared" si="17"/>
        <v>26.395000000000003</v>
      </c>
      <c r="H53" s="436">
        <f t="shared" si="17"/>
        <v>26.395000000000003</v>
      </c>
      <c r="I53" s="436">
        <f t="shared" si="17"/>
        <v>26.395000000000003</v>
      </c>
      <c r="J53" s="436">
        <f t="shared" si="17"/>
        <v>26.395000000000003</v>
      </c>
      <c r="K53" s="436">
        <f t="shared" si="17"/>
        <v>26.395000000000003</v>
      </c>
      <c r="L53" s="436">
        <f t="shared" si="17"/>
        <v>26.395000000000003</v>
      </c>
      <c r="M53" s="433"/>
      <c r="N53" s="359">
        <f t="shared" si="13"/>
        <v>263.95000000000005</v>
      </c>
      <c r="O53" s="284">
        <f t="shared" si="14"/>
        <v>8.9598521837013921E-4</v>
      </c>
    </row>
    <row r="54" spans="1:16">
      <c r="A54" s="378" t="s">
        <v>23</v>
      </c>
      <c r="B54" s="442"/>
      <c r="C54" s="443">
        <f>SUM(C42:C47)</f>
        <v>19157.892299963827</v>
      </c>
      <c r="D54" s="443">
        <f t="shared" ref="D54:L54" si="18">SUM(D42:D47)</f>
        <v>19280.015023943484</v>
      </c>
      <c r="E54" s="444">
        <f t="shared" si="18"/>
        <v>19414.440440133738</v>
      </c>
      <c r="F54" s="444">
        <f t="shared" si="18"/>
        <v>19559.746038886704</v>
      </c>
      <c r="G54" s="444">
        <f t="shared" si="18"/>
        <v>19709.394485056557</v>
      </c>
      <c r="H54" s="444">
        <f t="shared" si="18"/>
        <v>19861.576618012234</v>
      </c>
      <c r="I54" s="444">
        <f t="shared" si="18"/>
        <v>20014.033915533339</v>
      </c>
      <c r="J54" s="444">
        <f t="shared" si="18"/>
        <v>20164.293260306422</v>
      </c>
      <c r="K54" s="444">
        <f t="shared" si="18"/>
        <v>20310.426570374111</v>
      </c>
      <c r="L54" s="444">
        <f t="shared" si="18"/>
        <v>20453.551941652338</v>
      </c>
      <c r="M54" s="445"/>
      <c r="N54" s="446">
        <f t="shared" si="13"/>
        <v>197925.37059386275</v>
      </c>
      <c r="O54" s="447">
        <f t="shared" si="14"/>
        <v>0.67186287703175918</v>
      </c>
    </row>
    <row r="55" spans="1:16" ht="16.5" thickBot="1">
      <c r="A55" s="379" t="s">
        <v>24</v>
      </c>
      <c r="B55" s="448"/>
      <c r="C55" s="449">
        <f t="shared" ref="C55:L55" si="19">SUM(C49:C53)</f>
        <v>9346.2876563736754</v>
      </c>
      <c r="D55" s="449">
        <f t="shared" si="19"/>
        <v>9411.9184229374114</v>
      </c>
      <c r="E55" s="450">
        <f t="shared" si="19"/>
        <v>9479.5834339667872</v>
      </c>
      <c r="F55" s="450">
        <f t="shared" si="19"/>
        <v>9549.3112976424545</v>
      </c>
      <c r="G55" s="450">
        <f t="shared" si="19"/>
        <v>9621.1312664715988</v>
      </c>
      <c r="H55" s="450">
        <f t="shared" si="19"/>
        <v>9695.0732489667898</v>
      </c>
      <c r="I55" s="450">
        <f t="shared" si="19"/>
        <v>9771.1678215656357</v>
      </c>
      <c r="J55" s="450">
        <f t="shared" si="19"/>
        <v>9849.4462407959254</v>
      </c>
      <c r="K55" s="450">
        <f t="shared" si="19"/>
        <v>9929.9404556910486</v>
      </c>
      <c r="L55" s="450">
        <f t="shared" si="19"/>
        <v>10012.683120460582</v>
      </c>
      <c r="M55" s="445"/>
      <c r="N55" s="451">
        <f t="shared" si="13"/>
        <v>96666.5429648719</v>
      </c>
      <c r="O55" s="452">
        <f t="shared" si="14"/>
        <v>0.32813712296824088</v>
      </c>
    </row>
    <row r="56" spans="1:16" ht="16.5" thickBot="1">
      <c r="A56" s="380" t="s">
        <v>25</v>
      </c>
      <c r="B56" s="453"/>
      <c r="C56" s="454">
        <f t="shared" ref="C56:L56" si="20">C54+C55</f>
        <v>28504.179956337503</v>
      </c>
      <c r="D56" s="454">
        <f t="shared" si="20"/>
        <v>28691.933446880896</v>
      </c>
      <c r="E56" s="455">
        <f t="shared" si="20"/>
        <v>28894.023874100523</v>
      </c>
      <c r="F56" s="455">
        <f t="shared" si="20"/>
        <v>29109.057336529157</v>
      </c>
      <c r="G56" s="455">
        <f t="shared" si="20"/>
        <v>29330.525751528156</v>
      </c>
      <c r="H56" s="455">
        <f t="shared" si="20"/>
        <v>29556.649866979023</v>
      </c>
      <c r="I56" s="455">
        <f t="shared" si="20"/>
        <v>29785.201737098974</v>
      </c>
      <c r="J56" s="455">
        <f t="shared" si="20"/>
        <v>30013.739501102347</v>
      </c>
      <c r="K56" s="455">
        <f t="shared" si="20"/>
        <v>30240.36702606516</v>
      </c>
      <c r="L56" s="455">
        <f t="shared" si="20"/>
        <v>30466.235062112923</v>
      </c>
      <c r="M56" s="445"/>
      <c r="N56" s="456">
        <f t="shared" ref="N56" si="21">N54+N55</f>
        <v>294591.91355873464</v>
      </c>
      <c r="O56" s="457">
        <f t="shared" si="14"/>
        <v>1</v>
      </c>
      <c r="P56" s="381"/>
    </row>
    <row r="57" spans="1:16" ht="16.5" thickBot="1">
      <c r="A57" s="382"/>
      <c r="B57" s="382"/>
      <c r="C57" s="354"/>
      <c r="D57" s="354"/>
      <c r="E57" s="354"/>
      <c r="F57" s="354"/>
      <c r="G57" s="354"/>
      <c r="H57" s="354"/>
      <c r="I57" s="354"/>
      <c r="J57" s="354"/>
      <c r="K57" s="354"/>
      <c r="L57" s="354"/>
      <c r="M57" s="354"/>
    </row>
    <row r="58" spans="1:16" ht="19.5" thickBot="1">
      <c r="A58" s="603" t="s">
        <v>27</v>
      </c>
      <c r="B58" s="604"/>
      <c r="C58" s="604"/>
      <c r="D58" s="604"/>
      <c r="E58" s="607"/>
      <c r="F58" s="414"/>
      <c r="G58" s="414"/>
      <c r="H58" s="414"/>
      <c r="I58" s="414"/>
      <c r="J58" s="414"/>
      <c r="K58" s="414"/>
      <c r="L58" s="414"/>
      <c r="M58" s="414"/>
    </row>
    <row r="59" spans="1:16" ht="16.5" thickBot="1">
      <c r="A59" s="349" t="s">
        <v>1</v>
      </c>
      <c r="B59" s="350"/>
      <c r="C59" s="367">
        <f t="shared" ref="C59:L59" si="22">C$4</f>
        <v>2025</v>
      </c>
      <c r="D59" s="367">
        <f t="shared" si="22"/>
        <v>2026</v>
      </c>
      <c r="E59" s="368">
        <f t="shared" si="22"/>
        <v>2027</v>
      </c>
      <c r="F59" s="368">
        <f t="shared" si="22"/>
        <v>2028</v>
      </c>
      <c r="G59" s="368">
        <f t="shared" si="22"/>
        <v>2029</v>
      </c>
      <c r="H59" s="368">
        <f t="shared" si="22"/>
        <v>2030</v>
      </c>
      <c r="I59" s="368">
        <f t="shared" si="22"/>
        <v>2031</v>
      </c>
      <c r="J59" s="368">
        <f t="shared" si="22"/>
        <v>2032</v>
      </c>
      <c r="K59" s="368">
        <f t="shared" si="22"/>
        <v>2033</v>
      </c>
      <c r="L59" s="368">
        <f t="shared" si="22"/>
        <v>2034</v>
      </c>
      <c r="M59" s="354"/>
    </row>
    <row r="60" spans="1:16">
      <c r="A60" s="355" t="s">
        <v>2</v>
      </c>
      <c r="B60" s="369"/>
      <c r="C60" s="429"/>
      <c r="D60" s="429"/>
      <c r="E60" s="430"/>
      <c r="F60" s="430"/>
      <c r="G60" s="430"/>
      <c r="H60" s="430"/>
      <c r="I60" s="430"/>
      <c r="J60" s="430"/>
      <c r="K60" s="430"/>
      <c r="L60" s="430"/>
      <c r="M60" s="418"/>
    </row>
    <row r="61" spans="1:16">
      <c r="A61" s="357"/>
      <c r="B61" s="372" t="str">
        <f>B6</f>
        <v>Residential Load Management (On Call)</v>
      </c>
      <c r="C61" s="431">
        <f t="shared" ref="C61:L63" si="23">C6*C173</f>
        <v>302.49273309784775</v>
      </c>
      <c r="D61" s="431">
        <f t="shared" si="23"/>
        <v>310.11899308330106</v>
      </c>
      <c r="E61" s="432">
        <f t="shared" si="23"/>
        <v>317.50108500771194</v>
      </c>
      <c r="F61" s="432">
        <f t="shared" si="23"/>
        <v>324.65419629690496</v>
      </c>
      <c r="G61" s="432">
        <f t="shared" si="23"/>
        <v>331.41872250410603</v>
      </c>
      <c r="H61" s="432">
        <f t="shared" si="23"/>
        <v>337.78526145460262</v>
      </c>
      <c r="I61" s="432">
        <f t="shared" si="23"/>
        <v>343.72455119911695</v>
      </c>
      <c r="J61" s="432">
        <f t="shared" si="23"/>
        <v>349.19571145488277</v>
      </c>
      <c r="K61" s="432">
        <f t="shared" si="23"/>
        <v>354.17173117563118</v>
      </c>
      <c r="L61" s="432">
        <f t="shared" si="23"/>
        <v>358.72230129740296</v>
      </c>
      <c r="M61" s="433"/>
      <c r="N61" s="383">
        <f>SUM(C61:L61)/10^6</f>
        <v>3.3297852865715074E-3</v>
      </c>
      <c r="O61" s="384">
        <f>N61/$N$75</f>
        <v>3.3627034283334889E-6</v>
      </c>
    </row>
    <row r="62" spans="1:16">
      <c r="A62" s="357"/>
      <c r="B62" s="434" t="str">
        <f>B7</f>
        <v>Residential Air Conditioning</v>
      </c>
      <c r="C62" s="435">
        <f t="shared" si="23"/>
        <v>12700958.400000002</v>
      </c>
      <c r="D62" s="435">
        <f t="shared" si="23"/>
        <v>12827967.984000001</v>
      </c>
      <c r="E62" s="436">
        <f t="shared" si="23"/>
        <v>12956247.663840001</v>
      </c>
      <c r="F62" s="436">
        <f t="shared" si="23"/>
        <v>13085810.140478401</v>
      </c>
      <c r="G62" s="436">
        <f t="shared" si="23"/>
        <v>13216668.241883185</v>
      </c>
      <c r="H62" s="436">
        <f t="shared" si="23"/>
        <v>13348834.924302017</v>
      </c>
      <c r="I62" s="436">
        <f t="shared" si="23"/>
        <v>13482323.273545036</v>
      </c>
      <c r="J62" s="436">
        <f t="shared" si="23"/>
        <v>13617146.506280486</v>
      </c>
      <c r="K62" s="436">
        <f t="shared" si="23"/>
        <v>13753317.971343292</v>
      </c>
      <c r="L62" s="436">
        <f t="shared" si="23"/>
        <v>13890851.151056726</v>
      </c>
      <c r="M62" s="433"/>
      <c r="N62" s="385">
        <f t="shared" ref="N62:N71" si="24">SUM(C62:L62)/10^6</f>
        <v>132.88012625672914</v>
      </c>
      <c r="O62" s="284">
        <f t="shared" ref="O62:O75" si="25">N62/$N$75</f>
        <v>0.1341937745724657</v>
      </c>
      <c r="P62" s="375">
        <f>C62/C$7/1000</f>
        <v>0.70560880000000004</v>
      </c>
    </row>
    <row r="63" spans="1:16">
      <c r="A63" s="357"/>
      <c r="B63" s="434" t="str">
        <f>B8</f>
        <v>Residential New Construction (BuildSmart)</v>
      </c>
      <c r="C63" s="435">
        <f>C8*C175</f>
        <v>4093783.6000000006</v>
      </c>
      <c r="D63" s="435">
        <f t="shared" si="23"/>
        <v>4134721.4360000002</v>
      </c>
      <c r="E63" s="436">
        <f t="shared" si="23"/>
        <v>4176068.6503600003</v>
      </c>
      <c r="F63" s="436">
        <f t="shared" si="23"/>
        <v>4217829.3368636006</v>
      </c>
      <c r="G63" s="436">
        <f t="shared" si="23"/>
        <v>4260007.6302322363</v>
      </c>
      <c r="H63" s="436">
        <f t="shared" si="23"/>
        <v>4302607.7065345589</v>
      </c>
      <c r="I63" s="436">
        <f t="shared" si="23"/>
        <v>4345633.7835999047</v>
      </c>
      <c r="J63" s="436">
        <f t="shared" si="23"/>
        <v>4389090.1214359039</v>
      </c>
      <c r="K63" s="436">
        <f t="shared" si="23"/>
        <v>4432981.0226502633</v>
      </c>
      <c r="L63" s="436">
        <f t="shared" si="23"/>
        <v>4477310.8328767661</v>
      </c>
      <c r="M63" s="433"/>
      <c r="N63" s="385">
        <f t="shared" si="24"/>
        <v>42.830034120553236</v>
      </c>
      <c r="O63" s="284">
        <f t="shared" si="25"/>
        <v>4.3253450351184296E-2</v>
      </c>
      <c r="P63" s="375">
        <f>C63/C$8/1000</f>
        <v>1.1064280000000002</v>
      </c>
    </row>
    <row r="64" spans="1:16">
      <c r="A64" s="357"/>
      <c r="B64" s="434" t="str">
        <f>B9</f>
        <v>Residential Ceiling Insulation</v>
      </c>
      <c r="C64" s="435">
        <f t="shared" ref="C64:L64" si="26">C9*C176</f>
        <v>10431627.02691</v>
      </c>
      <c r="D64" s="435">
        <f t="shared" si="26"/>
        <v>9388464.3242189996</v>
      </c>
      <c r="E64" s="436">
        <f t="shared" si="26"/>
        <v>8449617.8917970993</v>
      </c>
      <c r="F64" s="436">
        <f t="shared" si="26"/>
        <v>7604656.1026173905</v>
      </c>
      <c r="G64" s="436">
        <f t="shared" si="26"/>
        <v>6844190.4923556512</v>
      </c>
      <c r="H64" s="436">
        <f t="shared" si="26"/>
        <v>6159771.4431200856</v>
      </c>
      <c r="I64" s="436">
        <f t="shared" si="26"/>
        <v>5543794.2988080774</v>
      </c>
      <c r="J64" s="436">
        <f t="shared" si="26"/>
        <v>4989414.8689272702</v>
      </c>
      <c r="K64" s="436">
        <f t="shared" si="26"/>
        <v>4490473.382034543</v>
      </c>
      <c r="L64" s="436">
        <f t="shared" si="26"/>
        <v>4041426.0438310886</v>
      </c>
      <c r="M64" s="433"/>
      <c r="N64" s="385">
        <f t="shared" si="24"/>
        <v>67.943435874620192</v>
      </c>
      <c r="O64" s="284">
        <f t="shared" si="25"/>
        <v>6.8615122323273978E-2</v>
      </c>
      <c r="P64" s="375">
        <f>C64/C$9/1000</f>
        <v>3.4772090089700001</v>
      </c>
    </row>
    <row r="65" spans="1:21">
      <c r="A65" s="357"/>
      <c r="B65" s="376" t="s">
        <v>8</v>
      </c>
      <c r="C65" s="435">
        <f t="shared" ref="C65:L65" si="27">C10*C178</f>
        <v>1054733.45</v>
      </c>
      <c r="D65" s="435">
        <f t="shared" si="27"/>
        <v>1054733.45</v>
      </c>
      <c r="E65" s="436">
        <f t="shared" si="27"/>
        <v>1054733.45</v>
      </c>
      <c r="F65" s="436">
        <f t="shared" si="27"/>
        <v>1054733.45</v>
      </c>
      <c r="G65" s="436">
        <f t="shared" si="27"/>
        <v>1054733.45</v>
      </c>
      <c r="H65" s="436">
        <f t="shared" si="27"/>
        <v>1054733.45</v>
      </c>
      <c r="I65" s="436">
        <f t="shared" si="27"/>
        <v>1054733.45</v>
      </c>
      <c r="J65" s="436">
        <f t="shared" si="27"/>
        <v>1054733.45</v>
      </c>
      <c r="K65" s="436">
        <f t="shared" si="27"/>
        <v>1054733.45</v>
      </c>
      <c r="L65" s="436">
        <f t="shared" si="27"/>
        <v>1054733.45</v>
      </c>
      <c r="M65" s="420"/>
      <c r="N65" s="385">
        <f t="shared" si="24"/>
        <v>10.547334499999998</v>
      </c>
      <c r="O65" s="284">
        <f t="shared" si="25"/>
        <v>1.065160508275566E-2</v>
      </c>
    </row>
    <row r="66" spans="1:21" ht="16.5" thickBot="1">
      <c r="A66" s="364"/>
      <c r="B66" s="437" t="str">
        <f>B11</f>
        <v>Residential Low Income</v>
      </c>
      <c r="C66" s="438">
        <f t="shared" ref="C66:L66" si="28">C11*C178</f>
        <v>20039935.550000001</v>
      </c>
      <c r="D66" s="438">
        <f t="shared" si="28"/>
        <v>20240334.905499998</v>
      </c>
      <c r="E66" s="439">
        <f t="shared" si="28"/>
        <v>20442738.254555002</v>
      </c>
      <c r="F66" s="439">
        <f t="shared" si="28"/>
        <v>20647165.637100551</v>
      </c>
      <c r="G66" s="439">
        <f t="shared" si="28"/>
        <v>20853637.293471556</v>
      </c>
      <c r="H66" s="439">
        <f t="shared" si="28"/>
        <v>21062173.66640627</v>
      </c>
      <c r="I66" s="439">
        <f t="shared" si="28"/>
        <v>21272795.403070331</v>
      </c>
      <c r="J66" s="439">
        <f t="shared" si="28"/>
        <v>21485523.357101034</v>
      </c>
      <c r="K66" s="439">
        <f t="shared" si="28"/>
        <v>21700378.590672046</v>
      </c>
      <c r="L66" s="439">
        <f t="shared" si="28"/>
        <v>21917382.376578767</v>
      </c>
      <c r="M66" s="433"/>
      <c r="N66" s="385">
        <f t="shared" si="24"/>
        <v>209.66206503445557</v>
      </c>
      <c r="O66" s="284">
        <f t="shared" si="25"/>
        <v>0.21173477693175038</v>
      </c>
    </row>
    <row r="67" spans="1:21">
      <c r="A67" s="355" t="s">
        <v>10</v>
      </c>
      <c r="B67" s="369"/>
      <c r="C67" s="440"/>
      <c r="D67" s="440"/>
      <c r="E67" s="441"/>
      <c r="F67" s="441"/>
      <c r="G67" s="441"/>
      <c r="H67" s="441"/>
      <c r="I67" s="441"/>
      <c r="J67" s="441"/>
      <c r="K67" s="441"/>
      <c r="L67" s="441"/>
      <c r="M67" s="433"/>
      <c r="N67" s="385"/>
      <c r="O67" s="284"/>
    </row>
    <row r="68" spans="1:21">
      <c r="A68" s="357"/>
      <c r="B68" s="372" t="str">
        <f>B13</f>
        <v>Business On Call</v>
      </c>
      <c r="C68" s="431">
        <f t="shared" ref="C68:L72" si="29">C13*C180</f>
        <v>0</v>
      </c>
      <c r="D68" s="431">
        <f t="shared" si="29"/>
        <v>0</v>
      </c>
      <c r="E68" s="432">
        <f t="shared" si="29"/>
        <v>0</v>
      </c>
      <c r="F68" s="432">
        <f t="shared" si="29"/>
        <v>0</v>
      </c>
      <c r="G68" s="432">
        <f t="shared" si="29"/>
        <v>0</v>
      </c>
      <c r="H68" s="432">
        <f t="shared" si="29"/>
        <v>0</v>
      </c>
      <c r="I68" s="432">
        <f t="shared" si="29"/>
        <v>0</v>
      </c>
      <c r="J68" s="432">
        <f t="shared" si="29"/>
        <v>0</v>
      </c>
      <c r="K68" s="432">
        <f t="shared" si="29"/>
        <v>0</v>
      </c>
      <c r="L68" s="432">
        <f t="shared" si="29"/>
        <v>0</v>
      </c>
      <c r="M68" s="433"/>
      <c r="N68" s="385">
        <f t="shared" si="24"/>
        <v>0</v>
      </c>
      <c r="O68" s="284">
        <f t="shared" si="25"/>
        <v>0</v>
      </c>
    </row>
    <row r="69" spans="1:21">
      <c r="A69" s="357"/>
      <c r="B69" s="434" t="str">
        <f>B14</f>
        <v>Commercial/Industrial Demand Reduction</v>
      </c>
      <c r="C69" s="435">
        <f t="shared" si="29"/>
        <v>59000</v>
      </c>
      <c r="D69" s="435">
        <f t="shared" si="29"/>
        <v>58410</v>
      </c>
      <c r="E69" s="436">
        <f t="shared" si="29"/>
        <v>57825.9</v>
      </c>
      <c r="F69" s="436">
        <f t="shared" si="29"/>
        <v>57247.641000000003</v>
      </c>
      <c r="G69" s="436">
        <f t="shared" si="29"/>
        <v>56675.164590000008</v>
      </c>
      <c r="H69" s="436">
        <f t="shared" si="29"/>
        <v>56108.412944099997</v>
      </c>
      <c r="I69" s="436">
        <f t="shared" si="29"/>
        <v>55547.328814659006</v>
      </c>
      <c r="J69" s="436">
        <f t="shared" si="29"/>
        <v>54991.855526512416</v>
      </c>
      <c r="K69" s="436">
        <f t="shared" si="29"/>
        <v>54441.936971247291</v>
      </c>
      <c r="L69" s="436">
        <f t="shared" si="29"/>
        <v>53897.517601534812</v>
      </c>
      <c r="M69" s="433"/>
      <c r="N69" s="385">
        <f t="shared" si="24"/>
        <v>0.56414575744805362</v>
      </c>
      <c r="O69" s="284">
        <f t="shared" si="25"/>
        <v>5.6972288282397131E-4</v>
      </c>
    </row>
    <row r="70" spans="1:21">
      <c r="A70" s="357"/>
      <c r="B70" s="434" t="str">
        <f>B15</f>
        <v>Business Heating, Ventilating, &amp; Air 
Conditioning (HVAC)</v>
      </c>
      <c r="C70" s="435">
        <f t="shared" si="29"/>
        <v>16105847.019947803</v>
      </c>
      <c r="D70" s="435">
        <f t="shared" si="29"/>
        <v>16266905.49014728</v>
      </c>
      <c r="E70" s="436">
        <f t="shared" si="29"/>
        <v>16429574.545048755</v>
      </c>
      <c r="F70" s="436">
        <f t="shared" si="29"/>
        <v>16593870.290499242</v>
      </c>
      <c r="G70" s="436">
        <f t="shared" si="29"/>
        <v>16759808.993404236</v>
      </c>
      <c r="H70" s="436">
        <f t="shared" si="29"/>
        <v>16927407.083338279</v>
      </c>
      <c r="I70" s="436">
        <f t="shared" si="29"/>
        <v>17096681.154171661</v>
      </c>
      <c r="J70" s="436">
        <f t="shared" si="29"/>
        <v>17267647.965713378</v>
      </c>
      <c r="K70" s="436">
        <f t="shared" si="29"/>
        <v>17440324.44537051</v>
      </c>
      <c r="L70" s="436">
        <f t="shared" si="29"/>
        <v>17614727.689824216</v>
      </c>
      <c r="M70" s="433"/>
      <c r="N70" s="385">
        <f t="shared" si="24"/>
        <v>168.50279467746537</v>
      </c>
      <c r="O70" s="284">
        <f t="shared" si="25"/>
        <v>0.1701686074567014</v>
      </c>
    </row>
    <row r="71" spans="1:21">
      <c r="A71" s="357"/>
      <c r="B71" s="434" t="str">
        <f>B16</f>
        <v>Business Lighting</v>
      </c>
      <c r="C71" s="435">
        <f t="shared" si="29"/>
        <v>32570317.68</v>
      </c>
      <c r="D71" s="435">
        <f t="shared" si="29"/>
        <v>33221724.033599999</v>
      </c>
      <c r="E71" s="436">
        <f t="shared" si="29"/>
        <v>33886158.514272004</v>
      </c>
      <c r="F71" s="436">
        <f t="shared" si="29"/>
        <v>34563881.684557445</v>
      </c>
      <c r="G71" s="436">
        <f t="shared" si="29"/>
        <v>35255159.318248592</v>
      </c>
      <c r="H71" s="436">
        <f t="shared" si="29"/>
        <v>35960262.504613563</v>
      </c>
      <c r="I71" s="436">
        <f t="shared" si="29"/>
        <v>36679467.754705831</v>
      </c>
      <c r="J71" s="436">
        <f t="shared" si="29"/>
        <v>37413057.109799951</v>
      </c>
      <c r="K71" s="436">
        <f t="shared" si="29"/>
        <v>38161318.251995951</v>
      </c>
      <c r="L71" s="436">
        <f t="shared" si="29"/>
        <v>38924544.617035873</v>
      </c>
      <c r="M71" s="433"/>
      <c r="N71" s="385">
        <f t="shared" si="24"/>
        <v>356.63589146882913</v>
      </c>
      <c r="O71" s="284">
        <f t="shared" si="25"/>
        <v>0.36016158151260652</v>
      </c>
    </row>
    <row r="72" spans="1:21" ht="16.5" thickBot="1">
      <c r="A72" s="357"/>
      <c r="B72" s="434" t="str">
        <f>B17</f>
        <v>Business Custom Incentive (BCI)</v>
      </c>
      <c r="C72" s="435">
        <f t="shared" si="29"/>
        <v>64165.282545000002</v>
      </c>
      <c r="D72" s="435">
        <f t="shared" si="29"/>
        <v>64165.282545000002</v>
      </c>
      <c r="E72" s="436">
        <f t="shared" si="29"/>
        <v>64165.282545000002</v>
      </c>
      <c r="F72" s="436">
        <f t="shared" si="29"/>
        <v>64165.282545000002</v>
      </c>
      <c r="G72" s="436">
        <f t="shared" si="29"/>
        <v>64165.282545000002</v>
      </c>
      <c r="H72" s="436">
        <f t="shared" si="29"/>
        <v>64165.282545000002</v>
      </c>
      <c r="I72" s="436">
        <f t="shared" si="29"/>
        <v>64165.282545000002</v>
      </c>
      <c r="J72" s="436">
        <f t="shared" si="29"/>
        <v>64165.282545000002</v>
      </c>
      <c r="K72" s="436">
        <f t="shared" si="29"/>
        <v>64165.282545000002</v>
      </c>
      <c r="L72" s="436">
        <f t="shared" si="29"/>
        <v>64165.282545000002</v>
      </c>
      <c r="M72" s="433"/>
      <c r="N72" s="383">
        <f>SUM(C72:L72)/10^6</f>
        <v>0.64165282545000002</v>
      </c>
      <c r="O72" s="386">
        <f t="shared" si="25"/>
        <v>6.4799618300981647E-4</v>
      </c>
    </row>
    <row r="73" spans="1:21">
      <c r="A73" s="378" t="s">
        <v>23</v>
      </c>
      <c r="B73" s="442"/>
      <c r="C73" s="443">
        <f t="shared" ref="C73:E73" si="30">SUM(C61:C66)</f>
        <v>48321340.519643098</v>
      </c>
      <c r="D73" s="443">
        <f t="shared" si="30"/>
        <v>47646532.218712077</v>
      </c>
      <c r="E73" s="444">
        <f t="shared" si="30"/>
        <v>47079723.411637112</v>
      </c>
      <c r="F73" s="444">
        <f t="shared" ref="F73:L73" si="31">SUM(F61:F66)</f>
        <v>46610519.321256235</v>
      </c>
      <c r="G73" s="444">
        <f t="shared" si="31"/>
        <v>46229568.526665136</v>
      </c>
      <c r="H73" s="444">
        <f t="shared" si="31"/>
        <v>45928458.975624382</v>
      </c>
      <c r="I73" s="444">
        <f t="shared" si="31"/>
        <v>45699623.933574542</v>
      </c>
      <c r="J73" s="444">
        <f t="shared" si="31"/>
        <v>45536257.499456152</v>
      </c>
      <c r="K73" s="444">
        <f t="shared" si="31"/>
        <v>45432238.588431321</v>
      </c>
      <c r="L73" s="444">
        <f t="shared" si="31"/>
        <v>45382062.576644644</v>
      </c>
      <c r="M73" s="445"/>
      <c r="N73" s="458">
        <f>SUM(C73:L73)/10^6</f>
        <v>463.86632557164472</v>
      </c>
      <c r="O73" s="447">
        <f>N73/$N$75</f>
        <v>0.46845209196485837</v>
      </c>
      <c r="P73" s="348" t="s">
        <v>28</v>
      </c>
    </row>
    <row r="74" spans="1:21" ht="16.5" thickBot="1">
      <c r="A74" s="379" t="s">
        <v>24</v>
      </c>
      <c r="B74" s="448"/>
      <c r="C74" s="449">
        <f t="shared" ref="C74:L74" si="32">SUM(C68:C72)</f>
        <v>48799329.982492805</v>
      </c>
      <c r="D74" s="449">
        <f t="shared" si="32"/>
        <v>49611204.806292281</v>
      </c>
      <c r="E74" s="450">
        <f t="shared" si="32"/>
        <v>50437724.241865762</v>
      </c>
      <c r="F74" s="450">
        <f t="shared" si="32"/>
        <v>51279164.898601688</v>
      </c>
      <c r="G74" s="450">
        <f t="shared" si="32"/>
        <v>52135808.758787826</v>
      </c>
      <c r="H74" s="450">
        <f t="shared" si="32"/>
        <v>53007943.283440948</v>
      </c>
      <c r="I74" s="450">
        <f t="shared" si="32"/>
        <v>53895861.520237148</v>
      </c>
      <c r="J74" s="450">
        <f t="shared" si="32"/>
        <v>54799862.21358484</v>
      </c>
      <c r="K74" s="450">
        <f t="shared" si="32"/>
        <v>55720249.916882709</v>
      </c>
      <c r="L74" s="450">
        <f t="shared" si="32"/>
        <v>56657335.107006624</v>
      </c>
      <c r="M74" s="445"/>
      <c r="N74" s="459">
        <f>SUM(C74:L74)/10^6</f>
        <v>526.34448472919257</v>
      </c>
      <c r="O74" s="452">
        <f t="shared" si="25"/>
        <v>0.53154790803514174</v>
      </c>
      <c r="P74" s="348" t="s">
        <v>28</v>
      </c>
    </row>
    <row r="75" spans="1:21" ht="16.5" thickBot="1">
      <c r="A75" s="380" t="s">
        <v>25</v>
      </c>
      <c r="B75" s="453"/>
      <c r="C75" s="454">
        <f t="shared" ref="C75:L75" si="33">C73+C74</f>
        <v>97120670.502135903</v>
      </c>
      <c r="D75" s="454">
        <f t="shared" si="33"/>
        <v>97257737.025004357</v>
      </c>
      <c r="E75" s="455">
        <f t="shared" si="33"/>
        <v>97517447.653502882</v>
      </c>
      <c r="F75" s="455">
        <f t="shared" si="33"/>
        <v>97889684.219857931</v>
      </c>
      <c r="G75" s="455">
        <f t="shared" si="33"/>
        <v>98365377.285452962</v>
      </c>
      <c r="H75" s="455">
        <f t="shared" si="33"/>
        <v>98936402.25906533</v>
      </c>
      <c r="I75" s="455">
        <f t="shared" si="33"/>
        <v>99595485.45381169</v>
      </c>
      <c r="J75" s="455">
        <f t="shared" si="33"/>
        <v>100336119.71304099</v>
      </c>
      <c r="K75" s="455">
        <f t="shared" si="33"/>
        <v>101152488.50531402</v>
      </c>
      <c r="L75" s="455">
        <f t="shared" si="33"/>
        <v>102039397.68365127</v>
      </c>
      <c r="M75" s="445"/>
      <c r="N75" s="460">
        <f>N73+N74</f>
        <v>990.21081030083724</v>
      </c>
      <c r="O75" s="457">
        <f t="shared" si="25"/>
        <v>1</v>
      </c>
      <c r="P75" s="348" t="s">
        <v>28</v>
      </c>
      <c r="T75" s="387">
        <f>+G75/G37</f>
        <v>2215.0230483971391</v>
      </c>
      <c r="U75" s="348">
        <f>(SUM(L24:L28)+SUM(L32:L34))/(SUM(L62:L66)+SUM(L70:L72))</f>
        <v>2.6965745295084488E-4</v>
      </c>
    </row>
    <row r="76" spans="1:21">
      <c r="A76" s="388"/>
      <c r="B76" s="382"/>
      <c r="C76" s="418"/>
      <c r="D76" s="418"/>
      <c r="E76" s="418"/>
      <c r="F76" s="418"/>
      <c r="G76" s="418"/>
      <c r="H76" s="418"/>
      <c r="I76" s="418"/>
      <c r="J76" s="418"/>
      <c r="K76" s="418"/>
      <c r="L76" s="418"/>
      <c r="M76" s="418"/>
    </row>
    <row r="77" spans="1:21" ht="6" customHeight="1"/>
    <row r="78" spans="1:21" ht="16.5" thickBot="1"/>
    <row r="79" spans="1:21" ht="19.5" thickBot="1">
      <c r="A79" s="603" t="s">
        <v>29</v>
      </c>
      <c r="B79" s="604"/>
      <c r="C79" s="604"/>
      <c r="D79" s="604"/>
      <c r="E79" s="607"/>
      <c r="F79" s="414"/>
      <c r="G79" s="414"/>
      <c r="H79" s="414"/>
      <c r="I79" s="414"/>
      <c r="J79" s="414"/>
      <c r="K79" s="414"/>
      <c r="L79" s="414"/>
      <c r="M79" s="414"/>
    </row>
    <row r="80" spans="1:21" ht="16.5" thickBot="1">
      <c r="A80" s="349" t="s">
        <v>1</v>
      </c>
      <c r="B80" s="350"/>
      <c r="C80" s="367">
        <f t="shared" ref="C80:L80" si="34">C$4</f>
        <v>2025</v>
      </c>
      <c r="D80" s="367">
        <f t="shared" si="34"/>
        <v>2026</v>
      </c>
      <c r="E80" s="368">
        <f t="shared" si="34"/>
        <v>2027</v>
      </c>
      <c r="F80" s="368">
        <f t="shared" si="34"/>
        <v>2028</v>
      </c>
      <c r="G80" s="368">
        <f t="shared" si="34"/>
        <v>2029</v>
      </c>
      <c r="H80" s="368">
        <f t="shared" si="34"/>
        <v>2030</v>
      </c>
      <c r="I80" s="368">
        <f t="shared" si="34"/>
        <v>2031</v>
      </c>
      <c r="J80" s="368">
        <f t="shared" si="34"/>
        <v>2032</v>
      </c>
      <c r="K80" s="368">
        <f t="shared" si="34"/>
        <v>2033</v>
      </c>
      <c r="L80" s="368">
        <f t="shared" si="34"/>
        <v>2034</v>
      </c>
      <c r="M80" s="354"/>
    </row>
    <row r="81" spans="1:14">
      <c r="A81" s="355" t="s">
        <v>2</v>
      </c>
      <c r="B81" s="369"/>
      <c r="C81" s="429"/>
      <c r="D81" s="429"/>
      <c r="E81" s="430"/>
      <c r="F81" s="430"/>
      <c r="G81" s="430"/>
      <c r="H81" s="430"/>
      <c r="I81" s="430"/>
      <c r="J81" s="430"/>
      <c r="K81" s="430"/>
      <c r="L81" s="430"/>
      <c r="M81" s="418"/>
    </row>
    <row r="82" spans="1:14">
      <c r="A82" s="357"/>
      <c r="B82" s="372" t="str">
        <f>B6</f>
        <v>Residential Load Management (On Call)</v>
      </c>
      <c r="C82" s="431">
        <f t="shared" ref="C82:L85" si="35">C6*C191</f>
        <v>9322.4663055893234</v>
      </c>
      <c r="D82" s="431">
        <f t="shared" si="35"/>
        <v>9557.4985690885442</v>
      </c>
      <c r="E82" s="432">
        <f t="shared" si="35"/>
        <v>9785.0058633144272</v>
      </c>
      <c r="F82" s="432">
        <f t="shared" si="35"/>
        <v>10005.456246669792</v>
      </c>
      <c r="G82" s="432">
        <f t="shared" si="35"/>
        <v>10213.930899908846</v>
      </c>
      <c r="H82" s="432">
        <f t="shared" si="35"/>
        <v>10410.140059188147</v>
      </c>
      <c r="I82" s="432">
        <f t="shared" si="35"/>
        <v>10593.18190602966</v>
      </c>
      <c r="J82" s="432">
        <f t="shared" si="35"/>
        <v>10761.79655873392</v>
      </c>
      <c r="K82" s="432">
        <f t="shared" si="35"/>
        <v>10915.151568976828</v>
      </c>
      <c r="L82" s="432">
        <f t="shared" si="35"/>
        <v>11055.394728529742</v>
      </c>
      <c r="M82" s="433"/>
      <c r="N82" s="425"/>
    </row>
    <row r="83" spans="1:14">
      <c r="A83" s="357"/>
      <c r="B83" s="434" t="str">
        <f>B7</f>
        <v>Residential Air Conditioning</v>
      </c>
      <c r="C83" s="435">
        <f t="shared" si="35"/>
        <v>2160</v>
      </c>
      <c r="D83" s="435">
        <f t="shared" si="35"/>
        <v>2181.6</v>
      </c>
      <c r="E83" s="436">
        <f t="shared" si="35"/>
        <v>2203.4159999999997</v>
      </c>
      <c r="F83" s="436">
        <f t="shared" si="35"/>
        <v>2225.4501599999999</v>
      </c>
      <c r="G83" s="436">
        <f t="shared" si="35"/>
        <v>2247.7046615999998</v>
      </c>
      <c r="H83" s="436">
        <f t="shared" si="35"/>
        <v>2270.1817082159996</v>
      </c>
      <c r="I83" s="436">
        <f t="shared" si="35"/>
        <v>2292.8835252981594</v>
      </c>
      <c r="J83" s="436">
        <f t="shared" si="35"/>
        <v>2315.8123605511414</v>
      </c>
      <c r="K83" s="436">
        <f t="shared" si="35"/>
        <v>2338.9704841566527</v>
      </c>
      <c r="L83" s="436">
        <f t="shared" si="35"/>
        <v>2362.3601889982192</v>
      </c>
      <c r="M83" s="433"/>
    </row>
    <row r="84" spans="1:14">
      <c r="A84" s="357"/>
      <c r="B84" s="434" t="str">
        <f>B8</f>
        <v>Residential New Construction (BuildSmart)</v>
      </c>
      <c r="C84" s="435">
        <f t="shared" si="35"/>
        <v>1369</v>
      </c>
      <c r="D84" s="435">
        <f t="shared" si="35"/>
        <v>1382.69</v>
      </c>
      <c r="E84" s="436">
        <f t="shared" si="35"/>
        <v>1396.5168999999999</v>
      </c>
      <c r="F84" s="436">
        <f t="shared" si="35"/>
        <v>1410.4820689999999</v>
      </c>
      <c r="G84" s="436">
        <f t="shared" si="35"/>
        <v>1424.5868896899999</v>
      </c>
      <c r="H84" s="436">
        <f t="shared" si="35"/>
        <v>1438.8327585869001</v>
      </c>
      <c r="I84" s="436">
        <f t="shared" si="35"/>
        <v>1453.221086172769</v>
      </c>
      <c r="J84" s="436">
        <f t="shared" si="35"/>
        <v>1467.7532970344969</v>
      </c>
      <c r="K84" s="436">
        <f t="shared" si="35"/>
        <v>1482.4308300048419</v>
      </c>
      <c r="L84" s="436">
        <f t="shared" si="35"/>
        <v>1497.2551383048904</v>
      </c>
      <c r="M84" s="433"/>
    </row>
    <row r="85" spans="1:14">
      <c r="A85" s="357"/>
      <c r="B85" s="434" t="str">
        <f>B9</f>
        <v>Residential Ceiling Insulation</v>
      </c>
      <c r="C85" s="435">
        <f t="shared" si="35"/>
        <v>4853.7247444993163</v>
      </c>
      <c r="D85" s="435">
        <f t="shared" si="35"/>
        <v>4368.3522700493841</v>
      </c>
      <c r="E85" s="436">
        <f t="shared" si="35"/>
        <v>3931.5170430444459</v>
      </c>
      <c r="F85" s="436">
        <f t="shared" si="35"/>
        <v>3538.3653387400013</v>
      </c>
      <c r="G85" s="436">
        <f t="shared" si="35"/>
        <v>3184.5288048660009</v>
      </c>
      <c r="H85" s="436">
        <f t="shared" si="35"/>
        <v>2866.0759243794009</v>
      </c>
      <c r="I85" s="436">
        <f t="shared" si="35"/>
        <v>2579.4683319414612</v>
      </c>
      <c r="J85" s="436">
        <f t="shared" si="35"/>
        <v>2321.521498747315</v>
      </c>
      <c r="K85" s="436">
        <f t="shared" si="35"/>
        <v>2089.3693488725835</v>
      </c>
      <c r="L85" s="436">
        <f t="shared" si="35"/>
        <v>1880.4324139853252</v>
      </c>
      <c r="M85" s="433"/>
    </row>
    <row r="86" spans="1:14">
      <c r="A86" s="357"/>
      <c r="B86" s="376" t="s">
        <v>8</v>
      </c>
      <c r="C86" s="435">
        <f t="shared" ref="C86:L86" si="36">C10*C196</f>
        <v>425.40130706573211</v>
      </c>
      <c r="D86" s="435">
        <f t="shared" si="36"/>
        <v>425.40130706573211</v>
      </c>
      <c r="E86" s="436">
        <f t="shared" si="36"/>
        <v>425.40130706573211</v>
      </c>
      <c r="F86" s="436">
        <f t="shared" si="36"/>
        <v>425.40130706573211</v>
      </c>
      <c r="G86" s="436">
        <f t="shared" si="36"/>
        <v>425.40130706573211</v>
      </c>
      <c r="H86" s="436">
        <f t="shared" si="36"/>
        <v>425.40130706573211</v>
      </c>
      <c r="I86" s="436">
        <f t="shared" si="36"/>
        <v>425.40130706573211</v>
      </c>
      <c r="J86" s="436">
        <f t="shared" si="36"/>
        <v>425.40130706573211</v>
      </c>
      <c r="K86" s="436">
        <f t="shared" si="36"/>
        <v>425.40130706573211</v>
      </c>
      <c r="L86" s="436">
        <f t="shared" si="36"/>
        <v>425.40130706573211</v>
      </c>
      <c r="M86" s="420"/>
      <c r="N86" s="461"/>
    </row>
    <row r="87" spans="1:14" ht="16.5" thickBot="1">
      <c r="A87" s="364"/>
      <c r="B87" s="437" t="str">
        <f>B11</f>
        <v>Residential Low Income</v>
      </c>
      <c r="C87" s="438">
        <f t="shared" ref="C87:L87" si="37">C11*C196</f>
        <v>8082.6248342489098</v>
      </c>
      <c r="D87" s="438">
        <f t="shared" si="37"/>
        <v>8163.4510825913985</v>
      </c>
      <c r="E87" s="439">
        <f t="shared" si="37"/>
        <v>8245.0855934173142</v>
      </c>
      <c r="F87" s="439">
        <f t="shared" si="37"/>
        <v>8327.5364493514862</v>
      </c>
      <c r="G87" s="439">
        <f t="shared" si="37"/>
        <v>8410.8118138450009</v>
      </c>
      <c r="H87" s="439">
        <f t="shared" si="37"/>
        <v>8494.9199319834515</v>
      </c>
      <c r="I87" s="439">
        <f t="shared" si="37"/>
        <v>8579.869131303285</v>
      </c>
      <c r="J87" s="439">
        <f t="shared" si="37"/>
        <v>8665.6678226163185</v>
      </c>
      <c r="K87" s="439">
        <f t="shared" si="37"/>
        <v>8752.3245008424801</v>
      </c>
      <c r="L87" s="439">
        <f t="shared" si="37"/>
        <v>8839.847745850906</v>
      </c>
      <c r="M87" s="433"/>
    </row>
    <row r="88" spans="1:14">
      <c r="A88" s="355" t="s">
        <v>10</v>
      </c>
      <c r="B88" s="369"/>
      <c r="C88" s="440"/>
      <c r="D88" s="440"/>
      <c r="E88" s="441"/>
      <c r="F88" s="441"/>
      <c r="G88" s="441"/>
      <c r="H88" s="441"/>
      <c r="I88" s="441"/>
      <c r="J88" s="441"/>
      <c r="K88" s="441"/>
      <c r="L88" s="441"/>
      <c r="M88" s="433"/>
    </row>
    <row r="89" spans="1:14">
      <c r="A89" s="357"/>
      <c r="B89" s="372" t="str">
        <f>B13</f>
        <v>Business On Call</v>
      </c>
      <c r="C89" s="431">
        <f t="shared" ref="C89:L93" si="38">C13*C198</f>
        <v>1094.0138884607229</v>
      </c>
      <c r="D89" s="431">
        <f t="shared" si="38"/>
        <v>1084.9557226843037</v>
      </c>
      <c r="E89" s="432">
        <f t="shared" si="38"/>
        <v>1076.7033948210455</v>
      </c>
      <c r="F89" s="432">
        <f t="shared" si="38"/>
        <v>1069.0784674711597</v>
      </c>
      <c r="G89" s="432">
        <f t="shared" si="38"/>
        <v>1062.104670582977</v>
      </c>
      <c r="H89" s="432">
        <f t="shared" si="38"/>
        <v>1055.7304641847361</v>
      </c>
      <c r="I89" s="432">
        <f t="shared" si="38"/>
        <v>1049.9380404189933</v>
      </c>
      <c r="J89" s="432">
        <f t="shared" si="38"/>
        <v>1044.7161181565698</v>
      </c>
      <c r="K89" s="432">
        <f t="shared" si="38"/>
        <v>1040.0571222535832</v>
      </c>
      <c r="L89" s="432">
        <f t="shared" si="38"/>
        <v>1035.8968937645689</v>
      </c>
      <c r="M89" s="433"/>
    </row>
    <row r="90" spans="1:14">
      <c r="A90" s="357"/>
      <c r="B90" s="434" t="str">
        <f>B14</f>
        <v>Commercial/Industrial Demand Reduction</v>
      </c>
      <c r="C90" s="435">
        <f t="shared" si="38"/>
        <v>5019.8901307065735</v>
      </c>
      <c r="D90" s="435">
        <f t="shared" si="38"/>
        <v>4969.6912293995074</v>
      </c>
      <c r="E90" s="436">
        <f t="shared" si="38"/>
        <v>4919.9943171055129</v>
      </c>
      <c r="F90" s="436">
        <f t="shared" si="38"/>
        <v>4870.7943739344573</v>
      </c>
      <c r="G90" s="436">
        <f t="shared" si="38"/>
        <v>4822.0864301951133</v>
      </c>
      <c r="H90" s="436">
        <f t="shared" si="38"/>
        <v>4773.8655658931611</v>
      </c>
      <c r="I90" s="436">
        <f t="shared" si="38"/>
        <v>4726.1269102342303</v>
      </c>
      <c r="J90" s="436">
        <f t="shared" si="38"/>
        <v>4678.865641131888</v>
      </c>
      <c r="K90" s="436">
        <f t="shared" si="38"/>
        <v>4632.0769847205693</v>
      </c>
      <c r="L90" s="436">
        <f t="shared" si="38"/>
        <v>4585.7562148733632</v>
      </c>
      <c r="M90" s="433"/>
    </row>
    <row r="91" spans="1:14">
      <c r="A91" s="357"/>
      <c r="B91" s="434" t="str">
        <f>B15</f>
        <v>Business Heating, Ventilating, &amp; Air 
Conditioning (HVAC)</v>
      </c>
      <c r="C91" s="435">
        <f t="shared" si="38"/>
        <v>6023.8681568478878</v>
      </c>
      <c r="D91" s="435">
        <f t="shared" si="38"/>
        <v>6084.1068384163673</v>
      </c>
      <c r="E91" s="436">
        <f t="shared" si="38"/>
        <v>6144.9479068005312</v>
      </c>
      <c r="F91" s="436">
        <f t="shared" si="38"/>
        <v>6206.3973858685367</v>
      </c>
      <c r="G91" s="436">
        <f t="shared" si="38"/>
        <v>6268.4613597272228</v>
      </c>
      <c r="H91" s="436">
        <f t="shared" si="38"/>
        <v>6331.1459733244947</v>
      </c>
      <c r="I91" s="436">
        <f t="shared" si="38"/>
        <v>6394.4574330577398</v>
      </c>
      <c r="J91" s="436">
        <f t="shared" si="38"/>
        <v>6458.4020073883166</v>
      </c>
      <c r="K91" s="436">
        <f t="shared" si="38"/>
        <v>6522.9860274621997</v>
      </c>
      <c r="L91" s="436">
        <f t="shared" si="38"/>
        <v>6588.215887736822</v>
      </c>
      <c r="M91" s="433"/>
    </row>
    <row r="92" spans="1:14">
      <c r="A92" s="357"/>
      <c r="B92" s="434" t="str">
        <f>B16</f>
        <v>Business Lighting</v>
      </c>
      <c r="C92" s="435">
        <f t="shared" si="38"/>
        <v>4015.9121045652587</v>
      </c>
      <c r="D92" s="435">
        <f t="shared" si="38"/>
        <v>4096.2303466565636</v>
      </c>
      <c r="E92" s="436">
        <f t="shared" si="38"/>
        <v>4178.1549535896957</v>
      </c>
      <c r="F92" s="436">
        <f t="shared" si="38"/>
        <v>4261.7180526614893</v>
      </c>
      <c r="G92" s="436">
        <f t="shared" si="38"/>
        <v>4346.9524137147191</v>
      </c>
      <c r="H92" s="436">
        <f t="shared" si="38"/>
        <v>4433.8914619890129</v>
      </c>
      <c r="I92" s="436">
        <f t="shared" si="38"/>
        <v>4522.5692912287932</v>
      </c>
      <c r="J92" s="436">
        <f t="shared" si="38"/>
        <v>4613.0206770533696</v>
      </c>
      <c r="K92" s="436">
        <f t="shared" si="38"/>
        <v>4705.281090594437</v>
      </c>
      <c r="L92" s="436">
        <f t="shared" si="38"/>
        <v>4799.3867124063263</v>
      </c>
      <c r="M92" s="433"/>
    </row>
    <row r="93" spans="1:14" ht="16.5" thickBot="1">
      <c r="A93" s="357"/>
      <c r="B93" s="434" t="str">
        <f>B17</f>
        <v>Business Custom Incentive (BCI)</v>
      </c>
      <c r="C93" s="435">
        <f t="shared" si="38"/>
        <v>25.099450653532866</v>
      </c>
      <c r="D93" s="435">
        <f t="shared" si="38"/>
        <v>25.099450653532866</v>
      </c>
      <c r="E93" s="436">
        <f t="shared" si="38"/>
        <v>25.099450653532866</v>
      </c>
      <c r="F93" s="436">
        <f t="shared" si="38"/>
        <v>25.099450653532866</v>
      </c>
      <c r="G93" s="436">
        <f t="shared" si="38"/>
        <v>25.099450653532866</v>
      </c>
      <c r="H93" s="436">
        <f t="shared" si="38"/>
        <v>25.099450653532866</v>
      </c>
      <c r="I93" s="436">
        <f t="shared" si="38"/>
        <v>25.099450653532866</v>
      </c>
      <c r="J93" s="436">
        <f t="shared" si="38"/>
        <v>25.099450653532866</v>
      </c>
      <c r="K93" s="436">
        <f t="shared" si="38"/>
        <v>25.099450653532866</v>
      </c>
      <c r="L93" s="436">
        <f t="shared" si="38"/>
        <v>25.099450653532866</v>
      </c>
      <c r="M93" s="433"/>
    </row>
    <row r="94" spans="1:14">
      <c r="A94" s="378" t="s">
        <v>23</v>
      </c>
      <c r="B94" s="442"/>
      <c r="C94" s="443">
        <f t="shared" ref="C94:E94" si="39">SUM(C82:C87)</f>
        <v>26213.217191403281</v>
      </c>
      <c r="D94" s="443">
        <f t="shared" si="39"/>
        <v>26078.993228795058</v>
      </c>
      <c r="E94" s="444">
        <f t="shared" si="39"/>
        <v>25986.942706841917</v>
      </c>
      <c r="F94" s="444">
        <f t="shared" ref="F94:L94" si="40">SUM(F82:F87)</f>
        <v>25932.69157082701</v>
      </c>
      <c r="G94" s="444">
        <f t="shared" si="40"/>
        <v>25906.964376975578</v>
      </c>
      <c r="H94" s="444">
        <f t="shared" si="40"/>
        <v>25905.55168941963</v>
      </c>
      <c r="I94" s="444">
        <f t="shared" si="40"/>
        <v>25924.025287811062</v>
      </c>
      <c r="J94" s="444">
        <f t="shared" si="40"/>
        <v>25957.952844748921</v>
      </c>
      <c r="K94" s="444">
        <f t="shared" si="40"/>
        <v>26003.648039919113</v>
      </c>
      <c r="L94" s="444">
        <f t="shared" si="40"/>
        <v>26060.691522734814</v>
      </c>
      <c r="M94" s="433"/>
      <c r="N94" s="462">
        <f t="shared" ref="N94:N95" si="41">SUM(C94:L94)</f>
        <v>259970.67845947639</v>
      </c>
    </row>
    <row r="95" spans="1:14" ht="16.5" thickBot="1">
      <c r="A95" s="379" t="s">
        <v>24</v>
      </c>
      <c r="B95" s="448"/>
      <c r="C95" s="449">
        <f t="shared" ref="C95:L95" si="42">SUM(C89:C93)</f>
        <v>16178.783731233976</v>
      </c>
      <c r="D95" s="449">
        <f t="shared" si="42"/>
        <v>16260.083587810275</v>
      </c>
      <c r="E95" s="450">
        <f t="shared" si="42"/>
        <v>16344.900022970318</v>
      </c>
      <c r="F95" s="450">
        <f t="shared" si="42"/>
        <v>16433.087730589174</v>
      </c>
      <c r="G95" s="450">
        <f t="shared" si="42"/>
        <v>16524.704324873564</v>
      </c>
      <c r="H95" s="450">
        <f t="shared" si="42"/>
        <v>16619.732916044937</v>
      </c>
      <c r="I95" s="450">
        <f t="shared" si="42"/>
        <v>16718.191125593286</v>
      </c>
      <c r="J95" s="450">
        <f t="shared" si="42"/>
        <v>16820.103894383676</v>
      </c>
      <c r="K95" s="450">
        <f t="shared" si="42"/>
        <v>16925.500675684318</v>
      </c>
      <c r="L95" s="450">
        <f t="shared" si="42"/>
        <v>17034.35515943461</v>
      </c>
      <c r="M95" s="433"/>
      <c r="N95" s="445">
        <f t="shared" si="41"/>
        <v>165859.44316861813</v>
      </c>
    </row>
    <row r="96" spans="1:14" ht="16.5" thickBot="1">
      <c r="A96" s="380" t="s">
        <v>25</v>
      </c>
      <c r="B96" s="453"/>
      <c r="C96" s="454">
        <f t="shared" ref="C96:L96" si="43">C94+C95</f>
        <v>42392.000922637257</v>
      </c>
      <c r="D96" s="454">
        <f t="shared" si="43"/>
        <v>42339.076816605331</v>
      </c>
      <c r="E96" s="455">
        <f t="shared" si="43"/>
        <v>42331.842729812233</v>
      </c>
      <c r="F96" s="455">
        <f t="shared" si="43"/>
        <v>42365.779301416187</v>
      </c>
      <c r="G96" s="455">
        <f t="shared" si="43"/>
        <v>42431.668701849143</v>
      </c>
      <c r="H96" s="455">
        <f t="shared" si="43"/>
        <v>42525.284605464563</v>
      </c>
      <c r="I96" s="455">
        <f t="shared" si="43"/>
        <v>42642.216413404349</v>
      </c>
      <c r="J96" s="455">
        <f t="shared" si="43"/>
        <v>42778.056739132597</v>
      </c>
      <c r="K96" s="455">
        <f t="shared" si="43"/>
        <v>42929.148715603427</v>
      </c>
      <c r="L96" s="455">
        <f t="shared" si="43"/>
        <v>43095.046682169428</v>
      </c>
      <c r="M96" s="433"/>
      <c r="N96" s="463">
        <f t="shared" ref="N96" si="44">N94+N95</f>
        <v>425830.12162809452</v>
      </c>
    </row>
    <row r="97" spans="1:14" ht="16.5" thickBot="1"/>
    <row r="98" spans="1:14" ht="19.5" thickBot="1">
      <c r="A98" s="603" t="s">
        <v>30</v>
      </c>
      <c r="B98" s="604"/>
      <c r="C98" s="604"/>
      <c r="D98" s="604"/>
      <c r="E98" s="607"/>
      <c r="F98" s="414"/>
      <c r="G98" s="414"/>
      <c r="H98" s="414"/>
      <c r="I98" s="414"/>
      <c r="J98" s="414"/>
      <c r="K98" s="414"/>
      <c r="L98" s="414"/>
      <c r="M98" s="414"/>
    </row>
    <row r="99" spans="1:14" ht="16.5" thickBot="1">
      <c r="A99" s="349" t="s">
        <v>1</v>
      </c>
      <c r="B99" s="350"/>
      <c r="C99" s="367">
        <f t="shared" ref="C99:L99" si="45">C$4</f>
        <v>2025</v>
      </c>
      <c r="D99" s="367">
        <f t="shared" si="45"/>
        <v>2026</v>
      </c>
      <c r="E99" s="368">
        <f t="shared" si="45"/>
        <v>2027</v>
      </c>
      <c r="F99" s="368">
        <f t="shared" si="45"/>
        <v>2028</v>
      </c>
      <c r="G99" s="368">
        <f t="shared" si="45"/>
        <v>2029</v>
      </c>
      <c r="H99" s="368">
        <f t="shared" si="45"/>
        <v>2030</v>
      </c>
      <c r="I99" s="368">
        <f t="shared" si="45"/>
        <v>2031</v>
      </c>
      <c r="J99" s="368">
        <f t="shared" si="45"/>
        <v>2032</v>
      </c>
      <c r="K99" s="368">
        <f t="shared" si="45"/>
        <v>2033</v>
      </c>
      <c r="L99" s="368">
        <f t="shared" si="45"/>
        <v>2034</v>
      </c>
    </row>
    <row r="100" spans="1:14">
      <c r="A100" s="355" t="s">
        <v>2</v>
      </c>
      <c r="B100" s="369"/>
      <c r="C100" s="429"/>
      <c r="D100" s="429"/>
      <c r="E100" s="430"/>
      <c r="F100" s="430"/>
      <c r="G100" s="430"/>
      <c r="H100" s="430"/>
      <c r="I100" s="430"/>
      <c r="J100" s="430"/>
      <c r="K100" s="430"/>
      <c r="L100" s="430"/>
    </row>
    <row r="101" spans="1:14">
      <c r="A101" s="357"/>
      <c r="B101" s="372" t="str">
        <f>B6</f>
        <v>Residential Load Management (On Call)</v>
      </c>
      <c r="C101" s="431">
        <f t="shared" ref="C101:L104" si="46">C6*C207</f>
        <v>8693.9854310552128</v>
      </c>
      <c r="D101" s="431">
        <f t="shared" si="46"/>
        <v>8913.1728228578559</v>
      </c>
      <c r="E101" s="432">
        <f t="shared" si="46"/>
        <v>9125.3425466864883</v>
      </c>
      <c r="F101" s="432">
        <f t="shared" si="46"/>
        <v>9330.931106444863</v>
      </c>
      <c r="G101" s="432">
        <f t="shared" si="46"/>
        <v>9525.3512886790377</v>
      </c>
      <c r="H101" s="432">
        <f t="shared" si="46"/>
        <v>9708.332864186701</v>
      </c>
      <c r="I101" s="432">
        <f t="shared" si="46"/>
        <v>9879.0348112411448</v>
      </c>
      <c r="J101" s="432">
        <f t="shared" si="46"/>
        <v>10036.282183987814</v>
      </c>
      <c r="K101" s="432">
        <f t="shared" si="46"/>
        <v>10179.298654214346</v>
      </c>
      <c r="L101" s="432">
        <f t="shared" si="46"/>
        <v>10310.087218741222</v>
      </c>
      <c r="M101" s="464"/>
      <c r="N101" s="464"/>
    </row>
    <row r="102" spans="1:14">
      <c r="A102" s="357"/>
      <c r="B102" s="434" t="str">
        <f>B7</f>
        <v>Residential Air Conditioning</v>
      </c>
      <c r="C102" s="435">
        <f t="shared" si="46"/>
        <v>5220</v>
      </c>
      <c r="D102" s="435">
        <f t="shared" si="46"/>
        <v>5272.2</v>
      </c>
      <c r="E102" s="436">
        <f t="shared" si="46"/>
        <v>5324.9219999999996</v>
      </c>
      <c r="F102" s="436">
        <f t="shared" si="46"/>
        <v>5378.1712199999993</v>
      </c>
      <c r="G102" s="436">
        <f t="shared" si="46"/>
        <v>5431.9529321999989</v>
      </c>
      <c r="H102" s="436">
        <f t="shared" si="46"/>
        <v>5486.2724615219995</v>
      </c>
      <c r="I102" s="436">
        <f t="shared" si="46"/>
        <v>5541.1351861372186</v>
      </c>
      <c r="J102" s="436">
        <f t="shared" si="46"/>
        <v>5596.5465379985908</v>
      </c>
      <c r="K102" s="436">
        <f t="shared" si="46"/>
        <v>5652.512003378577</v>
      </c>
      <c r="L102" s="436">
        <f t="shared" si="46"/>
        <v>5709.0371234123631</v>
      </c>
    </row>
    <row r="103" spans="1:14">
      <c r="A103" s="357"/>
      <c r="B103" s="434" t="str">
        <f>B8</f>
        <v>Residential New Construction (BuildSmart)</v>
      </c>
      <c r="C103" s="435">
        <f t="shared" si="46"/>
        <v>481</v>
      </c>
      <c r="D103" s="435">
        <f t="shared" si="46"/>
        <v>485.81</v>
      </c>
      <c r="E103" s="436">
        <f t="shared" si="46"/>
        <v>490.66809999999998</v>
      </c>
      <c r="F103" s="436">
        <f t="shared" si="46"/>
        <v>495.57478099999997</v>
      </c>
      <c r="G103" s="436">
        <f t="shared" si="46"/>
        <v>500.53052881000002</v>
      </c>
      <c r="H103" s="436">
        <f t="shared" si="46"/>
        <v>505.53583409810005</v>
      </c>
      <c r="I103" s="436">
        <f t="shared" si="46"/>
        <v>510.59119243908106</v>
      </c>
      <c r="J103" s="436">
        <f t="shared" si="46"/>
        <v>515.69710436347191</v>
      </c>
      <c r="K103" s="436">
        <f t="shared" si="46"/>
        <v>520.85407540710662</v>
      </c>
      <c r="L103" s="436">
        <f t="shared" si="46"/>
        <v>526.06261616117774</v>
      </c>
    </row>
    <row r="104" spans="1:14">
      <c r="A104" s="357"/>
      <c r="B104" s="434" t="str">
        <f>B9</f>
        <v>Residential Ceiling Insulation</v>
      </c>
      <c r="C104" s="435">
        <f t="shared" si="46"/>
        <v>1791.3946598368368</v>
      </c>
      <c r="D104" s="435">
        <f t="shared" si="46"/>
        <v>1612.2551938531533</v>
      </c>
      <c r="E104" s="436">
        <f t="shared" si="46"/>
        <v>1451.0296744678378</v>
      </c>
      <c r="F104" s="436">
        <f t="shared" si="46"/>
        <v>1305.926707021054</v>
      </c>
      <c r="G104" s="436">
        <f t="shared" si="46"/>
        <v>1175.3340363189486</v>
      </c>
      <c r="H104" s="436">
        <f t="shared" si="46"/>
        <v>1057.8006326870538</v>
      </c>
      <c r="I104" s="436">
        <f t="shared" si="46"/>
        <v>952.02056941834849</v>
      </c>
      <c r="J104" s="436">
        <f t="shared" si="46"/>
        <v>856.81851247651366</v>
      </c>
      <c r="K104" s="436">
        <f t="shared" si="46"/>
        <v>771.13666122886229</v>
      </c>
      <c r="L104" s="436">
        <f t="shared" si="46"/>
        <v>694.02299510597607</v>
      </c>
    </row>
    <row r="105" spans="1:14">
      <c r="A105" s="357"/>
      <c r="B105" s="376" t="s">
        <v>8</v>
      </c>
      <c r="C105" s="435">
        <f t="shared" ref="C105:L105" si="47">C10*C212</f>
        <v>97.949999999999989</v>
      </c>
      <c r="D105" s="435">
        <f t="shared" si="47"/>
        <v>97.949999999999989</v>
      </c>
      <c r="E105" s="436">
        <f t="shared" si="47"/>
        <v>97.949999999999989</v>
      </c>
      <c r="F105" s="436">
        <f t="shared" si="47"/>
        <v>97.949999999999989</v>
      </c>
      <c r="G105" s="436">
        <f t="shared" si="47"/>
        <v>97.949999999999989</v>
      </c>
      <c r="H105" s="436">
        <f t="shared" si="47"/>
        <v>97.949999999999989</v>
      </c>
      <c r="I105" s="436">
        <f t="shared" si="47"/>
        <v>97.949999999999989</v>
      </c>
      <c r="J105" s="436">
        <f t="shared" si="47"/>
        <v>97.949999999999989</v>
      </c>
      <c r="K105" s="436">
        <f t="shared" si="47"/>
        <v>97.949999999999989</v>
      </c>
      <c r="L105" s="436">
        <f t="shared" si="47"/>
        <v>97.949999999999989</v>
      </c>
      <c r="M105" s="420"/>
      <c r="N105" s="461"/>
    </row>
    <row r="106" spans="1:14" ht="16.5" thickBot="1">
      <c r="A106" s="364"/>
      <c r="B106" s="437" t="str">
        <f>B11</f>
        <v>Residential Low Income</v>
      </c>
      <c r="C106" s="438">
        <f t="shared" ref="C106:L106" si="48">C11*C212</f>
        <v>1861.05</v>
      </c>
      <c r="D106" s="438">
        <f t="shared" si="48"/>
        <v>1879.6605</v>
      </c>
      <c r="E106" s="439">
        <f t="shared" si="48"/>
        <v>1898.457105</v>
      </c>
      <c r="F106" s="439">
        <f t="shared" si="48"/>
        <v>1917.4416760500001</v>
      </c>
      <c r="G106" s="439">
        <f t="shared" si="48"/>
        <v>1936.6160928105</v>
      </c>
      <c r="H106" s="439">
        <f t="shared" si="48"/>
        <v>1955.9822537386049</v>
      </c>
      <c r="I106" s="439">
        <f t="shared" si="48"/>
        <v>1975.5420762759909</v>
      </c>
      <c r="J106" s="439">
        <f t="shared" si="48"/>
        <v>1995.2974970387509</v>
      </c>
      <c r="K106" s="439">
        <f t="shared" si="48"/>
        <v>2015.2504720091383</v>
      </c>
      <c r="L106" s="439">
        <f t="shared" si="48"/>
        <v>2035.4029767292295</v>
      </c>
    </row>
    <row r="107" spans="1:14">
      <c r="A107" s="355" t="s">
        <v>10</v>
      </c>
      <c r="B107" s="369"/>
      <c r="C107" s="440"/>
      <c r="D107" s="440"/>
      <c r="E107" s="441"/>
      <c r="F107" s="441"/>
      <c r="G107" s="441"/>
      <c r="H107" s="441"/>
      <c r="I107" s="441"/>
      <c r="J107" s="441"/>
      <c r="K107" s="441"/>
      <c r="L107" s="441"/>
    </row>
    <row r="108" spans="1:14">
      <c r="A108" s="357"/>
      <c r="B108" s="372" t="str">
        <f>B13</f>
        <v>Business On Call</v>
      </c>
      <c r="C108" s="431">
        <f t="shared" ref="C108:L112" si="49">C13*C214</f>
        <v>0</v>
      </c>
      <c r="D108" s="431">
        <f t="shared" si="49"/>
        <v>0</v>
      </c>
      <c r="E108" s="432">
        <f t="shared" si="49"/>
        <v>0</v>
      </c>
      <c r="F108" s="432">
        <f t="shared" si="49"/>
        <v>0</v>
      </c>
      <c r="G108" s="432">
        <f t="shared" si="49"/>
        <v>0</v>
      </c>
      <c r="H108" s="432">
        <f t="shared" si="49"/>
        <v>0</v>
      </c>
      <c r="I108" s="432">
        <f t="shared" si="49"/>
        <v>0</v>
      </c>
      <c r="J108" s="432">
        <f t="shared" si="49"/>
        <v>0</v>
      </c>
      <c r="K108" s="432">
        <f t="shared" si="49"/>
        <v>0</v>
      </c>
      <c r="L108" s="432">
        <f t="shared" si="49"/>
        <v>0</v>
      </c>
    </row>
    <row r="109" spans="1:14">
      <c r="A109" s="357"/>
      <c r="B109" s="434" t="str">
        <f>B14</f>
        <v>Commercial/Industrial Demand Reduction</v>
      </c>
      <c r="C109" s="435">
        <f t="shared" si="49"/>
        <v>3045.5578708088647</v>
      </c>
      <c r="D109" s="435">
        <f t="shared" si="49"/>
        <v>3015.1022921007761</v>
      </c>
      <c r="E109" s="436">
        <f t="shared" si="49"/>
        <v>2984.9512691797686</v>
      </c>
      <c r="F109" s="436">
        <f t="shared" si="49"/>
        <v>2955.1017564879708</v>
      </c>
      <c r="G109" s="436">
        <f t="shared" si="49"/>
        <v>2925.5507389230911</v>
      </c>
      <c r="H109" s="436">
        <f t="shared" si="49"/>
        <v>2896.2952315338598</v>
      </c>
      <c r="I109" s="436">
        <f t="shared" si="49"/>
        <v>2867.3322792185218</v>
      </c>
      <c r="J109" s="436">
        <f t="shared" si="49"/>
        <v>2838.6589564263363</v>
      </c>
      <c r="K109" s="436">
        <f t="shared" si="49"/>
        <v>2810.2723668620733</v>
      </c>
      <c r="L109" s="436">
        <f t="shared" si="49"/>
        <v>2782.169643193452</v>
      </c>
    </row>
    <row r="110" spans="1:14">
      <c r="A110" s="357"/>
      <c r="B110" s="434" t="str">
        <f>B15</f>
        <v>Business Heating, Ventilating, &amp; Air 
Conditioning (HVAC)</v>
      </c>
      <c r="C110" s="435">
        <f t="shared" si="49"/>
        <v>2301.7698961675269</v>
      </c>
      <c r="D110" s="435">
        <f t="shared" si="49"/>
        <v>2324.7875951292021</v>
      </c>
      <c r="E110" s="436">
        <f t="shared" si="49"/>
        <v>2348.0354710804941</v>
      </c>
      <c r="F110" s="436">
        <f t="shared" si="49"/>
        <v>2371.5158257912994</v>
      </c>
      <c r="G110" s="436">
        <f t="shared" si="49"/>
        <v>2395.2309840492126</v>
      </c>
      <c r="H110" s="436">
        <f t="shared" si="49"/>
        <v>2419.1832938897046</v>
      </c>
      <c r="I110" s="436">
        <f t="shared" si="49"/>
        <v>2443.3751268286014</v>
      </c>
      <c r="J110" s="436">
        <f t="shared" si="49"/>
        <v>2467.8088780968874</v>
      </c>
      <c r="K110" s="436">
        <f t="shared" si="49"/>
        <v>2492.4869668778565</v>
      </c>
      <c r="L110" s="436">
        <f t="shared" si="49"/>
        <v>2517.4118365466347</v>
      </c>
    </row>
    <row r="111" spans="1:14">
      <c r="A111" s="357"/>
      <c r="B111" s="434" t="str">
        <f>B16</f>
        <v>Business Lighting</v>
      </c>
      <c r="C111" s="435">
        <f t="shared" si="49"/>
        <v>3480</v>
      </c>
      <c r="D111" s="435">
        <f t="shared" si="49"/>
        <v>3549.6</v>
      </c>
      <c r="E111" s="436">
        <f t="shared" si="49"/>
        <v>3620.5920000000001</v>
      </c>
      <c r="F111" s="436">
        <f t="shared" si="49"/>
        <v>3693.0038400000003</v>
      </c>
      <c r="G111" s="436">
        <f t="shared" si="49"/>
        <v>3766.8639168000004</v>
      </c>
      <c r="H111" s="436">
        <f t="shared" si="49"/>
        <v>3842.201195136</v>
      </c>
      <c r="I111" s="436">
        <f t="shared" si="49"/>
        <v>3919.0452190387196</v>
      </c>
      <c r="J111" s="436">
        <f t="shared" si="49"/>
        <v>3997.4261234194946</v>
      </c>
      <c r="K111" s="436">
        <f t="shared" si="49"/>
        <v>4077.3746458878845</v>
      </c>
      <c r="L111" s="436">
        <f t="shared" si="49"/>
        <v>4158.9221388056421</v>
      </c>
    </row>
    <row r="112" spans="1:14" ht="16.5" thickBot="1">
      <c r="A112" s="357"/>
      <c r="B112" s="434" t="str">
        <f>B17</f>
        <v>Business Custom Incentive (BCI)</v>
      </c>
      <c r="C112" s="435">
        <f t="shared" si="49"/>
        <v>25</v>
      </c>
      <c r="D112" s="435">
        <f t="shared" si="49"/>
        <v>25</v>
      </c>
      <c r="E112" s="436">
        <f t="shared" si="49"/>
        <v>25</v>
      </c>
      <c r="F112" s="436">
        <f t="shared" si="49"/>
        <v>25</v>
      </c>
      <c r="G112" s="436">
        <f t="shared" si="49"/>
        <v>25</v>
      </c>
      <c r="H112" s="436">
        <f t="shared" si="49"/>
        <v>25</v>
      </c>
      <c r="I112" s="436">
        <f t="shared" si="49"/>
        <v>25</v>
      </c>
      <c r="J112" s="436">
        <f t="shared" si="49"/>
        <v>25</v>
      </c>
      <c r="K112" s="436">
        <f t="shared" si="49"/>
        <v>25</v>
      </c>
      <c r="L112" s="436">
        <f t="shared" si="49"/>
        <v>25</v>
      </c>
    </row>
    <row r="113" spans="1:14">
      <c r="A113" s="378" t="s">
        <v>23</v>
      </c>
      <c r="B113" s="442"/>
      <c r="C113" s="443">
        <f t="shared" ref="C113:L113" si="50">SUM(C101:C106)</f>
        <v>18145.380090892049</v>
      </c>
      <c r="D113" s="443">
        <f t="shared" si="50"/>
        <v>18261.048516711009</v>
      </c>
      <c r="E113" s="444">
        <f t="shared" si="50"/>
        <v>18388.369426154328</v>
      </c>
      <c r="F113" s="444">
        <f t="shared" si="50"/>
        <v>18525.995490515917</v>
      </c>
      <c r="G113" s="444">
        <f t="shared" si="50"/>
        <v>18667.734878818483</v>
      </c>
      <c r="H113" s="444">
        <f t="shared" si="50"/>
        <v>18811.87404623246</v>
      </c>
      <c r="I113" s="444">
        <f t="shared" si="50"/>
        <v>18956.273835511784</v>
      </c>
      <c r="J113" s="444">
        <f t="shared" si="50"/>
        <v>19098.591835865143</v>
      </c>
      <c r="K113" s="444">
        <f t="shared" si="50"/>
        <v>19237.001866238032</v>
      </c>
      <c r="L113" s="444">
        <f t="shared" si="50"/>
        <v>19372.562930149972</v>
      </c>
      <c r="M113" s="433"/>
      <c r="N113" s="462">
        <f t="shared" ref="N113:N114" si="51">SUM(C113:L113)</f>
        <v>187464.83291708917</v>
      </c>
    </row>
    <row r="114" spans="1:14" ht="16.5" thickBot="1">
      <c r="A114" s="379" t="s">
        <v>24</v>
      </c>
      <c r="B114" s="448"/>
      <c r="C114" s="449">
        <f t="shared" ref="C114:L114" si="52">SUM(C108:C112)</f>
        <v>8852.327766976392</v>
      </c>
      <c r="D114" s="449">
        <f t="shared" si="52"/>
        <v>8914.4898872299782</v>
      </c>
      <c r="E114" s="450">
        <f t="shared" si="52"/>
        <v>8978.5787402602637</v>
      </c>
      <c r="F114" s="450">
        <f t="shared" si="52"/>
        <v>9044.6214222792696</v>
      </c>
      <c r="G114" s="450">
        <f t="shared" si="52"/>
        <v>9112.645639772305</v>
      </c>
      <c r="H114" s="450">
        <f t="shared" si="52"/>
        <v>9182.6797205595649</v>
      </c>
      <c r="I114" s="450">
        <f t="shared" si="52"/>
        <v>9254.7526250858427</v>
      </c>
      <c r="J114" s="450">
        <f t="shared" si="52"/>
        <v>9328.8939579427188</v>
      </c>
      <c r="K114" s="450">
        <f t="shared" si="52"/>
        <v>9405.1339796278153</v>
      </c>
      <c r="L114" s="450">
        <f t="shared" si="52"/>
        <v>9483.5036185457284</v>
      </c>
      <c r="M114" s="433"/>
      <c r="N114" s="445">
        <f t="shared" si="51"/>
        <v>91557.627358279875</v>
      </c>
    </row>
    <row r="115" spans="1:14" ht="16.5" thickBot="1">
      <c r="A115" s="380" t="s">
        <v>25</v>
      </c>
      <c r="B115" s="453"/>
      <c r="C115" s="454">
        <f t="shared" ref="C115:N115" si="53">C113+C114</f>
        <v>26997.707857868441</v>
      </c>
      <c r="D115" s="454">
        <f t="shared" si="53"/>
        <v>27175.538403940987</v>
      </c>
      <c r="E115" s="455">
        <f t="shared" si="53"/>
        <v>27366.948166414593</v>
      </c>
      <c r="F115" s="455">
        <f t="shared" si="53"/>
        <v>27570.616912795187</v>
      </c>
      <c r="G115" s="455">
        <f t="shared" si="53"/>
        <v>27780.380518590788</v>
      </c>
      <c r="H115" s="455">
        <f t="shared" si="53"/>
        <v>27994.553766792025</v>
      </c>
      <c r="I115" s="455">
        <f t="shared" si="53"/>
        <v>28211.026460597626</v>
      </c>
      <c r="J115" s="455">
        <f t="shared" si="53"/>
        <v>28427.485793807864</v>
      </c>
      <c r="K115" s="455">
        <f t="shared" si="53"/>
        <v>28642.135845865847</v>
      </c>
      <c r="L115" s="455">
        <f t="shared" si="53"/>
        <v>28856.0665486957</v>
      </c>
      <c r="M115" s="433"/>
      <c r="N115" s="463">
        <f t="shared" si="53"/>
        <v>279022.46027536906</v>
      </c>
    </row>
    <row r="116" spans="1:14" ht="16.5" thickBot="1">
      <c r="A116" s="382"/>
      <c r="B116" s="382"/>
      <c r="C116" s="354"/>
      <c r="D116" s="354"/>
      <c r="E116" s="354"/>
      <c r="F116" s="354"/>
      <c r="G116" s="354"/>
      <c r="H116" s="354"/>
      <c r="I116" s="354"/>
      <c r="J116" s="354"/>
      <c r="K116" s="354"/>
      <c r="L116" s="354"/>
      <c r="M116" s="354"/>
    </row>
    <row r="117" spans="1:14" ht="19.5" thickBot="1">
      <c r="A117" s="603" t="s">
        <v>31</v>
      </c>
      <c r="B117" s="604"/>
      <c r="C117" s="604"/>
      <c r="D117" s="604"/>
      <c r="E117" s="607"/>
      <c r="F117" s="414"/>
      <c r="G117" s="414"/>
      <c r="H117" s="414"/>
      <c r="I117" s="414"/>
      <c r="J117" s="414"/>
      <c r="K117" s="414"/>
      <c r="L117" s="414"/>
      <c r="M117" s="414"/>
    </row>
    <row r="118" spans="1:14" ht="16.5" thickBot="1">
      <c r="A118" s="349" t="s">
        <v>1</v>
      </c>
      <c r="B118" s="350"/>
      <c r="C118" s="367">
        <f t="shared" ref="C118:L118" si="54">C$4</f>
        <v>2025</v>
      </c>
      <c r="D118" s="367">
        <f t="shared" si="54"/>
        <v>2026</v>
      </c>
      <c r="E118" s="368">
        <f t="shared" si="54"/>
        <v>2027</v>
      </c>
      <c r="F118" s="368">
        <f t="shared" si="54"/>
        <v>2028</v>
      </c>
      <c r="G118" s="368">
        <f t="shared" si="54"/>
        <v>2029</v>
      </c>
      <c r="H118" s="368">
        <f t="shared" si="54"/>
        <v>2030</v>
      </c>
      <c r="I118" s="368">
        <f t="shared" si="54"/>
        <v>2031</v>
      </c>
      <c r="J118" s="368">
        <f t="shared" si="54"/>
        <v>2032</v>
      </c>
      <c r="K118" s="368">
        <f t="shared" si="54"/>
        <v>2033</v>
      </c>
      <c r="L118" s="368">
        <f t="shared" si="54"/>
        <v>2034</v>
      </c>
      <c r="M118" s="354"/>
    </row>
    <row r="119" spans="1:14">
      <c r="A119" s="355" t="s">
        <v>2</v>
      </c>
      <c r="B119" s="369"/>
      <c r="C119" s="429"/>
      <c r="D119" s="429"/>
      <c r="E119" s="430"/>
      <c r="F119" s="430"/>
      <c r="G119" s="430"/>
      <c r="H119" s="430"/>
      <c r="I119" s="430"/>
      <c r="J119" s="430"/>
      <c r="K119" s="430"/>
      <c r="L119" s="430"/>
      <c r="M119" s="418"/>
    </row>
    <row r="120" spans="1:14">
      <c r="A120" s="357"/>
      <c r="B120" s="372" t="str">
        <f>B6</f>
        <v>Residential Load Management (On Call)</v>
      </c>
      <c r="C120" s="431">
        <f t="shared" ref="C120:L123" si="55">C6*C223</f>
        <v>289.79951436850706</v>
      </c>
      <c r="D120" s="431">
        <f t="shared" si="55"/>
        <v>297.10576076192854</v>
      </c>
      <c r="E120" s="432">
        <f t="shared" si="55"/>
        <v>304.17808488954961</v>
      </c>
      <c r="F120" s="432">
        <f t="shared" si="55"/>
        <v>311.03103688149542</v>
      </c>
      <c r="G120" s="432">
        <f t="shared" si="55"/>
        <v>317.51170962263461</v>
      </c>
      <c r="H120" s="432">
        <f t="shared" si="55"/>
        <v>323.61109547288999</v>
      </c>
      <c r="I120" s="432">
        <f t="shared" si="55"/>
        <v>329.30116037470481</v>
      </c>
      <c r="J120" s="432">
        <f t="shared" si="55"/>
        <v>334.54273946626051</v>
      </c>
      <c r="K120" s="432">
        <f t="shared" si="55"/>
        <v>339.30995514047822</v>
      </c>
      <c r="L120" s="432">
        <f t="shared" si="55"/>
        <v>343.6695739580407</v>
      </c>
      <c r="M120" s="433"/>
      <c r="N120" s="464"/>
    </row>
    <row r="121" spans="1:14">
      <c r="A121" s="357"/>
      <c r="B121" s="434" t="str">
        <f>B7</f>
        <v>Residential Air Conditioning</v>
      </c>
      <c r="C121" s="435">
        <f t="shared" si="55"/>
        <v>12168000</v>
      </c>
      <c r="D121" s="435">
        <f t="shared" si="55"/>
        <v>12289680</v>
      </c>
      <c r="E121" s="436">
        <f t="shared" si="55"/>
        <v>12412576.799999999</v>
      </c>
      <c r="F121" s="436">
        <f t="shared" si="55"/>
        <v>12536702.567999998</v>
      </c>
      <c r="G121" s="436">
        <f t="shared" si="55"/>
        <v>12662069.593679998</v>
      </c>
      <c r="H121" s="436">
        <f t="shared" si="55"/>
        <v>12788690.289616799</v>
      </c>
      <c r="I121" s="436">
        <f t="shared" si="55"/>
        <v>12916577.192512967</v>
      </c>
      <c r="J121" s="436">
        <f t="shared" si="55"/>
        <v>13045742.964438096</v>
      </c>
      <c r="K121" s="436">
        <f t="shared" si="55"/>
        <v>13176200.394082477</v>
      </c>
      <c r="L121" s="436">
        <f t="shared" si="55"/>
        <v>13307962.398023302</v>
      </c>
      <c r="M121" s="433"/>
    </row>
    <row r="122" spans="1:14">
      <c r="A122" s="357"/>
      <c r="B122" s="434" t="str">
        <f>B8</f>
        <v>Residential New Construction (BuildSmart)</v>
      </c>
      <c r="C122" s="435">
        <f t="shared" si="55"/>
        <v>3922000</v>
      </c>
      <c r="D122" s="435">
        <f t="shared" si="55"/>
        <v>3961220</v>
      </c>
      <c r="E122" s="436">
        <f t="shared" si="55"/>
        <v>4000832.1999999997</v>
      </c>
      <c r="F122" s="436">
        <f t="shared" si="55"/>
        <v>4040840.5219999999</v>
      </c>
      <c r="G122" s="436">
        <f t="shared" si="55"/>
        <v>4081248.92722</v>
      </c>
      <c r="H122" s="436">
        <f t="shared" si="55"/>
        <v>4122061.4164922</v>
      </c>
      <c r="I122" s="436">
        <f t="shared" si="55"/>
        <v>4163282.0306571224</v>
      </c>
      <c r="J122" s="436">
        <f t="shared" si="55"/>
        <v>4204914.850963694</v>
      </c>
      <c r="K122" s="436">
        <f t="shared" si="55"/>
        <v>4246963.9994733306</v>
      </c>
      <c r="L122" s="436">
        <f t="shared" si="55"/>
        <v>4289433.6394680645</v>
      </c>
      <c r="M122" s="433"/>
    </row>
    <row r="123" spans="1:14">
      <c r="A123" s="357"/>
      <c r="B123" s="434" t="str">
        <f>B9</f>
        <v>Residential Ceiling Insulation</v>
      </c>
      <c r="C123" s="435">
        <f t="shared" si="55"/>
        <v>9993894.4499999993</v>
      </c>
      <c r="D123" s="435">
        <f t="shared" si="55"/>
        <v>8994505.004999999</v>
      </c>
      <c r="E123" s="436">
        <f t="shared" si="55"/>
        <v>8095054.5044999989</v>
      </c>
      <c r="F123" s="436">
        <f t="shared" si="55"/>
        <v>7285549.0540499995</v>
      </c>
      <c r="G123" s="436">
        <f t="shared" si="55"/>
        <v>6556994.1486449987</v>
      </c>
      <c r="H123" s="436">
        <f t="shared" si="55"/>
        <v>5901294.7337804995</v>
      </c>
      <c r="I123" s="436">
        <f t="shared" si="55"/>
        <v>5311165.2604024494</v>
      </c>
      <c r="J123" s="436">
        <f t="shared" si="55"/>
        <v>4780048.7343622046</v>
      </c>
      <c r="K123" s="436">
        <f t="shared" si="55"/>
        <v>4302043.8609259846</v>
      </c>
      <c r="L123" s="436">
        <f t="shared" si="55"/>
        <v>3871839.4748333856</v>
      </c>
      <c r="M123" s="433"/>
    </row>
    <row r="124" spans="1:14">
      <c r="A124" s="357"/>
      <c r="B124" s="376" t="s">
        <v>8</v>
      </c>
      <c r="C124" s="435">
        <f t="shared" ref="C124:L124" si="56">C10*C228</f>
        <v>1010474.6598965317</v>
      </c>
      <c r="D124" s="435">
        <f t="shared" si="56"/>
        <v>1010474.6598965317</v>
      </c>
      <c r="E124" s="436">
        <f t="shared" si="56"/>
        <v>1010474.6598965317</v>
      </c>
      <c r="F124" s="436">
        <f t="shared" si="56"/>
        <v>1010474.6598965317</v>
      </c>
      <c r="G124" s="436">
        <f t="shared" si="56"/>
        <v>1010474.6598965317</v>
      </c>
      <c r="H124" s="436">
        <f t="shared" si="56"/>
        <v>1010474.6598965317</v>
      </c>
      <c r="I124" s="436">
        <f t="shared" si="56"/>
        <v>1010474.6598965317</v>
      </c>
      <c r="J124" s="436">
        <f t="shared" si="56"/>
        <v>1010474.6598965317</v>
      </c>
      <c r="K124" s="436">
        <f t="shared" si="56"/>
        <v>1010474.6598965317</v>
      </c>
      <c r="L124" s="436">
        <f t="shared" si="56"/>
        <v>1010474.6598965317</v>
      </c>
      <c r="M124" s="420"/>
      <c r="N124" s="461"/>
    </row>
    <row r="125" spans="1:14" ht="16.5" thickBot="1">
      <c r="A125" s="364"/>
      <c r="B125" s="437" t="str">
        <f>B11</f>
        <v>Residential Low Income</v>
      </c>
      <c r="C125" s="438">
        <f t="shared" ref="C125:L125" si="57">C11*C228</f>
        <v>19199018.538034104</v>
      </c>
      <c r="D125" s="438">
        <f t="shared" si="57"/>
        <v>19391008.723414443</v>
      </c>
      <c r="E125" s="439">
        <f t="shared" si="57"/>
        <v>19584918.81064859</v>
      </c>
      <c r="F125" s="439">
        <f t="shared" si="57"/>
        <v>19780767.998755075</v>
      </c>
      <c r="G125" s="439">
        <f t="shared" si="57"/>
        <v>19978575.678742629</v>
      </c>
      <c r="H125" s="439">
        <f t="shared" si="57"/>
        <v>20178361.435530052</v>
      </c>
      <c r="I125" s="439">
        <f t="shared" si="57"/>
        <v>20380145.049885351</v>
      </c>
      <c r="J125" s="439">
        <f t="shared" si="57"/>
        <v>20583946.500384204</v>
      </c>
      <c r="K125" s="439">
        <f t="shared" si="57"/>
        <v>20789785.965388048</v>
      </c>
      <c r="L125" s="439">
        <f t="shared" si="57"/>
        <v>20997683.825041927</v>
      </c>
      <c r="M125" s="433"/>
    </row>
    <row r="126" spans="1:14">
      <c r="A126" s="355" t="s">
        <v>10</v>
      </c>
      <c r="B126" s="369"/>
      <c r="C126" s="440"/>
      <c r="D126" s="440"/>
      <c r="E126" s="441"/>
      <c r="F126" s="441"/>
      <c r="G126" s="441"/>
      <c r="H126" s="441"/>
      <c r="I126" s="441"/>
      <c r="J126" s="441"/>
      <c r="K126" s="441"/>
      <c r="L126" s="441"/>
      <c r="M126" s="433"/>
    </row>
    <row r="127" spans="1:14">
      <c r="A127" s="357"/>
      <c r="B127" s="372" t="str">
        <f>B13</f>
        <v>Business On Call</v>
      </c>
      <c r="C127" s="431">
        <f t="shared" ref="C127:L131" si="58">C13*C230</f>
        <v>0</v>
      </c>
      <c r="D127" s="431">
        <f t="shared" si="58"/>
        <v>0</v>
      </c>
      <c r="E127" s="432">
        <f t="shared" si="58"/>
        <v>0</v>
      </c>
      <c r="F127" s="432">
        <f t="shared" si="58"/>
        <v>0</v>
      </c>
      <c r="G127" s="432">
        <f t="shared" si="58"/>
        <v>0</v>
      </c>
      <c r="H127" s="432">
        <f t="shared" si="58"/>
        <v>0</v>
      </c>
      <c r="I127" s="432">
        <f t="shared" si="58"/>
        <v>0</v>
      </c>
      <c r="J127" s="432">
        <f t="shared" si="58"/>
        <v>0</v>
      </c>
      <c r="K127" s="432">
        <f t="shared" si="58"/>
        <v>0</v>
      </c>
      <c r="L127" s="432">
        <f t="shared" si="58"/>
        <v>0</v>
      </c>
      <c r="M127" s="433"/>
    </row>
    <row r="128" spans="1:14">
      <c r="A128" s="357"/>
      <c r="B128" s="434" t="str">
        <f>B14</f>
        <v>Commercial/Industrial Demand Reduction</v>
      </c>
      <c r="C128" s="435">
        <f t="shared" si="58"/>
        <v>56524.238359839052</v>
      </c>
      <c r="D128" s="435">
        <f t="shared" si="58"/>
        <v>55958.995976240658</v>
      </c>
      <c r="E128" s="436">
        <f t="shared" si="58"/>
        <v>55399.40601647825</v>
      </c>
      <c r="F128" s="436">
        <f t="shared" si="58"/>
        <v>54845.411956313466</v>
      </c>
      <c r="G128" s="436">
        <f t="shared" si="58"/>
        <v>54296.957836750335</v>
      </c>
      <c r="H128" s="436">
        <f t="shared" si="58"/>
        <v>53753.988258382829</v>
      </c>
      <c r="I128" s="436">
        <f t="shared" si="58"/>
        <v>53216.448375799002</v>
      </c>
      <c r="J128" s="436">
        <f t="shared" si="58"/>
        <v>52684.283892041014</v>
      </c>
      <c r="K128" s="436">
        <f t="shared" si="58"/>
        <v>52157.441053120609</v>
      </c>
      <c r="L128" s="436">
        <f t="shared" si="58"/>
        <v>51635.866642589397</v>
      </c>
      <c r="M128" s="433"/>
    </row>
    <row r="129" spans="1:19">
      <c r="A129" s="357"/>
      <c r="B129" s="434" t="str">
        <f>B15</f>
        <v>Business Heating, Ventilating, &amp; Air 
Conditioning (HVAC)</v>
      </c>
      <c r="C129" s="435">
        <f t="shared" si="58"/>
        <v>15430012.473603947</v>
      </c>
      <c r="D129" s="435">
        <f t="shared" si="58"/>
        <v>15584312.598339988</v>
      </c>
      <c r="E129" s="436">
        <f t="shared" si="58"/>
        <v>15740155.724323388</v>
      </c>
      <c r="F129" s="436">
        <f t="shared" si="58"/>
        <v>15897557.281566622</v>
      </c>
      <c r="G129" s="436">
        <f t="shared" si="58"/>
        <v>16056532.85438229</v>
      </c>
      <c r="H129" s="436">
        <f t="shared" si="58"/>
        <v>16217098.182926113</v>
      </c>
      <c r="I129" s="436">
        <f t="shared" si="58"/>
        <v>16379269.164755374</v>
      </c>
      <c r="J129" s="436">
        <f t="shared" si="58"/>
        <v>16543061.856402928</v>
      </c>
      <c r="K129" s="436">
        <f t="shared" si="58"/>
        <v>16708492.474966956</v>
      </c>
      <c r="L129" s="436">
        <f t="shared" si="58"/>
        <v>16875577.399716627</v>
      </c>
      <c r="M129" s="433"/>
    </row>
    <row r="130" spans="1:19">
      <c r="A130" s="357"/>
      <c r="B130" s="434" t="str">
        <f>B16</f>
        <v>Business Lighting</v>
      </c>
      <c r="C130" s="435">
        <f t="shared" si="58"/>
        <v>31203600</v>
      </c>
      <c r="D130" s="435">
        <f t="shared" si="58"/>
        <v>31827672</v>
      </c>
      <c r="E130" s="436">
        <f t="shared" si="58"/>
        <v>32464225.440000001</v>
      </c>
      <c r="F130" s="436">
        <f t="shared" si="58"/>
        <v>33113509.948800001</v>
      </c>
      <c r="G130" s="436">
        <f t="shared" si="58"/>
        <v>33775780.147776</v>
      </c>
      <c r="H130" s="436">
        <f t="shared" si="58"/>
        <v>34451295.75073152</v>
      </c>
      <c r="I130" s="436">
        <f t="shared" si="58"/>
        <v>35140321.665746145</v>
      </c>
      <c r="J130" s="436">
        <f t="shared" si="58"/>
        <v>35843128.099061072</v>
      </c>
      <c r="K130" s="436">
        <f t="shared" si="58"/>
        <v>36559990.661042295</v>
      </c>
      <c r="L130" s="436">
        <f t="shared" si="58"/>
        <v>37291190.474263147</v>
      </c>
      <c r="M130" s="433"/>
    </row>
    <row r="131" spans="1:19" ht="16.5" thickBot="1">
      <c r="A131" s="357"/>
      <c r="B131" s="434" t="str">
        <f>B17</f>
        <v>Business Custom Incentive (BCI)</v>
      </c>
      <c r="C131" s="435">
        <f t="shared" si="58"/>
        <v>61472.775000000001</v>
      </c>
      <c r="D131" s="435">
        <f t="shared" si="58"/>
        <v>61472.775000000001</v>
      </c>
      <c r="E131" s="436">
        <f t="shared" si="58"/>
        <v>61472.775000000001</v>
      </c>
      <c r="F131" s="436">
        <f t="shared" si="58"/>
        <v>61472.775000000001</v>
      </c>
      <c r="G131" s="436">
        <f t="shared" si="58"/>
        <v>61472.775000000001</v>
      </c>
      <c r="H131" s="436">
        <f t="shared" si="58"/>
        <v>61472.775000000001</v>
      </c>
      <c r="I131" s="436">
        <f t="shared" si="58"/>
        <v>61472.775000000001</v>
      </c>
      <c r="J131" s="436">
        <f t="shared" si="58"/>
        <v>61472.775000000001</v>
      </c>
      <c r="K131" s="436">
        <f t="shared" si="58"/>
        <v>61472.775000000001</v>
      </c>
      <c r="L131" s="436">
        <f t="shared" si="58"/>
        <v>61472.775000000001</v>
      </c>
      <c r="M131" s="433"/>
    </row>
    <row r="132" spans="1:19">
      <c r="A132" s="378" t="s">
        <v>23</v>
      </c>
      <c r="B132" s="442"/>
      <c r="C132" s="443">
        <f t="shared" ref="C132:L132" si="59">SUM(C120:C125)</f>
        <v>46293677.447445005</v>
      </c>
      <c r="D132" s="443">
        <f t="shared" si="59"/>
        <v>45647185.494071737</v>
      </c>
      <c r="E132" s="444">
        <f t="shared" si="59"/>
        <v>45104161.15313001</v>
      </c>
      <c r="F132" s="444">
        <f t="shared" si="59"/>
        <v>44654645.833738483</v>
      </c>
      <c r="G132" s="444">
        <f t="shared" si="59"/>
        <v>44289680.51989378</v>
      </c>
      <c r="H132" s="444">
        <f t="shared" si="59"/>
        <v>44001206.146411553</v>
      </c>
      <c r="I132" s="444">
        <f t="shared" si="59"/>
        <v>43781973.494514793</v>
      </c>
      <c r="J132" s="444">
        <f t="shared" si="59"/>
        <v>43625462.252784193</v>
      </c>
      <c r="K132" s="444">
        <f t="shared" si="59"/>
        <v>43525808.18972151</v>
      </c>
      <c r="L132" s="444">
        <f t="shared" si="59"/>
        <v>43477737.666837171</v>
      </c>
      <c r="M132" s="433"/>
      <c r="N132" s="465">
        <f>SUM(C132:L132)/10^6</f>
        <v>444.40153819854828</v>
      </c>
      <c r="O132" s="348" t="s">
        <v>28</v>
      </c>
    </row>
    <row r="133" spans="1:19" ht="16.5" thickBot="1">
      <c r="A133" s="379" t="s">
        <v>24</v>
      </c>
      <c r="B133" s="448"/>
      <c r="C133" s="449">
        <f t="shared" ref="C133:E133" si="60">SUM(C127:C131)</f>
        <v>46751609.486963786</v>
      </c>
      <c r="D133" s="449">
        <f t="shared" si="60"/>
        <v>47529416.369316228</v>
      </c>
      <c r="E133" s="450">
        <f t="shared" si="60"/>
        <v>48321253.345339864</v>
      </c>
      <c r="F133" s="450">
        <f t="shared" ref="F133:L133" si="61">SUM(F127:F131)</f>
        <v>49127385.417322934</v>
      </c>
      <c r="G133" s="450">
        <f t="shared" si="61"/>
        <v>49948082.734995037</v>
      </c>
      <c r="H133" s="450">
        <f t="shared" si="61"/>
        <v>50783620.696916014</v>
      </c>
      <c r="I133" s="450">
        <f t="shared" si="61"/>
        <v>51634280.053877316</v>
      </c>
      <c r="J133" s="450">
        <f t="shared" si="61"/>
        <v>52500347.014356039</v>
      </c>
      <c r="K133" s="450">
        <f t="shared" si="61"/>
        <v>53382113.352062367</v>
      </c>
      <c r="L133" s="450">
        <f t="shared" si="61"/>
        <v>54279876.515622362</v>
      </c>
      <c r="M133" s="433"/>
      <c r="N133" s="466">
        <f>SUM(C133:L133)/10^6</f>
        <v>504.25798498677187</v>
      </c>
      <c r="O133" s="348" t="s">
        <v>28</v>
      </c>
    </row>
    <row r="134" spans="1:19" ht="16.5" thickBot="1">
      <c r="A134" s="380" t="s">
        <v>25</v>
      </c>
      <c r="B134" s="453"/>
      <c r="C134" s="454">
        <f t="shared" ref="C134:L134" si="62">C132+C133</f>
        <v>93045286.934408784</v>
      </c>
      <c r="D134" s="454">
        <f t="shared" si="62"/>
        <v>93176601.863387972</v>
      </c>
      <c r="E134" s="455">
        <f t="shared" si="62"/>
        <v>93425414.498469874</v>
      </c>
      <c r="F134" s="455">
        <f t="shared" si="62"/>
        <v>93782031.25106141</v>
      </c>
      <c r="G134" s="455">
        <f t="shared" si="62"/>
        <v>94237763.254888818</v>
      </c>
      <c r="H134" s="455">
        <f t="shared" si="62"/>
        <v>94784826.843327567</v>
      </c>
      <c r="I134" s="455">
        <f t="shared" si="62"/>
        <v>95416253.548392117</v>
      </c>
      <c r="J134" s="455">
        <f t="shared" si="62"/>
        <v>96125809.267140239</v>
      </c>
      <c r="K134" s="455">
        <f t="shared" si="62"/>
        <v>96907921.541783869</v>
      </c>
      <c r="L134" s="455">
        <f t="shared" si="62"/>
        <v>97757614.182459533</v>
      </c>
      <c r="M134" s="433"/>
      <c r="N134" s="467">
        <f t="shared" ref="N134" si="63">N132+N133</f>
        <v>948.65952318532015</v>
      </c>
      <c r="O134" s="348" t="s">
        <v>28</v>
      </c>
    </row>
    <row r="136" spans="1:19" ht="6" customHeight="1"/>
    <row r="137" spans="1:19" ht="16.5" thickBot="1"/>
    <row r="138" spans="1:19" ht="19.5" thickBot="1">
      <c r="A138" s="603" t="s">
        <v>32</v>
      </c>
      <c r="B138" s="604"/>
      <c r="C138" s="604"/>
      <c r="D138" s="604"/>
      <c r="E138" s="607"/>
      <c r="F138" s="414"/>
      <c r="G138" s="414"/>
      <c r="H138" s="414"/>
      <c r="I138" s="414"/>
      <c r="J138" s="414"/>
      <c r="K138" s="414"/>
      <c r="L138" s="414"/>
      <c r="M138" s="414"/>
      <c r="O138" s="608" t="s">
        <v>33</v>
      </c>
      <c r="P138" s="609"/>
      <c r="Q138" s="610"/>
      <c r="S138" s="468" t="s">
        <v>34</v>
      </c>
    </row>
    <row r="139" spans="1:19" ht="16.5" thickBot="1">
      <c r="A139" s="349" t="s">
        <v>1</v>
      </c>
      <c r="B139" s="350"/>
      <c r="C139" s="367">
        <f t="shared" ref="C139:L139" si="64">C$4</f>
        <v>2025</v>
      </c>
      <c r="D139" s="367">
        <f t="shared" si="64"/>
        <v>2026</v>
      </c>
      <c r="E139" s="368">
        <f t="shared" si="64"/>
        <v>2027</v>
      </c>
      <c r="F139" s="368">
        <f t="shared" si="64"/>
        <v>2028</v>
      </c>
      <c r="G139" s="368">
        <f t="shared" si="64"/>
        <v>2029</v>
      </c>
      <c r="H139" s="368">
        <f t="shared" si="64"/>
        <v>2030</v>
      </c>
      <c r="I139" s="368">
        <f t="shared" si="64"/>
        <v>2031</v>
      </c>
      <c r="J139" s="368">
        <f t="shared" si="64"/>
        <v>2032</v>
      </c>
      <c r="K139" s="368">
        <f t="shared" si="64"/>
        <v>2033</v>
      </c>
      <c r="L139" s="368">
        <f t="shared" si="64"/>
        <v>2034</v>
      </c>
      <c r="M139" s="354"/>
      <c r="O139" s="389">
        <f>C139</f>
        <v>2025</v>
      </c>
      <c r="P139" s="367">
        <f t="shared" ref="P139:Q139" si="65">D139</f>
        <v>2026</v>
      </c>
      <c r="Q139" s="368">
        <f t="shared" si="65"/>
        <v>2027</v>
      </c>
      <c r="S139" s="389"/>
    </row>
    <row r="140" spans="1:19">
      <c r="A140" s="355" t="s">
        <v>2</v>
      </c>
      <c r="B140" s="369"/>
      <c r="C140" s="429"/>
      <c r="D140" s="429"/>
      <c r="E140" s="430"/>
      <c r="F140" s="430"/>
      <c r="G140" s="430"/>
      <c r="H140" s="430"/>
      <c r="I140" s="430"/>
      <c r="J140" s="430"/>
      <c r="K140" s="430"/>
      <c r="L140" s="430"/>
      <c r="M140" s="418"/>
      <c r="O140" s="469"/>
      <c r="P140" s="429"/>
      <c r="Q140" s="430"/>
      <c r="S140" s="469"/>
    </row>
    <row r="141" spans="1:19">
      <c r="A141" s="357"/>
      <c r="B141" s="372" t="str">
        <f>B42</f>
        <v>Residential Load Management (On Call)</v>
      </c>
      <c r="C141" s="470">
        <f t="shared" ref="C141:L141" si="66">($S141*$O$141)</f>
        <v>2.8189860000000002</v>
      </c>
      <c r="D141" s="470">
        <f t="shared" si="66"/>
        <v>2.8189860000000002</v>
      </c>
      <c r="E141" s="471">
        <f t="shared" si="66"/>
        <v>2.8189860000000002</v>
      </c>
      <c r="F141" s="471">
        <f t="shared" si="66"/>
        <v>2.8189860000000002</v>
      </c>
      <c r="G141" s="471">
        <f t="shared" si="66"/>
        <v>2.8189860000000002</v>
      </c>
      <c r="H141" s="471">
        <f t="shared" si="66"/>
        <v>2.8189860000000002</v>
      </c>
      <c r="I141" s="471">
        <f t="shared" si="66"/>
        <v>2.8189860000000002</v>
      </c>
      <c r="J141" s="471">
        <f t="shared" si="66"/>
        <v>2.8189860000000002</v>
      </c>
      <c r="K141" s="471">
        <f t="shared" si="66"/>
        <v>2.8189860000000002</v>
      </c>
      <c r="L141" s="471">
        <f t="shared" si="66"/>
        <v>2.8189860000000002</v>
      </c>
      <c r="M141" s="472"/>
      <c r="O141" s="473">
        <v>1</v>
      </c>
      <c r="P141" s="474">
        <v>1</v>
      </c>
      <c r="Q141" s="475">
        <v>1</v>
      </c>
      <c r="S141" s="476">
        <f>+S191*SkW_MtrtoGen</f>
        <v>2.8189860000000002</v>
      </c>
    </row>
    <row r="142" spans="1:19">
      <c r="A142" s="357"/>
      <c r="B142" s="434" t="str">
        <f>B43</f>
        <v>Residential Air Conditioning</v>
      </c>
      <c r="C142" s="477">
        <f>($S142*$O$142)</f>
        <v>0.126696</v>
      </c>
      <c r="D142" s="477">
        <f t="shared" ref="D142:L142" si="67">($S142*$O$142)</f>
        <v>0.126696</v>
      </c>
      <c r="E142" s="478">
        <f t="shared" si="67"/>
        <v>0.126696</v>
      </c>
      <c r="F142" s="478">
        <f t="shared" si="67"/>
        <v>0.126696</v>
      </c>
      <c r="G142" s="478">
        <f t="shared" si="67"/>
        <v>0.126696</v>
      </c>
      <c r="H142" s="478">
        <f t="shared" si="67"/>
        <v>0.126696</v>
      </c>
      <c r="I142" s="478">
        <f t="shared" si="67"/>
        <v>0.126696</v>
      </c>
      <c r="J142" s="478">
        <f t="shared" si="67"/>
        <v>0.126696</v>
      </c>
      <c r="K142" s="478">
        <f t="shared" si="67"/>
        <v>0.126696</v>
      </c>
      <c r="L142" s="478">
        <f t="shared" si="67"/>
        <v>0.126696</v>
      </c>
      <c r="M142" s="472"/>
      <c r="O142" s="473">
        <v>1</v>
      </c>
      <c r="P142" s="474">
        <v>1</v>
      </c>
      <c r="Q142" s="475">
        <v>1</v>
      </c>
      <c r="S142" s="393">
        <f>0.12*Q190</f>
        <v>0.126696</v>
      </c>
    </row>
    <row r="143" spans="1:19">
      <c r="A143" s="357"/>
      <c r="B143" s="434" t="str">
        <f>B44</f>
        <v>Residential New Construction (BuildSmart)</v>
      </c>
      <c r="C143" s="477">
        <f>($S143*$O$143)</f>
        <v>0.39064600000000005</v>
      </c>
      <c r="D143" s="477">
        <f t="shared" ref="D143:L143" si="68">($S143*$O$143)</f>
        <v>0.39064600000000005</v>
      </c>
      <c r="E143" s="478">
        <f t="shared" si="68"/>
        <v>0.39064600000000005</v>
      </c>
      <c r="F143" s="478">
        <f t="shared" si="68"/>
        <v>0.39064600000000005</v>
      </c>
      <c r="G143" s="478">
        <f t="shared" si="68"/>
        <v>0.39064600000000005</v>
      </c>
      <c r="H143" s="478">
        <f t="shared" si="68"/>
        <v>0.39064600000000005</v>
      </c>
      <c r="I143" s="478">
        <f t="shared" si="68"/>
        <v>0.39064600000000005</v>
      </c>
      <c r="J143" s="478">
        <f t="shared" si="68"/>
        <v>0.39064600000000005</v>
      </c>
      <c r="K143" s="478">
        <f t="shared" si="68"/>
        <v>0.39064600000000005</v>
      </c>
      <c r="L143" s="478">
        <f t="shared" si="68"/>
        <v>0.39064600000000005</v>
      </c>
      <c r="M143" s="472"/>
      <c r="O143" s="473">
        <v>1</v>
      </c>
      <c r="P143" s="474">
        <v>1</v>
      </c>
      <c r="Q143" s="475">
        <v>1</v>
      </c>
      <c r="S143" s="393">
        <f>0.37*SkW_MtrtoGen</f>
        <v>0.39064600000000005</v>
      </c>
    </row>
    <row r="144" spans="1:19">
      <c r="A144" s="357"/>
      <c r="B144" s="434" t="str">
        <f>B45</f>
        <v>Residential Ceiling Insulation</v>
      </c>
      <c r="C144" s="477">
        <f>($S144*$O$144)</f>
        <v>1.7081875284141261</v>
      </c>
      <c r="D144" s="477">
        <f t="shared" ref="D144:L144" si="69">($S144*$O$144)</f>
        <v>1.7081875284141261</v>
      </c>
      <c r="E144" s="478">
        <f t="shared" si="69"/>
        <v>1.7081875284141261</v>
      </c>
      <c r="F144" s="478">
        <f t="shared" si="69"/>
        <v>1.7081875284141261</v>
      </c>
      <c r="G144" s="478">
        <f t="shared" si="69"/>
        <v>1.7081875284141261</v>
      </c>
      <c r="H144" s="478">
        <f t="shared" si="69"/>
        <v>1.7081875284141261</v>
      </c>
      <c r="I144" s="478">
        <f t="shared" si="69"/>
        <v>1.7081875284141261</v>
      </c>
      <c r="J144" s="478">
        <f t="shared" si="69"/>
        <v>1.7081875284141261</v>
      </c>
      <c r="K144" s="478">
        <f t="shared" si="69"/>
        <v>1.7081875284141261</v>
      </c>
      <c r="L144" s="478">
        <f t="shared" si="69"/>
        <v>1.7081875284141261</v>
      </c>
      <c r="M144" s="472"/>
      <c r="O144" s="473">
        <v>1</v>
      </c>
      <c r="P144" s="474">
        <v>1</v>
      </c>
      <c r="Q144" s="475">
        <v>1</v>
      </c>
      <c r="S144" s="393">
        <v>1.7081875284141261</v>
      </c>
    </row>
    <row r="145" spans="1:19">
      <c r="A145" s="357"/>
      <c r="B145" s="376" t="s">
        <v>8</v>
      </c>
      <c r="C145" s="477">
        <f>($S145*$O$145)</f>
        <v>0.11613800000000001</v>
      </c>
      <c r="D145" s="477">
        <f t="shared" ref="D145:L145" si="70">($S145*$O$145)</f>
        <v>0.11613800000000001</v>
      </c>
      <c r="E145" s="477">
        <f t="shared" si="70"/>
        <v>0.11613800000000001</v>
      </c>
      <c r="F145" s="477">
        <f t="shared" si="70"/>
        <v>0.11613800000000001</v>
      </c>
      <c r="G145" s="477">
        <f t="shared" si="70"/>
        <v>0.11613800000000001</v>
      </c>
      <c r="H145" s="477">
        <f t="shared" si="70"/>
        <v>0.11613800000000001</v>
      </c>
      <c r="I145" s="477">
        <f t="shared" si="70"/>
        <v>0.11613800000000001</v>
      </c>
      <c r="J145" s="477">
        <f t="shared" si="70"/>
        <v>0.11613800000000001</v>
      </c>
      <c r="K145" s="477">
        <f t="shared" si="70"/>
        <v>0.11613800000000001</v>
      </c>
      <c r="L145" s="477">
        <f t="shared" si="70"/>
        <v>0.11613800000000001</v>
      </c>
      <c r="M145" s="420"/>
      <c r="N145" s="461"/>
      <c r="O145" s="473">
        <v>1</v>
      </c>
      <c r="P145" s="474">
        <v>1</v>
      </c>
      <c r="Q145" s="475">
        <v>1</v>
      </c>
      <c r="S145" s="393">
        <f>0.11*1.0558</f>
        <v>0.11613800000000001</v>
      </c>
    </row>
    <row r="146" spans="1:19" ht="16.5" thickBot="1">
      <c r="A146" s="364"/>
      <c r="B146" s="437" t="str">
        <f>B47</f>
        <v>Residential Low Income</v>
      </c>
      <c r="C146" s="479">
        <f>($S146*$O$146)</f>
        <v>0.8982774</v>
      </c>
      <c r="D146" s="479">
        <f t="shared" ref="D146:L146" si="71">($S146*$O$146)</f>
        <v>0.8982774</v>
      </c>
      <c r="E146" s="480">
        <f t="shared" si="71"/>
        <v>0.8982774</v>
      </c>
      <c r="F146" s="480">
        <f t="shared" si="71"/>
        <v>0.8982774</v>
      </c>
      <c r="G146" s="480">
        <f t="shared" si="71"/>
        <v>0.8982774</v>
      </c>
      <c r="H146" s="480">
        <f t="shared" si="71"/>
        <v>0.8982774</v>
      </c>
      <c r="I146" s="480">
        <f t="shared" si="71"/>
        <v>0.8982774</v>
      </c>
      <c r="J146" s="480">
        <f t="shared" si="71"/>
        <v>0.8982774</v>
      </c>
      <c r="K146" s="480">
        <f t="shared" si="71"/>
        <v>0.8982774</v>
      </c>
      <c r="L146" s="480">
        <f t="shared" si="71"/>
        <v>0.8982774</v>
      </c>
      <c r="M146" s="472"/>
      <c r="O146" s="473">
        <v>1</v>
      </c>
      <c r="P146" s="474">
        <v>1</v>
      </c>
      <c r="Q146" s="475">
        <v>1</v>
      </c>
      <c r="S146" s="481">
        <f>0.42+(0.3*1.51)*SkW_MtrtoGen</f>
        <v>0.8982774</v>
      </c>
    </row>
    <row r="147" spans="1:19">
      <c r="A147" s="355" t="s">
        <v>10</v>
      </c>
      <c r="B147" s="369"/>
      <c r="C147" s="482"/>
      <c r="D147" s="482"/>
      <c r="E147" s="483"/>
      <c r="F147" s="483"/>
      <c r="G147" s="483"/>
      <c r="H147" s="483"/>
      <c r="I147" s="483"/>
      <c r="J147" s="483"/>
      <c r="K147" s="483"/>
      <c r="L147" s="483"/>
      <c r="M147" s="472"/>
      <c r="O147" s="484">
        <v>1</v>
      </c>
      <c r="P147" s="485">
        <v>1</v>
      </c>
      <c r="Q147" s="486">
        <v>1</v>
      </c>
      <c r="S147" s="487"/>
    </row>
    <row r="148" spans="1:19">
      <c r="A148" s="357"/>
      <c r="B148" s="372" t="str">
        <f>B49</f>
        <v>Business On Call</v>
      </c>
      <c r="C148" s="470">
        <f>($S148*$O$148)</f>
        <v>1.06</v>
      </c>
      <c r="D148" s="470">
        <f t="shared" ref="D148:L152" si="72">($S148*$O$141)</f>
        <v>1.06</v>
      </c>
      <c r="E148" s="471">
        <f t="shared" si="72"/>
        <v>1.06</v>
      </c>
      <c r="F148" s="471">
        <f t="shared" si="72"/>
        <v>1.06</v>
      </c>
      <c r="G148" s="471">
        <f t="shared" si="72"/>
        <v>1.06</v>
      </c>
      <c r="H148" s="471">
        <f t="shared" si="72"/>
        <v>1.06</v>
      </c>
      <c r="I148" s="471">
        <f t="shared" si="72"/>
        <v>1.06</v>
      </c>
      <c r="J148" s="471">
        <f t="shared" si="72"/>
        <v>1.06</v>
      </c>
      <c r="K148" s="471">
        <f t="shared" si="72"/>
        <v>1.06</v>
      </c>
      <c r="L148" s="471">
        <f t="shared" si="72"/>
        <v>1.06</v>
      </c>
      <c r="M148" s="472"/>
      <c r="O148" s="473">
        <v>1</v>
      </c>
      <c r="P148" s="474">
        <v>1</v>
      </c>
      <c r="Q148" s="475">
        <v>1</v>
      </c>
      <c r="S148" s="476">
        <v>1.06</v>
      </c>
    </row>
    <row r="149" spans="1:19">
      <c r="A149" s="357"/>
      <c r="B149" s="434" t="str">
        <f>B50</f>
        <v>Commercial/Industrial Demand Reduction</v>
      </c>
      <c r="C149" s="477">
        <f>($S149*$O$149)</f>
        <v>1.06</v>
      </c>
      <c r="D149" s="477">
        <f t="shared" si="72"/>
        <v>1.06</v>
      </c>
      <c r="E149" s="478">
        <f t="shared" si="72"/>
        <v>1.06</v>
      </c>
      <c r="F149" s="478">
        <f t="shared" si="72"/>
        <v>1.06</v>
      </c>
      <c r="G149" s="478">
        <f t="shared" si="72"/>
        <v>1.06</v>
      </c>
      <c r="H149" s="478">
        <f t="shared" si="72"/>
        <v>1.06</v>
      </c>
      <c r="I149" s="478">
        <f t="shared" si="72"/>
        <v>1.06</v>
      </c>
      <c r="J149" s="478">
        <f t="shared" si="72"/>
        <v>1.06</v>
      </c>
      <c r="K149" s="478">
        <f t="shared" si="72"/>
        <v>1.06</v>
      </c>
      <c r="L149" s="478">
        <f t="shared" si="72"/>
        <v>1.06</v>
      </c>
      <c r="M149" s="472"/>
      <c r="O149" s="473">
        <v>1</v>
      </c>
      <c r="P149" s="474">
        <v>1</v>
      </c>
      <c r="Q149" s="475">
        <v>1</v>
      </c>
      <c r="S149" s="393">
        <v>1.06</v>
      </c>
    </row>
    <row r="150" spans="1:19">
      <c r="A150" s="357"/>
      <c r="B150" s="434" t="str">
        <f>B51</f>
        <v>Business Heating, Ventilating, &amp; Air 
Conditioning (HVAC)</v>
      </c>
      <c r="C150" s="477">
        <f>($S150*$O$150)</f>
        <v>1.06</v>
      </c>
      <c r="D150" s="477">
        <f t="shared" si="72"/>
        <v>1.06</v>
      </c>
      <c r="E150" s="478">
        <f t="shared" si="72"/>
        <v>1.06</v>
      </c>
      <c r="F150" s="478">
        <f t="shared" si="72"/>
        <v>1.06</v>
      </c>
      <c r="G150" s="478">
        <f t="shared" si="72"/>
        <v>1.06</v>
      </c>
      <c r="H150" s="478">
        <f t="shared" si="72"/>
        <v>1.06</v>
      </c>
      <c r="I150" s="478">
        <f t="shared" si="72"/>
        <v>1.06</v>
      </c>
      <c r="J150" s="478">
        <f t="shared" si="72"/>
        <v>1.06</v>
      </c>
      <c r="K150" s="478">
        <f t="shared" si="72"/>
        <v>1.06</v>
      </c>
      <c r="L150" s="478">
        <f t="shared" si="72"/>
        <v>1.06</v>
      </c>
      <c r="M150" s="472"/>
      <c r="O150" s="473">
        <v>1</v>
      </c>
      <c r="P150" s="474">
        <v>1</v>
      </c>
      <c r="Q150" s="475">
        <v>1</v>
      </c>
      <c r="S150" s="393">
        <v>1.06</v>
      </c>
    </row>
    <row r="151" spans="1:19">
      <c r="A151" s="357"/>
      <c r="B151" s="434" t="str">
        <f>B52</f>
        <v>Business Lighting</v>
      </c>
      <c r="C151" s="477">
        <f>($S151*$O$151)</f>
        <v>1.06</v>
      </c>
      <c r="D151" s="477">
        <f t="shared" si="72"/>
        <v>1.06</v>
      </c>
      <c r="E151" s="478">
        <f t="shared" si="72"/>
        <v>1.06</v>
      </c>
      <c r="F151" s="478">
        <f t="shared" si="72"/>
        <v>1.06</v>
      </c>
      <c r="G151" s="478">
        <f t="shared" si="72"/>
        <v>1.06</v>
      </c>
      <c r="H151" s="478">
        <f t="shared" si="72"/>
        <v>1.06</v>
      </c>
      <c r="I151" s="478">
        <f t="shared" si="72"/>
        <v>1.06</v>
      </c>
      <c r="J151" s="478">
        <f t="shared" si="72"/>
        <v>1.06</v>
      </c>
      <c r="K151" s="478">
        <f t="shared" si="72"/>
        <v>1.06</v>
      </c>
      <c r="L151" s="478">
        <f t="shared" si="72"/>
        <v>1.06</v>
      </c>
      <c r="M151" s="472"/>
      <c r="O151" s="473">
        <v>1</v>
      </c>
      <c r="P151" s="474">
        <v>1</v>
      </c>
      <c r="Q151" s="475">
        <v>1</v>
      </c>
      <c r="S151" s="393">
        <v>1.06</v>
      </c>
    </row>
    <row r="152" spans="1:19" ht="16.5" thickBot="1">
      <c r="A152" s="364"/>
      <c r="B152" s="437" t="str">
        <f>B53</f>
        <v>Business Custom Incentive (BCI)</v>
      </c>
      <c r="C152" s="479">
        <f>($S152*$O$152)</f>
        <v>1.06</v>
      </c>
      <c r="D152" s="479">
        <f t="shared" si="72"/>
        <v>1.06</v>
      </c>
      <c r="E152" s="480">
        <f t="shared" si="72"/>
        <v>1.06</v>
      </c>
      <c r="F152" s="480">
        <f t="shared" si="72"/>
        <v>1.06</v>
      </c>
      <c r="G152" s="480">
        <f t="shared" si="72"/>
        <v>1.06</v>
      </c>
      <c r="H152" s="480">
        <f t="shared" si="72"/>
        <v>1.06</v>
      </c>
      <c r="I152" s="480">
        <f t="shared" si="72"/>
        <v>1.06</v>
      </c>
      <c r="J152" s="480">
        <f t="shared" si="72"/>
        <v>1.06</v>
      </c>
      <c r="K152" s="480">
        <f t="shared" si="72"/>
        <v>1.06</v>
      </c>
      <c r="L152" s="480">
        <f t="shared" si="72"/>
        <v>1.06</v>
      </c>
      <c r="M152" s="472"/>
      <c r="O152" s="488">
        <v>1</v>
      </c>
      <c r="P152" s="489">
        <v>1</v>
      </c>
      <c r="Q152" s="490">
        <v>1</v>
      </c>
      <c r="S152" s="393">
        <v>1.06</v>
      </c>
    </row>
    <row r="153" spans="1:19" ht="16.5" thickBot="1"/>
    <row r="154" spans="1:19" ht="19.5" thickBot="1">
      <c r="A154" s="603" t="s">
        <v>35</v>
      </c>
      <c r="B154" s="604"/>
      <c r="C154" s="604"/>
      <c r="D154" s="604"/>
      <c r="E154" s="607"/>
      <c r="F154" s="414"/>
      <c r="G154" s="414"/>
      <c r="H154" s="414"/>
      <c r="I154" s="414"/>
      <c r="J154" s="414"/>
      <c r="K154" s="414"/>
      <c r="L154" s="414"/>
      <c r="M154" s="414"/>
      <c r="S154" s="468" t="s">
        <v>36</v>
      </c>
    </row>
    <row r="155" spans="1:19" ht="16.5" thickBot="1">
      <c r="A155" s="349" t="s">
        <v>1</v>
      </c>
      <c r="B155" s="350"/>
      <c r="C155" s="367">
        <f t="shared" ref="C155:L155" si="73">C$4</f>
        <v>2025</v>
      </c>
      <c r="D155" s="367">
        <f t="shared" si="73"/>
        <v>2026</v>
      </c>
      <c r="E155" s="368">
        <f t="shared" si="73"/>
        <v>2027</v>
      </c>
      <c r="F155" s="368">
        <f t="shared" si="73"/>
        <v>2028</v>
      </c>
      <c r="G155" s="368">
        <f t="shared" si="73"/>
        <v>2029</v>
      </c>
      <c r="H155" s="368">
        <f t="shared" si="73"/>
        <v>2030</v>
      </c>
      <c r="I155" s="368">
        <f t="shared" si="73"/>
        <v>2031</v>
      </c>
      <c r="J155" s="368">
        <f t="shared" si="73"/>
        <v>2032</v>
      </c>
      <c r="K155" s="368">
        <f t="shared" si="73"/>
        <v>2033</v>
      </c>
      <c r="L155" s="368">
        <f t="shared" si="73"/>
        <v>2034</v>
      </c>
      <c r="M155" s="354"/>
      <c r="S155" s="389"/>
    </row>
    <row r="156" spans="1:19">
      <c r="A156" s="355" t="s">
        <v>2</v>
      </c>
      <c r="B156" s="369"/>
      <c r="C156" s="429"/>
      <c r="D156" s="429"/>
      <c r="E156" s="430"/>
      <c r="F156" s="430"/>
      <c r="G156" s="430"/>
      <c r="H156" s="430"/>
      <c r="I156" s="430"/>
      <c r="J156" s="430"/>
      <c r="K156" s="430"/>
      <c r="L156" s="430"/>
      <c r="M156" s="418"/>
      <c r="S156" s="469"/>
    </row>
    <row r="157" spans="1:19">
      <c r="A157" s="357"/>
      <c r="B157" s="372" t="str">
        <f>B141</f>
        <v>Residential Load Management (On Call)</v>
      </c>
      <c r="C157" s="470">
        <f t="shared" ref="C157:L162" si="74">($S157*$O$141)</f>
        <v>2.6289420000000003</v>
      </c>
      <c r="D157" s="470">
        <f t="shared" si="74"/>
        <v>2.6289420000000003</v>
      </c>
      <c r="E157" s="471">
        <f t="shared" si="74"/>
        <v>2.6289420000000003</v>
      </c>
      <c r="F157" s="471">
        <f t="shared" si="74"/>
        <v>2.6289420000000003</v>
      </c>
      <c r="G157" s="471">
        <f t="shared" si="74"/>
        <v>2.6289420000000003</v>
      </c>
      <c r="H157" s="471">
        <f t="shared" si="74"/>
        <v>2.6289420000000003</v>
      </c>
      <c r="I157" s="471">
        <f t="shared" si="74"/>
        <v>2.6289420000000003</v>
      </c>
      <c r="J157" s="471">
        <f t="shared" si="74"/>
        <v>2.6289420000000003</v>
      </c>
      <c r="K157" s="471">
        <f t="shared" si="74"/>
        <v>2.6289420000000003</v>
      </c>
      <c r="L157" s="471">
        <f t="shared" si="74"/>
        <v>2.6289420000000003</v>
      </c>
      <c r="M157" s="472"/>
      <c r="S157" s="476">
        <f>+S207*WkW_MtrtoGen</f>
        <v>2.6289420000000003</v>
      </c>
    </row>
    <row r="158" spans="1:19">
      <c r="A158" s="357"/>
      <c r="B158" s="434" t="str">
        <f>B142</f>
        <v>Residential Air Conditioning</v>
      </c>
      <c r="C158" s="477">
        <f t="shared" si="74"/>
        <v>0.30618200000000001</v>
      </c>
      <c r="D158" s="477">
        <f t="shared" si="74"/>
        <v>0.30618200000000001</v>
      </c>
      <c r="E158" s="478">
        <f t="shared" si="74"/>
        <v>0.30618200000000001</v>
      </c>
      <c r="F158" s="478">
        <f t="shared" si="74"/>
        <v>0.30618200000000001</v>
      </c>
      <c r="G158" s="478">
        <f t="shared" si="74"/>
        <v>0.30618200000000001</v>
      </c>
      <c r="H158" s="478">
        <f t="shared" si="74"/>
        <v>0.30618200000000001</v>
      </c>
      <c r="I158" s="478">
        <f t="shared" si="74"/>
        <v>0.30618200000000001</v>
      </c>
      <c r="J158" s="478">
        <f t="shared" si="74"/>
        <v>0.30618200000000001</v>
      </c>
      <c r="K158" s="478">
        <f t="shared" si="74"/>
        <v>0.30618200000000001</v>
      </c>
      <c r="L158" s="478">
        <f t="shared" si="74"/>
        <v>0.30618200000000001</v>
      </c>
      <c r="M158" s="472"/>
      <c r="S158" s="393">
        <f>0.29*Q191</f>
        <v>0.30618200000000001</v>
      </c>
    </row>
    <row r="159" spans="1:19">
      <c r="A159" s="357"/>
      <c r="B159" s="434" t="str">
        <f>B143</f>
        <v>Residential New Construction (BuildSmart)</v>
      </c>
      <c r="C159" s="477">
        <f t="shared" si="74"/>
        <v>0.13725400000000001</v>
      </c>
      <c r="D159" s="477">
        <f t="shared" si="74"/>
        <v>0.13725400000000001</v>
      </c>
      <c r="E159" s="478">
        <f t="shared" si="74"/>
        <v>0.13725400000000001</v>
      </c>
      <c r="F159" s="478">
        <f t="shared" si="74"/>
        <v>0.13725400000000001</v>
      </c>
      <c r="G159" s="478">
        <f t="shared" si="74"/>
        <v>0.13725400000000001</v>
      </c>
      <c r="H159" s="478">
        <f t="shared" si="74"/>
        <v>0.13725400000000001</v>
      </c>
      <c r="I159" s="478">
        <f t="shared" si="74"/>
        <v>0.13725400000000001</v>
      </c>
      <c r="J159" s="478">
        <f t="shared" si="74"/>
        <v>0.13725400000000001</v>
      </c>
      <c r="K159" s="478">
        <f t="shared" si="74"/>
        <v>0.13725400000000001</v>
      </c>
      <c r="L159" s="478">
        <f t="shared" si="74"/>
        <v>0.13725400000000001</v>
      </c>
      <c r="M159" s="472"/>
      <c r="S159" s="393">
        <f>0.13*WkW_MtrtoGen</f>
        <v>0.13725400000000001</v>
      </c>
    </row>
    <row r="160" spans="1:19">
      <c r="A160" s="357"/>
      <c r="B160" s="434" t="str">
        <f>B144</f>
        <v>Residential Ceiling Insulation</v>
      </c>
      <c r="C160" s="477">
        <f t="shared" si="74"/>
        <v>0.6304514939519108</v>
      </c>
      <c r="D160" s="477">
        <f t="shared" si="74"/>
        <v>0.6304514939519108</v>
      </c>
      <c r="E160" s="478">
        <f t="shared" si="74"/>
        <v>0.6304514939519108</v>
      </c>
      <c r="F160" s="478">
        <f t="shared" si="74"/>
        <v>0.6304514939519108</v>
      </c>
      <c r="G160" s="478">
        <f t="shared" si="74"/>
        <v>0.6304514939519108</v>
      </c>
      <c r="H160" s="478">
        <f t="shared" si="74"/>
        <v>0.6304514939519108</v>
      </c>
      <c r="I160" s="478">
        <f t="shared" si="74"/>
        <v>0.6304514939519108</v>
      </c>
      <c r="J160" s="478">
        <f t="shared" si="74"/>
        <v>0.6304514939519108</v>
      </c>
      <c r="K160" s="478">
        <f t="shared" si="74"/>
        <v>0.6304514939519108</v>
      </c>
      <c r="L160" s="478">
        <f t="shared" si="74"/>
        <v>0.6304514939519108</v>
      </c>
      <c r="M160" s="472"/>
      <c r="S160" s="393">
        <v>0.6304514939519108</v>
      </c>
    </row>
    <row r="161" spans="1:19">
      <c r="A161" s="357"/>
      <c r="B161" s="376" t="s">
        <v>8</v>
      </c>
      <c r="C161" s="477">
        <f t="shared" si="74"/>
        <v>0</v>
      </c>
      <c r="D161" s="477">
        <f t="shared" si="74"/>
        <v>0</v>
      </c>
      <c r="E161" s="478">
        <f t="shared" si="74"/>
        <v>0</v>
      </c>
      <c r="F161" s="478">
        <f t="shared" si="74"/>
        <v>0</v>
      </c>
      <c r="G161" s="478">
        <f t="shared" si="74"/>
        <v>0</v>
      </c>
      <c r="H161" s="478">
        <f t="shared" si="74"/>
        <v>0</v>
      </c>
      <c r="I161" s="478">
        <f t="shared" si="74"/>
        <v>0</v>
      </c>
      <c r="J161" s="478">
        <f t="shared" si="74"/>
        <v>0</v>
      </c>
      <c r="K161" s="478">
        <f t="shared" si="74"/>
        <v>0</v>
      </c>
      <c r="L161" s="478">
        <f t="shared" si="74"/>
        <v>0</v>
      </c>
      <c r="M161" s="420"/>
      <c r="N161" s="461"/>
      <c r="S161" s="518">
        <v>0</v>
      </c>
    </row>
    <row r="162" spans="1:19" ht="16.5" thickBot="1">
      <c r="A162" s="364"/>
      <c r="B162" s="437" t="str">
        <f>B146</f>
        <v>Residential Low Income</v>
      </c>
      <c r="C162" s="491">
        <f t="shared" si="74"/>
        <v>0.20683122000000001</v>
      </c>
      <c r="D162" s="491">
        <f t="shared" si="74"/>
        <v>0.20683122000000001</v>
      </c>
      <c r="E162" s="492">
        <f t="shared" si="74"/>
        <v>0.20683122000000001</v>
      </c>
      <c r="F162" s="492">
        <f t="shared" si="74"/>
        <v>0.20683122000000001</v>
      </c>
      <c r="G162" s="492">
        <f t="shared" si="74"/>
        <v>0.20683122000000001</v>
      </c>
      <c r="H162" s="492">
        <f t="shared" si="74"/>
        <v>0.20683122000000001</v>
      </c>
      <c r="I162" s="492">
        <f t="shared" si="74"/>
        <v>0.20683122000000001</v>
      </c>
      <c r="J162" s="492">
        <f t="shared" si="74"/>
        <v>0.20683122000000001</v>
      </c>
      <c r="K162" s="492">
        <f t="shared" si="74"/>
        <v>0.20683122000000001</v>
      </c>
      <c r="L162" s="492">
        <f t="shared" si="74"/>
        <v>0.20683122000000001</v>
      </c>
      <c r="M162" s="472"/>
      <c r="S162" s="493">
        <f>(0.15+(0.3*0.153))*Q191</f>
        <v>0.20683122000000001</v>
      </c>
    </row>
    <row r="163" spans="1:19">
      <c r="A163" s="355" t="s">
        <v>10</v>
      </c>
      <c r="B163" s="369"/>
      <c r="C163" s="482"/>
      <c r="D163" s="482"/>
      <c r="E163" s="483"/>
      <c r="F163" s="483"/>
      <c r="G163" s="483"/>
      <c r="H163" s="483"/>
      <c r="I163" s="483"/>
      <c r="J163" s="483"/>
      <c r="K163" s="483"/>
      <c r="L163" s="483"/>
      <c r="M163" s="472"/>
      <c r="S163" s="487"/>
    </row>
    <row r="164" spans="1:19">
      <c r="A164" s="357"/>
      <c r="B164" s="372" t="str">
        <f>B148</f>
        <v>Business On Call</v>
      </c>
      <c r="C164" s="470">
        <f t="shared" ref="C164:L168" si="75">($S164*$O$141)</f>
        <v>0</v>
      </c>
      <c r="D164" s="470">
        <f t="shared" si="75"/>
        <v>0</v>
      </c>
      <c r="E164" s="471">
        <f t="shared" si="75"/>
        <v>0</v>
      </c>
      <c r="F164" s="471">
        <f t="shared" si="75"/>
        <v>0</v>
      </c>
      <c r="G164" s="471">
        <f t="shared" si="75"/>
        <v>0</v>
      </c>
      <c r="H164" s="471">
        <f t="shared" si="75"/>
        <v>0</v>
      </c>
      <c r="I164" s="471">
        <f t="shared" si="75"/>
        <v>0</v>
      </c>
      <c r="J164" s="471">
        <f t="shared" si="75"/>
        <v>0</v>
      </c>
      <c r="K164" s="471">
        <f t="shared" si="75"/>
        <v>0</v>
      </c>
      <c r="L164" s="471">
        <f t="shared" si="75"/>
        <v>0</v>
      </c>
      <c r="M164" s="472"/>
      <c r="S164" s="476">
        <v>0</v>
      </c>
    </row>
    <row r="165" spans="1:19">
      <c r="A165" s="357"/>
      <c r="B165" s="434" t="str">
        <f>B149</f>
        <v>Commercial/Industrial Demand Reduction</v>
      </c>
      <c r="C165" s="477">
        <f t="shared" si="75"/>
        <v>0.6431</v>
      </c>
      <c r="D165" s="477">
        <f t="shared" si="75"/>
        <v>0.6431</v>
      </c>
      <c r="E165" s="478">
        <f t="shared" si="75"/>
        <v>0.6431</v>
      </c>
      <c r="F165" s="478">
        <f t="shared" si="75"/>
        <v>0.6431</v>
      </c>
      <c r="G165" s="478">
        <f t="shared" si="75"/>
        <v>0.6431</v>
      </c>
      <c r="H165" s="478">
        <f t="shared" si="75"/>
        <v>0.6431</v>
      </c>
      <c r="I165" s="478">
        <f t="shared" si="75"/>
        <v>0.6431</v>
      </c>
      <c r="J165" s="478">
        <f t="shared" si="75"/>
        <v>0.6431</v>
      </c>
      <c r="K165" s="478">
        <f t="shared" si="75"/>
        <v>0.6431</v>
      </c>
      <c r="L165" s="478">
        <f t="shared" si="75"/>
        <v>0.6431</v>
      </c>
      <c r="M165" s="472"/>
      <c r="S165" s="393">
        <v>0.6431</v>
      </c>
    </row>
    <row r="166" spans="1:19">
      <c r="A166" s="357"/>
      <c r="B166" s="434" t="str">
        <f>B150</f>
        <v>Business Heating, Ventilating, &amp; Air 
Conditioning (HVAC)</v>
      </c>
      <c r="C166" s="477">
        <f t="shared" si="75"/>
        <v>0.40503477606227917</v>
      </c>
      <c r="D166" s="477">
        <f t="shared" si="75"/>
        <v>0.40503477606227917</v>
      </c>
      <c r="E166" s="478">
        <f t="shared" si="75"/>
        <v>0.40503477606227917</v>
      </c>
      <c r="F166" s="478">
        <f t="shared" si="75"/>
        <v>0.40503477606227917</v>
      </c>
      <c r="G166" s="478">
        <f t="shared" si="75"/>
        <v>0.40503477606227917</v>
      </c>
      <c r="H166" s="478">
        <f t="shared" si="75"/>
        <v>0.40503477606227917</v>
      </c>
      <c r="I166" s="478">
        <f t="shared" si="75"/>
        <v>0.40503477606227917</v>
      </c>
      <c r="J166" s="478">
        <f t="shared" si="75"/>
        <v>0.40503477606227917</v>
      </c>
      <c r="K166" s="478">
        <f t="shared" si="75"/>
        <v>0.40503477606227917</v>
      </c>
      <c r="L166" s="478">
        <f t="shared" si="75"/>
        <v>0.40503477606227917</v>
      </c>
      <c r="M166" s="472"/>
      <c r="S166" s="393">
        <v>0.40503477606227917</v>
      </c>
    </row>
    <row r="167" spans="1:19">
      <c r="A167" s="357"/>
      <c r="B167" s="434" t="str">
        <f>B151</f>
        <v>Business Lighting</v>
      </c>
      <c r="C167" s="477">
        <f t="shared" si="75"/>
        <v>0.91854600000000008</v>
      </c>
      <c r="D167" s="477">
        <f t="shared" si="75"/>
        <v>0.91854600000000008</v>
      </c>
      <c r="E167" s="478">
        <f t="shared" si="75"/>
        <v>0.91854600000000008</v>
      </c>
      <c r="F167" s="478">
        <f t="shared" si="75"/>
        <v>0.91854600000000008</v>
      </c>
      <c r="G167" s="478">
        <f t="shared" si="75"/>
        <v>0.91854600000000008</v>
      </c>
      <c r="H167" s="478">
        <f t="shared" si="75"/>
        <v>0.91854600000000008</v>
      </c>
      <c r="I167" s="478">
        <f t="shared" si="75"/>
        <v>0.91854600000000008</v>
      </c>
      <c r="J167" s="478">
        <f t="shared" si="75"/>
        <v>0.91854600000000008</v>
      </c>
      <c r="K167" s="478">
        <f t="shared" si="75"/>
        <v>0.91854600000000008</v>
      </c>
      <c r="L167" s="478">
        <f t="shared" si="75"/>
        <v>0.91854600000000008</v>
      </c>
      <c r="M167" s="472"/>
      <c r="S167" s="393">
        <f>0.87*Q191</f>
        <v>0.91854600000000008</v>
      </c>
    </row>
    <row r="168" spans="1:19" ht="16.5" thickBot="1">
      <c r="A168" s="364"/>
      <c r="B168" s="437" t="str">
        <f>B152</f>
        <v>Business Custom Incentive (BCI)</v>
      </c>
      <c r="C168" s="479">
        <f t="shared" si="75"/>
        <v>1.0558000000000001</v>
      </c>
      <c r="D168" s="479">
        <f t="shared" si="75"/>
        <v>1.0558000000000001</v>
      </c>
      <c r="E168" s="480">
        <f t="shared" si="75"/>
        <v>1.0558000000000001</v>
      </c>
      <c r="F168" s="480">
        <f t="shared" si="75"/>
        <v>1.0558000000000001</v>
      </c>
      <c r="G168" s="480">
        <f t="shared" si="75"/>
        <v>1.0558000000000001</v>
      </c>
      <c r="H168" s="480">
        <f t="shared" si="75"/>
        <v>1.0558000000000001</v>
      </c>
      <c r="I168" s="480">
        <f t="shared" si="75"/>
        <v>1.0558000000000001</v>
      </c>
      <c r="J168" s="480">
        <f t="shared" si="75"/>
        <v>1.0558000000000001</v>
      </c>
      <c r="K168" s="480">
        <f t="shared" si="75"/>
        <v>1.0558000000000001</v>
      </c>
      <c r="L168" s="480">
        <f t="shared" si="75"/>
        <v>1.0558000000000001</v>
      </c>
      <c r="M168" s="472"/>
      <c r="S168" s="481">
        <v>1.0558000000000001</v>
      </c>
    </row>
    <row r="169" spans="1:19" ht="16.5" thickBot="1">
      <c r="A169" s="382"/>
      <c r="B169" s="382"/>
      <c r="C169" s="354"/>
      <c r="D169" s="354"/>
      <c r="E169" s="354"/>
      <c r="F169" s="354"/>
      <c r="G169" s="354"/>
      <c r="H169" s="354"/>
      <c r="I169" s="354"/>
      <c r="J169" s="354"/>
      <c r="K169" s="354"/>
      <c r="L169" s="354"/>
      <c r="M169" s="354"/>
      <c r="S169" s="354"/>
    </row>
    <row r="170" spans="1:19" ht="19.5" thickBot="1">
      <c r="A170" s="603" t="s">
        <v>37</v>
      </c>
      <c r="B170" s="604"/>
      <c r="C170" s="604"/>
      <c r="D170" s="604"/>
      <c r="E170" s="607"/>
      <c r="F170" s="414"/>
      <c r="G170" s="414"/>
      <c r="H170" s="414"/>
      <c r="I170" s="414"/>
      <c r="J170" s="414"/>
      <c r="K170" s="414"/>
      <c r="L170" s="414"/>
      <c r="M170" s="414"/>
      <c r="S170" s="468" t="s">
        <v>38</v>
      </c>
    </row>
    <row r="171" spans="1:19" ht="16.5" thickBot="1">
      <c r="A171" s="349" t="s">
        <v>1</v>
      </c>
      <c r="B171" s="350"/>
      <c r="C171" s="367">
        <f t="shared" ref="C171:L171" si="76">C$4</f>
        <v>2025</v>
      </c>
      <c r="D171" s="367">
        <f t="shared" si="76"/>
        <v>2026</v>
      </c>
      <c r="E171" s="368">
        <f t="shared" si="76"/>
        <v>2027</v>
      </c>
      <c r="F171" s="368">
        <f t="shared" si="76"/>
        <v>2028</v>
      </c>
      <c r="G171" s="368">
        <f t="shared" si="76"/>
        <v>2029</v>
      </c>
      <c r="H171" s="368">
        <f t="shared" si="76"/>
        <v>2030</v>
      </c>
      <c r="I171" s="368">
        <f t="shared" si="76"/>
        <v>2031</v>
      </c>
      <c r="J171" s="368">
        <f t="shared" si="76"/>
        <v>2032</v>
      </c>
      <c r="K171" s="368">
        <f t="shared" si="76"/>
        <v>2033</v>
      </c>
      <c r="L171" s="368">
        <f t="shared" si="76"/>
        <v>2034</v>
      </c>
      <c r="M171" s="354"/>
      <c r="S171" s="389"/>
    </row>
    <row r="172" spans="1:19">
      <c r="A172" s="355" t="s">
        <v>2</v>
      </c>
      <c r="B172" s="369"/>
      <c r="C172" s="429"/>
      <c r="D172" s="429"/>
      <c r="E172" s="430"/>
      <c r="F172" s="430"/>
      <c r="G172" s="430"/>
      <c r="H172" s="430"/>
      <c r="I172" s="430"/>
      <c r="J172" s="430"/>
      <c r="K172" s="430"/>
      <c r="L172" s="430"/>
      <c r="M172" s="418"/>
      <c r="S172" s="469"/>
    </row>
    <row r="173" spans="1:19">
      <c r="A173" s="357"/>
      <c r="B173" s="372" t="str">
        <f>B157</f>
        <v>Residential Load Management (On Call)</v>
      </c>
      <c r="C173" s="494">
        <f t="shared" ref="C173:L178" si="77">($S173*$O$141)</f>
        <v>8.6635400000000015E-2</v>
      </c>
      <c r="D173" s="431">
        <f t="shared" si="77"/>
        <v>8.6635400000000015E-2</v>
      </c>
      <c r="E173" s="432">
        <f t="shared" si="77"/>
        <v>8.6635400000000015E-2</v>
      </c>
      <c r="F173" s="432">
        <f t="shared" si="77"/>
        <v>8.6635400000000015E-2</v>
      </c>
      <c r="G173" s="432">
        <f t="shared" si="77"/>
        <v>8.6635400000000015E-2</v>
      </c>
      <c r="H173" s="432">
        <f t="shared" si="77"/>
        <v>8.6635400000000015E-2</v>
      </c>
      <c r="I173" s="432">
        <f t="shared" si="77"/>
        <v>8.6635400000000015E-2</v>
      </c>
      <c r="J173" s="432">
        <f t="shared" si="77"/>
        <v>8.6635400000000015E-2</v>
      </c>
      <c r="K173" s="432">
        <f t="shared" si="77"/>
        <v>8.6635400000000015E-2</v>
      </c>
      <c r="L173" s="432">
        <f t="shared" si="77"/>
        <v>8.6635400000000015E-2</v>
      </c>
      <c r="M173" s="433"/>
      <c r="S173" s="495">
        <f>+S223*kWH_MtrtoGen</f>
        <v>8.6635400000000015E-2</v>
      </c>
    </row>
    <row r="174" spans="1:19">
      <c r="A174" s="357"/>
      <c r="B174" s="434" t="str">
        <f>B158</f>
        <v>Residential Air Conditioning</v>
      </c>
      <c r="C174" s="435">
        <f t="shared" si="77"/>
        <v>705.60880000000009</v>
      </c>
      <c r="D174" s="435">
        <f t="shared" si="77"/>
        <v>705.60880000000009</v>
      </c>
      <c r="E174" s="436">
        <f t="shared" si="77"/>
        <v>705.60880000000009</v>
      </c>
      <c r="F174" s="436">
        <f t="shared" si="77"/>
        <v>705.60880000000009</v>
      </c>
      <c r="G174" s="436">
        <f t="shared" si="77"/>
        <v>705.60880000000009</v>
      </c>
      <c r="H174" s="436">
        <f t="shared" si="77"/>
        <v>705.60880000000009</v>
      </c>
      <c r="I174" s="436">
        <f t="shared" si="77"/>
        <v>705.60880000000009</v>
      </c>
      <c r="J174" s="436">
        <f t="shared" si="77"/>
        <v>705.60880000000009</v>
      </c>
      <c r="K174" s="436">
        <f t="shared" si="77"/>
        <v>705.60880000000009</v>
      </c>
      <c r="L174" s="436">
        <f t="shared" si="77"/>
        <v>705.60880000000009</v>
      </c>
      <c r="M174" s="433"/>
      <c r="S174" s="398">
        <f>676*kWH_MtrtoGen</f>
        <v>705.60880000000009</v>
      </c>
    </row>
    <row r="175" spans="1:19">
      <c r="A175" s="357"/>
      <c r="B175" s="434" t="str">
        <f>B159</f>
        <v>Residential New Construction (BuildSmart)</v>
      </c>
      <c r="C175" s="435">
        <f t="shared" si="77"/>
        <v>1106.4280000000001</v>
      </c>
      <c r="D175" s="435">
        <f t="shared" si="77"/>
        <v>1106.4280000000001</v>
      </c>
      <c r="E175" s="436">
        <f t="shared" si="77"/>
        <v>1106.4280000000001</v>
      </c>
      <c r="F175" s="436">
        <f t="shared" si="77"/>
        <v>1106.4280000000001</v>
      </c>
      <c r="G175" s="436">
        <f t="shared" si="77"/>
        <v>1106.4280000000001</v>
      </c>
      <c r="H175" s="436">
        <f t="shared" si="77"/>
        <v>1106.4280000000001</v>
      </c>
      <c r="I175" s="436">
        <f t="shared" si="77"/>
        <v>1106.4280000000001</v>
      </c>
      <c r="J175" s="436">
        <f t="shared" si="77"/>
        <v>1106.4280000000001</v>
      </c>
      <c r="K175" s="436">
        <f t="shared" si="77"/>
        <v>1106.4280000000001</v>
      </c>
      <c r="L175" s="436">
        <f t="shared" si="77"/>
        <v>1106.4280000000001</v>
      </c>
      <c r="M175" s="433"/>
      <c r="S175" s="398">
        <f>1060*kWH_MtrtoGen</f>
        <v>1106.4280000000001</v>
      </c>
    </row>
    <row r="176" spans="1:19">
      <c r="A176" s="357"/>
      <c r="B176" s="434" t="str">
        <f>B160</f>
        <v>Residential Ceiling Insulation</v>
      </c>
      <c r="C176" s="435">
        <f t="shared" si="77"/>
        <v>3477.20900897</v>
      </c>
      <c r="D176" s="435">
        <f t="shared" si="77"/>
        <v>3477.20900897</v>
      </c>
      <c r="E176" s="436">
        <f t="shared" si="77"/>
        <v>3477.20900897</v>
      </c>
      <c r="F176" s="436">
        <f t="shared" si="77"/>
        <v>3477.20900897</v>
      </c>
      <c r="G176" s="436">
        <f t="shared" si="77"/>
        <v>3477.20900897</v>
      </c>
      <c r="H176" s="436">
        <f t="shared" si="77"/>
        <v>3477.20900897</v>
      </c>
      <c r="I176" s="436">
        <f t="shared" si="77"/>
        <v>3477.20900897</v>
      </c>
      <c r="J176" s="436">
        <f t="shared" si="77"/>
        <v>3477.20900897</v>
      </c>
      <c r="K176" s="436">
        <f t="shared" si="77"/>
        <v>3477.20900897</v>
      </c>
      <c r="L176" s="436">
        <f t="shared" si="77"/>
        <v>3477.20900897</v>
      </c>
      <c r="M176" s="433"/>
      <c r="S176" s="398">
        <v>3477.20900897</v>
      </c>
    </row>
    <row r="177" spans="1:23">
      <c r="A177" s="357"/>
      <c r="B177" s="376" t="s">
        <v>8</v>
      </c>
      <c r="C177" s="435">
        <f t="shared" si="77"/>
        <v>456.20322800000002</v>
      </c>
      <c r="D177" s="435">
        <f t="shared" si="77"/>
        <v>456.20322800000002</v>
      </c>
      <c r="E177" s="436">
        <f t="shared" si="77"/>
        <v>456.20322800000002</v>
      </c>
      <c r="F177" s="436">
        <f t="shared" si="77"/>
        <v>456.20322800000002</v>
      </c>
      <c r="G177" s="436">
        <f t="shared" si="77"/>
        <v>456.20322800000002</v>
      </c>
      <c r="H177" s="436">
        <f t="shared" si="77"/>
        <v>456.20322800000002</v>
      </c>
      <c r="I177" s="436">
        <f t="shared" si="77"/>
        <v>456.20322800000002</v>
      </c>
      <c r="J177" s="436">
        <f t="shared" si="77"/>
        <v>456.20322800000002</v>
      </c>
      <c r="K177" s="436">
        <f t="shared" si="77"/>
        <v>456.20322800000002</v>
      </c>
      <c r="L177" s="436">
        <f t="shared" si="77"/>
        <v>456.20322800000002</v>
      </c>
      <c r="M177" s="420"/>
      <c r="N177" s="461"/>
      <c r="S177" s="519">
        <f>437.06*Q192</f>
        <v>456.20322800000002</v>
      </c>
    </row>
    <row r="178" spans="1:23" ht="16.5" thickBot="1">
      <c r="A178" s="364"/>
      <c r="B178" s="437" t="str">
        <f>B162</f>
        <v>Residential Low Income</v>
      </c>
      <c r="C178" s="438">
        <f t="shared" si="77"/>
        <v>2109.4668999999999</v>
      </c>
      <c r="D178" s="438">
        <f t="shared" si="77"/>
        <v>2109.4668999999999</v>
      </c>
      <c r="E178" s="439">
        <f t="shared" si="77"/>
        <v>2109.4668999999999</v>
      </c>
      <c r="F178" s="439">
        <f t="shared" si="77"/>
        <v>2109.4668999999999</v>
      </c>
      <c r="G178" s="439">
        <f t="shared" si="77"/>
        <v>2109.4668999999999</v>
      </c>
      <c r="H178" s="439">
        <f t="shared" si="77"/>
        <v>2109.4668999999999</v>
      </c>
      <c r="I178" s="439">
        <f t="shared" si="77"/>
        <v>2109.4668999999999</v>
      </c>
      <c r="J178" s="439">
        <f t="shared" si="77"/>
        <v>2109.4668999999999</v>
      </c>
      <c r="K178" s="439">
        <f t="shared" si="77"/>
        <v>2109.4668999999999</v>
      </c>
      <c r="L178" s="439">
        <f t="shared" si="77"/>
        <v>2109.4668999999999</v>
      </c>
      <c r="M178" s="433"/>
      <c r="S178" s="497">
        <f>1300+(0.3*2585)*Q192</f>
        <v>2109.4668999999999</v>
      </c>
    </row>
    <row r="179" spans="1:23">
      <c r="A179" s="355" t="s">
        <v>10</v>
      </c>
      <c r="B179" s="369"/>
      <c r="C179" s="440"/>
      <c r="D179" s="440"/>
      <c r="E179" s="441"/>
      <c r="F179" s="441"/>
      <c r="G179" s="441"/>
      <c r="H179" s="441"/>
      <c r="I179" s="441"/>
      <c r="J179" s="441"/>
      <c r="K179" s="441"/>
      <c r="L179" s="441"/>
      <c r="M179" s="433"/>
      <c r="S179" s="498"/>
    </row>
    <row r="180" spans="1:23">
      <c r="A180" s="357"/>
      <c r="B180" s="372" t="str">
        <f>B164</f>
        <v>Business On Call</v>
      </c>
      <c r="C180" s="431">
        <f t="shared" ref="C180:L184" si="78">($S180*$O$141)</f>
        <v>0</v>
      </c>
      <c r="D180" s="431">
        <f t="shared" si="78"/>
        <v>0</v>
      </c>
      <c r="E180" s="432">
        <f t="shared" si="78"/>
        <v>0</v>
      </c>
      <c r="F180" s="432">
        <f t="shared" si="78"/>
        <v>0</v>
      </c>
      <c r="G180" s="432">
        <f t="shared" si="78"/>
        <v>0</v>
      </c>
      <c r="H180" s="432">
        <f t="shared" si="78"/>
        <v>0</v>
      </c>
      <c r="I180" s="432">
        <f t="shared" si="78"/>
        <v>0</v>
      </c>
      <c r="J180" s="432">
        <f t="shared" si="78"/>
        <v>0</v>
      </c>
      <c r="K180" s="432">
        <f t="shared" si="78"/>
        <v>0</v>
      </c>
      <c r="L180" s="432">
        <f t="shared" si="78"/>
        <v>0</v>
      </c>
      <c r="M180" s="433"/>
      <c r="S180" s="499">
        <v>0</v>
      </c>
    </row>
    <row r="181" spans="1:23">
      <c r="A181" s="357"/>
      <c r="B181" s="434" t="str">
        <f>B165</f>
        <v>Commercial/Industrial Demand Reduction</v>
      </c>
      <c r="C181" s="435">
        <f t="shared" si="78"/>
        <v>11.8</v>
      </c>
      <c r="D181" s="435">
        <f t="shared" si="78"/>
        <v>11.8</v>
      </c>
      <c r="E181" s="436">
        <f t="shared" si="78"/>
        <v>11.8</v>
      </c>
      <c r="F181" s="436">
        <f t="shared" si="78"/>
        <v>11.8</v>
      </c>
      <c r="G181" s="436">
        <f t="shared" si="78"/>
        <v>11.8</v>
      </c>
      <c r="H181" s="436">
        <f t="shared" si="78"/>
        <v>11.8</v>
      </c>
      <c r="I181" s="436">
        <f t="shared" si="78"/>
        <v>11.8</v>
      </c>
      <c r="J181" s="436">
        <f t="shared" si="78"/>
        <v>11.8</v>
      </c>
      <c r="K181" s="436">
        <f t="shared" si="78"/>
        <v>11.8</v>
      </c>
      <c r="L181" s="436">
        <f t="shared" si="78"/>
        <v>11.8</v>
      </c>
      <c r="M181" s="433"/>
      <c r="S181" s="398">
        <v>11.8</v>
      </c>
    </row>
    <row r="182" spans="1:23">
      <c r="A182" s="357"/>
      <c r="B182" s="434" t="str">
        <f>B166</f>
        <v>Business Heating, Ventilating, &amp; Air 
Conditioning (HVAC)</v>
      </c>
      <c r="C182" s="435">
        <f t="shared" si="78"/>
        <v>2684.3078366579671</v>
      </c>
      <c r="D182" s="435">
        <f t="shared" si="78"/>
        <v>2684.3078366579671</v>
      </c>
      <c r="E182" s="436">
        <f t="shared" si="78"/>
        <v>2684.3078366579671</v>
      </c>
      <c r="F182" s="436">
        <f t="shared" si="78"/>
        <v>2684.3078366579671</v>
      </c>
      <c r="G182" s="436">
        <f t="shared" si="78"/>
        <v>2684.3078366579671</v>
      </c>
      <c r="H182" s="436">
        <f t="shared" si="78"/>
        <v>2684.3078366579671</v>
      </c>
      <c r="I182" s="436">
        <f t="shared" si="78"/>
        <v>2684.3078366579671</v>
      </c>
      <c r="J182" s="436">
        <f t="shared" si="78"/>
        <v>2684.3078366579671</v>
      </c>
      <c r="K182" s="436">
        <f t="shared" si="78"/>
        <v>2684.3078366579671</v>
      </c>
      <c r="L182" s="436">
        <f t="shared" si="78"/>
        <v>2684.3078366579671</v>
      </c>
      <c r="M182" s="433"/>
      <c r="S182" s="398">
        <v>2684.3078366579671</v>
      </c>
    </row>
    <row r="183" spans="1:23">
      <c r="A183" s="357"/>
      <c r="B183" s="434" t="str">
        <f>B167</f>
        <v>Business Lighting</v>
      </c>
      <c r="C183" s="435">
        <f t="shared" si="78"/>
        <v>8142.57942</v>
      </c>
      <c r="D183" s="435">
        <f t="shared" si="78"/>
        <v>8142.57942</v>
      </c>
      <c r="E183" s="436">
        <f t="shared" si="78"/>
        <v>8142.57942</v>
      </c>
      <c r="F183" s="436">
        <f t="shared" si="78"/>
        <v>8142.57942</v>
      </c>
      <c r="G183" s="436">
        <f t="shared" si="78"/>
        <v>8142.57942</v>
      </c>
      <c r="H183" s="436">
        <f t="shared" si="78"/>
        <v>8142.57942</v>
      </c>
      <c r="I183" s="436">
        <f t="shared" si="78"/>
        <v>8142.57942</v>
      </c>
      <c r="J183" s="436">
        <f t="shared" si="78"/>
        <v>8142.57942</v>
      </c>
      <c r="K183" s="436">
        <f t="shared" si="78"/>
        <v>8142.57942</v>
      </c>
      <c r="L183" s="436">
        <f t="shared" si="78"/>
        <v>8142.57942</v>
      </c>
      <c r="M183" s="433"/>
      <c r="S183" s="398">
        <f>7800.9*Q192</f>
        <v>8142.57942</v>
      </c>
    </row>
    <row r="184" spans="1:23" ht="16.5" thickBot="1">
      <c r="A184" s="364"/>
      <c r="B184" s="437" t="str">
        <f>B168</f>
        <v>Business Custom Incentive (BCI)</v>
      </c>
      <c r="C184" s="438">
        <f t="shared" si="78"/>
        <v>2566.6113018000001</v>
      </c>
      <c r="D184" s="438">
        <f t="shared" si="78"/>
        <v>2566.6113018000001</v>
      </c>
      <c r="E184" s="439">
        <f t="shared" si="78"/>
        <v>2566.6113018000001</v>
      </c>
      <c r="F184" s="439">
        <f t="shared" si="78"/>
        <v>2566.6113018000001</v>
      </c>
      <c r="G184" s="439">
        <f t="shared" si="78"/>
        <v>2566.6113018000001</v>
      </c>
      <c r="H184" s="439">
        <f t="shared" si="78"/>
        <v>2566.6113018000001</v>
      </c>
      <c r="I184" s="439">
        <f t="shared" si="78"/>
        <v>2566.6113018000001</v>
      </c>
      <c r="J184" s="439">
        <f t="shared" si="78"/>
        <v>2566.6113018000001</v>
      </c>
      <c r="K184" s="439">
        <f t="shared" si="78"/>
        <v>2566.6113018000001</v>
      </c>
      <c r="L184" s="439">
        <f t="shared" si="78"/>
        <v>2566.6113018000001</v>
      </c>
      <c r="M184" s="433"/>
      <c r="S184" s="497">
        <f>2458.911*Q192</f>
        <v>2566.6113018000001</v>
      </c>
    </row>
    <row r="186" spans="1:23" ht="6" customHeight="1"/>
    <row r="187" spans="1:23" ht="16.5" thickBot="1"/>
    <row r="188" spans="1:23" ht="19.5" thickBot="1">
      <c r="A188" s="603" t="s">
        <v>39</v>
      </c>
      <c r="B188" s="604"/>
      <c r="C188" s="604"/>
      <c r="D188" s="604"/>
      <c r="E188" s="607"/>
      <c r="F188" s="414"/>
      <c r="G188" s="414"/>
      <c r="H188" s="414"/>
      <c r="I188" s="414"/>
      <c r="J188" s="414"/>
      <c r="K188" s="414"/>
      <c r="L188" s="414"/>
      <c r="M188" s="414"/>
      <c r="S188" s="500" t="s">
        <v>40</v>
      </c>
    </row>
    <row r="189" spans="1:23" ht="16.5" thickBot="1">
      <c r="A189" s="349" t="s">
        <v>1</v>
      </c>
      <c r="B189" s="350"/>
      <c r="C189" s="367">
        <f t="shared" ref="C189:L189" si="79">C$4</f>
        <v>2025</v>
      </c>
      <c r="D189" s="367">
        <f t="shared" si="79"/>
        <v>2026</v>
      </c>
      <c r="E189" s="368">
        <f t="shared" si="79"/>
        <v>2027</v>
      </c>
      <c r="F189" s="368">
        <f t="shared" si="79"/>
        <v>2028</v>
      </c>
      <c r="G189" s="368">
        <f t="shared" si="79"/>
        <v>2029</v>
      </c>
      <c r="H189" s="368">
        <f t="shared" si="79"/>
        <v>2030</v>
      </c>
      <c r="I189" s="368">
        <f t="shared" si="79"/>
        <v>2031</v>
      </c>
      <c r="J189" s="368">
        <f t="shared" si="79"/>
        <v>2032</v>
      </c>
      <c r="K189" s="368">
        <f t="shared" si="79"/>
        <v>2033</v>
      </c>
      <c r="L189" s="368">
        <f t="shared" si="79"/>
        <v>2034</v>
      </c>
      <c r="M189" s="354"/>
      <c r="O189" s="399" t="s">
        <v>41</v>
      </c>
      <c r="P189" s="400"/>
      <c r="Q189" s="401"/>
      <c r="S189" s="402"/>
    </row>
    <row r="190" spans="1:23">
      <c r="A190" s="355" t="s">
        <v>2</v>
      </c>
      <c r="B190" s="369"/>
      <c r="C190" s="429"/>
      <c r="D190" s="429"/>
      <c r="E190" s="430"/>
      <c r="F190" s="430"/>
      <c r="G190" s="430"/>
      <c r="H190" s="430"/>
      <c r="I190" s="430"/>
      <c r="J190" s="430"/>
      <c r="K190" s="430"/>
      <c r="L190" s="430"/>
      <c r="M190" s="418"/>
      <c r="O190" s="611" t="s">
        <v>42</v>
      </c>
      <c r="P190" s="612"/>
      <c r="Q190" s="403">
        <v>1.0558000000000001</v>
      </c>
      <c r="S190" s="501"/>
    </row>
    <row r="191" spans="1:23">
      <c r="A191" s="357"/>
      <c r="B191" s="372" t="str">
        <f>B101</f>
        <v>Residential Load Management (On Call)</v>
      </c>
      <c r="C191" s="470">
        <f t="shared" ref="C191:L191" si="80">C141/SkW_MtrtoGen</f>
        <v>2.67</v>
      </c>
      <c r="D191" s="470">
        <f t="shared" si="80"/>
        <v>2.67</v>
      </c>
      <c r="E191" s="471">
        <f t="shared" si="80"/>
        <v>2.67</v>
      </c>
      <c r="F191" s="471">
        <f t="shared" si="80"/>
        <v>2.67</v>
      </c>
      <c r="G191" s="471">
        <f t="shared" si="80"/>
        <v>2.67</v>
      </c>
      <c r="H191" s="471">
        <f t="shared" si="80"/>
        <v>2.67</v>
      </c>
      <c r="I191" s="471">
        <f t="shared" si="80"/>
        <v>2.67</v>
      </c>
      <c r="J191" s="471">
        <f t="shared" si="80"/>
        <v>2.67</v>
      </c>
      <c r="K191" s="471">
        <f t="shared" si="80"/>
        <v>2.67</v>
      </c>
      <c r="L191" s="471">
        <f t="shared" si="80"/>
        <v>2.67</v>
      </c>
      <c r="M191" s="472"/>
      <c r="O191" s="611" t="s">
        <v>43</v>
      </c>
      <c r="P191" s="612"/>
      <c r="Q191" s="403">
        <v>1.0558000000000001</v>
      </c>
      <c r="R191" s="472"/>
      <c r="S191" s="405">
        <v>2.67</v>
      </c>
      <c r="T191" s="502"/>
      <c r="U191" s="502"/>
      <c r="V191" s="502"/>
      <c r="W191" s="502"/>
    </row>
    <row r="192" spans="1:23" ht="16.5" thickBot="1">
      <c r="A192" s="357"/>
      <c r="B192" s="434" t="str">
        <f>B102</f>
        <v>Residential Air Conditioning</v>
      </c>
      <c r="C192" s="477">
        <f>C142/SkW_MtrtoGen</f>
        <v>0.12</v>
      </c>
      <c r="D192" s="477">
        <f t="shared" ref="D192:L192" si="81">D142/SkW_MtrtoGen</f>
        <v>0.12</v>
      </c>
      <c r="E192" s="478">
        <f t="shared" si="81"/>
        <v>0.12</v>
      </c>
      <c r="F192" s="478">
        <f t="shared" si="81"/>
        <v>0.12</v>
      </c>
      <c r="G192" s="478">
        <f t="shared" si="81"/>
        <v>0.12</v>
      </c>
      <c r="H192" s="478">
        <f t="shared" si="81"/>
        <v>0.12</v>
      </c>
      <c r="I192" s="478">
        <f t="shared" si="81"/>
        <v>0.12</v>
      </c>
      <c r="J192" s="478">
        <f t="shared" si="81"/>
        <v>0.12</v>
      </c>
      <c r="K192" s="478">
        <f t="shared" si="81"/>
        <v>0.12</v>
      </c>
      <c r="L192" s="478">
        <f t="shared" si="81"/>
        <v>0.12</v>
      </c>
      <c r="M192" s="472"/>
      <c r="O192" s="613" t="s">
        <v>44</v>
      </c>
      <c r="P192" s="614"/>
      <c r="Q192" s="406">
        <v>1.0438000000000001</v>
      </c>
      <c r="R192" s="472"/>
      <c r="S192" s="405">
        <f>S158/SkW_MtrtoGen</f>
        <v>0.28999999999999998</v>
      </c>
      <c r="T192" s="502"/>
      <c r="U192" s="502"/>
      <c r="V192" s="502"/>
      <c r="W192" s="502"/>
    </row>
    <row r="193" spans="1:23">
      <c r="A193" s="357"/>
      <c r="B193" s="434" t="str">
        <f>B103</f>
        <v>Residential New Construction (BuildSmart)</v>
      </c>
      <c r="C193" s="477">
        <f t="shared" ref="C193:L193" si="82">C143/SkW_MtrtoGen</f>
        <v>0.37</v>
      </c>
      <c r="D193" s="477">
        <f t="shared" si="82"/>
        <v>0.37</v>
      </c>
      <c r="E193" s="478">
        <f t="shared" si="82"/>
        <v>0.37</v>
      </c>
      <c r="F193" s="478">
        <f t="shared" si="82"/>
        <v>0.37</v>
      </c>
      <c r="G193" s="478">
        <f t="shared" si="82"/>
        <v>0.37</v>
      </c>
      <c r="H193" s="478">
        <f t="shared" si="82"/>
        <v>0.37</v>
      </c>
      <c r="I193" s="478">
        <f t="shared" si="82"/>
        <v>0.37</v>
      </c>
      <c r="J193" s="478">
        <f t="shared" si="82"/>
        <v>0.37</v>
      </c>
      <c r="K193" s="478">
        <f t="shared" si="82"/>
        <v>0.37</v>
      </c>
      <c r="L193" s="478">
        <f t="shared" si="82"/>
        <v>0.37</v>
      </c>
      <c r="M193" s="472"/>
      <c r="R193" s="472"/>
      <c r="S193" s="405">
        <f>S159/SkW_MtrtoGen</f>
        <v>0.13</v>
      </c>
      <c r="T193" s="502"/>
      <c r="U193" s="502"/>
      <c r="V193" s="502"/>
      <c r="W193" s="502"/>
    </row>
    <row r="194" spans="1:23">
      <c r="A194" s="357"/>
      <c r="B194" s="434" t="str">
        <f>B104</f>
        <v>Residential Ceiling Insulation</v>
      </c>
      <c r="C194" s="477">
        <f t="shared" ref="C194:L194" si="83">C144/SkW_MtrtoGen</f>
        <v>1.6179082481664386</v>
      </c>
      <c r="D194" s="477">
        <f t="shared" si="83"/>
        <v>1.6179082481664386</v>
      </c>
      <c r="E194" s="478">
        <f t="shared" si="83"/>
        <v>1.6179082481664386</v>
      </c>
      <c r="F194" s="478">
        <f t="shared" si="83"/>
        <v>1.6179082481664386</v>
      </c>
      <c r="G194" s="478">
        <f t="shared" si="83"/>
        <v>1.6179082481664386</v>
      </c>
      <c r="H194" s="478">
        <f t="shared" si="83"/>
        <v>1.6179082481664386</v>
      </c>
      <c r="I194" s="478">
        <f t="shared" si="83"/>
        <v>1.6179082481664386</v>
      </c>
      <c r="J194" s="478">
        <f t="shared" si="83"/>
        <v>1.6179082481664386</v>
      </c>
      <c r="K194" s="478">
        <f t="shared" si="83"/>
        <v>1.6179082481664386</v>
      </c>
      <c r="L194" s="478">
        <f t="shared" si="83"/>
        <v>1.6179082481664386</v>
      </c>
      <c r="M194" s="472"/>
      <c r="R194" s="472"/>
      <c r="S194" s="405">
        <f>S160/SkW_MtrtoGen</f>
        <v>0.59713155327894563</v>
      </c>
      <c r="T194" s="502"/>
      <c r="U194" s="502"/>
      <c r="V194" s="502"/>
      <c r="W194" s="502"/>
    </row>
    <row r="195" spans="1:23">
      <c r="A195" s="357"/>
      <c r="B195" s="376" t="s">
        <v>8</v>
      </c>
      <c r="C195" s="477">
        <f t="shared" ref="C195:L195" si="84">C145/SkW_MtrtoGen</f>
        <v>0.11</v>
      </c>
      <c r="D195" s="477">
        <f t="shared" si="84"/>
        <v>0.11</v>
      </c>
      <c r="E195" s="478">
        <f t="shared" si="84"/>
        <v>0.11</v>
      </c>
      <c r="F195" s="478">
        <f t="shared" si="84"/>
        <v>0.11</v>
      </c>
      <c r="G195" s="478">
        <f t="shared" si="84"/>
        <v>0.11</v>
      </c>
      <c r="H195" s="478">
        <f t="shared" si="84"/>
        <v>0.11</v>
      </c>
      <c r="I195" s="478">
        <f t="shared" si="84"/>
        <v>0.11</v>
      </c>
      <c r="J195" s="478">
        <f t="shared" si="84"/>
        <v>0.11</v>
      </c>
      <c r="K195" s="478">
        <f t="shared" si="84"/>
        <v>0.11</v>
      </c>
      <c r="L195" s="478">
        <f t="shared" si="84"/>
        <v>0.11</v>
      </c>
      <c r="M195" s="420"/>
      <c r="N195" s="461"/>
      <c r="R195" s="503"/>
      <c r="S195" s="405">
        <f>S161/SkW_MtrtoGen</f>
        <v>0</v>
      </c>
    </row>
    <row r="196" spans="1:23" ht="16.5" thickBot="1">
      <c r="A196" s="364"/>
      <c r="B196" s="437" t="str">
        <f>B106</f>
        <v>Residential Low Income</v>
      </c>
      <c r="C196" s="479">
        <f t="shared" ref="C196:L196" si="85">C146/SkW_MtrtoGen</f>
        <v>0.85080261413146419</v>
      </c>
      <c r="D196" s="479">
        <f t="shared" si="85"/>
        <v>0.85080261413146419</v>
      </c>
      <c r="E196" s="480">
        <f t="shared" si="85"/>
        <v>0.85080261413146419</v>
      </c>
      <c r="F196" s="480">
        <f t="shared" si="85"/>
        <v>0.85080261413146419</v>
      </c>
      <c r="G196" s="480">
        <f t="shared" si="85"/>
        <v>0.85080261413146419</v>
      </c>
      <c r="H196" s="480">
        <f t="shared" si="85"/>
        <v>0.85080261413146419</v>
      </c>
      <c r="I196" s="480">
        <f t="shared" si="85"/>
        <v>0.85080261413146419</v>
      </c>
      <c r="J196" s="480">
        <f t="shared" si="85"/>
        <v>0.85080261413146419</v>
      </c>
      <c r="K196" s="480">
        <f t="shared" si="85"/>
        <v>0.85080261413146419</v>
      </c>
      <c r="L196" s="480">
        <f t="shared" si="85"/>
        <v>0.85080261413146419</v>
      </c>
      <c r="M196" s="472"/>
      <c r="R196" s="472"/>
      <c r="S196" s="405">
        <f>S162/SkW_MtrtoGen</f>
        <v>0.19589999999999999</v>
      </c>
      <c r="T196" s="502"/>
      <c r="U196" s="502"/>
      <c r="V196" s="472"/>
      <c r="W196" s="472"/>
    </row>
    <row r="197" spans="1:23">
      <c r="A197" s="355" t="s">
        <v>10</v>
      </c>
      <c r="B197" s="369"/>
      <c r="C197" s="482"/>
      <c r="D197" s="482"/>
      <c r="E197" s="483"/>
      <c r="F197" s="483"/>
      <c r="G197" s="483"/>
      <c r="H197" s="483"/>
      <c r="I197" s="483"/>
      <c r="J197" s="483"/>
      <c r="K197" s="483"/>
      <c r="L197" s="483"/>
      <c r="M197" s="472"/>
      <c r="R197" s="472"/>
      <c r="S197" s="504"/>
      <c r="T197" s="502"/>
      <c r="U197" s="502"/>
      <c r="V197" s="472"/>
      <c r="W197" s="472"/>
    </row>
    <row r="198" spans="1:23">
      <c r="A198" s="357"/>
      <c r="B198" s="372" t="str">
        <f>B108</f>
        <v>Business On Call</v>
      </c>
      <c r="C198" s="470">
        <f t="shared" ref="C198:L198" si="86">C148/SkW_MtrtoGen</f>
        <v>1.0039780261413147</v>
      </c>
      <c r="D198" s="470">
        <f t="shared" si="86"/>
        <v>1.0039780261413147</v>
      </c>
      <c r="E198" s="471">
        <f t="shared" si="86"/>
        <v>1.0039780261413147</v>
      </c>
      <c r="F198" s="471">
        <f t="shared" si="86"/>
        <v>1.0039780261413147</v>
      </c>
      <c r="G198" s="471">
        <f t="shared" si="86"/>
        <v>1.0039780261413147</v>
      </c>
      <c r="H198" s="471">
        <f t="shared" si="86"/>
        <v>1.0039780261413147</v>
      </c>
      <c r="I198" s="471">
        <f t="shared" si="86"/>
        <v>1.0039780261413147</v>
      </c>
      <c r="J198" s="471">
        <f t="shared" si="86"/>
        <v>1.0039780261413147</v>
      </c>
      <c r="K198" s="471">
        <f t="shared" si="86"/>
        <v>1.0039780261413147</v>
      </c>
      <c r="L198" s="471">
        <f t="shared" si="86"/>
        <v>1.0039780261413147</v>
      </c>
      <c r="M198" s="472"/>
      <c r="R198" s="472"/>
      <c r="S198" s="405">
        <f>S148/SkW_MtrtoGen</f>
        <v>1.0039780261413147</v>
      </c>
      <c r="T198" s="502"/>
      <c r="U198" s="502"/>
      <c r="V198" s="472"/>
      <c r="W198" s="472"/>
    </row>
    <row r="199" spans="1:23">
      <c r="A199" s="357"/>
      <c r="B199" s="434" t="str">
        <f>B109</f>
        <v>Commercial/Industrial Demand Reduction</v>
      </c>
      <c r="C199" s="477">
        <f t="shared" ref="C199:L199" si="87">C149/SkW_MtrtoGen</f>
        <v>1.0039780261413147</v>
      </c>
      <c r="D199" s="477">
        <f t="shared" si="87"/>
        <v>1.0039780261413147</v>
      </c>
      <c r="E199" s="478">
        <f t="shared" si="87"/>
        <v>1.0039780261413147</v>
      </c>
      <c r="F199" s="478">
        <f t="shared" si="87"/>
        <v>1.0039780261413147</v>
      </c>
      <c r="G199" s="478">
        <f t="shared" si="87"/>
        <v>1.0039780261413147</v>
      </c>
      <c r="H199" s="478">
        <f t="shared" si="87"/>
        <v>1.0039780261413147</v>
      </c>
      <c r="I199" s="478">
        <f t="shared" si="87"/>
        <v>1.0039780261413147</v>
      </c>
      <c r="J199" s="478">
        <f t="shared" si="87"/>
        <v>1.0039780261413147</v>
      </c>
      <c r="K199" s="478">
        <f t="shared" si="87"/>
        <v>1.0039780261413147</v>
      </c>
      <c r="L199" s="478">
        <f t="shared" si="87"/>
        <v>1.0039780261413147</v>
      </c>
      <c r="M199" s="472"/>
      <c r="R199" s="472"/>
      <c r="S199" s="405">
        <f>S149/SkW_MtrtoGen</f>
        <v>1.0039780261413147</v>
      </c>
      <c r="T199" s="502"/>
      <c r="U199" s="502"/>
      <c r="V199" s="472"/>
      <c r="W199" s="472"/>
    </row>
    <row r="200" spans="1:23">
      <c r="A200" s="357"/>
      <c r="B200" s="434" t="str">
        <f>B110</f>
        <v>Business Heating, Ventilating, &amp; Air 
Conditioning (HVAC)</v>
      </c>
      <c r="C200" s="477">
        <f t="shared" ref="C200:L200" si="88">C150/SkW_MtrtoGen</f>
        <v>1.0039780261413147</v>
      </c>
      <c r="D200" s="477">
        <f t="shared" si="88"/>
        <v>1.0039780261413147</v>
      </c>
      <c r="E200" s="478">
        <f t="shared" si="88"/>
        <v>1.0039780261413147</v>
      </c>
      <c r="F200" s="478">
        <f t="shared" si="88"/>
        <v>1.0039780261413147</v>
      </c>
      <c r="G200" s="478">
        <f t="shared" si="88"/>
        <v>1.0039780261413147</v>
      </c>
      <c r="H200" s="478">
        <f t="shared" si="88"/>
        <v>1.0039780261413147</v>
      </c>
      <c r="I200" s="478">
        <f t="shared" si="88"/>
        <v>1.0039780261413147</v>
      </c>
      <c r="J200" s="478">
        <f t="shared" si="88"/>
        <v>1.0039780261413147</v>
      </c>
      <c r="K200" s="478">
        <f t="shared" si="88"/>
        <v>1.0039780261413147</v>
      </c>
      <c r="L200" s="478">
        <f t="shared" si="88"/>
        <v>1.0039780261413147</v>
      </c>
      <c r="M200" s="472"/>
      <c r="R200" s="472"/>
      <c r="S200" s="405">
        <f>S150/SkW_MtrtoGen</f>
        <v>1.0039780261413147</v>
      </c>
      <c r="T200" s="502"/>
      <c r="U200" s="502"/>
      <c r="V200" s="472"/>
      <c r="W200" s="472"/>
    </row>
    <row r="201" spans="1:23">
      <c r="A201" s="357"/>
      <c r="B201" s="434" t="str">
        <f>B111</f>
        <v>Business Lighting</v>
      </c>
      <c r="C201" s="477">
        <f t="shared" ref="C201:L201" si="89">C151/SkW_MtrtoGen</f>
        <v>1.0039780261413147</v>
      </c>
      <c r="D201" s="477">
        <f t="shared" si="89"/>
        <v>1.0039780261413147</v>
      </c>
      <c r="E201" s="478">
        <f t="shared" si="89"/>
        <v>1.0039780261413147</v>
      </c>
      <c r="F201" s="478">
        <f t="shared" si="89"/>
        <v>1.0039780261413147</v>
      </c>
      <c r="G201" s="478">
        <f t="shared" si="89"/>
        <v>1.0039780261413147</v>
      </c>
      <c r="H201" s="478">
        <f t="shared" si="89"/>
        <v>1.0039780261413147</v>
      </c>
      <c r="I201" s="478">
        <f t="shared" si="89"/>
        <v>1.0039780261413147</v>
      </c>
      <c r="J201" s="478">
        <f t="shared" si="89"/>
        <v>1.0039780261413147</v>
      </c>
      <c r="K201" s="478">
        <f t="shared" si="89"/>
        <v>1.0039780261413147</v>
      </c>
      <c r="L201" s="478">
        <f t="shared" si="89"/>
        <v>1.0039780261413147</v>
      </c>
      <c r="M201" s="472"/>
      <c r="R201" s="472"/>
      <c r="S201" s="405">
        <f>S151/SkW_MtrtoGen</f>
        <v>1.0039780261413147</v>
      </c>
      <c r="T201" s="502"/>
      <c r="U201" s="502"/>
      <c r="V201" s="472"/>
      <c r="W201" s="472"/>
    </row>
    <row r="202" spans="1:23" ht="16.5" thickBot="1">
      <c r="A202" s="364"/>
      <c r="B202" s="437" t="str">
        <f>B112</f>
        <v>Business Custom Incentive (BCI)</v>
      </c>
      <c r="C202" s="479">
        <f t="shared" ref="C202:L202" si="90">C152/SkW_MtrtoGen</f>
        <v>1.0039780261413147</v>
      </c>
      <c r="D202" s="479">
        <f t="shared" si="90"/>
        <v>1.0039780261413147</v>
      </c>
      <c r="E202" s="480">
        <f t="shared" si="90"/>
        <v>1.0039780261413147</v>
      </c>
      <c r="F202" s="480">
        <f t="shared" si="90"/>
        <v>1.0039780261413147</v>
      </c>
      <c r="G202" s="480">
        <f t="shared" si="90"/>
        <v>1.0039780261413147</v>
      </c>
      <c r="H202" s="480">
        <f t="shared" si="90"/>
        <v>1.0039780261413147</v>
      </c>
      <c r="I202" s="480">
        <f t="shared" si="90"/>
        <v>1.0039780261413147</v>
      </c>
      <c r="J202" s="480">
        <f t="shared" si="90"/>
        <v>1.0039780261413147</v>
      </c>
      <c r="K202" s="480">
        <f t="shared" si="90"/>
        <v>1.0039780261413147</v>
      </c>
      <c r="L202" s="480">
        <f t="shared" si="90"/>
        <v>1.0039780261413147</v>
      </c>
      <c r="M202" s="472"/>
      <c r="R202" s="472"/>
      <c r="S202" s="505">
        <f>S152/SkW_MtrtoGen</f>
        <v>1.0039780261413147</v>
      </c>
      <c r="T202" s="502"/>
      <c r="U202" s="502"/>
      <c r="V202" s="472"/>
      <c r="W202" s="472"/>
    </row>
    <row r="203" spans="1:23" ht="16.5" thickBot="1">
      <c r="R203" s="503"/>
    </row>
    <row r="204" spans="1:23" ht="18" customHeight="1" thickBot="1">
      <c r="A204" s="603" t="s">
        <v>45</v>
      </c>
      <c r="B204" s="604"/>
      <c r="C204" s="604"/>
      <c r="D204" s="604"/>
      <c r="E204" s="607"/>
      <c r="F204" s="414"/>
      <c r="G204" s="414"/>
      <c r="H204" s="414"/>
      <c r="I204" s="414"/>
      <c r="J204" s="414"/>
      <c r="K204" s="414"/>
      <c r="L204" s="414"/>
      <c r="M204" s="414"/>
      <c r="R204" s="503"/>
      <c r="S204" s="468" t="s">
        <v>46</v>
      </c>
    </row>
    <row r="205" spans="1:23" ht="16.5" thickBot="1">
      <c r="A205" s="349" t="s">
        <v>1</v>
      </c>
      <c r="B205" s="350"/>
      <c r="C205" s="367">
        <f t="shared" ref="C205:L205" si="91">C$4</f>
        <v>2025</v>
      </c>
      <c r="D205" s="367">
        <f t="shared" si="91"/>
        <v>2026</v>
      </c>
      <c r="E205" s="368">
        <f t="shared" si="91"/>
        <v>2027</v>
      </c>
      <c r="F205" s="368">
        <f t="shared" si="91"/>
        <v>2028</v>
      </c>
      <c r="G205" s="368">
        <f t="shared" si="91"/>
        <v>2029</v>
      </c>
      <c r="H205" s="368">
        <f t="shared" si="91"/>
        <v>2030</v>
      </c>
      <c r="I205" s="368">
        <f t="shared" si="91"/>
        <v>2031</v>
      </c>
      <c r="J205" s="368">
        <f t="shared" si="91"/>
        <v>2032</v>
      </c>
      <c r="K205" s="368">
        <f t="shared" si="91"/>
        <v>2033</v>
      </c>
      <c r="L205" s="368">
        <f t="shared" si="91"/>
        <v>2034</v>
      </c>
      <c r="M205" s="354"/>
      <c r="R205" s="503"/>
      <c r="S205" s="389"/>
    </row>
    <row r="206" spans="1:23">
      <c r="A206" s="355" t="s">
        <v>2</v>
      </c>
      <c r="B206" s="369"/>
      <c r="C206" s="429"/>
      <c r="D206" s="429"/>
      <c r="E206" s="430"/>
      <c r="F206" s="430"/>
      <c r="G206" s="430"/>
      <c r="H206" s="430"/>
      <c r="I206" s="430"/>
      <c r="J206" s="430"/>
      <c r="K206" s="430"/>
      <c r="L206" s="430"/>
      <c r="M206" s="418"/>
      <c r="R206" s="503"/>
      <c r="S206" s="469"/>
    </row>
    <row r="207" spans="1:23">
      <c r="A207" s="357"/>
      <c r="B207" s="372" t="str">
        <f>B191</f>
        <v>Residential Load Management (On Call)</v>
      </c>
      <c r="C207" s="470">
        <f t="shared" ref="C207:L207" si="92">C157/WkW_MtrtoGen</f>
        <v>2.4900000000000002</v>
      </c>
      <c r="D207" s="470">
        <f t="shared" si="92"/>
        <v>2.4900000000000002</v>
      </c>
      <c r="E207" s="471">
        <f t="shared" si="92"/>
        <v>2.4900000000000002</v>
      </c>
      <c r="F207" s="471">
        <f t="shared" si="92"/>
        <v>2.4900000000000002</v>
      </c>
      <c r="G207" s="471">
        <f t="shared" si="92"/>
        <v>2.4900000000000002</v>
      </c>
      <c r="H207" s="471">
        <f t="shared" si="92"/>
        <v>2.4900000000000002</v>
      </c>
      <c r="I207" s="471">
        <f t="shared" si="92"/>
        <v>2.4900000000000002</v>
      </c>
      <c r="J207" s="471">
        <f t="shared" si="92"/>
        <v>2.4900000000000002</v>
      </c>
      <c r="K207" s="471">
        <f t="shared" si="92"/>
        <v>2.4900000000000002</v>
      </c>
      <c r="L207" s="471">
        <f t="shared" si="92"/>
        <v>2.4900000000000002</v>
      </c>
      <c r="M207" s="472"/>
      <c r="N207" s="506">
        <f>C207/C191-1</f>
        <v>-6.7415730337078594E-2</v>
      </c>
      <c r="R207" s="472"/>
      <c r="S207" s="476">
        <v>2.4900000000000002</v>
      </c>
      <c r="T207" s="502"/>
      <c r="U207" s="502"/>
      <c r="V207" s="502"/>
      <c r="W207" s="502"/>
    </row>
    <row r="208" spans="1:23">
      <c r="A208" s="357"/>
      <c r="B208" s="434" t="str">
        <f>B192</f>
        <v>Residential Air Conditioning</v>
      </c>
      <c r="C208" s="477">
        <f t="shared" ref="C208:L208" si="93">C158/WkW_MtrtoGen</f>
        <v>0.28999999999999998</v>
      </c>
      <c r="D208" s="477">
        <f t="shared" si="93"/>
        <v>0.28999999999999998</v>
      </c>
      <c r="E208" s="478">
        <f t="shared" si="93"/>
        <v>0.28999999999999998</v>
      </c>
      <c r="F208" s="478">
        <f t="shared" si="93"/>
        <v>0.28999999999999998</v>
      </c>
      <c r="G208" s="478">
        <f t="shared" si="93"/>
        <v>0.28999999999999998</v>
      </c>
      <c r="H208" s="478">
        <f t="shared" si="93"/>
        <v>0.28999999999999998</v>
      </c>
      <c r="I208" s="478">
        <f t="shared" si="93"/>
        <v>0.28999999999999998</v>
      </c>
      <c r="J208" s="478">
        <f t="shared" si="93"/>
        <v>0.28999999999999998</v>
      </c>
      <c r="K208" s="478">
        <f t="shared" si="93"/>
        <v>0.28999999999999998</v>
      </c>
      <c r="L208" s="478">
        <f t="shared" si="93"/>
        <v>0.28999999999999998</v>
      </c>
      <c r="M208" s="472"/>
      <c r="R208" s="472"/>
      <c r="S208" s="476">
        <f t="shared" ref="S208:S212" si="94">S158/WkW_MtrtoGen</f>
        <v>0.28999999999999998</v>
      </c>
      <c r="T208" s="502"/>
      <c r="U208" s="502"/>
      <c r="V208" s="502"/>
      <c r="W208" s="502"/>
    </row>
    <row r="209" spans="1:23">
      <c r="A209" s="357"/>
      <c r="B209" s="434" t="str">
        <f>B193</f>
        <v>Residential New Construction (BuildSmart)</v>
      </c>
      <c r="C209" s="477">
        <f t="shared" ref="C209:L209" si="95">C159/WkW_MtrtoGen</f>
        <v>0.13</v>
      </c>
      <c r="D209" s="477">
        <f t="shared" si="95"/>
        <v>0.13</v>
      </c>
      <c r="E209" s="478">
        <f t="shared" si="95"/>
        <v>0.13</v>
      </c>
      <c r="F209" s="478">
        <f t="shared" si="95"/>
        <v>0.13</v>
      </c>
      <c r="G209" s="478">
        <f t="shared" si="95"/>
        <v>0.13</v>
      </c>
      <c r="H209" s="478">
        <f t="shared" si="95"/>
        <v>0.13</v>
      </c>
      <c r="I209" s="478">
        <f t="shared" si="95"/>
        <v>0.13</v>
      </c>
      <c r="J209" s="478">
        <f t="shared" si="95"/>
        <v>0.13</v>
      </c>
      <c r="K209" s="478">
        <f t="shared" si="95"/>
        <v>0.13</v>
      </c>
      <c r="L209" s="478">
        <f t="shared" si="95"/>
        <v>0.13</v>
      </c>
      <c r="M209" s="472"/>
      <c r="R209" s="472"/>
      <c r="S209" s="476">
        <f t="shared" si="94"/>
        <v>0.13</v>
      </c>
      <c r="T209" s="502"/>
      <c r="U209" s="502"/>
      <c r="V209" s="502"/>
      <c r="W209" s="502"/>
    </row>
    <row r="210" spans="1:23">
      <c r="A210" s="357"/>
      <c r="B210" s="434" t="str">
        <f>B194</f>
        <v>Residential Ceiling Insulation</v>
      </c>
      <c r="C210" s="477">
        <f t="shared" ref="C210:L210" si="96">C160/WkW_MtrtoGen</f>
        <v>0.59713155327894563</v>
      </c>
      <c r="D210" s="477">
        <f t="shared" si="96"/>
        <v>0.59713155327894563</v>
      </c>
      <c r="E210" s="478">
        <f t="shared" si="96"/>
        <v>0.59713155327894563</v>
      </c>
      <c r="F210" s="478">
        <f t="shared" si="96"/>
        <v>0.59713155327894563</v>
      </c>
      <c r="G210" s="478">
        <f t="shared" si="96"/>
        <v>0.59713155327894563</v>
      </c>
      <c r="H210" s="478">
        <f t="shared" si="96"/>
        <v>0.59713155327894563</v>
      </c>
      <c r="I210" s="478">
        <f t="shared" si="96"/>
        <v>0.59713155327894563</v>
      </c>
      <c r="J210" s="478">
        <f t="shared" si="96"/>
        <v>0.59713155327894563</v>
      </c>
      <c r="K210" s="478">
        <f t="shared" si="96"/>
        <v>0.59713155327894563</v>
      </c>
      <c r="L210" s="478">
        <f t="shared" si="96"/>
        <v>0.59713155327894563</v>
      </c>
      <c r="M210" s="472"/>
      <c r="R210" s="472"/>
      <c r="S210" s="476">
        <f t="shared" si="94"/>
        <v>0.59713155327894563</v>
      </c>
      <c r="T210" s="502"/>
      <c r="U210" s="502"/>
      <c r="V210" s="502"/>
      <c r="W210" s="502"/>
    </row>
    <row r="211" spans="1:23">
      <c r="A211" s="357"/>
      <c r="B211" s="376" t="s">
        <v>8</v>
      </c>
      <c r="C211" s="477">
        <f t="shared" ref="C211:L211" si="97">C161/SkW_MtrtoGen</f>
        <v>0</v>
      </c>
      <c r="D211" s="477">
        <f t="shared" si="97"/>
        <v>0</v>
      </c>
      <c r="E211" s="478">
        <f t="shared" si="97"/>
        <v>0</v>
      </c>
      <c r="F211" s="478">
        <f t="shared" si="97"/>
        <v>0</v>
      </c>
      <c r="G211" s="478">
        <f t="shared" si="97"/>
        <v>0</v>
      </c>
      <c r="H211" s="478">
        <f t="shared" si="97"/>
        <v>0</v>
      </c>
      <c r="I211" s="478">
        <f t="shared" si="97"/>
        <v>0</v>
      </c>
      <c r="J211" s="478">
        <f t="shared" si="97"/>
        <v>0</v>
      </c>
      <c r="K211" s="478">
        <f t="shared" si="97"/>
        <v>0</v>
      </c>
      <c r="L211" s="478">
        <f t="shared" si="97"/>
        <v>0</v>
      </c>
      <c r="M211" s="420"/>
      <c r="N211" s="461"/>
      <c r="R211" s="503"/>
      <c r="S211" s="476">
        <f t="shared" si="94"/>
        <v>0</v>
      </c>
    </row>
    <row r="212" spans="1:23" ht="16.5" thickBot="1">
      <c r="A212" s="364"/>
      <c r="B212" s="437" t="str">
        <f>B196</f>
        <v>Residential Low Income</v>
      </c>
      <c r="C212" s="491">
        <f t="shared" ref="C212:L212" si="98">C162/WkW_MtrtoGen</f>
        <v>0.19589999999999999</v>
      </c>
      <c r="D212" s="491">
        <f t="shared" si="98"/>
        <v>0.19589999999999999</v>
      </c>
      <c r="E212" s="492">
        <f t="shared" si="98"/>
        <v>0.19589999999999999</v>
      </c>
      <c r="F212" s="492">
        <f t="shared" si="98"/>
        <v>0.19589999999999999</v>
      </c>
      <c r="G212" s="492">
        <f t="shared" si="98"/>
        <v>0.19589999999999999</v>
      </c>
      <c r="H212" s="492">
        <f t="shared" si="98"/>
        <v>0.19589999999999999</v>
      </c>
      <c r="I212" s="492">
        <f t="shared" si="98"/>
        <v>0.19589999999999999</v>
      </c>
      <c r="J212" s="492">
        <f t="shared" si="98"/>
        <v>0.19589999999999999</v>
      </c>
      <c r="K212" s="492">
        <f t="shared" si="98"/>
        <v>0.19589999999999999</v>
      </c>
      <c r="L212" s="492">
        <f t="shared" si="98"/>
        <v>0.19589999999999999</v>
      </c>
      <c r="M212" s="472"/>
      <c r="R212" s="472"/>
      <c r="S212" s="476">
        <f t="shared" si="94"/>
        <v>0.19589999999999999</v>
      </c>
      <c r="T212" s="502"/>
      <c r="U212" s="502"/>
      <c r="V212" s="472"/>
      <c r="W212" s="472"/>
    </row>
    <row r="213" spans="1:23">
      <c r="A213" s="355" t="s">
        <v>10</v>
      </c>
      <c r="B213" s="369"/>
      <c r="C213" s="482"/>
      <c r="D213" s="482"/>
      <c r="E213" s="483"/>
      <c r="F213" s="483"/>
      <c r="G213" s="483"/>
      <c r="H213" s="483"/>
      <c r="I213" s="483"/>
      <c r="J213" s="483"/>
      <c r="K213" s="483"/>
      <c r="L213" s="483"/>
      <c r="M213" s="472"/>
      <c r="R213" s="503"/>
      <c r="S213" s="487"/>
      <c r="T213" s="502"/>
      <c r="U213" s="502"/>
      <c r="V213" s="472"/>
      <c r="W213" s="472"/>
    </row>
    <row r="214" spans="1:23">
      <c r="A214" s="357"/>
      <c r="B214" s="372" t="str">
        <f>B198</f>
        <v>Business On Call</v>
      </c>
      <c r="C214" s="470">
        <f t="shared" ref="C214:L214" si="99">C164/WkW_MtrtoGen</f>
        <v>0</v>
      </c>
      <c r="D214" s="470">
        <f t="shared" si="99"/>
        <v>0</v>
      </c>
      <c r="E214" s="471">
        <f t="shared" si="99"/>
        <v>0</v>
      </c>
      <c r="F214" s="471">
        <f t="shared" si="99"/>
        <v>0</v>
      </c>
      <c r="G214" s="471">
        <f t="shared" si="99"/>
        <v>0</v>
      </c>
      <c r="H214" s="471">
        <f t="shared" si="99"/>
        <v>0</v>
      </c>
      <c r="I214" s="471">
        <f t="shared" si="99"/>
        <v>0</v>
      </c>
      <c r="J214" s="471">
        <f t="shared" si="99"/>
        <v>0</v>
      </c>
      <c r="K214" s="471">
        <f t="shared" si="99"/>
        <v>0</v>
      </c>
      <c r="L214" s="471">
        <f t="shared" si="99"/>
        <v>0</v>
      </c>
      <c r="M214" s="472"/>
      <c r="R214" s="472"/>
      <c r="S214" s="476">
        <f>S164/WkW_MtrtoGen</f>
        <v>0</v>
      </c>
      <c r="T214" s="502"/>
      <c r="U214" s="502"/>
      <c r="V214" s="472"/>
      <c r="W214" s="472"/>
    </row>
    <row r="215" spans="1:23">
      <c r="A215" s="357"/>
      <c r="B215" s="434" t="str">
        <f>B199</f>
        <v>Commercial/Industrial Demand Reduction</v>
      </c>
      <c r="C215" s="477">
        <f t="shared" ref="C215:L215" si="100">C165/WkW_MtrtoGen</f>
        <v>0.60911157416177297</v>
      </c>
      <c r="D215" s="477">
        <f t="shared" si="100"/>
        <v>0.60911157416177297</v>
      </c>
      <c r="E215" s="478">
        <f t="shared" si="100"/>
        <v>0.60911157416177297</v>
      </c>
      <c r="F215" s="478">
        <f t="shared" si="100"/>
        <v>0.60911157416177297</v>
      </c>
      <c r="G215" s="478">
        <f t="shared" si="100"/>
        <v>0.60911157416177297</v>
      </c>
      <c r="H215" s="478">
        <f t="shared" si="100"/>
        <v>0.60911157416177297</v>
      </c>
      <c r="I215" s="478">
        <f t="shared" si="100"/>
        <v>0.60911157416177297</v>
      </c>
      <c r="J215" s="478">
        <f t="shared" si="100"/>
        <v>0.60911157416177297</v>
      </c>
      <c r="K215" s="478">
        <f t="shared" si="100"/>
        <v>0.60911157416177297</v>
      </c>
      <c r="L215" s="478">
        <f t="shared" si="100"/>
        <v>0.60911157416177297</v>
      </c>
      <c r="M215" s="472"/>
      <c r="R215" s="472"/>
      <c r="S215" s="393">
        <f>S165/WkW_MtrtoGen</f>
        <v>0.60911157416177297</v>
      </c>
      <c r="T215" s="502"/>
      <c r="U215" s="502"/>
      <c r="V215" s="472"/>
      <c r="W215" s="472"/>
    </row>
    <row r="216" spans="1:23">
      <c r="A216" s="357"/>
      <c r="B216" s="434" t="str">
        <f>B200</f>
        <v>Business Heating, Ventilating, &amp; Air 
Conditioning (HVAC)</v>
      </c>
      <c r="C216" s="477">
        <f t="shared" ref="C216:L216" si="101">C166/WkW_MtrtoGen</f>
        <v>0.38362831602792113</v>
      </c>
      <c r="D216" s="477">
        <f t="shared" si="101"/>
        <v>0.38362831602792113</v>
      </c>
      <c r="E216" s="478">
        <f t="shared" si="101"/>
        <v>0.38362831602792113</v>
      </c>
      <c r="F216" s="478">
        <f t="shared" si="101"/>
        <v>0.38362831602792113</v>
      </c>
      <c r="G216" s="478">
        <f t="shared" si="101"/>
        <v>0.38362831602792113</v>
      </c>
      <c r="H216" s="478">
        <f t="shared" si="101"/>
        <v>0.38362831602792113</v>
      </c>
      <c r="I216" s="478">
        <f t="shared" si="101"/>
        <v>0.38362831602792113</v>
      </c>
      <c r="J216" s="478">
        <f t="shared" si="101"/>
        <v>0.38362831602792113</v>
      </c>
      <c r="K216" s="478">
        <f t="shared" si="101"/>
        <v>0.38362831602792113</v>
      </c>
      <c r="L216" s="478">
        <f t="shared" si="101"/>
        <v>0.38362831602792113</v>
      </c>
      <c r="M216" s="472"/>
      <c r="R216" s="472"/>
      <c r="S216" s="393">
        <f>S166/WkW_MtrtoGen</f>
        <v>0.38362831602792113</v>
      </c>
      <c r="T216" s="502"/>
      <c r="U216" s="502"/>
      <c r="V216" s="472"/>
      <c r="W216" s="472"/>
    </row>
    <row r="217" spans="1:23">
      <c r="A217" s="357"/>
      <c r="B217" s="434" t="str">
        <f>B201</f>
        <v>Business Lighting</v>
      </c>
      <c r="C217" s="477">
        <f t="shared" ref="C217:L217" si="102">C167/WkW_MtrtoGen</f>
        <v>0.87</v>
      </c>
      <c r="D217" s="477">
        <f t="shared" si="102"/>
        <v>0.87</v>
      </c>
      <c r="E217" s="478">
        <f t="shared" si="102"/>
        <v>0.87</v>
      </c>
      <c r="F217" s="478">
        <f t="shared" si="102"/>
        <v>0.87</v>
      </c>
      <c r="G217" s="478">
        <f t="shared" si="102"/>
        <v>0.87</v>
      </c>
      <c r="H217" s="478">
        <f t="shared" si="102"/>
        <v>0.87</v>
      </c>
      <c r="I217" s="478">
        <f t="shared" si="102"/>
        <v>0.87</v>
      </c>
      <c r="J217" s="478">
        <f t="shared" si="102"/>
        <v>0.87</v>
      </c>
      <c r="K217" s="478">
        <f t="shared" si="102"/>
        <v>0.87</v>
      </c>
      <c r="L217" s="478">
        <f t="shared" si="102"/>
        <v>0.87</v>
      </c>
      <c r="M217" s="472"/>
      <c r="R217" s="472"/>
      <c r="S217" s="393">
        <f>S167/WkW_MtrtoGen</f>
        <v>0.87</v>
      </c>
      <c r="T217" s="502"/>
      <c r="U217" s="502"/>
      <c r="V217" s="472"/>
      <c r="W217" s="472"/>
    </row>
    <row r="218" spans="1:23" ht="16.5" thickBot="1">
      <c r="A218" s="364"/>
      <c r="B218" s="437" t="str">
        <f>B202</f>
        <v>Business Custom Incentive (BCI)</v>
      </c>
      <c r="C218" s="479">
        <f t="shared" ref="C218:L218" si="103">C168/WkW_MtrtoGen</f>
        <v>1</v>
      </c>
      <c r="D218" s="479">
        <f t="shared" si="103"/>
        <v>1</v>
      </c>
      <c r="E218" s="480">
        <f t="shared" si="103"/>
        <v>1</v>
      </c>
      <c r="F218" s="480">
        <f t="shared" si="103"/>
        <v>1</v>
      </c>
      <c r="G218" s="480">
        <f t="shared" si="103"/>
        <v>1</v>
      </c>
      <c r="H218" s="480">
        <f t="shared" si="103"/>
        <v>1</v>
      </c>
      <c r="I218" s="480">
        <f t="shared" si="103"/>
        <v>1</v>
      </c>
      <c r="J218" s="480">
        <f t="shared" si="103"/>
        <v>1</v>
      </c>
      <c r="K218" s="480">
        <f t="shared" si="103"/>
        <v>1</v>
      </c>
      <c r="L218" s="480">
        <f t="shared" si="103"/>
        <v>1</v>
      </c>
      <c r="M218" s="472"/>
      <c r="R218" s="472"/>
      <c r="S218" s="481">
        <f>S168/WkW_MtrtoGen</f>
        <v>1</v>
      </c>
      <c r="T218" s="502"/>
      <c r="U218" s="502"/>
      <c r="V218" s="472"/>
      <c r="W218" s="472"/>
    </row>
    <row r="219" spans="1:23" ht="16.5" thickBot="1">
      <c r="A219" s="382"/>
      <c r="B219" s="382"/>
      <c r="C219" s="354"/>
      <c r="D219" s="354"/>
      <c r="E219" s="354"/>
      <c r="F219" s="354"/>
      <c r="G219" s="354"/>
      <c r="H219" s="354"/>
      <c r="I219" s="354"/>
      <c r="J219" s="354"/>
      <c r="K219" s="354"/>
      <c r="L219" s="354"/>
      <c r="M219" s="354"/>
      <c r="R219" s="503"/>
      <c r="S219" s="354"/>
    </row>
    <row r="220" spans="1:23" ht="18" customHeight="1" thickBot="1">
      <c r="A220" s="603" t="s">
        <v>47</v>
      </c>
      <c r="B220" s="604"/>
      <c r="C220" s="604"/>
      <c r="D220" s="604"/>
      <c r="E220" s="607"/>
      <c r="F220" s="414"/>
      <c r="G220" s="414"/>
      <c r="H220" s="414"/>
      <c r="I220" s="414"/>
      <c r="J220" s="414"/>
      <c r="K220" s="414"/>
      <c r="L220" s="414"/>
      <c r="M220" s="414"/>
      <c r="R220" s="503"/>
      <c r="S220" s="507" t="s">
        <v>48</v>
      </c>
    </row>
    <row r="221" spans="1:23" ht="16.5" thickBot="1">
      <c r="A221" s="349" t="s">
        <v>1</v>
      </c>
      <c r="B221" s="350"/>
      <c r="C221" s="367">
        <f t="shared" ref="C221:L221" si="104">C$4</f>
        <v>2025</v>
      </c>
      <c r="D221" s="367">
        <f t="shared" si="104"/>
        <v>2026</v>
      </c>
      <c r="E221" s="368">
        <f t="shared" si="104"/>
        <v>2027</v>
      </c>
      <c r="F221" s="368">
        <f t="shared" si="104"/>
        <v>2028</v>
      </c>
      <c r="G221" s="368">
        <f t="shared" si="104"/>
        <v>2029</v>
      </c>
      <c r="H221" s="368">
        <f t="shared" si="104"/>
        <v>2030</v>
      </c>
      <c r="I221" s="368">
        <f t="shared" si="104"/>
        <v>2031</v>
      </c>
      <c r="J221" s="368">
        <f t="shared" si="104"/>
        <v>2032</v>
      </c>
      <c r="K221" s="368">
        <f t="shared" si="104"/>
        <v>2033</v>
      </c>
      <c r="L221" s="368">
        <f t="shared" si="104"/>
        <v>2034</v>
      </c>
      <c r="M221" s="354"/>
      <c r="R221" s="503"/>
      <c r="S221" s="402"/>
    </row>
    <row r="222" spans="1:23">
      <c r="A222" s="355" t="s">
        <v>2</v>
      </c>
      <c r="B222" s="369"/>
      <c r="C222" s="429"/>
      <c r="D222" s="494"/>
      <c r="E222" s="494"/>
      <c r="F222" s="494"/>
      <c r="G222" s="494"/>
      <c r="H222" s="494"/>
      <c r="I222" s="494"/>
      <c r="J222" s="494"/>
      <c r="K222" s="494"/>
      <c r="L222" s="494"/>
      <c r="M222" s="418"/>
      <c r="R222" s="503"/>
      <c r="S222" s="501"/>
    </row>
    <row r="223" spans="1:23">
      <c r="A223" s="357"/>
      <c r="B223" s="372" t="str">
        <f>B207</f>
        <v>Residential Load Management (On Call)</v>
      </c>
      <c r="C223" s="494">
        <f t="shared" ref="C223:L223" si="105">C173/kWH_MtrtoGen</f>
        <v>8.3000000000000004E-2</v>
      </c>
      <c r="D223" s="494">
        <f t="shared" si="105"/>
        <v>8.3000000000000004E-2</v>
      </c>
      <c r="E223" s="494">
        <f t="shared" si="105"/>
        <v>8.3000000000000004E-2</v>
      </c>
      <c r="F223" s="494">
        <f t="shared" si="105"/>
        <v>8.3000000000000004E-2</v>
      </c>
      <c r="G223" s="494">
        <f t="shared" si="105"/>
        <v>8.3000000000000004E-2</v>
      </c>
      <c r="H223" s="494">
        <f t="shared" si="105"/>
        <v>8.3000000000000004E-2</v>
      </c>
      <c r="I223" s="494">
        <f t="shared" si="105"/>
        <v>8.3000000000000004E-2</v>
      </c>
      <c r="J223" s="494">
        <f t="shared" si="105"/>
        <v>8.3000000000000004E-2</v>
      </c>
      <c r="K223" s="494">
        <f t="shared" si="105"/>
        <v>8.3000000000000004E-2</v>
      </c>
      <c r="L223" s="494">
        <f t="shared" si="105"/>
        <v>8.3000000000000004E-2</v>
      </c>
      <c r="M223" s="433"/>
      <c r="R223" s="503"/>
      <c r="S223" s="410">
        <v>8.3000000000000004E-2</v>
      </c>
      <c r="T223" s="508"/>
      <c r="U223" s="508"/>
      <c r="V223" s="508"/>
      <c r="W223" s="508"/>
    </row>
    <row r="224" spans="1:23">
      <c r="A224" s="357"/>
      <c r="B224" s="434" t="str">
        <f>B208</f>
        <v>Residential Air Conditioning</v>
      </c>
      <c r="C224" s="435">
        <f t="shared" ref="C224:L224" si="106">C174/kWH_MtrtoGen</f>
        <v>676</v>
      </c>
      <c r="D224" s="435">
        <f t="shared" si="106"/>
        <v>676</v>
      </c>
      <c r="E224" s="436">
        <f t="shared" si="106"/>
        <v>676</v>
      </c>
      <c r="F224" s="436">
        <f t="shared" si="106"/>
        <v>676</v>
      </c>
      <c r="G224" s="436">
        <f t="shared" si="106"/>
        <v>676</v>
      </c>
      <c r="H224" s="436">
        <f t="shared" si="106"/>
        <v>676</v>
      </c>
      <c r="I224" s="436">
        <f t="shared" si="106"/>
        <v>676</v>
      </c>
      <c r="J224" s="436">
        <f t="shared" si="106"/>
        <v>676</v>
      </c>
      <c r="K224" s="436">
        <f t="shared" si="106"/>
        <v>676</v>
      </c>
      <c r="L224" s="436">
        <f t="shared" si="106"/>
        <v>676</v>
      </c>
      <c r="M224" s="433"/>
      <c r="R224" s="503"/>
      <c r="S224" s="411">
        <f t="shared" ref="S224:S228" si="107">S174/kWH_MtrtoGen</f>
        <v>676</v>
      </c>
      <c r="T224" s="508"/>
      <c r="U224" s="508"/>
      <c r="V224" s="508"/>
      <c r="W224" s="508"/>
    </row>
    <row r="225" spans="1:23">
      <c r="A225" s="357"/>
      <c r="B225" s="434" t="str">
        <f>B209</f>
        <v>Residential New Construction (BuildSmart)</v>
      </c>
      <c r="C225" s="435">
        <f t="shared" ref="C225:L225" si="108">C175/kWH_MtrtoGen</f>
        <v>1060</v>
      </c>
      <c r="D225" s="435">
        <f t="shared" si="108"/>
        <v>1060</v>
      </c>
      <c r="E225" s="436">
        <f t="shared" si="108"/>
        <v>1060</v>
      </c>
      <c r="F225" s="436">
        <f t="shared" si="108"/>
        <v>1060</v>
      </c>
      <c r="G225" s="436">
        <f t="shared" si="108"/>
        <v>1060</v>
      </c>
      <c r="H225" s="436">
        <f t="shared" si="108"/>
        <v>1060</v>
      </c>
      <c r="I225" s="436">
        <f t="shared" si="108"/>
        <v>1060</v>
      </c>
      <c r="J225" s="436">
        <f t="shared" si="108"/>
        <v>1060</v>
      </c>
      <c r="K225" s="436">
        <f t="shared" si="108"/>
        <v>1060</v>
      </c>
      <c r="L225" s="436">
        <f t="shared" si="108"/>
        <v>1060</v>
      </c>
      <c r="M225" s="433"/>
      <c r="R225" s="503"/>
      <c r="S225" s="411">
        <f t="shared" si="107"/>
        <v>1060</v>
      </c>
      <c r="T225" s="508"/>
      <c r="U225" s="508"/>
      <c r="V225" s="508"/>
      <c r="W225" s="508"/>
    </row>
    <row r="226" spans="1:23">
      <c r="A226" s="357"/>
      <c r="B226" s="434" t="str">
        <f>B210</f>
        <v>Residential Ceiling Insulation</v>
      </c>
      <c r="C226" s="435">
        <f t="shared" ref="C226:L226" si="109">C176/kWH_MtrtoGen</f>
        <v>3331.2981499999996</v>
      </c>
      <c r="D226" s="435">
        <f t="shared" si="109"/>
        <v>3331.2981499999996</v>
      </c>
      <c r="E226" s="436">
        <f t="shared" si="109"/>
        <v>3331.2981499999996</v>
      </c>
      <c r="F226" s="436">
        <f t="shared" si="109"/>
        <v>3331.2981499999996</v>
      </c>
      <c r="G226" s="436">
        <f t="shared" si="109"/>
        <v>3331.2981499999996</v>
      </c>
      <c r="H226" s="436">
        <f t="shared" si="109"/>
        <v>3331.2981499999996</v>
      </c>
      <c r="I226" s="436">
        <f t="shared" si="109"/>
        <v>3331.2981499999996</v>
      </c>
      <c r="J226" s="436">
        <f t="shared" si="109"/>
        <v>3331.2981499999996</v>
      </c>
      <c r="K226" s="436">
        <f t="shared" si="109"/>
        <v>3331.2981499999996</v>
      </c>
      <c r="L226" s="436">
        <f t="shared" si="109"/>
        <v>3331.2981499999996</v>
      </c>
      <c r="M226" s="433"/>
      <c r="R226" s="503"/>
      <c r="S226" s="411">
        <f t="shared" si="107"/>
        <v>3331.2981499999996</v>
      </c>
      <c r="T226" s="508"/>
      <c r="U226" s="508"/>
      <c r="V226" s="508"/>
      <c r="W226" s="508"/>
    </row>
    <row r="227" spans="1:23">
      <c r="A227" s="357"/>
      <c r="B227" s="376" t="s">
        <v>8</v>
      </c>
      <c r="C227" s="435">
        <f t="shared" ref="C227:L227" si="110">C177/kWH_MtrtoGen</f>
        <v>437.06</v>
      </c>
      <c r="D227" s="435">
        <f t="shared" si="110"/>
        <v>437.06</v>
      </c>
      <c r="E227" s="436">
        <f t="shared" si="110"/>
        <v>437.06</v>
      </c>
      <c r="F227" s="436">
        <f t="shared" si="110"/>
        <v>437.06</v>
      </c>
      <c r="G227" s="436">
        <f t="shared" si="110"/>
        <v>437.06</v>
      </c>
      <c r="H227" s="436">
        <f t="shared" si="110"/>
        <v>437.06</v>
      </c>
      <c r="I227" s="436">
        <f t="shared" si="110"/>
        <v>437.06</v>
      </c>
      <c r="J227" s="436">
        <f t="shared" si="110"/>
        <v>437.06</v>
      </c>
      <c r="K227" s="436">
        <f t="shared" si="110"/>
        <v>437.06</v>
      </c>
      <c r="L227" s="436">
        <f t="shared" si="110"/>
        <v>437.06</v>
      </c>
      <c r="M227" s="420"/>
      <c r="N227" s="461"/>
      <c r="R227" s="503"/>
      <c r="S227" s="411">
        <f t="shared" si="107"/>
        <v>437.06</v>
      </c>
    </row>
    <row r="228" spans="1:23" ht="16.5" thickBot="1">
      <c r="A228" s="364"/>
      <c r="B228" s="437" t="str">
        <f>B212</f>
        <v>Residential Low Income</v>
      </c>
      <c r="C228" s="438">
        <f t="shared" ref="C228:L228" si="111">C178/kWH_MtrtoGen</f>
        <v>2020.9493197930635</v>
      </c>
      <c r="D228" s="438">
        <f t="shared" si="111"/>
        <v>2020.9493197930635</v>
      </c>
      <c r="E228" s="439">
        <f t="shared" si="111"/>
        <v>2020.9493197930635</v>
      </c>
      <c r="F228" s="439">
        <f t="shared" si="111"/>
        <v>2020.9493197930635</v>
      </c>
      <c r="G228" s="439">
        <f t="shared" si="111"/>
        <v>2020.9493197930635</v>
      </c>
      <c r="H228" s="439">
        <f t="shared" si="111"/>
        <v>2020.9493197930635</v>
      </c>
      <c r="I228" s="439">
        <f t="shared" si="111"/>
        <v>2020.9493197930635</v>
      </c>
      <c r="J228" s="439">
        <f t="shared" si="111"/>
        <v>2020.9493197930635</v>
      </c>
      <c r="K228" s="439">
        <f t="shared" si="111"/>
        <v>2020.9493197930635</v>
      </c>
      <c r="L228" s="439">
        <f t="shared" si="111"/>
        <v>2020.9493197930635</v>
      </c>
      <c r="M228" s="433"/>
      <c r="R228" s="503"/>
      <c r="S228" s="411">
        <f t="shared" si="107"/>
        <v>2020.9493197930635</v>
      </c>
      <c r="T228" s="508"/>
      <c r="U228" s="508"/>
      <c r="V228" s="433"/>
      <c r="W228" s="433"/>
    </row>
    <row r="229" spans="1:23">
      <c r="A229" s="355" t="s">
        <v>10</v>
      </c>
      <c r="B229" s="369"/>
      <c r="C229" s="440"/>
      <c r="D229" s="440"/>
      <c r="E229" s="441"/>
      <c r="F229" s="441"/>
      <c r="G229" s="441"/>
      <c r="H229" s="441"/>
      <c r="I229" s="441"/>
      <c r="J229" s="441"/>
      <c r="K229" s="441"/>
      <c r="L229" s="441"/>
      <c r="M229" s="433"/>
      <c r="P229" s="359"/>
      <c r="Q229" s="359"/>
      <c r="R229" s="359"/>
      <c r="S229" s="509"/>
      <c r="T229" s="508"/>
      <c r="U229" s="508"/>
      <c r="V229" s="433"/>
      <c r="W229" s="433"/>
    </row>
    <row r="230" spans="1:23">
      <c r="A230" s="357"/>
      <c r="B230" s="372" t="str">
        <f>B214</f>
        <v>Business On Call</v>
      </c>
      <c r="C230" s="431">
        <f t="shared" ref="C230:L230" si="112">C180/kWH_MtrtoGen</f>
        <v>0</v>
      </c>
      <c r="D230" s="431">
        <f t="shared" si="112"/>
        <v>0</v>
      </c>
      <c r="E230" s="432">
        <f t="shared" si="112"/>
        <v>0</v>
      </c>
      <c r="F230" s="432">
        <f t="shared" si="112"/>
        <v>0</v>
      </c>
      <c r="G230" s="432">
        <f t="shared" si="112"/>
        <v>0</v>
      </c>
      <c r="H230" s="432">
        <f t="shared" si="112"/>
        <v>0</v>
      </c>
      <c r="I230" s="432">
        <f t="shared" si="112"/>
        <v>0</v>
      </c>
      <c r="J230" s="432">
        <f t="shared" si="112"/>
        <v>0</v>
      </c>
      <c r="K230" s="432">
        <f t="shared" si="112"/>
        <v>0</v>
      </c>
      <c r="L230" s="432">
        <f t="shared" si="112"/>
        <v>0</v>
      </c>
      <c r="M230" s="433"/>
      <c r="P230" s="433"/>
      <c r="Q230" s="433"/>
      <c r="R230" s="433"/>
      <c r="S230" s="411">
        <f>S180/kWH_MtrtoGen</f>
        <v>0</v>
      </c>
      <c r="T230" s="508"/>
      <c r="U230" s="508"/>
      <c r="V230" s="433"/>
      <c r="W230" s="433"/>
    </row>
    <row r="231" spans="1:23">
      <c r="A231" s="357"/>
      <c r="B231" s="434" t="str">
        <f>B215</f>
        <v>Commercial/Industrial Demand Reduction</v>
      </c>
      <c r="C231" s="435">
        <f t="shared" ref="C231:L231" si="113">C181/kWH_MtrtoGen</f>
        <v>11.30484767196781</v>
      </c>
      <c r="D231" s="435">
        <f t="shared" si="113"/>
        <v>11.30484767196781</v>
      </c>
      <c r="E231" s="436">
        <f t="shared" si="113"/>
        <v>11.30484767196781</v>
      </c>
      <c r="F231" s="436">
        <f t="shared" si="113"/>
        <v>11.30484767196781</v>
      </c>
      <c r="G231" s="436">
        <f t="shared" si="113"/>
        <v>11.30484767196781</v>
      </c>
      <c r="H231" s="436">
        <f t="shared" si="113"/>
        <v>11.30484767196781</v>
      </c>
      <c r="I231" s="436">
        <f t="shared" si="113"/>
        <v>11.30484767196781</v>
      </c>
      <c r="J231" s="436">
        <f t="shared" si="113"/>
        <v>11.30484767196781</v>
      </c>
      <c r="K231" s="436">
        <f t="shared" si="113"/>
        <v>11.30484767196781</v>
      </c>
      <c r="L231" s="436">
        <f t="shared" si="113"/>
        <v>11.30484767196781</v>
      </c>
      <c r="M231" s="433"/>
      <c r="P231" s="433"/>
      <c r="Q231" s="433"/>
      <c r="R231" s="433"/>
      <c r="S231" s="411">
        <f>S181/kWH_MtrtoGen</f>
        <v>11.30484767196781</v>
      </c>
      <c r="T231" s="508"/>
      <c r="U231" s="508"/>
      <c r="V231" s="433"/>
      <c r="W231" s="433"/>
    </row>
    <row r="232" spans="1:23">
      <c r="A232" s="357"/>
      <c r="B232" s="434" t="str">
        <f>B216</f>
        <v>Business Heating, Ventilating, &amp; Air 
Conditioning (HVAC)</v>
      </c>
      <c r="C232" s="435">
        <f t="shared" ref="C232:L232" si="114">C182/kWH_MtrtoGen</f>
        <v>2571.668745600658</v>
      </c>
      <c r="D232" s="435">
        <f t="shared" si="114"/>
        <v>2571.668745600658</v>
      </c>
      <c r="E232" s="436">
        <f t="shared" si="114"/>
        <v>2571.668745600658</v>
      </c>
      <c r="F232" s="436">
        <f t="shared" si="114"/>
        <v>2571.668745600658</v>
      </c>
      <c r="G232" s="436">
        <f t="shared" si="114"/>
        <v>2571.668745600658</v>
      </c>
      <c r="H232" s="436">
        <f t="shared" si="114"/>
        <v>2571.668745600658</v>
      </c>
      <c r="I232" s="436">
        <f t="shared" si="114"/>
        <v>2571.668745600658</v>
      </c>
      <c r="J232" s="436">
        <f t="shared" si="114"/>
        <v>2571.668745600658</v>
      </c>
      <c r="K232" s="436">
        <f t="shared" si="114"/>
        <v>2571.668745600658</v>
      </c>
      <c r="L232" s="436">
        <f t="shared" si="114"/>
        <v>2571.668745600658</v>
      </c>
      <c r="M232" s="433"/>
      <c r="P232" s="433"/>
      <c r="Q232" s="433"/>
      <c r="R232" s="433"/>
      <c r="S232" s="411">
        <f>S182/kWH_MtrtoGen</f>
        <v>2571.668745600658</v>
      </c>
      <c r="T232" s="508"/>
      <c r="U232" s="508"/>
      <c r="V232" s="433"/>
      <c r="W232" s="433"/>
    </row>
    <row r="233" spans="1:23">
      <c r="A233" s="357"/>
      <c r="B233" s="434" t="str">
        <f>B217</f>
        <v>Business Lighting</v>
      </c>
      <c r="C233" s="435">
        <f t="shared" ref="C233:L233" si="115">C183/kWH_MtrtoGen</f>
        <v>7800.9</v>
      </c>
      <c r="D233" s="435">
        <f t="shared" si="115"/>
        <v>7800.9</v>
      </c>
      <c r="E233" s="436">
        <f t="shared" si="115"/>
        <v>7800.9</v>
      </c>
      <c r="F233" s="436">
        <f t="shared" si="115"/>
        <v>7800.9</v>
      </c>
      <c r="G233" s="436">
        <f t="shared" si="115"/>
        <v>7800.9</v>
      </c>
      <c r="H233" s="436">
        <f t="shared" si="115"/>
        <v>7800.9</v>
      </c>
      <c r="I233" s="436">
        <f t="shared" si="115"/>
        <v>7800.9</v>
      </c>
      <c r="J233" s="436">
        <f t="shared" si="115"/>
        <v>7800.9</v>
      </c>
      <c r="K233" s="436">
        <f t="shared" si="115"/>
        <v>7800.9</v>
      </c>
      <c r="L233" s="436">
        <f t="shared" si="115"/>
        <v>7800.9</v>
      </c>
      <c r="M233" s="433"/>
      <c r="P233" s="433"/>
      <c r="Q233" s="433"/>
      <c r="R233" s="433"/>
      <c r="S233" s="411">
        <f>S183/kWH_MtrtoGen</f>
        <v>7800.9</v>
      </c>
      <c r="T233" s="508"/>
      <c r="U233" s="508"/>
      <c r="V233" s="433"/>
      <c r="W233" s="433"/>
    </row>
    <row r="234" spans="1:23" ht="16.5" thickBot="1">
      <c r="A234" s="364"/>
      <c r="B234" s="437" t="str">
        <f>B218</f>
        <v>Business Custom Incentive (BCI)</v>
      </c>
      <c r="C234" s="438">
        <f t="shared" ref="C234:L234" si="116">C184/kWH_MtrtoGen</f>
        <v>2458.9110000000001</v>
      </c>
      <c r="D234" s="438">
        <f t="shared" si="116"/>
        <v>2458.9110000000001</v>
      </c>
      <c r="E234" s="439">
        <f t="shared" si="116"/>
        <v>2458.9110000000001</v>
      </c>
      <c r="F234" s="439">
        <f t="shared" si="116"/>
        <v>2458.9110000000001</v>
      </c>
      <c r="G234" s="439">
        <f t="shared" si="116"/>
        <v>2458.9110000000001</v>
      </c>
      <c r="H234" s="439">
        <f t="shared" si="116"/>
        <v>2458.9110000000001</v>
      </c>
      <c r="I234" s="439">
        <f t="shared" si="116"/>
        <v>2458.9110000000001</v>
      </c>
      <c r="J234" s="439">
        <f t="shared" si="116"/>
        <v>2458.9110000000001</v>
      </c>
      <c r="K234" s="439">
        <f t="shared" si="116"/>
        <v>2458.9110000000001</v>
      </c>
      <c r="L234" s="439">
        <f t="shared" si="116"/>
        <v>2458.9110000000001</v>
      </c>
      <c r="M234" s="433"/>
      <c r="P234" s="433"/>
      <c r="Q234" s="433"/>
      <c r="R234" s="433"/>
      <c r="S234" s="413">
        <f>S184/kWH_MtrtoGen</f>
        <v>2458.9110000000001</v>
      </c>
      <c r="T234" s="508"/>
      <c r="U234" s="508"/>
      <c r="V234" s="433"/>
      <c r="W234" s="433"/>
    </row>
  </sheetData>
  <mergeCells count="17">
    <mergeCell ref="O192:P192"/>
    <mergeCell ref="A204:E204"/>
    <mergeCell ref="A220:E220"/>
    <mergeCell ref="O138:Q138"/>
    <mergeCell ref="A154:E154"/>
    <mergeCell ref="A170:E170"/>
    <mergeCell ref="O190:P190"/>
    <mergeCell ref="O191:P191"/>
    <mergeCell ref="A188:E188"/>
    <mergeCell ref="A98:E98"/>
    <mergeCell ref="A117:E117"/>
    <mergeCell ref="A138:E138"/>
    <mergeCell ref="A3:E3"/>
    <mergeCell ref="A20:E20"/>
    <mergeCell ref="A39:E39"/>
    <mergeCell ref="A58:E58"/>
    <mergeCell ref="A79:E79"/>
  </mergeCells>
  <printOptions horizontalCentered="1"/>
  <pageMargins left="0.5" right="0" top="0.25" bottom="0" header="0.25" footer="0.25"/>
  <pageSetup paperSize="17" scale="55" fitToHeight="0" orientation="landscape" r:id="rId1"/>
  <rowBreaks count="3" manualBreakCount="3">
    <brk id="19" max="16383" man="1"/>
    <brk id="57" max="16383" man="1"/>
    <brk id="9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A7CEFA-4DD1-4E98-B310-4F2F451F49A0}">
  <dimension ref="A1:O43"/>
  <sheetViews>
    <sheetView zoomScaleNormal="100" workbookViewId="0">
      <selection activeCell="A2" sqref="A1:A2"/>
    </sheetView>
  </sheetViews>
  <sheetFormatPr defaultColWidth="9.140625" defaultRowHeight="12.75"/>
  <cols>
    <col min="1" max="1" width="9.140625" style="293"/>
    <col min="2" max="2" width="42.140625" style="292" bestFit="1" customWidth="1"/>
    <col min="3" max="3" width="13.5703125" style="292" customWidth="1"/>
    <col min="4" max="11" width="14" style="292" bestFit="1" customWidth="1"/>
    <col min="12" max="12" width="15.5703125" style="292" customWidth="1"/>
    <col min="13" max="13" width="9.140625" style="292"/>
    <col min="14" max="14" width="42.5703125" style="292" bestFit="1" customWidth="1"/>
    <col min="15" max="15" width="11.42578125" style="292" bestFit="1" customWidth="1"/>
    <col min="16" max="16384" width="9.140625" style="292"/>
  </cols>
  <sheetData>
    <row r="1" spans="1:12" s="656" customFormat="1">
      <c r="A1" s="657" t="s">
        <v>220</v>
      </c>
    </row>
    <row r="2" spans="1:12" s="656" customFormat="1">
      <c r="A2" s="657" t="s">
        <v>218</v>
      </c>
    </row>
    <row r="3" spans="1:12" customFormat="1" ht="19.5" thickBot="1">
      <c r="A3" s="615" t="s">
        <v>0</v>
      </c>
      <c r="B3" s="616"/>
      <c r="C3" s="616"/>
      <c r="D3" s="616"/>
      <c r="E3" s="616"/>
      <c r="F3" s="616"/>
      <c r="G3" s="616"/>
      <c r="H3" s="616"/>
      <c r="I3" s="616"/>
      <c r="J3" s="616"/>
      <c r="K3" s="616"/>
      <c r="L3" s="616"/>
    </row>
    <row r="4" spans="1:12" customFormat="1" ht="16.5" thickBot="1">
      <c r="A4" s="617" t="s">
        <v>1</v>
      </c>
      <c r="B4" s="618"/>
      <c r="C4" s="294">
        <v>2025</v>
      </c>
      <c r="D4" s="294">
        <v>2026</v>
      </c>
      <c r="E4" s="295">
        <v>2027</v>
      </c>
      <c r="F4" s="295">
        <v>2028</v>
      </c>
      <c r="G4" s="295">
        <v>2029</v>
      </c>
      <c r="H4" s="295">
        <v>2030</v>
      </c>
      <c r="I4" s="295">
        <v>2031</v>
      </c>
      <c r="J4" s="295">
        <v>2032</v>
      </c>
      <c r="K4" s="295">
        <v>2033</v>
      </c>
      <c r="L4" s="295">
        <v>2034</v>
      </c>
    </row>
    <row r="5" spans="1:12" customFormat="1" ht="15.75">
      <c r="A5" s="619" t="s">
        <v>2</v>
      </c>
      <c r="B5" s="620"/>
      <c r="C5" s="296"/>
      <c r="D5" s="297"/>
      <c r="E5" s="298"/>
      <c r="F5" s="298"/>
      <c r="G5" s="298"/>
      <c r="H5" s="298"/>
      <c r="I5" s="298"/>
      <c r="J5" s="298"/>
      <c r="K5" s="298"/>
      <c r="L5" s="298"/>
    </row>
    <row r="6" spans="1:12" customFormat="1" ht="15.75">
      <c r="A6" s="299"/>
      <c r="B6" s="300" t="s">
        <v>3</v>
      </c>
      <c r="C6" s="301">
        <v>3492</v>
      </c>
      <c r="D6" s="302">
        <v>3580</v>
      </c>
      <c r="E6" s="302">
        <v>3665</v>
      </c>
      <c r="F6" s="302">
        <v>3747</v>
      </c>
      <c r="G6" s="302">
        <v>3825</v>
      </c>
      <c r="H6" s="302">
        <v>3899</v>
      </c>
      <c r="I6" s="302">
        <v>3967</v>
      </c>
      <c r="J6" s="302">
        <v>4031</v>
      </c>
      <c r="K6" s="302">
        <v>4088</v>
      </c>
      <c r="L6" s="303">
        <v>4141</v>
      </c>
    </row>
    <row r="7" spans="1:12" customFormat="1" ht="15.75">
      <c r="A7" s="299"/>
      <c r="B7" s="300" t="s">
        <v>4</v>
      </c>
      <c r="C7" s="304">
        <v>300</v>
      </c>
      <c r="D7" s="305">
        <v>500</v>
      </c>
      <c r="E7" s="305">
        <v>750</v>
      </c>
      <c r="F7" s="305">
        <v>825</v>
      </c>
      <c r="G7" s="305">
        <v>908</v>
      </c>
      <c r="H7" s="305">
        <v>998</v>
      </c>
      <c r="I7" s="302">
        <v>1098</v>
      </c>
      <c r="J7" s="302">
        <v>1208</v>
      </c>
      <c r="K7" s="302">
        <v>1329</v>
      </c>
      <c r="L7" s="303">
        <v>1462</v>
      </c>
    </row>
    <row r="8" spans="1:12" customFormat="1" ht="15.75">
      <c r="A8" s="299"/>
      <c r="B8" s="306" t="s">
        <v>5</v>
      </c>
      <c r="C8" s="301">
        <v>18000</v>
      </c>
      <c r="D8" s="302">
        <v>18180</v>
      </c>
      <c r="E8" s="302">
        <v>18362</v>
      </c>
      <c r="F8" s="302">
        <v>18545</v>
      </c>
      <c r="G8" s="302">
        <v>18731</v>
      </c>
      <c r="H8" s="302">
        <v>18918</v>
      </c>
      <c r="I8" s="302">
        <v>19107</v>
      </c>
      <c r="J8" s="302">
        <v>19298</v>
      </c>
      <c r="K8" s="302">
        <v>19491</v>
      </c>
      <c r="L8" s="303">
        <v>19686</v>
      </c>
    </row>
    <row r="9" spans="1:12" customFormat="1" ht="15.75">
      <c r="A9" s="299"/>
      <c r="B9" s="306" t="s">
        <v>6</v>
      </c>
      <c r="C9" s="301">
        <v>3700</v>
      </c>
      <c r="D9" s="302">
        <v>3737</v>
      </c>
      <c r="E9" s="302">
        <v>3774</v>
      </c>
      <c r="F9" s="302">
        <v>3812</v>
      </c>
      <c r="G9" s="302">
        <v>3850</v>
      </c>
      <c r="H9" s="302">
        <v>3889</v>
      </c>
      <c r="I9" s="302">
        <v>3928</v>
      </c>
      <c r="J9" s="302">
        <v>3967</v>
      </c>
      <c r="K9" s="302">
        <v>4007</v>
      </c>
      <c r="L9" s="303">
        <v>4047</v>
      </c>
    </row>
    <row r="10" spans="1:12" customFormat="1" ht="15.75">
      <c r="A10" s="299"/>
      <c r="B10" s="306" t="s">
        <v>7</v>
      </c>
      <c r="C10" s="307">
        <v>3000</v>
      </c>
      <c r="D10" s="308">
        <v>2700</v>
      </c>
      <c r="E10" s="308">
        <v>2430</v>
      </c>
      <c r="F10" s="308">
        <v>2187</v>
      </c>
      <c r="G10" s="308">
        <v>1968</v>
      </c>
      <c r="H10" s="308">
        <v>1771</v>
      </c>
      <c r="I10" s="308">
        <v>1594</v>
      </c>
      <c r="J10" s="308">
        <v>1435</v>
      </c>
      <c r="K10" s="308">
        <v>1291</v>
      </c>
      <c r="L10" s="309">
        <v>1162</v>
      </c>
    </row>
    <row r="11" spans="1:12" customFormat="1" ht="15.75">
      <c r="A11" s="299"/>
      <c r="B11" s="310" t="s">
        <v>8</v>
      </c>
      <c r="C11" s="304">
        <v>500</v>
      </c>
      <c r="D11" s="305">
        <v>500</v>
      </c>
      <c r="E11" s="305">
        <v>500</v>
      </c>
      <c r="F11" s="305">
        <v>500</v>
      </c>
      <c r="G11" s="305">
        <v>500</v>
      </c>
      <c r="H11" s="305">
        <v>500</v>
      </c>
      <c r="I11" s="305">
        <v>500</v>
      </c>
      <c r="J11" s="305">
        <v>500</v>
      </c>
      <c r="K11" s="305">
        <v>500</v>
      </c>
      <c r="L11" s="311">
        <v>500</v>
      </c>
    </row>
    <row r="12" spans="1:12" customFormat="1" ht="16.5" thickBot="1">
      <c r="A12" s="299"/>
      <c r="B12" s="312" t="s">
        <v>9</v>
      </c>
      <c r="C12" s="313">
        <v>9500</v>
      </c>
      <c r="D12" s="314">
        <v>9595</v>
      </c>
      <c r="E12" s="315">
        <v>9691</v>
      </c>
      <c r="F12" s="315">
        <v>9788</v>
      </c>
      <c r="G12" s="315">
        <v>9886</v>
      </c>
      <c r="H12" s="315">
        <v>9985</v>
      </c>
      <c r="I12" s="315">
        <v>10084</v>
      </c>
      <c r="J12" s="315">
        <v>10185</v>
      </c>
      <c r="K12" s="315">
        <v>10287</v>
      </c>
      <c r="L12" s="315">
        <v>10390</v>
      </c>
    </row>
    <row r="13" spans="1:12" customFormat="1" ht="15.75">
      <c r="A13" s="619" t="s">
        <v>10</v>
      </c>
      <c r="B13" s="621"/>
      <c r="C13" s="316"/>
      <c r="D13" s="316"/>
      <c r="E13" s="317"/>
      <c r="F13" s="317"/>
      <c r="G13" s="317"/>
      <c r="H13" s="317"/>
      <c r="I13" s="317"/>
      <c r="J13" s="317"/>
      <c r="K13" s="317"/>
      <c r="L13" s="317"/>
    </row>
    <row r="14" spans="1:12" customFormat="1" ht="15.75">
      <c r="A14" s="299"/>
      <c r="B14" s="318" t="s">
        <v>12</v>
      </c>
      <c r="C14" s="319">
        <v>1090</v>
      </c>
      <c r="D14" s="319">
        <v>1081</v>
      </c>
      <c r="E14" s="320">
        <v>1072</v>
      </c>
      <c r="F14" s="320">
        <v>1065</v>
      </c>
      <c r="G14" s="320">
        <v>1058</v>
      </c>
      <c r="H14" s="320">
        <v>1052</v>
      </c>
      <c r="I14" s="320">
        <v>1046</v>
      </c>
      <c r="J14" s="320">
        <v>1041</v>
      </c>
      <c r="K14" s="320">
        <v>1036</v>
      </c>
      <c r="L14" s="320">
        <v>1032</v>
      </c>
    </row>
    <row r="15" spans="1:12" customFormat="1" ht="15.75">
      <c r="A15" s="299"/>
      <c r="B15" s="321" t="s">
        <v>13</v>
      </c>
      <c r="C15" s="319">
        <v>5000</v>
      </c>
      <c r="D15" s="319">
        <v>4950</v>
      </c>
      <c r="E15" s="320">
        <v>4901</v>
      </c>
      <c r="F15" s="320">
        <v>4851</v>
      </c>
      <c r="G15" s="320">
        <v>4803</v>
      </c>
      <c r="H15" s="320">
        <v>4755</v>
      </c>
      <c r="I15" s="320">
        <v>4707</v>
      </c>
      <c r="J15" s="320">
        <v>4660</v>
      </c>
      <c r="K15" s="320">
        <v>4614</v>
      </c>
      <c r="L15" s="320">
        <v>4568</v>
      </c>
    </row>
    <row r="16" spans="1:12" customFormat="1" ht="15.75">
      <c r="A16" s="622"/>
      <c r="B16" s="322" t="s">
        <v>49</v>
      </c>
      <c r="C16" s="623">
        <v>6000</v>
      </c>
      <c r="D16" s="625">
        <v>6060</v>
      </c>
      <c r="E16" s="627">
        <v>6121</v>
      </c>
      <c r="F16" s="629">
        <v>6182</v>
      </c>
      <c r="G16" s="629">
        <v>6244</v>
      </c>
      <c r="H16" s="629">
        <v>6306</v>
      </c>
      <c r="I16" s="629">
        <v>6369</v>
      </c>
      <c r="J16" s="629">
        <v>6433</v>
      </c>
      <c r="K16" s="629">
        <v>6497</v>
      </c>
      <c r="L16" s="629">
        <v>6562</v>
      </c>
    </row>
    <row r="17" spans="1:15" customFormat="1" ht="15.75">
      <c r="A17" s="622"/>
      <c r="B17" s="318" t="s">
        <v>50</v>
      </c>
      <c r="C17" s="624"/>
      <c r="D17" s="626"/>
      <c r="E17" s="628"/>
      <c r="F17" s="630"/>
      <c r="G17" s="630"/>
      <c r="H17" s="630"/>
      <c r="I17" s="630"/>
      <c r="J17" s="630"/>
      <c r="K17" s="630"/>
      <c r="L17" s="630"/>
    </row>
    <row r="18" spans="1:15" customFormat="1" ht="15.75">
      <c r="A18" s="299"/>
      <c r="B18" s="321" t="s">
        <v>15</v>
      </c>
      <c r="C18" s="319">
        <v>4000</v>
      </c>
      <c r="D18" s="319">
        <v>4080</v>
      </c>
      <c r="E18" s="320">
        <v>4162</v>
      </c>
      <c r="F18" s="320">
        <v>4245</v>
      </c>
      <c r="G18" s="320">
        <v>4330</v>
      </c>
      <c r="H18" s="320">
        <v>4416</v>
      </c>
      <c r="I18" s="320">
        <v>4505</v>
      </c>
      <c r="J18" s="320">
        <v>4595</v>
      </c>
      <c r="K18" s="320">
        <v>4687</v>
      </c>
      <c r="L18" s="320">
        <v>4780</v>
      </c>
    </row>
    <row r="19" spans="1:15" customFormat="1" ht="16.5" thickBot="1">
      <c r="A19" s="323"/>
      <c r="B19" s="324" t="s">
        <v>16</v>
      </c>
      <c r="C19" s="325">
        <v>25</v>
      </c>
      <c r="D19" s="325">
        <v>25</v>
      </c>
      <c r="E19" s="326">
        <v>25</v>
      </c>
      <c r="F19" s="326">
        <v>25</v>
      </c>
      <c r="G19" s="326">
        <v>25</v>
      </c>
      <c r="H19" s="326">
        <v>25</v>
      </c>
      <c r="I19" s="326">
        <v>25</v>
      </c>
      <c r="J19" s="326">
        <v>25</v>
      </c>
      <c r="K19" s="326">
        <v>25</v>
      </c>
      <c r="L19" s="326">
        <v>25</v>
      </c>
    </row>
    <row r="20" spans="1:15" customFormat="1"/>
    <row r="21" spans="1:15" customFormat="1"/>
    <row r="22" spans="1:15" customFormat="1"/>
    <row r="23" spans="1:15" customFormat="1" ht="19.5" thickBot="1">
      <c r="C23" s="615" t="s">
        <v>51</v>
      </c>
      <c r="D23" s="616"/>
      <c r="E23" s="616"/>
      <c r="F23" s="616"/>
      <c r="G23" s="616"/>
      <c r="H23" s="616"/>
      <c r="I23" s="616"/>
      <c r="J23" s="616"/>
      <c r="K23" s="616"/>
      <c r="L23" s="616"/>
    </row>
    <row r="24" spans="1:15" customFormat="1" ht="16.5" thickBot="1">
      <c r="A24" s="617" t="s">
        <v>1</v>
      </c>
      <c r="B24" s="618"/>
      <c r="C24" s="327">
        <v>2025</v>
      </c>
      <c r="D24" s="327">
        <v>2026</v>
      </c>
      <c r="E24" s="328">
        <v>2027</v>
      </c>
      <c r="F24" s="328">
        <v>2028</v>
      </c>
      <c r="G24" s="328">
        <v>2029</v>
      </c>
      <c r="H24" s="328">
        <v>2030</v>
      </c>
      <c r="I24" s="328">
        <v>2031</v>
      </c>
      <c r="J24" s="328">
        <v>2032</v>
      </c>
      <c r="K24" s="328">
        <v>2033</v>
      </c>
      <c r="L24" s="328">
        <v>2034</v>
      </c>
    </row>
    <row r="25" spans="1:15" customFormat="1" ht="14.25" customHeight="1" thickBot="1">
      <c r="A25" s="619" t="s">
        <v>2</v>
      </c>
      <c r="B25" s="621"/>
      <c r="C25" s="631"/>
      <c r="D25" s="632"/>
      <c r="E25" s="632"/>
      <c r="F25" s="632"/>
      <c r="G25" s="632"/>
      <c r="H25" s="632"/>
      <c r="I25" s="632"/>
      <c r="J25" s="632"/>
      <c r="K25" s="632"/>
      <c r="L25" s="633"/>
      <c r="N25" s="329" t="s">
        <v>52</v>
      </c>
      <c r="O25" s="520" t="s">
        <v>53</v>
      </c>
    </row>
    <row r="26" spans="1:15" customFormat="1" ht="15.75">
      <c r="A26" s="299"/>
      <c r="B26" s="330" t="s">
        <v>3</v>
      </c>
      <c r="C26" s="331"/>
      <c r="D26" s="331"/>
      <c r="E26" s="331"/>
      <c r="F26" s="331"/>
      <c r="G26" s="331"/>
      <c r="H26" s="331"/>
      <c r="I26" s="331"/>
      <c r="J26" s="331"/>
      <c r="K26" s="331"/>
      <c r="L26" s="331"/>
      <c r="N26" s="332" t="s">
        <v>54</v>
      </c>
      <c r="O26" s="521">
        <v>183.52</v>
      </c>
    </row>
    <row r="27" spans="1:15" customFormat="1" ht="15.75">
      <c r="A27" s="299"/>
      <c r="B27" s="330" t="s">
        <v>4</v>
      </c>
      <c r="C27" s="331"/>
      <c r="D27" s="333"/>
      <c r="E27" s="333"/>
      <c r="F27" s="333"/>
      <c r="G27" s="333"/>
      <c r="H27" s="333"/>
      <c r="I27" s="333"/>
      <c r="J27" s="333"/>
      <c r="K27" s="333"/>
      <c r="L27" s="334"/>
      <c r="N27" s="332" t="s">
        <v>55</v>
      </c>
      <c r="O27" s="521">
        <v>347.17</v>
      </c>
    </row>
    <row r="28" spans="1:15" customFormat="1" ht="15.75">
      <c r="A28" s="299"/>
      <c r="B28" s="335" t="s">
        <v>5</v>
      </c>
      <c r="C28" s="331">
        <f>$O$29*C8</f>
        <v>3615660</v>
      </c>
      <c r="D28" s="331">
        <f t="shared" ref="D28:L28" si="0">$O$29*D8</f>
        <v>3651816.6</v>
      </c>
      <c r="E28" s="331">
        <f t="shared" si="0"/>
        <v>3688374.94</v>
      </c>
      <c r="F28" s="331">
        <f t="shared" si="0"/>
        <v>3725134.15</v>
      </c>
      <c r="G28" s="331">
        <f t="shared" si="0"/>
        <v>3762495.97</v>
      </c>
      <c r="H28" s="331">
        <f t="shared" si="0"/>
        <v>3800058.66</v>
      </c>
      <c r="I28" s="331">
        <f t="shared" si="0"/>
        <v>3838023.0900000003</v>
      </c>
      <c r="J28" s="331">
        <f t="shared" si="0"/>
        <v>3876389.2600000002</v>
      </c>
      <c r="K28" s="331">
        <f t="shared" si="0"/>
        <v>3915157.17</v>
      </c>
      <c r="L28" s="331">
        <f t="shared" si="0"/>
        <v>3954326.8200000003</v>
      </c>
      <c r="N28" s="332" t="s">
        <v>56</v>
      </c>
      <c r="O28" s="521">
        <v>10998.81</v>
      </c>
    </row>
    <row r="29" spans="1:15" customFormat="1" ht="15.75">
      <c r="A29" s="299"/>
      <c r="B29" s="335" t="s">
        <v>6</v>
      </c>
      <c r="C29" s="331">
        <f>$O$30*C9</f>
        <v>404595</v>
      </c>
      <c r="D29" s="331">
        <f t="shared" ref="D29:L29" si="1">$O$30*D9</f>
        <v>408640.94999999995</v>
      </c>
      <c r="E29" s="331">
        <f t="shared" si="1"/>
        <v>412686.89999999997</v>
      </c>
      <c r="F29" s="331">
        <f t="shared" si="1"/>
        <v>416842.19999999995</v>
      </c>
      <c r="G29" s="331">
        <f t="shared" si="1"/>
        <v>420997.5</v>
      </c>
      <c r="H29" s="331">
        <f t="shared" si="1"/>
        <v>425262.14999999997</v>
      </c>
      <c r="I29" s="331">
        <f t="shared" si="1"/>
        <v>429526.8</v>
      </c>
      <c r="J29" s="331">
        <f t="shared" si="1"/>
        <v>433791.44999999995</v>
      </c>
      <c r="K29" s="331">
        <f t="shared" si="1"/>
        <v>438165.44999999995</v>
      </c>
      <c r="L29" s="331">
        <f t="shared" si="1"/>
        <v>442539.44999999995</v>
      </c>
      <c r="N29" s="332" t="s">
        <v>57</v>
      </c>
      <c r="O29" s="521">
        <v>200.87</v>
      </c>
    </row>
    <row r="30" spans="1:15" customFormat="1" ht="15.75">
      <c r="A30" s="299"/>
      <c r="B30" s="335" t="s">
        <v>7</v>
      </c>
      <c r="C30" s="336">
        <f>$O$27*C10</f>
        <v>1041510</v>
      </c>
      <c r="D30" s="336">
        <f t="shared" ref="D30:L30" si="2">$O$27*D10</f>
        <v>937359</v>
      </c>
      <c r="E30" s="336">
        <f t="shared" si="2"/>
        <v>843623.10000000009</v>
      </c>
      <c r="F30" s="336">
        <f t="shared" si="2"/>
        <v>759260.79</v>
      </c>
      <c r="G30" s="336">
        <f t="shared" si="2"/>
        <v>683230.56</v>
      </c>
      <c r="H30" s="336">
        <f t="shared" si="2"/>
        <v>614838.07000000007</v>
      </c>
      <c r="I30" s="336">
        <f t="shared" si="2"/>
        <v>553388.98</v>
      </c>
      <c r="J30" s="336">
        <f t="shared" si="2"/>
        <v>498188.95</v>
      </c>
      <c r="K30" s="336">
        <f t="shared" si="2"/>
        <v>448196.47000000003</v>
      </c>
      <c r="L30" s="336">
        <f t="shared" si="2"/>
        <v>403411.54000000004</v>
      </c>
      <c r="N30" s="332" t="s">
        <v>58</v>
      </c>
      <c r="O30" s="521">
        <v>109.35</v>
      </c>
    </row>
    <row r="31" spans="1:15" customFormat="1" ht="15.75">
      <c r="A31" s="299"/>
      <c r="B31" s="337" t="s">
        <v>8</v>
      </c>
      <c r="C31" s="331">
        <f>1000*500</f>
        <v>500000</v>
      </c>
      <c r="D31" s="331">
        <f t="shared" ref="D31:L31" si="3">1000*500</f>
        <v>500000</v>
      </c>
      <c r="E31" s="331">
        <f t="shared" si="3"/>
        <v>500000</v>
      </c>
      <c r="F31" s="331">
        <f t="shared" si="3"/>
        <v>500000</v>
      </c>
      <c r="G31" s="331">
        <f t="shared" si="3"/>
        <v>500000</v>
      </c>
      <c r="H31" s="331">
        <f t="shared" si="3"/>
        <v>500000</v>
      </c>
      <c r="I31" s="331">
        <f t="shared" si="3"/>
        <v>500000</v>
      </c>
      <c r="J31" s="331">
        <f t="shared" si="3"/>
        <v>500000</v>
      </c>
      <c r="K31" s="331">
        <f t="shared" si="3"/>
        <v>500000</v>
      </c>
      <c r="L31" s="331">
        <f t="shared" si="3"/>
        <v>500000</v>
      </c>
      <c r="N31" s="332" t="s">
        <v>59</v>
      </c>
      <c r="O31" s="521">
        <v>279</v>
      </c>
    </row>
    <row r="32" spans="1:15" customFormat="1" ht="16.5" thickBot="1">
      <c r="A32" s="299"/>
      <c r="B32" s="324" t="s">
        <v>9</v>
      </c>
      <c r="C32" s="338">
        <f>($O$31*C12)+(1500*C12*0.1)</f>
        <v>4075500</v>
      </c>
      <c r="D32" s="338">
        <f t="shared" ref="D32:L32" si="4">($O$31*D12)+(1500*D12*0.1)</f>
        <v>4116255</v>
      </c>
      <c r="E32" s="338">
        <f t="shared" si="4"/>
        <v>4157439</v>
      </c>
      <c r="F32" s="338">
        <f t="shared" si="4"/>
        <v>4199052</v>
      </c>
      <c r="G32" s="338">
        <f t="shared" si="4"/>
        <v>4241094</v>
      </c>
      <c r="H32" s="338">
        <f t="shared" si="4"/>
        <v>4283565</v>
      </c>
      <c r="I32" s="338">
        <f t="shared" si="4"/>
        <v>4326036</v>
      </c>
      <c r="J32" s="338">
        <f t="shared" si="4"/>
        <v>4369365</v>
      </c>
      <c r="K32" s="338">
        <f t="shared" si="4"/>
        <v>4413123</v>
      </c>
      <c r="L32" s="338">
        <f t="shared" si="4"/>
        <v>4457310</v>
      </c>
      <c r="N32" s="332" t="s">
        <v>60</v>
      </c>
      <c r="O32" s="521">
        <v>3858.81</v>
      </c>
    </row>
    <row r="33" spans="1:15" customFormat="1" ht="15.75">
      <c r="A33" s="619" t="s">
        <v>10</v>
      </c>
      <c r="B33" s="621"/>
      <c r="C33" s="339"/>
      <c r="D33" s="340"/>
      <c r="E33" s="340"/>
      <c r="F33" s="340"/>
      <c r="G33" s="340"/>
      <c r="H33" s="340"/>
      <c r="I33" s="340"/>
      <c r="J33" s="340"/>
      <c r="K33" s="340"/>
      <c r="L33" s="341"/>
      <c r="N33" s="332" t="s">
        <v>61</v>
      </c>
      <c r="O33" s="522" t="s">
        <v>62</v>
      </c>
    </row>
    <row r="34" spans="1:15" customFormat="1" ht="15.75">
      <c r="A34" s="299"/>
      <c r="B34" s="318" t="s">
        <v>63</v>
      </c>
      <c r="C34" s="331">
        <f>$O$32*C14</f>
        <v>4206102.9000000004</v>
      </c>
      <c r="D34" s="331">
        <f t="shared" ref="D34:L34" si="5">$O$32*D14</f>
        <v>4171373.61</v>
      </c>
      <c r="E34" s="331">
        <f t="shared" si="5"/>
        <v>4136644.32</v>
      </c>
      <c r="F34" s="331">
        <f t="shared" si="5"/>
        <v>4109632.65</v>
      </c>
      <c r="G34" s="331">
        <f t="shared" si="5"/>
        <v>4082620.98</v>
      </c>
      <c r="H34" s="331">
        <f t="shared" si="5"/>
        <v>4059468.12</v>
      </c>
      <c r="I34" s="331">
        <f t="shared" si="5"/>
        <v>4036315.26</v>
      </c>
      <c r="J34" s="331">
        <f t="shared" si="5"/>
        <v>4017021.21</v>
      </c>
      <c r="K34" s="331">
        <f t="shared" si="5"/>
        <v>3997727.16</v>
      </c>
      <c r="L34" s="331">
        <f t="shared" si="5"/>
        <v>3982291.92</v>
      </c>
      <c r="N34" s="332" t="s">
        <v>64</v>
      </c>
      <c r="O34" s="521">
        <v>101.53</v>
      </c>
    </row>
    <row r="35" spans="1:15" customFormat="1" ht="15.75">
      <c r="A35" s="299"/>
      <c r="B35" s="321" t="s">
        <v>13</v>
      </c>
      <c r="C35" s="331">
        <f>$O$36*C15</f>
        <v>6295850</v>
      </c>
      <c r="D35" s="331">
        <f t="shared" ref="D35:L35" si="6">$O$36*D15</f>
        <v>6232891.5</v>
      </c>
      <c r="E35" s="331">
        <f t="shared" si="6"/>
        <v>6171192.1699999999</v>
      </c>
      <c r="F35" s="331">
        <f t="shared" si="6"/>
        <v>6108233.6699999999</v>
      </c>
      <c r="G35" s="331">
        <f t="shared" si="6"/>
        <v>6047793.5100000007</v>
      </c>
      <c r="H35" s="331">
        <f t="shared" si="6"/>
        <v>5987353.3500000006</v>
      </c>
      <c r="I35" s="331">
        <f t="shared" si="6"/>
        <v>5926913.1900000004</v>
      </c>
      <c r="J35" s="331">
        <f t="shared" si="6"/>
        <v>5867732.2000000002</v>
      </c>
      <c r="K35" s="331">
        <f t="shared" si="6"/>
        <v>5809810.3799999999</v>
      </c>
      <c r="L35" s="331">
        <f t="shared" si="6"/>
        <v>5751888.5600000005</v>
      </c>
      <c r="N35" s="332" t="s">
        <v>65</v>
      </c>
      <c r="O35" s="522" t="s">
        <v>62</v>
      </c>
    </row>
    <row r="36" spans="1:15" customFormat="1" ht="15.75">
      <c r="A36" s="622"/>
      <c r="B36" s="322" t="s">
        <v>49</v>
      </c>
      <c r="C36" s="634">
        <f>$O$38*C16</f>
        <v>2647500</v>
      </c>
      <c r="D36" s="634">
        <f t="shared" ref="D36:L36" si="7">$O$38*D16</f>
        <v>2673975</v>
      </c>
      <c r="E36" s="634">
        <f t="shared" si="7"/>
        <v>2700891.25</v>
      </c>
      <c r="F36" s="634">
        <f t="shared" si="7"/>
        <v>2727807.5</v>
      </c>
      <c r="G36" s="634">
        <f t="shared" si="7"/>
        <v>2755165</v>
      </c>
      <c r="H36" s="634">
        <f t="shared" si="7"/>
        <v>2782522.5</v>
      </c>
      <c r="I36" s="634">
        <f t="shared" si="7"/>
        <v>2810321.25</v>
      </c>
      <c r="J36" s="634">
        <f t="shared" si="7"/>
        <v>2838561.25</v>
      </c>
      <c r="K36" s="634">
        <f t="shared" si="7"/>
        <v>2866801.25</v>
      </c>
      <c r="L36" s="634">
        <f t="shared" si="7"/>
        <v>2895482.5</v>
      </c>
      <c r="N36" s="332" t="s">
        <v>66</v>
      </c>
      <c r="O36" s="521">
        <v>1259.17</v>
      </c>
    </row>
    <row r="37" spans="1:15" customFormat="1" ht="15.75">
      <c r="A37" s="622"/>
      <c r="B37" s="318" t="s">
        <v>67</v>
      </c>
      <c r="C37" s="634"/>
      <c r="D37" s="634"/>
      <c r="E37" s="634"/>
      <c r="F37" s="634"/>
      <c r="G37" s="634"/>
      <c r="H37" s="634"/>
      <c r="I37" s="634"/>
      <c r="J37" s="634"/>
      <c r="K37" s="634"/>
      <c r="L37" s="634"/>
      <c r="N37" s="332" t="s">
        <v>68</v>
      </c>
      <c r="O37" s="521">
        <v>965.94</v>
      </c>
    </row>
    <row r="38" spans="1:15" customFormat="1" ht="15.75">
      <c r="A38" s="299"/>
      <c r="B38" s="321" t="s">
        <v>15</v>
      </c>
      <c r="C38" s="331">
        <f>$O$34*C18</f>
        <v>406120</v>
      </c>
      <c r="D38" s="331">
        <f t="shared" ref="D38:L38" si="8">$O$34*D18</f>
        <v>414242.4</v>
      </c>
      <c r="E38" s="331">
        <f t="shared" si="8"/>
        <v>422567.86</v>
      </c>
      <c r="F38" s="331">
        <f t="shared" si="8"/>
        <v>430994.85</v>
      </c>
      <c r="G38" s="331">
        <f t="shared" si="8"/>
        <v>439624.9</v>
      </c>
      <c r="H38" s="331">
        <f t="shared" si="8"/>
        <v>448356.48</v>
      </c>
      <c r="I38" s="331">
        <f t="shared" si="8"/>
        <v>457392.65</v>
      </c>
      <c r="J38" s="331">
        <f t="shared" si="8"/>
        <v>466530.35</v>
      </c>
      <c r="K38" s="331">
        <f t="shared" si="8"/>
        <v>475871.11</v>
      </c>
      <c r="L38" s="331">
        <f t="shared" si="8"/>
        <v>485313.4</v>
      </c>
      <c r="N38" s="332" t="s">
        <v>69</v>
      </c>
      <c r="O38" s="521">
        <v>441.25</v>
      </c>
    </row>
    <row r="39" spans="1:15" customFormat="1" ht="16.5" thickBot="1">
      <c r="A39" s="323"/>
      <c r="B39" s="324" t="s">
        <v>16</v>
      </c>
      <c r="C39" s="338"/>
      <c r="D39" s="342"/>
      <c r="E39" s="342"/>
      <c r="F39" s="342"/>
      <c r="G39" s="342"/>
      <c r="H39" s="342"/>
      <c r="I39" s="342"/>
      <c r="J39" s="342"/>
      <c r="K39" s="342"/>
      <c r="L39" s="343"/>
      <c r="O39" s="522"/>
    </row>
    <row r="40" spans="1:15" customFormat="1" ht="15">
      <c r="O40" s="344"/>
    </row>
    <row r="41" spans="1:15" customFormat="1" ht="15">
      <c r="O41" s="344"/>
    </row>
    <row r="42" spans="1:15" customFormat="1" ht="15">
      <c r="O42" s="344"/>
    </row>
    <row r="43" spans="1:15" customFormat="1" ht="15">
      <c r="O43" s="344"/>
    </row>
  </sheetData>
  <mergeCells count="31">
    <mergeCell ref="A24:B24"/>
    <mergeCell ref="A25:B25"/>
    <mergeCell ref="C25:L25"/>
    <mergeCell ref="A33:B33"/>
    <mergeCell ref="A36:A37"/>
    <mergeCell ref="C36:C37"/>
    <mergeCell ref="D36:D37"/>
    <mergeCell ref="E36:E37"/>
    <mergeCell ref="F36:F37"/>
    <mergeCell ref="G36:G37"/>
    <mergeCell ref="H36:H37"/>
    <mergeCell ref="I36:I37"/>
    <mergeCell ref="J36:J37"/>
    <mergeCell ref="K36:K37"/>
    <mergeCell ref="L36:L37"/>
    <mergeCell ref="C23:L23"/>
    <mergeCell ref="A3:L3"/>
    <mergeCell ref="A4:B4"/>
    <mergeCell ref="A5:B5"/>
    <mergeCell ref="A13:B13"/>
    <mergeCell ref="A16:A17"/>
    <mergeCell ref="C16:C17"/>
    <mergeCell ref="D16:D17"/>
    <mergeCell ref="E16:E17"/>
    <mergeCell ref="F16:F17"/>
    <mergeCell ref="G16:G17"/>
    <mergeCell ref="H16:H17"/>
    <mergeCell ref="I16:I17"/>
    <mergeCell ref="J16:J17"/>
    <mergeCell ref="K16:K17"/>
    <mergeCell ref="L16:L17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2C086D-CEF8-43CA-8FDF-3C1B3DE99C8F}">
  <sheetPr>
    <pageSetUpPr fitToPage="1"/>
  </sheetPr>
  <dimension ref="A1:W247"/>
  <sheetViews>
    <sheetView zoomScale="55" zoomScaleNormal="55" workbookViewId="0">
      <selection activeCell="A2" sqref="A1:A2"/>
    </sheetView>
  </sheetViews>
  <sheetFormatPr defaultColWidth="9.140625" defaultRowHeight="15.75"/>
  <cols>
    <col min="1" max="1" width="2.5703125" style="1" customWidth="1"/>
    <col min="2" max="2" width="58.140625" style="1" customWidth="1"/>
    <col min="3" max="5" width="18.42578125" style="1" bestFit="1" customWidth="1"/>
    <col min="6" max="12" width="18.42578125" style="1" customWidth="1"/>
    <col min="13" max="13" width="6.85546875" style="1" bestFit="1" customWidth="1"/>
    <col min="14" max="14" width="19.85546875" style="1" customWidth="1"/>
    <col min="15" max="15" width="9.28515625" style="1" customWidth="1"/>
    <col min="16" max="16" width="9.140625" style="1" customWidth="1"/>
    <col min="17" max="18" width="5.7109375" style="1" customWidth="1"/>
    <col min="19" max="19" width="37" style="1" bestFit="1" customWidth="1"/>
    <col min="20" max="20" width="15.7109375" style="1" bestFit="1" customWidth="1"/>
    <col min="21" max="27" width="10.42578125" style="1" bestFit="1" customWidth="1"/>
    <col min="28" max="33" width="9.140625" style="1"/>
    <col min="34" max="34" width="8" style="1" bestFit="1" customWidth="1"/>
    <col min="35" max="35" width="6.42578125" style="1" bestFit="1" customWidth="1"/>
    <col min="36" max="36" width="7" style="1" bestFit="1" customWidth="1"/>
    <col min="37" max="37" width="6.42578125" style="1" bestFit="1" customWidth="1"/>
    <col min="38" max="38" width="8" style="1" bestFit="1" customWidth="1"/>
    <col min="39" max="39" width="5.28515625" style="1" bestFit="1" customWidth="1"/>
    <col min="40" max="41" width="6.42578125" style="1" bestFit="1" customWidth="1"/>
    <col min="42" max="16384" width="9.140625" style="1"/>
  </cols>
  <sheetData>
    <row r="1" spans="1:20">
      <c r="A1" s="657" t="s">
        <v>221</v>
      </c>
    </row>
    <row r="2" spans="1:20" ht="16.5" thickBot="1">
      <c r="A2" s="657" t="s">
        <v>218</v>
      </c>
    </row>
    <row r="3" spans="1:20" ht="19.5" thickBot="1">
      <c r="A3" s="603" t="s">
        <v>0</v>
      </c>
      <c r="B3" s="604"/>
      <c r="C3" s="604"/>
      <c r="D3" s="604"/>
      <c r="E3" s="607"/>
      <c r="F3" s="414"/>
      <c r="G3" s="414"/>
      <c r="H3" s="414"/>
      <c r="I3" s="414"/>
      <c r="J3" s="414"/>
      <c r="K3" s="414"/>
      <c r="L3" s="414"/>
      <c r="M3" s="414"/>
    </row>
    <row r="4" spans="1:20" ht="16.5" thickBot="1">
      <c r="A4" s="2" t="s">
        <v>1</v>
      </c>
      <c r="B4" s="39"/>
      <c r="C4" s="37">
        <v>2025</v>
      </c>
      <c r="D4" s="37">
        <f t="shared" ref="D4:L4" si="0">C4+1</f>
        <v>2026</v>
      </c>
      <c r="E4" s="49">
        <f t="shared" si="0"/>
        <v>2027</v>
      </c>
      <c r="F4" s="49">
        <f t="shared" si="0"/>
        <v>2028</v>
      </c>
      <c r="G4" s="49">
        <f t="shared" si="0"/>
        <v>2029</v>
      </c>
      <c r="H4" s="49">
        <f t="shared" si="0"/>
        <v>2030</v>
      </c>
      <c r="I4" s="49">
        <f t="shared" si="0"/>
        <v>2031</v>
      </c>
      <c r="J4" s="49">
        <f t="shared" si="0"/>
        <v>2032</v>
      </c>
      <c r="K4" s="49">
        <f t="shared" si="0"/>
        <v>2033</v>
      </c>
      <c r="L4" s="49">
        <f t="shared" si="0"/>
        <v>2034</v>
      </c>
      <c r="M4" s="45"/>
    </row>
    <row r="5" spans="1:20">
      <c r="A5" s="8" t="s">
        <v>2</v>
      </c>
      <c r="B5" s="9"/>
      <c r="C5" s="50"/>
      <c r="D5" s="50"/>
      <c r="E5" s="120"/>
      <c r="F5" s="120"/>
      <c r="G5" s="120"/>
      <c r="H5" s="120"/>
      <c r="I5" s="120"/>
      <c r="J5" s="120"/>
      <c r="K5" s="120"/>
      <c r="L5" s="120"/>
      <c r="M5" s="70"/>
    </row>
    <row r="6" spans="1:20">
      <c r="A6" s="5"/>
      <c r="B6" s="10" t="s">
        <v>3</v>
      </c>
      <c r="C6" s="238">
        <v>3491.5604140783985</v>
      </c>
      <c r="D6" s="238">
        <v>3579.5874790593798</v>
      </c>
      <c r="E6" s="238">
        <v>3664.7962034885495</v>
      </c>
      <c r="F6" s="238">
        <v>3747.3618901384989</v>
      </c>
      <c r="G6" s="238">
        <v>3825.4422846100551</v>
      </c>
      <c r="H6" s="238">
        <v>3898.9288611191564</v>
      </c>
      <c r="I6" s="238">
        <v>3967.4838599362024</v>
      </c>
      <c r="J6" s="238">
        <v>4030.6354152561503</v>
      </c>
      <c r="K6" s="238">
        <v>4088.0717486804601</v>
      </c>
      <c r="L6" s="238">
        <v>4140.5972766028999</v>
      </c>
      <c r="M6" s="228">
        <f>((L6-C6)/C6)/10</f>
        <v>1.8588733561862643E-2</v>
      </c>
      <c r="N6" s="94">
        <f>SUM(C6:L6)</f>
        <v>38434.465432969751</v>
      </c>
      <c r="S6" s="213"/>
      <c r="T6" s="94"/>
    </row>
    <row r="7" spans="1:20">
      <c r="A7" s="5"/>
      <c r="B7" s="10" t="s">
        <v>4</v>
      </c>
      <c r="C7" s="238">
        <v>300</v>
      </c>
      <c r="D7" s="238">
        <v>500</v>
      </c>
      <c r="E7" s="523">
        <v>750</v>
      </c>
      <c r="F7" s="523">
        <v>825.00000000000011</v>
      </c>
      <c r="G7" s="523">
        <v>907.50000000000023</v>
      </c>
      <c r="H7" s="523">
        <v>998.25000000000034</v>
      </c>
      <c r="I7" s="523">
        <v>1098.0750000000005</v>
      </c>
      <c r="J7" s="523">
        <v>1207.8825000000006</v>
      </c>
      <c r="K7" s="523">
        <v>1328.6707500000007</v>
      </c>
      <c r="L7" s="523">
        <v>1461.5378250000008</v>
      </c>
      <c r="M7" s="228"/>
      <c r="N7" s="94"/>
      <c r="S7" s="213"/>
      <c r="T7" s="94"/>
    </row>
    <row r="8" spans="1:20">
      <c r="A8" s="5"/>
      <c r="B8" s="6" t="s">
        <v>5</v>
      </c>
      <c r="C8" s="238">
        <v>18000</v>
      </c>
      <c r="D8" s="238">
        <f t="shared" ref="D8:L12" si="1">+C8*(1+$M8)</f>
        <v>18180</v>
      </c>
      <c r="E8" s="239">
        <f t="shared" si="1"/>
        <v>18361.8</v>
      </c>
      <c r="F8" s="239">
        <f t="shared" si="1"/>
        <v>18545.417999999998</v>
      </c>
      <c r="G8" s="239">
        <f t="shared" si="1"/>
        <v>18730.872179999998</v>
      </c>
      <c r="H8" s="239">
        <f t="shared" si="1"/>
        <v>18918.180901799999</v>
      </c>
      <c r="I8" s="239">
        <f t="shared" si="1"/>
        <v>19107.362710817997</v>
      </c>
      <c r="J8" s="239">
        <f t="shared" si="1"/>
        <v>19298.436337926178</v>
      </c>
      <c r="K8" s="239">
        <f t="shared" si="1"/>
        <v>19491.42070130544</v>
      </c>
      <c r="L8" s="239">
        <f t="shared" si="1"/>
        <v>19686.334908318495</v>
      </c>
      <c r="M8" s="129">
        <v>0.01</v>
      </c>
      <c r="N8" s="94">
        <f t="shared" ref="N8:N18" si="2">SUM(C8:L8)</f>
        <v>188319.8257401681</v>
      </c>
    </row>
    <row r="9" spans="1:20">
      <c r="A9" s="5"/>
      <c r="B9" s="6" t="s">
        <v>6</v>
      </c>
      <c r="C9" s="238">
        <v>3700</v>
      </c>
      <c r="D9" s="238">
        <f t="shared" si="1"/>
        <v>3737</v>
      </c>
      <c r="E9" s="239">
        <f t="shared" si="1"/>
        <v>3774.37</v>
      </c>
      <c r="F9" s="239">
        <f t="shared" si="1"/>
        <v>3812.1136999999999</v>
      </c>
      <c r="G9" s="239">
        <f t="shared" si="1"/>
        <v>3850.234837</v>
      </c>
      <c r="H9" s="239">
        <f t="shared" si="1"/>
        <v>3888.7371853700001</v>
      </c>
      <c r="I9" s="239">
        <f t="shared" si="1"/>
        <v>3927.6245572237003</v>
      </c>
      <c r="J9" s="239">
        <f t="shared" si="1"/>
        <v>3966.9008027959376</v>
      </c>
      <c r="K9" s="239">
        <f t="shared" si="1"/>
        <v>4006.5698108238971</v>
      </c>
      <c r="L9" s="239">
        <f t="shared" si="1"/>
        <v>4046.635508932136</v>
      </c>
      <c r="M9" s="129">
        <v>0.01</v>
      </c>
      <c r="N9" s="94">
        <f t="shared" si="2"/>
        <v>38710.186402145671</v>
      </c>
    </row>
    <row r="10" spans="1:20">
      <c r="A10" s="5"/>
      <c r="B10" s="6" t="s">
        <v>7</v>
      </c>
      <c r="C10" s="514">
        <v>3000</v>
      </c>
      <c r="D10" s="514">
        <f t="shared" si="1"/>
        <v>2700</v>
      </c>
      <c r="E10" s="515">
        <f t="shared" si="1"/>
        <v>2430</v>
      </c>
      <c r="F10" s="515">
        <f t="shared" si="1"/>
        <v>2187</v>
      </c>
      <c r="G10" s="515">
        <f t="shared" si="1"/>
        <v>1968.3</v>
      </c>
      <c r="H10" s="515">
        <f t="shared" si="1"/>
        <v>1771.47</v>
      </c>
      <c r="I10" s="515">
        <f t="shared" si="1"/>
        <v>1594.3230000000001</v>
      </c>
      <c r="J10" s="515">
        <f t="shared" si="1"/>
        <v>1434.8907000000002</v>
      </c>
      <c r="K10" s="515">
        <f t="shared" si="1"/>
        <v>1291.4016300000001</v>
      </c>
      <c r="L10" s="515">
        <f t="shared" si="1"/>
        <v>1162.261467</v>
      </c>
      <c r="M10" s="282">
        <v>-0.1</v>
      </c>
      <c r="N10" s="94">
        <f t="shared" si="2"/>
        <v>19539.646797000001</v>
      </c>
    </row>
    <row r="11" spans="1:20">
      <c r="A11" s="5"/>
      <c r="B11" s="170" t="s">
        <v>8</v>
      </c>
      <c r="C11" s="238">
        <v>500</v>
      </c>
      <c r="D11" s="238">
        <f t="shared" si="1"/>
        <v>500</v>
      </c>
      <c r="E11" s="239">
        <f t="shared" si="1"/>
        <v>500</v>
      </c>
      <c r="F11" s="239">
        <f t="shared" si="1"/>
        <v>500</v>
      </c>
      <c r="G11" s="239">
        <f t="shared" si="1"/>
        <v>500</v>
      </c>
      <c r="H11" s="239">
        <f t="shared" si="1"/>
        <v>500</v>
      </c>
      <c r="I11" s="239">
        <f t="shared" si="1"/>
        <v>500</v>
      </c>
      <c r="J11" s="239">
        <f t="shared" si="1"/>
        <v>500</v>
      </c>
      <c r="K11" s="239">
        <f t="shared" si="1"/>
        <v>500</v>
      </c>
      <c r="L11" s="239">
        <f t="shared" si="1"/>
        <v>500</v>
      </c>
      <c r="M11" s="172">
        <v>0</v>
      </c>
      <c r="N11" s="94">
        <f t="shared" si="2"/>
        <v>5000</v>
      </c>
    </row>
    <row r="12" spans="1:20" ht="16.5" thickBot="1">
      <c r="A12" s="5"/>
      <c r="B12" s="41" t="s">
        <v>9</v>
      </c>
      <c r="C12" s="242">
        <v>9500</v>
      </c>
      <c r="D12" s="242">
        <f t="shared" si="1"/>
        <v>9595</v>
      </c>
      <c r="E12" s="243">
        <f t="shared" si="1"/>
        <v>9690.9500000000007</v>
      </c>
      <c r="F12" s="243">
        <f t="shared" si="1"/>
        <v>9787.8595000000005</v>
      </c>
      <c r="G12" s="243">
        <f t="shared" si="1"/>
        <v>9885.7380950000006</v>
      </c>
      <c r="H12" s="243">
        <f t="shared" si="1"/>
        <v>9984.59547595</v>
      </c>
      <c r="I12" s="243">
        <f t="shared" si="1"/>
        <v>10084.441430709499</v>
      </c>
      <c r="J12" s="243">
        <f t="shared" si="1"/>
        <v>10185.285845016595</v>
      </c>
      <c r="K12" s="243">
        <f t="shared" si="1"/>
        <v>10287.13870346676</v>
      </c>
      <c r="L12" s="243">
        <f t="shared" si="1"/>
        <v>10390.010090501428</v>
      </c>
      <c r="M12" s="129">
        <v>0.01</v>
      </c>
      <c r="N12" s="94">
        <f t="shared" si="2"/>
        <v>99391.019140644275</v>
      </c>
    </row>
    <row r="13" spans="1:20">
      <c r="A13" s="8" t="s">
        <v>10</v>
      </c>
      <c r="B13" s="42"/>
      <c r="C13" s="512"/>
      <c r="D13" s="512"/>
      <c r="E13" s="513"/>
      <c r="F13" s="513"/>
      <c r="G13" s="513"/>
      <c r="H13" s="513"/>
      <c r="I13" s="513"/>
      <c r="J13" s="513"/>
      <c r="K13" s="513"/>
      <c r="L13" s="513"/>
      <c r="M13" s="129"/>
      <c r="N13" s="44" t="s">
        <v>11</v>
      </c>
    </row>
    <row r="14" spans="1:20">
      <c r="A14" s="5"/>
      <c r="B14" s="43" t="s">
        <v>12</v>
      </c>
      <c r="C14" s="238">
        <v>1089.6791164498406</v>
      </c>
      <c r="D14" s="238">
        <v>1080.6568415189508</v>
      </c>
      <c r="E14" s="239">
        <v>1072.437211558547</v>
      </c>
      <c r="F14" s="239">
        <v>1064.8424961849532</v>
      </c>
      <c r="G14" s="239">
        <v>1057.8963313221764</v>
      </c>
      <c r="H14" s="239">
        <v>1051.547381213438</v>
      </c>
      <c r="I14" s="239">
        <v>1045.7779085607292</v>
      </c>
      <c r="J14" s="239">
        <v>1040.5766769336851</v>
      </c>
      <c r="K14" s="239">
        <v>1035.9361412031444</v>
      </c>
      <c r="L14" s="239">
        <v>1031.7923966383319</v>
      </c>
      <c r="M14" s="129">
        <v>0.03</v>
      </c>
      <c r="N14" s="94">
        <f t="shared" si="2"/>
        <v>10571.142501583798</v>
      </c>
    </row>
    <row r="15" spans="1:20">
      <c r="A15" s="5"/>
      <c r="B15" s="40" t="s">
        <v>13</v>
      </c>
      <c r="C15" s="238">
        <v>5000</v>
      </c>
      <c r="D15" s="238">
        <f t="shared" ref="D15:L18" si="3">+C15*(1+$M15)</f>
        <v>4950</v>
      </c>
      <c r="E15" s="239">
        <f t="shared" si="3"/>
        <v>4900.5</v>
      </c>
      <c r="F15" s="239">
        <f t="shared" si="3"/>
        <v>4851.4949999999999</v>
      </c>
      <c r="G15" s="239">
        <f t="shared" si="3"/>
        <v>4802.9800500000001</v>
      </c>
      <c r="H15" s="239">
        <f t="shared" si="3"/>
        <v>4754.9502494999997</v>
      </c>
      <c r="I15" s="239">
        <f t="shared" si="3"/>
        <v>4707.4007470050001</v>
      </c>
      <c r="J15" s="239">
        <f t="shared" si="3"/>
        <v>4660.3267395349503</v>
      </c>
      <c r="K15" s="239">
        <f t="shared" si="3"/>
        <v>4613.7234721396007</v>
      </c>
      <c r="L15" s="239">
        <f t="shared" si="3"/>
        <v>4567.5862374182043</v>
      </c>
      <c r="M15" s="129">
        <v>-0.01</v>
      </c>
      <c r="N15" s="94">
        <f t="shared" si="2"/>
        <v>47808.962495597756</v>
      </c>
    </row>
    <row r="16" spans="1:20">
      <c r="A16" s="5"/>
      <c r="B16" s="40" t="s">
        <v>14</v>
      </c>
      <c r="C16" s="238">
        <v>3725.3551412531947</v>
      </c>
      <c r="D16" s="238">
        <f t="shared" si="3"/>
        <v>3762.6086926657267</v>
      </c>
      <c r="E16" s="239">
        <f t="shared" si="3"/>
        <v>3800.2347795923838</v>
      </c>
      <c r="F16" s="239">
        <f t="shared" si="3"/>
        <v>3838.2371273883077</v>
      </c>
      <c r="G16" s="239">
        <f t="shared" si="3"/>
        <v>3876.6194986621908</v>
      </c>
      <c r="H16" s="239">
        <f t="shared" si="3"/>
        <v>3915.3856936488128</v>
      </c>
      <c r="I16" s="239">
        <f t="shared" si="3"/>
        <v>3954.5395505853007</v>
      </c>
      <c r="J16" s="239">
        <f t="shared" si="3"/>
        <v>3994.0849460911536</v>
      </c>
      <c r="K16" s="239">
        <f t="shared" si="3"/>
        <v>4034.0257955520651</v>
      </c>
      <c r="L16" s="239">
        <f t="shared" si="3"/>
        <v>4074.366053507586</v>
      </c>
      <c r="M16" s="212">
        <v>0.01</v>
      </c>
      <c r="N16" s="94">
        <f t="shared" si="2"/>
        <v>38975.45727894672</v>
      </c>
    </row>
    <row r="17" spans="1:20">
      <c r="A17" s="5"/>
      <c r="B17" s="40" t="s">
        <v>15</v>
      </c>
      <c r="C17" s="238">
        <v>3070.2801545410043</v>
      </c>
      <c r="D17" s="238">
        <f t="shared" si="3"/>
        <v>3131.6857576318243</v>
      </c>
      <c r="E17" s="239">
        <f t="shared" si="3"/>
        <v>3194.3194727844607</v>
      </c>
      <c r="F17" s="239">
        <f t="shared" si="3"/>
        <v>3258.2058622401501</v>
      </c>
      <c r="G17" s="239">
        <f t="shared" si="3"/>
        <v>3323.3699794849531</v>
      </c>
      <c r="H17" s="239">
        <f t="shared" si="3"/>
        <v>3389.8373790746523</v>
      </c>
      <c r="I17" s="239">
        <f t="shared" si="3"/>
        <v>3457.6341266561453</v>
      </c>
      <c r="J17" s="239">
        <f t="shared" si="3"/>
        <v>3526.7868091892683</v>
      </c>
      <c r="K17" s="239">
        <f t="shared" si="3"/>
        <v>3597.3225453730538</v>
      </c>
      <c r="L17" s="239">
        <f t="shared" si="3"/>
        <v>3669.2689962805148</v>
      </c>
      <c r="M17" s="129">
        <v>0.02</v>
      </c>
      <c r="N17" s="94">
        <f t="shared" si="2"/>
        <v>33618.711083256028</v>
      </c>
    </row>
    <row r="18" spans="1:20" ht="16.5" thickBot="1">
      <c r="A18" s="7"/>
      <c r="B18" s="41" t="s">
        <v>16</v>
      </c>
      <c r="C18" s="242">
        <v>25</v>
      </c>
      <c r="D18" s="242">
        <f t="shared" si="3"/>
        <v>25</v>
      </c>
      <c r="E18" s="243">
        <f t="shared" si="3"/>
        <v>25</v>
      </c>
      <c r="F18" s="243">
        <f t="shared" si="3"/>
        <v>25</v>
      </c>
      <c r="G18" s="243">
        <f t="shared" si="3"/>
        <v>25</v>
      </c>
      <c r="H18" s="243">
        <f t="shared" si="3"/>
        <v>25</v>
      </c>
      <c r="I18" s="243">
        <f t="shared" si="3"/>
        <v>25</v>
      </c>
      <c r="J18" s="243">
        <f t="shared" si="3"/>
        <v>25</v>
      </c>
      <c r="K18" s="243">
        <f t="shared" si="3"/>
        <v>25</v>
      </c>
      <c r="L18" s="243">
        <f t="shared" si="3"/>
        <v>25</v>
      </c>
      <c r="M18" s="129">
        <v>0</v>
      </c>
      <c r="N18" s="94">
        <f t="shared" si="2"/>
        <v>250</v>
      </c>
    </row>
    <row r="20" spans="1:20" ht="16.5" thickBot="1"/>
    <row r="21" spans="1:20" ht="19.5" thickBot="1">
      <c r="A21" s="603" t="s">
        <v>17</v>
      </c>
      <c r="B21" s="604"/>
      <c r="C21" s="604"/>
      <c r="D21" s="604"/>
      <c r="E21" s="607"/>
      <c r="F21" s="602"/>
      <c r="G21" s="602"/>
      <c r="H21" s="602"/>
      <c r="I21" s="602"/>
      <c r="J21" s="602"/>
      <c r="K21" s="602"/>
      <c r="L21" s="602"/>
      <c r="M21" s="602"/>
      <c r="S21" s="365" t="s">
        <v>18</v>
      </c>
      <c r="T21" s="366">
        <f>SUM(N26:N30,N34:N36)</f>
        <v>239434.94380842446</v>
      </c>
    </row>
    <row r="22" spans="1:20" ht="16.5" thickBot="1">
      <c r="A22" s="2" t="s">
        <v>1</v>
      </c>
      <c r="B22" s="39"/>
      <c r="C22" s="47">
        <f t="shared" ref="C22:L22" si="4">C$4</f>
        <v>2025</v>
      </c>
      <c r="D22" s="47">
        <f t="shared" si="4"/>
        <v>2026</v>
      </c>
      <c r="E22" s="48">
        <f t="shared" si="4"/>
        <v>2027</v>
      </c>
      <c r="F22" s="48">
        <f t="shared" si="4"/>
        <v>2028</v>
      </c>
      <c r="G22" s="48">
        <f t="shared" si="4"/>
        <v>2029</v>
      </c>
      <c r="H22" s="48">
        <f t="shared" si="4"/>
        <v>2030</v>
      </c>
      <c r="I22" s="48">
        <f t="shared" si="4"/>
        <v>2031</v>
      </c>
      <c r="J22" s="48">
        <f t="shared" si="4"/>
        <v>2032</v>
      </c>
      <c r="K22" s="48">
        <f t="shared" si="4"/>
        <v>2033</v>
      </c>
      <c r="L22" s="48">
        <f t="shared" si="4"/>
        <v>2034</v>
      </c>
      <c r="M22" s="45"/>
      <c r="S22" s="365" t="s">
        <v>19</v>
      </c>
      <c r="T22" s="366">
        <f>SUM(N46:N50,N54:N56)</f>
        <v>143814.08837116399</v>
      </c>
    </row>
    <row r="23" spans="1:20">
      <c r="A23" s="8" t="s">
        <v>2</v>
      </c>
      <c r="B23" s="9"/>
      <c r="C23" s="370"/>
      <c r="D23" s="370"/>
      <c r="E23" s="371"/>
      <c r="F23" s="371"/>
      <c r="G23" s="371"/>
      <c r="H23" s="371"/>
      <c r="I23" s="371"/>
      <c r="J23" s="371"/>
      <c r="K23" s="371"/>
      <c r="L23" s="371"/>
      <c r="M23" s="70"/>
      <c r="S23" s="365" t="s">
        <v>20</v>
      </c>
      <c r="T23" s="366">
        <f>SUM(N66:N70,N74:N76)*10^6</f>
        <v>842869799.01645911</v>
      </c>
    </row>
    <row r="24" spans="1:20">
      <c r="A24" s="5"/>
      <c r="B24" s="10" t="str">
        <f>B6</f>
        <v>Residential Load Management (On Call)</v>
      </c>
      <c r="C24" s="157">
        <f t="shared" ref="C24:C30" si="5">C6*C148</f>
        <v>9842.6599254412085</v>
      </c>
      <c r="D24" s="157">
        <f t="shared" ref="D24:L25" si="6">D6*D148</f>
        <v>10090.806989243685</v>
      </c>
      <c r="E24" s="158">
        <f t="shared" si="6"/>
        <v>10331.009190487373</v>
      </c>
      <c r="F24" s="158">
        <f t="shared" si="6"/>
        <v>10563.760705233968</v>
      </c>
      <c r="G24" s="158">
        <f t="shared" si="6"/>
        <v>10783.868244123762</v>
      </c>
      <c r="H24" s="158">
        <f t="shared" si="6"/>
        <v>10991.025874490848</v>
      </c>
      <c r="I24" s="158">
        <f t="shared" si="6"/>
        <v>11184.281456386116</v>
      </c>
      <c r="J24" s="158">
        <f t="shared" si="6"/>
        <v>11362.304806711274</v>
      </c>
      <c r="K24" s="158">
        <f t="shared" si="6"/>
        <v>11524.217026525737</v>
      </c>
      <c r="L24" s="158">
        <f t="shared" si="6"/>
        <v>11672.285754381703</v>
      </c>
      <c r="M24" s="68"/>
      <c r="N24" s="94">
        <f>SUM(C24:L24)</f>
        <v>108346.21997302567</v>
      </c>
      <c r="O24" s="95">
        <f>N24/$N$39</f>
        <v>0.25280670861943333</v>
      </c>
      <c r="S24" s="365" t="s">
        <v>21</v>
      </c>
      <c r="T24" s="366">
        <f>T23/T21</f>
        <v>3520.2455648698128</v>
      </c>
    </row>
    <row r="25" spans="1:20">
      <c r="A25" s="5"/>
      <c r="B25" s="10" t="s">
        <v>4</v>
      </c>
      <c r="C25" s="157">
        <f t="shared" si="5"/>
        <v>604.97339999999997</v>
      </c>
      <c r="D25" s="157">
        <f t="shared" si="6"/>
        <v>1008.289</v>
      </c>
      <c r="E25" s="158">
        <f t="shared" si="6"/>
        <v>1512.4335000000001</v>
      </c>
      <c r="F25" s="158">
        <f t="shared" si="6"/>
        <v>1663.6768500000003</v>
      </c>
      <c r="G25" s="158">
        <f t="shared" si="6"/>
        <v>1830.0445350000005</v>
      </c>
      <c r="H25" s="158">
        <f t="shared" si="6"/>
        <v>2013.0489885000006</v>
      </c>
      <c r="I25" s="158">
        <f t="shared" si="6"/>
        <v>2214.3538873500011</v>
      </c>
      <c r="J25" s="158">
        <f t="shared" si="6"/>
        <v>2435.7892760850013</v>
      </c>
      <c r="K25" s="158">
        <f t="shared" si="6"/>
        <v>2679.3682036935015</v>
      </c>
      <c r="L25" s="158">
        <f t="shared" si="6"/>
        <v>2947.3050240628518</v>
      </c>
      <c r="M25" s="68"/>
      <c r="N25" s="94"/>
      <c r="O25" s="95"/>
      <c r="S25" s="360"/>
      <c r="T25" s="373"/>
    </row>
    <row r="26" spans="1:20">
      <c r="A26" s="5"/>
      <c r="B26" s="40" t="str">
        <f>B8</f>
        <v>Residential Air Conditioning</v>
      </c>
      <c r="C26" s="159">
        <f t="shared" si="5"/>
        <v>2280.5280000000002</v>
      </c>
      <c r="D26" s="159">
        <f t="shared" ref="D26:L26" si="7">D8*D150</f>
        <v>2303.3332799999998</v>
      </c>
      <c r="E26" s="160">
        <f t="shared" si="7"/>
        <v>2326.3666128</v>
      </c>
      <c r="F26" s="160">
        <f t="shared" si="7"/>
        <v>2349.6302789279998</v>
      </c>
      <c r="G26" s="160">
        <f t="shared" si="7"/>
        <v>2373.1265817172798</v>
      </c>
      <c r="H26" s="160">
        <f t="shared" si="7"/>
        <v>2396.8578475344525</v>
      </c>
      <c r="I26" s="160">
        <f t="shared" si="7"/>
        <v>2420.8264260097972</v>
      </c>
      <c r="J26" s="160">
        <f t="shared" si="7"/>
        <v>2445.0346902698952</v>
      </c>
      <c r="K26" s="160">
        <f t="shared" si="7"/>
        <v>2469.4850371725943</v>
      </c>
      <c r="L26" s="160">
        <f t="shared" si="7"/>
        <v>2494.1798875443201</v>
      </c>
      <c r="M26" s="68"/>
      <c r="N26" s="94">
        <f t="shared" ref="N26:N38" si="8">SUM(C26:L26)</f>
        <v>23859.36864197634</v>
      </c>
      <c r="O26" s="95">
        <f t="shared" ref="O26:O39" si="9">N26/$N$39</f>
        <v>5.5671609564389615E-2</v>
      </c>
      <c r="P26" s="96">
        <f>C26/C$8</f>
        <v>0.126696</v>
      </c>
      <c r="S26" s="348"/>
      <c r="T26" s="348"/>
    </row>
    <row r="27" spans="1:20">
      <c r="A27" s="5"/>
      <c r="B27" s="40" t="str">
        <f>B9</f>
        <v>Residential New Construction (BuildSmart)</v>
      </c>
      <c r="C27" s="159">
        <f t="shared" si="5"/>
        <v>1445.3902000000003</v>
      </c>
      <c r="D27" s="159">
        <f t="shared" ref="D27:L27" si="10">D9*D151</f>
        <v>1459.8441020000002</v>
      </c>
      <c r="E27" s="160">
        <f t="shared" si="10"/>
        <v>1474.4425430200001</v>
      </c>
      <c r="F27" s="160">
        <f t="shared" si="10"/>
        <v>1489.1869684502001</v>
      </c>
      <c r="G27" s="160">
        <f t="shared" si="10"/>
        <v>1504.0788381347022</v>
      </c>
      <c r="H27" s="160">
        <f t="shared" si="10"/>
        <v>1519.1196265160493</v>
      </c>
      <c r="I27" s="160">
        <f t="shared" si="10"/>
        <v>1534.3108227812099</v>
      </c>
      <c r="J27" s="160">
        <f t="shared" si="10"/>
        <v>1549.653931009022</v>
      </c>
      <c r="K27" s="160">
        <f t="shared" si="10"/>
        <v>1565.1504703191124</v>
      </c>
      <c r="L27" s="160">
        <f t="shared" si="10"/>
        <v>1580.8019750223034</v>
      </c>
      <c r="M27" s="68"/>
      <c r="N27" s="94">
        <f t="shared" si="8"/>
        <v>15121.9794772526</v>
      </c>
      <c r="O27" s="95">
        <f t="shared" si="9"/>
        <v>3.5284459950763611E-2</v>
      </c>
      <c r="P27" s="96">
        <f>C27/C$9</f>
        <v>0.39064600000000005</v>
      </c>
      <c r="S27" s="365" t="s">
        <v>22</v>
      </c>
      <c r="T27" s="366">
        <f>N79*10^6/N39</f>
        <v>1968.0642035579617</v>
      </c>
    </row>
    <row r="28" spans="1:20">
      <c r="A28" s="5"/>
      <c r="B28" s="40" t="str">
        <f>B10</f>
        <v>Residential Ceiling Insulation</v>
      </c>
      <c r="C28" s="159">
        <f t="shared" si="5"/>
        <v>5124.5625852423782</v>
      </c>
      <c r="D28" s="159">
        <f t="shared" ref="D28:L28" si="11">D10*D152</f>
        <v>4612.1063267181407</v>
      </c>
      <c r="E28" s="160">
        <f t="shared" si="11"/>
        <v>4150.8956940463268</v>
      </c>
      <c r="F28" s="160">
        <f t="shared" si="11"/>
        <v>3735.8061246416937</v>
      </c>
      <c r="G28" s="160">
        <f t="shared" si="11"/>
        <v>3362.2255121775243</v>
      </c>
      <c r="H28" s="160">
        <f t="shared" si="11"/>
        <v>3026.0029609597723</v>
      </c>
      <c r="I28" s="160">
        <f t="shared" si="11"/>
        <v>2723.4026648637951</v>
      </c>
      <c r="J28" s="160">
        <f t="shared" si="11"/>
        <v>2451.0623983774158</v>
      </c>
      <c r="K28" s="160">
        <f t="shared" si="11"/>
        <v>2205.9561585396741</v>
      </c>
      <c r="L28" s="160">
        <f t="shared" si="11"/>
        <v>1985.3605426857064</v>
      </c>
      <c r="M28" s="68"/>
      <c r="N28" s="94">
        <f t="shared" si="8"/>
        <v>33377.380968252422</v>
      </c>
      <c r="O28" s="95">
        <f t="shared" si="9"/>
        <v>7.7880205022580168E-2</v>
      </c>
      <c r="P28" s="96">
        <f>C28/C$10</f>
        <v>1.7081875284141261</v>
      </c>
    </row>
    <row r="29" spans="1:20">
      <c r="A29" s="5"/>
      <c r="B29" s="170" t="s">
        <v>8</v>
      </c>
      <c r="C29" s="435">
        <f t="shared" si="5"/>
        <v>58.069000000000003</v>
      </c>
      <c r="D29" s="435">
        <f t="shared" ref="D29:L29" si="12">D11*D153</f>
        <v>58.069000000000003</v>
      </c>
      <c r="E29" s="436">
        <f t="shared" si="12"/>
        <v>58.069000000000003</v>
      </c>
      <c r="F29" s="436">
        <f t="shared" si="12"/>
        <v>58.069000000000003</v>
      </c>
      <c r="G29" s="436">
        <f t="shared" si="12"/>
        <v>58.069000000000003</v>
      </c>
      <c r="H29" s="436">
        <f t="shared" si="12"/>
        <v>58.069000000000003</v>
      </c>
      <c r="I29" s="436">
        <f t="shared" si="12"/>
        <v>58.069000000000003</v>
      </c>
      <c r="J29" s="436">
        <f t="shared" si="12"/>
        <v>58.069000000000003</v>
      </c>
      <c r="K29" s="436">
        <f t="shared" si="12"/>
        <v>58.069000000000003</v>
      </c>
      <c r="L29" s="436">
        <f t="shared" si="12"/>
        <v>58.069000000000003</v>
      </c>
      <c r="M29" s="281"/>
      <c r="N29" s="180">
        <f t="shared" si="8"/>
        <v>580.69000000000005</v>
      </c>
      <c r="O29" s="95">
        <f t="shared" si="9"/>
        <v>1.354937234217929E-3</v>
      </c>
    </row>
    <row r="30" spans="1:20" ht="16.5" thickBot="1">
      <c r="A30" s="7"/>
      <c r="B30" s="41" t="str">
        <f>B12</f>
        <v>Residential Low Income</v>
      </c>
      <c r="C30" s="161">
        <f t="shared" si="5"/>
        <v>8533.6352999999999</v>
      </c>
      <c r="D30" s="161">
        <f t="shared" ref="D30:L30" si="13">D12*D154</f>
        <v>8618.9716530000005</v>
      </c>
      <c r="E30" s="162">
        <f t="shared" si="13"/>
        <v>8705.1613695300002</v>
      </c>
      <c r="F30" s="162">
        <f t="shared" si="13"/>
        <v>8792.2129832253013</v>
      </c>
      <c r="G30" s="162">
        <f t="shared" si="13"/>
        <v>8880.1351130575531</v>
      </c>
      <c r="H30" s="162">
        <f t="shared" si="13"/>
        <v>8968.9364641881293</v>
      </c>
      <c r="I30" s="162">
        <f t="shared" si="13"/>
        <v>9058.6258288300087</v>
      </c>
      <c r="J30" s="162">
        <f t="shared" si="13"/>
        <v>9149.2120871183106</v>
      </c>
      <c r="K30" s="162">
        <f t="shared" si="13"/>
        <v>9240.7042079894927</v>
      </c>
      <c r="L30" s="162">
        <f t="shared" si="13"/>
        <v>9333.1112500693871</v>
      </c>
      <c r="M30" s="68"/>
      <c r="N30" s="94">
        <f t="shared" si="8"/>
        <v>89280.706257008176</v>
      </c>
      <c r="O30" s="95">
        <f t="shared" si="9"/>
        <v>0.20832071019802992</v>
      </c>
    </row>
    <row r="31" spans="1:20">
      <c r="A31" s="8" t="s">
        <v>10</v>
      </c>
      <c r="B31" s="42"/>
      <c r="C31" s="57"/>
      <c r="D31" s="57"/>
      <c r="E31" s="124"/>
      <c r="F31" s="124"/>
      <c r="G31" s="124"/>
      <c r="H31" s="124"/>
      <c r="I31" s="124"/>
      <c r="J31" s="124"/>
      <c r="K31" s="124"/>
      <c r="L31" s="124"/>
      <c r="M31" s="68"/>
      <c r="N31" s="94"/>
      <c r="O31" s="95"/>
    </row>
    <row r="32" spans="1:20">
      <c r="A32" s="5"/>
      <c r="B32" s="43" t="str">
        <f>B14</f>
        <v>Business On Call</v>
      </c>
      <c r="C32" s="56">
        <f t="shared" ref="C32:L32" si="14">C14*C156</f>
        <v>1155.0598634368312</v>
      </c>
      <c r="D32" s="56">
        <f t="shared" si="14"/>
        <v>1145.496252010088</v>
      </c>
      <c r="E32" s="56">
        <f t="shared" si="14"/>
        <v>1136.7834442520598</v>
      </c>
      <c r="F32" s="56">
        <f t="shared" si="14"/>
        <v>1128.7330459560505</v>
      </c>
      <c r="G32" s="56">
        <f t="shared" si="14"/>
        <v>1121.3701112015069</v>
      </c>
      <c r="H32" s="56">
        <f t="shared" si="14"/>
        <v>1114.6402240862444</v>
      </c>
      <c r="I32" s="56">
        <f t="shared" si="14"/>
        <v>1108.5245830743729</v>
      </c>
      <c r="J32" s="56">
        <f t="shared" si="14"/>
        <v>1103.0112775497064</v>
      </c>
      <c r="K32" s="56">
        <f t="shared" si="14"/>
        <v>1098.0923096753331</v>
      </c>
      <c r="L32" s="56">
        <f t="shared" si="14"/>
        <v>1093.6999404366318</v>
      </c>
      <c r="M32" s="68"/>
      <c r="N32" s="94">
        <f t="shared" si="8"/>
        <v>11205.411051678824</v>
      </c>
      <c r="O32" s="95">
        <f t="shared" si="9"/>
        <v>2.6145841427675214E-2</v>
      </c>
    </row>
    <row r="33" spans="1:19">
      <c r="A33" s="5"/>
      <c r="B33" s="40" t="str">
        <f>B15</f>
        <v>Commercial/Industrial Demand Reduction</v>
      </c>
      <c r="C33" s="51">
        <f t="shared" ref="C33:L33" si="15">C15*C157</f>
        <v>5300</v>
      </c>
      <c r="D33" s="51">
        <f t="shared" si="15"/>
        <v>5247</v>
      </c>
      <c r="E33" s="51">
        <f t="shared" si="15"/>
        <v>5194.5300000000007</v>
      </c>
      <c r="F33" s="51">
        <f t="shared" si="15"/>
        <v>5142.5847000000003</v>
      </c>
      <c r="G33" s="51">
        <f t="shared" si="15"/>
        <v>5091.1588530000008</v>
      </c>
      <c r="H33" s="51">
        <f t="shared" si="15"/>
        <v>5040.2472644700001</v>
      </c>
      <c r="I33" s="51">
        <f t="shared" si="15"/>
        <v>4989.8447918253005</v>
      </c>
      <c r="J33" s="51">
        <f t="shared" si="15"/>
        <v>4939.9463439070478</v>
      </c>
      <c r="K33" s="51">
        <f t="shared" si="15"/>
        <v>4890.5468804679767</v>
      </c>
      <c r="L33" s="51">
        <f t="shared" si="15"/>
        <v>4841.6414116632968</v>
      </c>
      <c r="M33" s="68"/>
      <c r="N33" s="94">
        <f t="shared" si="8"/>
        <v>50677.50024533362</v>
      </c>
      <c r="O33" s="95">
        <f t="shared" si="9"/>
        <v>0.11824696829546014</v>
      </c>
    </row>
    <row r="34" spans="1:19">
      <c r="A34" s="5"/>
      <c r="B34" s="40" t="str">
        <f>B16</f>
        <v>Business Heating, Ventilating, &amp; Air 
Conditioning (HVAC)</v>
      </c>
      <c r="C34" s="51">
        <f t="shared" ref="C34:L34" si="16">C16*C158</f>
        <v>3948.8764497283864</v>
      </c>
      <c r="D34" s="51">
        <f t="shared" si="16"/>
        <v>3988.3652142256706</v>
      </c>
      <c r="E34" s="51">
        <f t="shared" si="16"/>
        <v>4028.2488663679269</v>
      </c>
      <c r="F34" s="51">
        <f t="shared" si="16"/>
        <v>4068.5313550316064</v>
      </c>
      <c r="G34" s="51">
        <f t="shared" si="16"/>
        <v>4109.2166685819229</v>
      </c>
      <c r="H34" s="51">
        <f t="shared" si="16"/>
        <v>4150.3088352677414</v>
      </c>
      <c r="I34" s="51">
        <f t="shared" si="16"/>
        <v>4191.8119236204193</v>
      </c>
      <c r="J34" s="51">
        <f t="shared" si="16"/>
        <v>4233.7300428566232</v>
      </c>
      <c r="K34" s="51">
        <f t="shared" si="16"/>
        <v>4276.0673432851891</v>
      </c>
      <c r="L34" s="51">
        <f t="shared" si="16"/>
        <v>4318.828016718041</v>
      </c>
      <c r="M34" s="68"/>
      <c r="N34" s="94">
        <f t="shared" si="8"/>
        <v>41313.984715683524</v>
      </c>
      <c r="O34" s="95">
        <f t="shared" si="9"/>
        <v>9.639886374001623E-2</v>
      </c>
    </row>
    <row r="35" spans="1:19">
      <c r="A35" s="5"/>
      <c r="B35" s="40" t="str">
        <f>B17</f>
        <v>Business Lighting</v>
      </c>
      <c r="C35" s="51">
        <f t="shared" ref="C35:L35" si="17">C17*C159</f>
        <v>3254.4969638134648</v>
      </c>
      <c r="D35" s="51">
        <f t="shared" si="17"/>
        <v>3319.5869030897338</v>
      </c>
      <c r="E35" s="51">
        <f t="shared" si="17"/>
        <v>3385.9786411515283</v>
      </c>
      <c r="F35" s="51">
        <f t="shared" si="17"/>
        <v>3453.6982139745592</v>
      </c>
      <c r="G35" s="51">
        <f t="shared" si="17"/>
        <v>3522.7721782540502</v>
      </c>
      <c r="H35" s="51">
        <f t="shared" si="17"/>
        <v>3593.2276218191314</v>
      </c>
      <c r="I35" s="51">
        <f t="shared" si="17"/>
        <v>3665.0921742555142</v>
      </c>
      <c r="J35" s="51">
        <f t="shared" si="17"/>
        <v>3738.3940177406248</v>
      </c>
      <c r="K35" s="51">
        <f t="shared" si="17"/>
        <v>3813.1618980954372</v>
      </c>
      <c r="L35" s="51">
        <f t="shared" si="17"/>
        <v>3889.4251360573458</v>
      </c>
      <c r="M35" s="68"/>
      <c r="N35" s="94">
        <f t="shared" si="8"/>
        <v>35635.833748251396</v>
      </c>
      <c r="O35" s="95">
        <f t="shared" si="9"/>
        <v>8.3149904454882434E-2</v>
      </c>
    </row>
    <row r="36" spans="1:19" ht="16.5" thickBot="1">
      <c r="A36" s="5"/>
      <c r="B36" s="40" t="str">
        <f>B18</f>
        <v>Business Custom Incentive (BCI)</v>
      </c>
      <c r="C36" s="51">
        <f t="shared" ref="C36:L36" si="18">C18*C160</f>
        <v>26.5</v>
      </c>
      <c r="D36" s="51">
        <f t="shared" si="18"/>
        <v>26.5</v>
      </c>
      <c r="E36" s="51">
        <f t="shared" si="18"/>
        <v>26.5</v>
      </c>
      <c r="F36" s="51">
        <f t="shared" si="18"/>
        <v>26.5</v>
      </c>
      <c r="G36" s="51">
        <f t="shared" si="18"/>
        <v>26.5</v>
      </c>
      <c r="H36" s="51">
        <f t="shared" si="18"/>
        <v>26.5</v>
      </c>
      <c r="I36" s="51">
        <f t="shared" si="18"/>
        <v>26.5</v>
      </c>
      <c r="J36" s="51">
        <f t="shared" si="18"/>
        <v>26.5</v>
      </c>
      <c r="K36" s="51">
        <f t="shared" si="18"/>
        <v>26.5</v>
      </c>
      <c r="L36" s="51">
        <f t="shared" si="18"/>
        <v>26.5</v>
      </c>
      <c r="M36" s="68"/>
      <c r="N36" s="94">
        <f t="shared" si="8"/>
        <v>265</v>
      </c>
      <c r="O36" s="175">
        <f t="shared" si="9"/>
        <v>6.1833054997976751E-4</v>
      </c>
    </row>
    <row r="37" spans="1:19">
      <c r="A37" s="38" t="s">
        <v>23</v>
      </c>
      <c r="B37" s="61"/>
      <c r="C37" s="62">
        <f>SUM(C24:C30)</f>
        <v>27889.818410683583</v>
      </c>
      <c r="D37" s="62">
        <f t="shared" ref="D37:L37" si="19">SUM(D24:D30)</f>
        <v>28151.420350961827</v>
      </c>
      <c r="E37" s="125">
        <f t="shared" si="19"/>
        <v>28558.3779098837</v>
      </c>
      <c r="F37" s="125">
        <f t="shared" si="19"/>
        <v>28652.342910479161</v>
      </c>
      <c r="G37" s="125">
        <f t="shared" si="19"/>
        <v>28791.547824210818</v>
      </c>
      <c r="H37" s="125">
        <f t="shared" si="19"/>
        <v>28973.060762189252</v>
      </c>
      <c r="I37" s="125">
        <f t="shared" si="19"/>
        <v>29193.870086220926</v>
      </c>
      <c r="J37" s="125">
        <f t="shared" si="19"/>
        <v>29451.126189570918</v>
      </c>
      <c r="K37" s="125">
        <f t="shared" si="19"/>
        <v>29742.950104240113</v>
      </c>
      <c r="L37" s="125">
        <f t="shared" si="19"/>
        <v>30071.113433766273</v>
      </c>
      <c r="M37" s="179"/>
      <c r="N37" s="63">
        <f t="shared" si="8"/>
        <v>289475.62798220658</v>
      </c>
      <c r="O37" s="176">
        <f t="shared" si="9"/>
        <v>0.67544009153198625</v>
      </c>
    </row>
    <row r="38" spans="1:19" ht="16.5" thickBot="1">
      <c r="A38" s="4" t="s">
        <v>24</v>
      </c>
      <c r="B38" s="58"/>
      <c r="C38" s="59">
        <f t="shared" ref="C38:L38" si="20">SUM(C32:C36)</f>
        <v>13684.933276978682</v>
      </c>
      <c r="D38" s="59">
        <f t="shared" si="20"/>
        <v>13726.948369325492</v>
      </c>
      <c r="E38" s="126">
        <f t="shared" si="20"/>
        <v>13772.040951771516</v>
      </c>
      <c r="F38" s="126">
        <f t="shared" si="20"/>
        <v>13820.047314962218</v>
      </c>
      <c r="G38" s="126">
        <f t="shared" si="20"/>
        <v>13871.01781103748</v>
      </c>
      <c r="H38" s="126">
        <f t="shared" si="20"/>
        <v>13924.923945643117</v>
      </c>
      <c r="I38" s="126">
        <f t="shared" si="20"/>
        <v>13981.773472775607</v>
      </c>
      <c r="J38" s="126">
        <f t="shared" si="20"/>
        <v>14041.581682054002</v>
      </c>
      <c r="K38" s="126">
        <f t="shared" si="20"/>
        <v>14104.368431523937</v>
      </c>
      <c r="L38" s="126">
        <f t="shared" si="20"/>
        <v>14170.094504875315</v>
      </c>
      <c r="M38" s="179"/>
      <c r="N38" s="60">
        <f t="shared" si="8"/>
        <v>139097.72976094738</v>
      </c>
      <c r="O38" s="177">
        <f t="shared" si="9"/>
        <v>0.3245599084680138</v>
      </c>
    </row>
    <row r="39" spans="1:19" ht="16.5" thickBot="1">
      <c r="A39" s="64" t="s">
        <v>25</v>
      </c>
      <c r="B39" s="65"/>
      <c r="C39" s="66">
        <f t="shared" ref="C39:N39" si="21">C37+C38</f>
        <v>41574.751687662269</v>
      </c>
      <c r="D39" s="66">
        <f t="shared" si="21"/>
        <v>41878.368720287319</v>
      </c>
      <c r="E39" s="127">
        <f t="shared" si="21"/>
        <v>42330.418861655213</v>
      </c>
      <c r="F39" s="127">
        <f t="shared" si="21"/>
        <v>42472.390225441377</v>
      </c>
      <c r="G39" s="127">
        <f t="shared" si="21"/>
        <v>42662.565635248298</v>
      </c>
      <c r="H39" s="127">
        <f t="shared" si="21"/>
        <v>42897.984707832366</v>
      </c>
      <c r="I39" s="127">
        <f t="shared" si="21"/>
        <v>43175.643558996533</v>
      </c>
      <c r="J39" s="127">
        <f t="shared" si="21"/>
        <v>43492.707871624923</v>
      </c>
      <c r="K39" s="127">
        <f t="shared" si="21"/>
        <v>43847.318535764047</v>
      </c>
      <c r="L39" s="127">
        <f t="shared" si="21"/>
        <v>44241.207938641586</v>
      </c>
      <c r="M39" s="179"/>
      <c r="N39" s="67">
        <f t="shared" si="21"/>
        <v>428573.35774315393</v>
      </c>
      <c r="O39" s="178">
        <f t="shared" si="9"/>
        <v>1</v>
      </c>
      <c r="P39" s="91"/>
    </row>
    <row r="40" spans="1:19" ht="16.5" thickBot="1"/>
    <row r="41" spans="1:19" ht="19.5" thickBot="1">
      <c r="A41" s="603" t="s">
        <v>26</v>
      </c>
      <c r="B41" s="604"/>
      <c r="C41" s="604"/>
      <c r="D41" s="604"/>
      <c r="E41" s="607"/>
      <c r="F41" s="602"/>
      <c r="G41" s="602"/>
      <c r="H41" s="602"/>
      <c r="I41" s="602"/>
      <c r="J41" s="602"/>
      <c r="K41" s="602"/>
      <c r="L41" s="602"/>
      <c r="M41" s="602"/>
    </row>
    <row r="42" spans="1:19" ht="16.5" thickBot="1">
      <c r="A42" s="2" t="s">
        <v>1</v>
      </c>
      <c r="B42" s="39"/>
      <c r="C42" s="47">
        <f t="shared" ref="C42:L42" si="22">C$4</f>
        <v>2025</v>
      </c>
      <c r="D42" s="47">
        <f t="shared" si="22"/>
        <v>2026</v>
      </c>
      <c r="E42" s="48">
        <f t="shared" si="22"/>
        <v>2027</v>
      </c>
      <c r="F42" s="48">
        <f t="shared" si="22"/>
        <v>2028</v>
      </c>
      <c r="G42" s="48">
        <f t="shared" si="22"/>
        <v>2029</v>
      </c>
      <c r="H42" s="48">
        <f t="shared" si="22"/>
        <v>2030</v>
      </c>
      <c r="I42" s="48">
        <f t="shared" si="22"/>
        <v>2031</v>
      </c>
      <c r="J42" s="48">
        <f t="shared" si="22"/>
        <v>2032</v>
      </c>
      <c r="K42" s="48">
        <f t="shared" si="22"/>
        <v>2033</v>
      </c>
      <c r="L42" s="48">
        <f t="shared" si="22"/>
        <v>2034</v>
      </c>
      <c r="M42" s="45"/>
    </row>
    <row r="43" spans="1:19">
      <c r="A43" s="8" t="s">
        <v>2</v>
      </c>
      <c r="B43" s="9"/>
      <c r="C43" s="50"/>
      <c r="D43" s="50"/>
      <c r="E43" s="120"/>
      <c r="F43" s="120"/>
      <c r="G43" s="120"/>
      <c r="H43" s="120"/>
      <c r="I43" s="120"/>
      <c r="J43" s="120"/>
      <c r="K43" s="120"/>
      <c r="L43" s="120"/>
      <c r="M43" s="70"/>
    </row>
    <row r="44" spans="1:19">
      <c r="A44" s="5"/>
      <c r="B44" s="10" t="str">
        <f>B6</f>
        <v>Residential Load Management (On Call)</v>
      </c>
      <c r="C44" s="56">
        <f t="shared" ref="C44:L44" si="23">C6*C165</f>
        <v>9179.1098181080943</v>
      </c>
      <c r="D44" s="56">
        <f t="shared" si="23"/>
        <v>9410.5278663733261</v>
      </c>
      <c r="E44" s="122">
        <f t="shared" si="23"/>
        <v>9634.5366607915948</v>
      </c>
      <c r="F44" s="122">
        <f t="shared" si="23"/>
        <v>9851.5970621844863</v>
      </c>
      <c r="G44" s="122">
        <f t="shared" si="23"/>
        <v>10056.865890587329</v>
      </c>
      <c r="H44" s="122">
        <f t="shared" si="23"/>
        <v>10250.057838008319</v>
      </c>
      <c r="I44" s="122">
        <f t="shared" si="23"/>
        <v>10430.2849537084</v>
      </c>
      <c r="J44" s="122">
        <f t="shared" si="23"/>
        <v>10596.306729854336</v>
      </c>
      <c r="K44" s="122">
        <f t="shared" si="23"/>
        <v>10747.303519119507</v>
      </c>
      <c r="L44" s="122">
        <f t="shared" si="23"/>
        <v>10885.390085546982</v>
      </c>
      <c r="M44" s="68"/>
      <c r="N44" s="94">
        <f>SUM(C44:L44)</f>
        <v>101041.98042428237</v>
      </c>
      <c r="O44" s="95">
        <f>N44/$N$59</f>
        <v>0.32444456260637267</v>
      </c>
    </row>
    <row r="45" spans="1:19">
      <c r="A45" s="5"/>
      <c r="B45" s="10" t="s">
        <v>4</v>
      </c>
      <c r="C45" s="157">
        <f t="shared" ref="C45:L45" si="24">C7*C166</f>
        <v>1146.28206</v>
      </c>
      <c r="D45" s="157">
        <f t="shared" si="24"/>
        <v>1910.4701000000002</v>
      </c>
      <c r="E45" s="158">
        <f t="shared" si="24"/>
        <v>2865.7051500000002</v>
      </c>
      <c r="F45" s="158">
        <f t="shared" si="24"/>
        <v>3152.2756650000006</v>
      </c>
      <c r="G45" s="158">
        <f t="shared" si="24"/>
        <v>3467.5032315000012</v>
      </c>
      <c r="H45" s="158">
        <f t="shared" si="24"/>
        <v>3814.2535546500017</v>
      </c>
      <c r="I45" s="158">
        <f t="shared" si="24"/>
        <v>4195.6789101150025</v>
      </c>
      <c r="J45" s="158">
        <f t="shared" si="24"/>
        <v>4615.2468011265028</v>
      </c>
      <c r="K45" s="158">
        <f t="shared" si="24"/>
        <v>5076.7714812391532</v>
      </c>
      <c r="L45" s="158">
        <f t="shared" si="24"/>
        <v>5584.4486293630689</v>
      </c>
      <c r="M45" s="68"/>
      <c r="N45" s="94"/>
      <c r="O45" s="95"/>
    </row>
    <row r="46" spans="1:19">
      <c r="A46" s="5"/>
      <c r="B46" s="40" t="str">
        <f>B8</f>
        <v>Residential Air Conditioning</v>
      </c>
      <c r="C46" s="51">
        <f t="shared" ref="C46:L46" si="25">C8*C167</f>
        <v>5511.2759999999998</v>
      </c>
      <c r="D46" s="51">
        <f t="shared" si="25"/>
        <v>5566.3887599999998</v>
      </c>
      <c r="E46" s="123">
        <f t="shared" si="25"/>
        <v>5622.0526475999995</v>
      </c>
      <c r="F46" s="123">
        <f t="shared" si="25"/>
        <v>5678.2731740759991</v>
      </c>
      <c r="G46" s="123">
        <f t="shared" si="25"/>
        <v>5735.0559058167601</v>
      </c>
      <c r="H46" s="123">
        <f t="shared" si="25"/>
        <v>5792.4064648749272</v>
      </c>
      <c r="I46" s="123">
        <f t="shared" si="25"/>
        <v>5850.330529523676</v>
      </c>
      <c r="J46" s="123">
        <f t="shared" si="25"/>
        <v>5908.8338348189127</v>
      </c>
      <c r="K46" s="123">
        <f t="shared" si="25"/>
        <v>5967.9221731671023</v>
      </c>
      <c r="L46" s="123">
        <f t="shared" si="25"/>
        <v>6027.6013948987738</v>
      </c>
      <c r="M46" s="68"/>
      <c r="N46" s="94">
        <f t="shared" ref="N46:N58" si="26">SUM(C46:L46)</f>
        <v>57660.140884776156</v>
      </c>
      <c r="O46" s="95">
        <f t="shared" ref="O46:O59" si="27">N46/$N$59</f>
        <v>0.18514600674520471</v>
      </c>
      <c r="P46" s="96">
        <f>C46/C$8</f>
        <v>0.30618200000000001</v>
      </c>
    </row>
    <row r="47" spans="1:19">
      <c r="A47" s="5"/>
      <c r="B47" s="40" t="str">
        <f>B9</f>
        <v>Residential New Construction (BuildSmart)</v>
      </c>
      <c r="C47" s="51">
        <f t="shared" ref="C47:L47" si="28">C9*C168</f>
        <v>507.83980000000008</v>
      </c>
      <c r="D47" s="51">
        <f t="shared" si="28"/>
        <v>512.91819800000007</v>
      </c>
      <c r="E47" s="123">
        <f t="shared" si="28"/>
        <v>518.04737998000007</v>
      </c>
      <c r="F47" s="123">
        <f t="shared" si="28"/>
        <v>523.22785377980006</v>
      </c>
      <c r="G47" s="123">
        <f t="shared" si="28"/>
        <v>528.4601323175981</v>
      </c>
      <c r="H47" s="123">
        <f t="shared" si="28"/>
        <v>533.74473364077403</v>
      </c>
      <c r="I47" s="123">
        <f t="shared" si="28"/>
        <v>539.08218097718179</v>
      </c>
      <c r="J47" s="123">
        <f t="shared" si="28"/>
        <v>544.47300278695366</v>
      </c>
      <c r="K47" s="123">
        <f t="shared" si="28"/>
        <v>549.91773281482324</v>
      </c>
      <c r="L47" s="123">
        <f t="shared" si="28"/>
        <v>555.41691014297146</v>
      </c>
      <c r="M47" s="68"/>
      <c r="N47" s="94">
        <f t="shared" si="26"/>
        <v>5313.127924440103</v>
      </c>
      <c r="O47" s="95">
        <f t="shared" si="27"/>
        <v>1.7060388744146261E-2</v>
      </c>
      <c r="P47" s="96">
        <f>C47/C$9</f>
        <v>0.13725400000000001</v>
      </c>
      <c r="S47" s="213"/>
    </row>
    <row r="48" spans="1:19">
      <c r="A48" s="5"/>
      <c r="B48" s="40" t="str">
        <f>B10</f>
        <v>Residential Ceiling Insulation</v>
      </c>
      <c r="C48" s="51">
        <f t="shared" ref="C48:L48" si="29">C10*C169</f>
        <v>1891.3544818557325</v>
      </c>
      <c r="D48" s="51">
        <f t="shared" si="29"/>
        <v>1702.2190336701592</v>
      </c>
      <c r="E48" s="123">
        <f t="shared" si="29"/>
        <v>1531.9971303031432</v>
      </c>
      <c r="F48" s="123">
        <f t="shared" si="29"/>
        <v>1378.7974172728289</v>
      </c>
      <c r="G48" s="123">
        <f t="shared" si="29"/>
        <v>1240.917675545546</v>
      </c>
      <c r="H48" s="123">
        <f t="shared" si="29"/>
        <v>1116.8259079909915</v>
      </c>
      <c r="I48" s="123">
        <f t="shared" si="29"/>
        <v>1005.1433171918924</v>
      </c>
      <c r="J48" s="123">
        <f t="shared" si="29"/>
        <v>904.62898547270311</v>
      </c>
      <c r="K48" s="123">
        <f t="shared" si="29"/>
        <v>814.16608692543275</v>
      </c>
      <c r="L48" s="123">
        <f t="shared" si="29"/>
        <v>732.74947823288949</v>
      </c>
      <c r="M48" s="68"/>
      <c r="N48" s="94">
        <f t="shared" si="26"/>
        <v>12318.79951446132</v>
      </c>
      <c r="O48" s="95">
        <f t="shared" si="27"/>
        <v>3.955551448538807E-2</v>
      </c>
      <c r="P48" s="96">
        <f>C48/C$10</f>
        <v>0.6304514939519108</v>
      </c>
    </row>
    <row r="49" spans="1:16">
      <c r="A49" s="5"/>
      <c r="B49" s="170" t="s">
        <v>8</v>
      </c>
      <c r="C49" s="279">
        <f t="shared" ref="C49:L49" si="30">C11*C171</f>
        <v>103.41561</v>
      </c>
      <c r="D49" s="279">
        <f t="shared" si="30"/>
        <v>103.41561</v>
      </c>
      <c r="E49" s="280">
        <f t="shared" si="30"/>
        <v>103.41561</v>
      </c>
      <c r="F49" s="280">
        <f t="shared" si="30"/>
        <v>103.41561</v>
      </c>
      <c r="G49" s="280">
        <f t="shared" si="30"/>
        <v>103.41561</v>
      </c>
      <c r="H49" s="280">
        <f t="shared" si="30"/>
        <v>103.41561</v>
      </c>
      <c r="I49" s="280">
        <f t="shared" si="30"/>
        <v>103.41561</v>
      </c>
      <c r="J49" s="280">
        <f t="shared" si="30"/>
        <v>103.41561</v>
      </c>
      <c r="K49" s="280">
        <f t="shared" si="30"/>
        <v>103.41561</v>
      </c>
      <c r="L49" s="280">
        <f t="shared" si="30"/>
        <v>103.41561</v>
      </c>
      <c r="M49" s="281"/>
      <c r="N49" s="180">
        <f t="shared" si="26"/>
        <v>1034.1560999999999</v>
      </c>
      <c r="O49" s="95">
        <f t="shared" si="27"/>
        <v>3.320662581258934E-3</v>
      </c>
    </row>
    <row r="50" spans="1:16" ht="16.5" thickBot="1">
      <c r="A50" s="7"/>
      <c r="B50" s="41" t="str">
        <f>B12</f>
        <v>Residential Low Income</v>
      </c>
      <c r="C50" s="52">
        <f t="shared" ref="C50:L50" si="31">C12*C171</f>
        <v>1964.8965900000001</v>
      </c>
      <c r="D50" s="52">
        <f t="shared" si="31"/>
        <v>1984.5455559000002</v>
      </c>
      <c r="E50" s="97">
        <f t="shared" si="31"/>
        <v>2004.3910114590003</v>
      </c>
      <c r="F50" s="97">
        <f t="shared" si="31"/>
        <v>2024.4349215735901</v>
      </c>
      <c r="G50" s="97">
        <f t="shared" si="31"/>
        <v>2044.6792707893262</v>
      </c>
      <c r="H50" s="97">
        <f t="shared" si="31"/>
        <v>2065.1260634972191</v>
      </c>
      <c r="I50" s="97">
        <f t="shared" si="31"/>
        <v>2085.7773241321916</v>
      </c>
      <c r="J50" s="97">
        <f t="shared" si="31"/>
        <v>2106.6350973735134</v>
      </c>
      <c r="K50" s="97">
        <f t="shared" si="31"/>
        <v>2127.7014483472485</v>
      </c>
      <c r="L50" s="97">
        <f t="shared" si="31"/>
        <v>2148.9784628307207</v>
      </c>
      <c r="M50" s="68"/>
      <c r="N50" s="94">
        <f t="shared" si="26"/>
        <v>20557.16574590281</v>
      </c>
      <c r="O50" s="95">
        <f t="shared" si="27"/>
        <v>6.6008807634705596E-2</v>
      </c>
    </row>
    <row r="51" spans="1:16">
      <c r="A51" s="8" t="s">
        <v>10</v>
      </c>
      <c r="B51" s="42"/>
      <c r="C51" s="57"/>
      <c r="D51" s="57"/>
      <c r="E51" s="124"/>
      <c r="F51" s="124"/>
      <c r="G51" s="124"/>
      <c r="H51" s="124"/>
      <c r="I51" s="124"/>
      <c r="J51" s="124"/>
      <c r="K51" s="124"/>
      <c r="L51" s="124"/>
      <c r="M51" s="68"/>
      <c r="N51" s="94">
        <f t="shared" si="26"/>
        <v>0</v>
      </c>
      <c r="O51" s="95">
        <f t="shared" si="27"/>
        <v>0</v>
      </c>
    </row>
    <row r="52" spans="1:16">
      <c r="A52" s="5"/>
      <c r="B52" s="43" t="str">
        <f>B14</f>
        <v>Business On Call</v>
      </c>
      <c r="C52" s="56">
        <f t="shared" ref="C52:L52" si="32">C14*C173</f>
        <v>0</v>
      </c>
      <c r="D52" s="56">
        <f t="shared" si="32"/>
        <v>0</v>
      </c>
      <c r="E52" s="122">
        <f t="shared" si="32"/>
        <v>0</v>
      </c>
      <c r="F52" s="122">
        <f t="shared" si="32"/>
        <v>0</v>
      </c>
      <c r="G52" s="122">
        <f t="shared" si="32"/>
        <v>0</v>
      </c>
      <c r="H52" s="122">
        <f t="shared" si="32"/>
        <v>0</v>
      </c>
      <c r="I52" s="122">
        <f t="shared" si="32"/>
        <v>0</v>
      </c>
      <c r="J52" s="122">
        <f t="shared" si="32"/>
        <v>0</v>
      </c>
      <c r="K52" s="122">
        <f t="shared" si="32"/>
        <v>0</v>
      </c>
      <c r="L52" s="122">
        <f t="shared" si="32"/>
        <v>0</v>
      </c>
      <c r="M52" s="68"/>
      <c r="N52" s="94">
        <f t="shared" si="26"/>
        <v>0</v>
      </c>
      <c r="O52" s="95">
        <f t="shared" si="27"/>
        <v>0</v>
      </c>
    </row>
    <row r="53" spans="1:16">
      <c r="A53" s="5"/>
      <c r="B53" s="40" t="str">
        <f>B15</f>
        <v>Commercial/Industrial Demand Reduction</v>
      </c>
      <c r="C53" s="51">
        <f t="shared" ref="C53:L53" si="33">C15*C174</f>
        <v>3215.5</v>
      </c>
      <c r="D53" s="51">
        <f t="shared" si="33"/>
        <v>3183.3449999999998</v>
      </c>
      <c r="E53" s="123">
        <f t="shared" si="33"/>
        <v>3151.5115500000002</v>
      </c>
      <c r="F53" s="123">
        <f t="shared" si="33"/>
        <v>3119.9964344999999</v>
      </c>
      <c r="G53" s="123">
        <f t="shared" si="33"/>
        <v>3088.796470155</v>
      </c>
      <c r="H53" s="123">
        <f t="shared" si="33"/>
        <v>3057.9085054534498</v>
      </c>
      <c r="I53" s="123">
        <f t="shared" si="33"/>
        <v>3027.3294203989158</v>
      </c>
      <c r="J53" s="123">
        <f t="shared" si="33"/>
        <v>2997.0561261949265</v>
      </c>
      <c r="K53" s="123">
        <f t="shared" si="33"/>
        <v>2967.0855649329774</v>
      </c>
      <c r="L53" s="123">
        <f t="shared" si="33"/>
        <v>2937.4147092836474</v>
      </c>
      <c r="M53" s="68"/>
      <c r="N53" s="94">
        <f t="shared" si="26"/>
        <v>30745.943780918922</v>
      </c>
      <c r="O53" s="95">
        <f t="shared" si="27"/>
        <v>9.8724849216465779E-2</v>
      </c>
    </row>
    <row r="54" spans="1:16">
      <c r="A54" s="5"/>
      <c r="B54" s="40" t="str">
        <f>B16</f>
        <v>Business Heating, Ventilating, &amp; Air 
Conditioning (HVAC)</v>
      </c>
      <c r="C54" s="51">
        <f t="shared" ref="C54:L54" si="34">C16*C175</f>
        <v>1508.8983853899481</v>
      </c>
      <c r="D54" s="51">
        <f t="shared" si="34"/>
        <v>1523.9873692438475</v>
      </c>
      <c r="E54" s="123">
        <f t="shared" si="34"/>
        <v>1539.2272429362861</v>
      </c>
      <c r="F54" s="123">
        <f t="shared" si="34"/>
        <v>1554.6195153656488</v>
      </c>
      <c r="G54" s="123">
        <f t="shared" si="34"/>
        <v>1570.1657105193053</v>
      </c>
      <c r="H54" s="123">
        <f t="shared" si="34"/>
        <v>1585.8673676244985</v>
      </c>
      <c r="I54" s="123">
        <f t="shared" si="34"/>
        <v>1601.7260413007434</v>
      </c>
      <c r="J54" s="123">
        <f t="shared" si="34"/>
        <v>1617.7433017137507</v>
      </c>
      <c r="K54" s="123">
        <f t="shared" si="34"/>
        <v>1633.9207347308882</v>
      </c>
      <c r="L54" s="123">
        <f t="shared" si="34"/>
        <v>1650.2599420781971</v>
      </c>
      <c r="M54" s="68"/>
      <c r="N54" s="94">
        <f t="shared" si="26"/>
        <v>15786.415610903114</v>
      </c>
      <c r="O54" s="95">
        <f t="shared" si="27"/>
        <v>5.0689987334917683E-2</v>
      </c>
    </row>
    <row r="55" spans="1:16">
      <c r="A55" s="5"/>
      <c r="B55" s="40" t="str">
        <f>B17</f>
        <v>Business Lighting</v>
      </c>
      <c r="C55" s="51">
        <f t="shared" ref="C55:L55" si="35">C17*C176</f>
        <v>2820.1935548330216</v>
      </c>
      <c r="D55" s="51">
        <f t="shared" si="35"/>
        <v>2876.5974259296818</v>
      </c>
      <c r="E55" s="123">
        <f t="shared" si="35"/>
        <v>2934.1293744482755</v>
      </c>
      <c r="F55" s="123">
        <f t="shared" si="35"/>
        <v>2992.811961937241</v>
      </c>
      <c r="G55" s="123">
        <f t="shared" si="35"/>
        <v>3052.6682011759858</v>
      </c>
      <c r="H55" s="123">
        <f t="shared" si="35"/>
        <v>3113.7215651995057</v>
      </c>
      <c r="I55" s="123">
        <f t="shared" si="35"/>
        <v>3175.9959965034959</v>
      </c>
      <c r="J55" s="123">
        <f t="shared" si="35"/>
        <v>3239.515916433566</v>
      </c>
      <c r="K55" s="123">
        <f t="shared" si="35"/>
        <v>3304.3062347622372</v>
      </c>
      <c r="L55" s="123">
        <f t="shared" si="35"/>
        <v>3370.3923594574821</v>
      </c>
      <c r="M55" s="68"/>
      <c r="N55" s="94">
        <f t="shared" si="26"/>
        <v>30880.332590680489</v>
      </c>
      <c r="O55" s="95">
        <f t="shared" si="27"/>
        <v>9.9156370039980873E-2</v>
      </c>
    </row>
    <row r="56" spans="1:16" ht="16.5" thickBot="1">
      <c r="A56" s="5"/>
      <c r="B56" s="40" t="str">
        <f>B18</f>
        <v>Business Custom Incentive (BCI)</v>
      </c>
      <c r="C56" s="51">
        <f t="shared" ref="C56:L56" si="36">C18*C177</f>
        <v>26.395000000000003</v>
      </c>
      <c r="D56" s="51">
        <f t="shared" si="36"/>
        <v>26.395000000000003</v>
      </c>
      <c r="E56" s="123">
        <f t="shared" si="36"/>
        <v>26.395000000000003</v>
      </c>
      <c r="F56" s="123">
        <f t="shared" si="36"/>
        <v>26.395000000000003</v>
      </c>
      <c r="G56" s="123">
        <f t="shared" si="36"/>
        <v>26.395000000000003</v>
      </c>
      <c r="H56" s="123">
        <f t="shared" si="36"/>
        <v>26.395000000000003</v>
      </c>
      <c r="I56" s="123">
        <f t="shared" si="36"/>
        <v>26.395000000000003</v>
      </c>
      <c r="J56" s="123">
        <f t="shared" si="36"/>
        <v>26.395000000000003</v>
      </c>
      <c r="K56" s="123">
        <f t="shared" si="36"/>
        <v>26.395000000000003</v>
      </c>
      <c r="L56" s="123">
        <f t="shared" si="36"/>
        <v>26.395000000000003</v>
      </c>
      <c r="M56" s="68"/>
      <c r="N56" s="94">
        <f t="shared" si="26"/>
        <v>263.95000000000005</v>
      </c>
      <c r="O56" s="95">
        <f t="shared" si="27"/>
        <v>8.4754021982106557E-4</v>
      </c>
    </row>
    <row r="57" spans="1:16">
      <c r="A57" s="38" t="s">
        <v>23</v>
      </c>
      <c r="B57" s="61"/>
      <c r="C57" s="62">
        <f>SUM(C44:C50)</f>
        <v>20304.174359963825</v>
      </c>
      <c r="D57" s="62">
        <f t="shared" ref="D57:L57" si="37">SUM(D44:D50)</f>
        <v>21190.485123943487</v>
      </c>
      <c r="E57" s="125">
        <f t="shared" si="37"/>
        <v>22280.145590133736</v>
      </c>
      <c r="F57" s="125">
        <f t="shared" si="37"/>
        <v>22712.021703886705</v>
      </c>
      <c r="G57" s="125">
        <f t="shared" si="37"/>
        <v>23176.897716556559</v>
      </c>
      <c r="H57" s="125">
        <f t="shared" si="37"/>
        <v>23675.830172662234</v>
      </c>
      <c r="I57" s="125">
        <f t="shared" si="37"/>
        <v>24209.712825648341</v>
      </c>
      <c r="J57" s="125">
        <f t="shared" si="37"/>
        <v>24779.540061432923</v>
      </c>
      <c r="K57" s="125">
        <f t="shared" si="37"/>
        <v>25387.198051613268</v>
      </c>
      <c r="L57" s="125">
        <f t="shared" si="37"/>
        <v>26038.000571015411</v>
      </c>
      <c r="M57" s="179"/>
      <c r="N57" s="63">
        <f t="shared" si="26"/>
        <v>233754.00617685649</v>
      </c>
      <c r="O57" s="176">
        <f t="shared" si="27"/>
        <v>0.75058125318881463</v>
      </c>
    </row>
    <row r="58" spans="1:16" ht="16.5" thickBot="1">
      <c r="A58" s="4" t="s">
        <v>24</v>
      </c>
      <c r="B58" s="58"/>
      <c r="C58" s="59">
        <f t="shared" ref="C58:L58" si="38">SUM(C52:C56)</f>
        <v>7570.9869402229706</v>
      </c>
      <c r="D58" s="59">
        <f t="shared" si="38"/>
        <v>7610.3247951735293</v>
      </c>
      <c r="E58" s="126">
        <f t="shared" si="38"/>
        <v>7651.2631673845626</v>
      </c>
      <c r="F58" s="126">
        <f t="shared" si="38"/>
        <v>7693.8229118028903</v>
      </c>
      <c r="G58" s="126">
        <f t="shared" si="38"/>
        <v>7738.0253818502915</v>
      </c>
      <c r="H58" s="126">
        <f t="shared" si="38"/>
        <v>7783.8924382774539</v>
      </c>
      <c r="I58" s="126">
        <f t="shared" si="38"/>
        <v>7831.446458203156</v>
      </c>
      <c r="J58" s="126">
        <f t="shared" si="38"/>
        <v>7880.7103443422438</v>
      </c>
      <c r="K58" s="126">
        <f t="shared" si="38"/>
        <v>7931.7075344261029</v>
      </c>
      <c r="L58" s="126">
        <f t="shared" si="38"/>
        <v>7984.4620108193267</v>
      </c>
      <c r="M58" s="179"/>
      <c r="N58" s="60">
        <f t="shared" si="26"/>
        <v>77676.641982502537</v>
      </c>
      <c r="O58" s="177">
        <f t="shared" si="27"/>
        <v>0.24941874681118545</v>
      </c>
    </row>
    <row r="59" spans="1:16" ht="16.5" thickBot="1">
      <c r="A59" s="64" t="s">
        <v>25</v>
      </c>
      <c r="B59" s="65"/>
      <c r="C59" s="66">
        <f t="shared" ref="C59:L59" si="39">C57+C58</f>
        <v>27875.161300186795</v>
      </c>
      <c r="D59" s="66">
        <f t="shared" si="39"/>
        <v>28800.809919117015</v>
      </c>
      <c r="E59" s="127">
        <f t="shared" si="39"/>
        <v>29931.4087575183</v>
      </c>
      <c r="F59" s="127">
        <f t="shared" si="39"/>
        <v>30405.844615689595</v>
      </c>
      <c r="G59" s="127">
        <f t="shared" si="39"/>
        <v>30914.923098406849</v>
      </c>
      <c r="H59" s="127">
        <f t="shared" si="39"/>
        <v>31459.722610939687</v>
      </c>
      <c r="I59" s="127">
        <f t="shared" si="39"/>
        <v>32041.159283851499</v>
      </c>
      <c r="J59" s="127">
        <f t="shared" si="39"/>
        <v>32660.250405775165</v>
      </c>
      <c r="K59" s="127">
        <f t="shared" si="39"/>
        <v>33318.905586039371</v>
      </c>
      <c r="L59" s="127">
        <f t="shared" si="39"/>
        <v>34022.462581834741</v>
      </c>
      <c r="M59" s="179"/>
      <c r="N59" s="67">
        <f t="shared" ref="N59" si="40">N57+N58</f>
        <v>311430.648159359</v>
      </c>
      <c r="O59" s="178">
        <f t="shared" si="27"/>
        <v>1</v>
      </c>
      <c r="P59" s="91"/>
    </row>
    <row r="60" spans="1:16" ht="16.5" thickBot="1">
      <c r="A60" s="69"/>
      <c r="B60" s="69"/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</row>
    <row r="61" spans="1:16" ht="19.5" thickBot="1">
      <c r="A61" s="603" t="s">
        <v>27</v>
      </c>
      <c r="B61" s="604"/>
      <c r="C61" s="604"/>
      <c r="D61" s="604"/>
      <c r="E61" s="607"/>
      <c r="F61" s="414"/>
      <c r="G61" s="414"/>
      <c r="H61" s="414"/>
      <c r="I61" s="414"/>
      <c r="J61" s="414"/>
      <c r="K61" s="414"/>
      <c r="L61" s="414"/>
      <c r="M61" s="414"/>
    </row>
    <row r="62" spans="1:16" ht="16.5" thickBot="1">
      <c r="A62" s="2" t="s">
        <v>1</v>
      </c>
      <c r="B62" s="39"/>
      <c r="C62" s="47">
        <f t="shared" ref="C62:L62" si="41">C$4</f>
        <v>2025</v>
      </c>
      <c r="D62" s="47">
        <f t="shared" si="41"/>
        <v>2026</v>
      </c>
      <c r="E62" s="48">
        <f t="shared" si="41"/>
        <v>2027</v>
      </c>
      <c r="F62" s="48">
        <f t="shared" si="41"/>
        <v>2028</v>
      </c>
      <c r="G62" s="48">
        <f t="shared" si="41"/>
        <v>2029</v>
      </c>
      <c r="H62" s="48">
        <f t="shared" si="41"/>
        <v>2030</v>
      </c>
      <c r="I62" s="48">
        <f t="shared" si="41"/>
        <v>2031</v>
      </c>
      <c r="J62" s="48">
        <f t="shared" si="41"/>
        <v>2032</v>
      </c>
      <c r="K62" s="48">
        <f t="shared" si="41"/>
        <v>2033</v>
      </c>
      <c r="L62" s="48">
        <f t="shared" si="41"/>
        <v>2034</v>
      </c>
      <c r="M62" s="45"/>
    </row>
    <row r="63" spans="1:16">
      <c r="A63" s="8" t="s">
        <v>2</v>
      </c>
      <c r="B63" s="9"/>
      <c r="C63" s="50"/>
      <c r="D63" s="50"/>
      <c r="E63" s="120"/>
      <c r="F63" s="120"/>
      <c r="G63" s="120"/>
      <c r="H63" s="120"/>
      <c r="I63" s="120"/>
      <c r="J63" s="120"/>
      <c r="K63" s="120"/>
      <c r="L63" s="120"/>
      <c r="M63" s="70"/>
    </row>
    <row r="64" spans="1:16">
      <c r="A64" s="5"/>
      <c r="B64" s="10" t="str">
        <f>B6</f>
        <v>Residential Load Management (On Call)</v>
      </c>
      <c r="C64" s="56">
        <f t="shared" ref="C64:L64" si="42">C6*C182</f>
        <v>302.49273309784775</v>
      </c>
      <c r="D64" s="56">
        <f t="shared" si="42"/>
        <v>310.11899308330106</v>
      </c>
      <c r="E64" s="122">
        <f t="shared" si="42"/>
        <v>317.50108500771194</v>
      </c>
      <c r="F64" s="122">
        <f t="shared" si="42"/>
        <v>324.65419629690496</v>
      </c>
      <c r="G64" s="122">
        <f t="shared" si="42"/>
        <v>331.41872250410603</v>
      </c>
      <c r="H64" s="122">
        <f t="shared" si="42"/>
        <v>337.78526145460262</v>
      </c>
      <c r="I64" s="122">
        <f t="shared" si="42"/>
        <v>343.72455119911695</v>
      </c>
      <c r="J64" s="122">
        <f t="shared" si="42"/>
        <v>349.19571145488277</v>
      </c>
      <c r="K64" s="122">
        <f t="shared" si="42"/>
        <v>354.17173117563118</v>
      </c>
      <c r="L64" s="122">
        <f t="shared" si="42"/>
        <v>358.72230129740296</v>
      </c>
      <c r="M64" s="68"/>
      <c r="N64" s="181">
        <f>SUM(C64:L64)/10^6</f>
        <v>3.3297852865715074E-3</v>
      </c>
      <c r="O64" s="183">
        <f>N64/$N$79</f>
        <v>3.9477695973959653E-6</v>
      </c>
    </row>
    <row r="65" spans="1:17">
      <c r="A65" s="5"/>
      <c r="B65" s="10" t="s">
        <v>4</v>
      </c>
      <c r="C65" s="157">
        <f t="shared" ref="C65:L65" si="43">C7*C183</f>
        <v>723.35339999999997</v>
      </c>
      <c r="D65" s="157">
        <f t="shared" si="43"/>
        <v>1205.5889999999999</v>
      </c>
      <c r="E65" s="158">
        <f t="shared" si="43"/>
        <v>1808.3835000000001</v>
      </c>
      <c r="F65" s="158">
        <f t="shared" si="43"/>
        <v>1989.2218500000004</v>
      </c>
      <c r="G65" s="158">
        <f t="shared" si="43"/>
        <v>2188.1440350000007</v>
      </c>
      <c r="H65" s="158">
        <f t="shared" si="43"/>
        <v>2406.9584385000007</v>
      </c>
      <c r="I65" s="158">
        <f t="shared" si="43"/>
        <v>2647.6542823500013</v>
      </c>
      <c r="J65" s="158">
        <f t="shared" si="43"/>
        <v>2912.4197105850017</v>
      </c>
      <c r="K65" s="158">
        <f t="shared" si="43"/>
        <v>3203.6616816435017</v>
      </c>
      <c r="L65" s="158">
        <f t="shared" si="43"/>
        <v>3524.0278498078519</v>
      </c>
      <c r="M65" s="68"/>
      <c r="N65" s="181"/>
      <c r="O65" s="183"/>
    </row>
    <row r="66" spans="1:17">
      <c r="A66" s="5"/>
      <c r="B66" s="40" t="str">
        <f>B8</f>
        <v>Residential Air Conditioning</v>
      </c>
      <c r="C66" s="51">
        <f t="shared" ref="C66:L66" si="44">C8*C184</f>
        <v>12700958.400000002</v>
      </c>
      <c r="D66" s="51">
        <f t="shared" si="44"/>
        <v>12827967.984000001</v>
      </c>
      <c r="E66" s="123">
        <f t="shared" si="44"/>
        <v>12956247.663840001</v>
      </c>
      <c r="F66" s="123">
        <f t="shared" si="44"/>
        <v>13085810.140478401</v>
      </c>
      <c r="G66" s="123">
        <f t="shared" si="44"/>
        <v>13216668.241883185</v>
      </c>
      <c r="H66" s="123">
        <f t="shared" si="44"/>
        <v>13348834.924302017</v>
      </c>
      <c r="I66" s="123">
        <f t="shared" si="44"/>
        <v>13482323.273545036</v>
      </c>
      <c r="J66" s="123">
        <f t="shared" si="44"/>
        <v>13617146.506280486</v>
      </c>
      <c r="K66" s="123">
        <f t="shared" si="44"/>
        <v>13753317.971343292</v>
      </c>
      <c r="L66" s="123">
        <f t="shared" si="44"/>
        <v>13890851.151056726</v>
      </c>
      <c r="M66" s="68"/>
      <c r="N66" s="180">
        <f t="shared" ref="N66:N75" si="45">SUM(C66:L66)/10^6</f>
        <v>132.88012625672914</v>
      </c>
      <c r="O66" s="95">
        <f t="shared" ref="O66:O79" si="46">N66/$N$79</f>
        <v>0.15754172638398053</v>
      </c>
      <c r="P66" s="96">
        <f>C66/C$8/1000</f>
        <v>0.70560880000000004</v>
      </c>
    </row>
    <row r="67" spans="1:17" s="154" customFormat="1">
      <c r="A67" s="139"/>
      <c r="B67" s="143" t="str">
        <f>B9</f>
        <v>Residential New Construction (BuildSmart)</v>
      </c>
      <c r="C67" s="159">
        <f t="shared" ref="C67:L67" si="47">C9*C185</f>
        <v>4093783.6000000006</v>
      </c>
      <c r="D67" s="159">
        <f t="shared" si="47"/>
        <v>4134721.4360000002</v>
      </c>
      <c r="E67" s="160">
        <f t="shared" si="47"/>
        <v>4176068.6503600003</v>
      </c>
      <c r="F67" s="160">
        <f t="shared" si="47"/>
        <v>4217829.3368636006</v>
      </c>
      <c r="G67" s="160">
        <f t="shared" si="47"/>
        <v>4260007.6302322363</v>
      </c>
      <c r="H67" s="160">
        <f t="shared" si="47"/>
        <v>4302607.7065345589</v>
      </c>
      <c r="I67" s="160">
        <f t="shared" si="47"/>
        <v>4345633.7835999047</v>
      </c>
      <c r="J67" s="160">
        <f t="shared" si="47"/>
        <v>4389090.1214359039</v>
      </c>
      <c r="K67" s="160">
        <f t="shared" si="47"/>
        <v>4432981.0226502633</v>
      </c>
      <c r="L67" s="160">
        <f t="shared" si="47"/>
        <v>4477310.8328767661</v>
      </c>
      <c r="M67" s="168"/>
      <c r="N67" s="283">
        <f t="shared" si="45"/>
        <v>42.830034120553236</v>
      </c>
      <c r="O67" s="284">
        <f t="shared" si="46"/>
        <v>5.0778981827578222E-2</v>
      </c>
      <c r="P67" s="285">
        <f>C67/C$9/1000</f>
        <v>1.1064280000000002</v>
      </c>
    </row>
    <row r="68" spans="1:17">
      <c r="A68" s="5"/>
      <c r="B68" s="40" t="str">
        <f>B10</f>
        <v>Residential Ceiling Insulation</v>
      </c>
      <c r="C68" s="51">
        <f t="shared" ref="C68:L68" si="48">C10*C186</f>
        <v>10431627.02691</v>
      </c>
      <c r="D68" s="51">
        <f t="shared" si="48"/>
        <v>9388464.3242189996</v>
      </c>
      <c r="E68" s="123">
        <f t="shared" si="48"/>
        <v>8449617.8917970993</v>
      </c>
      <c r="F68" s="123">
        <f t="shared" si="48"/>
        <v>7604656.1026173905</v>
      </c>
      <c r="G68" s="123">
        <f t="shared" si="48"/>
        <v>6844190.4923556512</v>
      </c>
      <c r="H68" s="123">
        <f t="shared" si="48"/>
        <v>6159771.4431200856</v>
      </c>
      <c r="I68" s="123">
        <f t="shared" si="48"/>
        <v>5543794.2988080774</v>
      </c>
      <c r="J68" s="123">
        <f t="shared" si="48"/>
        <v>4989414.8689272702</v>
      </c>
      <c r="K68" s="123">
        <f t="shared" si="48"/>
        <v>4490473.382034543</v>
      </c>
      <c r="L68" s="123">
        <f t="shared" si="48"/>
        <v>4041426.0438310886</v>
      </c>
      <c r="M68" s="68"/>
      <c r="N68" s="180">
        <f t="shared" si="45"/>
        <v>67.943435874620192</v>
      </c>
      <c r="O68" s="95">
        <f t="shared" si="46"/>
        <v>8.055325115711115E-2</v>
      </c>
      <c r="P68" s="96">
        <f>C68/C$10/1000</f>
        <v>3.4772090089700001</v>
      </c>
    </row>
    <row r="69" spans="1:17">
      <c r="A69" s="5"/>
      <c r="B69" s="170" t="s">
        <v>8</v>
      </c>
      <c r="C69" s="279">
        <f t="shared" ref="C69:L69" si="49">C11*C188</f>
        <v>1054733.45</v>
      </c>
      <c r="D69" s="279">
        <f t="shared" si="49"/>
        <v>1054733.45</v>
      </c>
      <c r="E69" s="280">
        <f t="shared" si="49"/>
        <v>1054733.45</v>
      </c>
      <c r="F69" s="280">
        <f t="shared" si="49"/>
        <v>1054733.45</v>
      </c>
      <c r="G69" s="280">
        <f t="shared" si="49"/>
        <v>1054733.45</v>
      </c>
      <c r="H69" s="280">
        <f t="shared" si="49"/>
        <v>1054733.45</v>
      </c>
      <c r="I69" s="280">
        <f t="shared" si="49"/>
        <v>1054733.45</v>
      </c>
      <c r="J69" s="280">
        <f t="shared" si="49"/>
        <v>1054733.45</v>
      </c>
      <c r="K69" s="280">
        <f t="shared" si="49"/>
        <v>1054733.45</v>
      </c>
      <c r="L69" s="280">
        <f t="shared" si="49"/>
        <v>1054733.45</v>
      </c>
      <c r="M69" s="281"/>
      <c r="N69" s="180">
        <f t="shared" si="45"/>
        <v>10.547334499999998</v>
      </c>
      <c r="O69" s="95">
        <f t="shared" si="46"/>
        <v>1.2504844273469156E-2</v>
      </c>
    </row>
    <row r="70" spans="1:17" s="154" customFormat="1" ht="16.5" thickBot="1">
      <c r="A70" s="146"/>
      <c r="B70" s="147" t="str">
        <f>B12</f>
        <v>Residential Low Income</v>
      </c>
      <c r="C70" s="161">
        <f t="shared" ref="C70:L70" si="50">C12*C188</f>
        <v>20039935.550000001</v>
      </c>
      <c r="D70" s="161">
        <f t="shared" si="50"/>
        <v>20240334.905499998</v>
      </c>
      <c r="E70" s="162">
        <f t="shared" si="50"/>
        <v>20442738.254555002</v>
      </c>
      <c r="F70" s="162">
        <f t="shared" si="50"/>
        <v>20647165.637100551</v>
      </c>
      <c r="G70" s="162">
        <f t="shared" si="50"/>
        <v>20853637.293471556</v>
      </c>
      <c r="H70" s="162">
        <f t="shared" si="50"/>
        <v>21062173.66640627</v>
      </c>
      <c r="I70" s="162">
        <f t="shared" si="50"/>
        <v>21272795.403070331</v>
      </c>
      <c r="J70" s="162">
        <f t="shared" si="50"/>
        <v>21485523.357101034</v>
      </c>
      <c r="K70" s="162">
        <f t="shared" si="50"/>
        <v>21700378.590672046</v>
      </c>
      <c r="L70" s="162">
        <f t="shared" si="50"/>
        <v>21917382.376578767</v>
      </c>
      <c r="M70" s="168"/>
      <c r="N70" s="283">
        <f t="shared" si="45"/>
        <v>209.66206503445557</v>
      </c>
      <c r="O70" s="284">
        <f t="shared" si="46"/>
        <v>0.24857384330702986</v>
      </c>
    </row>
    <row r="71" spans="1:17">
      <c r="A71" s="8" t="s">
        <v>10</v>
      </c>
      <c r="B71" s="42"/>
      <c r="C71" s="57"/>
      <c r="D71" s="57"/>
      <c r="E71" s="124"/>
      <c r="F71" s="124"/>
      <c r="G71" s="124"/>
      <c r="H71" s="124"/>
      <c r="I71" s="124"/>
      <c r="J71" s="124"/>
      <c r="K71" s="124"/>
      <c r="L71" s="124"/>
      <c r="M71" s="68"/>
      <c r="N71" s="180"/>
      <c r="O71" s="95"/>
    </row>
    <row r="72" spans="1:17">
      <c r="A72" s="5"/>
      <c r="B72" s="43" t="str">
        <f>B14</f>
        <v>Business On Call</v>
      </c>
      <c r="C72" s="56">
        <f t="shared" ref="C72:L72" si="51">C14*C190</f>
        <v>0</v>
      </c>
      <c r="D72" s="56">
        <f t="shared" si="51"/>
        <v>0</v>
      </c>
      <c r="E72" s="122">
        <f t="shared" si="51"/>
        <v>0</v>
      </c>
      <c r="F72" s="122">
        <f t="shared" si="51"/>
        <v>0</v>
      </c>
      <c r="G72" s="122">
        <f t="shared" si="51"/>
        <v>0</v>
      </c>
      <c r="H72" s="122">
        <f t="shared" si="51"/>
        <v>0</v>
      </c>
      <c r="I72" s="122">
        <f t="shared" si="51"/>
        <v>0</v>
      </c>
      <c r="J72" s="122">
        <f t="shared" si="51"/>
        <v>0</v>
      </c>
      <c r="K72" s="122">
        <f t="shared" si="51"/>
        <v>0</v>
      </c>
      <c r="L72" s="122">
        <f t="shared" si="51"/>
        <v>0</v>
      </c>
      <c r="M72" s="68"/>
      <c r="N72" s="180">
        <f t="shared" si="45"/>
        <v>0</v>
      </c>
      <c r="O72" s="95">
        <f t="shared" si="46"/>
        <v>0</v>
      </c>
    </row>
    <row r="73" spans="1:17">
      <c r="A73" s="5"/>
      <c r="B73" s="40" t="str">
        <f>B15</f>
        <v>Commercial/Industrial Demand Reduction</v>
      </c>
      <c r="C73" s="51">
        <f t="shared" ref="C73:L73" si="52">C15*C191</f>
        <v>59000</v>
      </c>
      <c r="D73" s="51">
        <f t="shared" si="52"/>
        <v>58410</v>
      </c>
      <c r="E73" s="123">
        <f t="shared" si="52"/>
        <v>57825.9</v>
      </c>
      <c r="F73" s="123">
        <f t="shared" si="52"/>
        <v>57247.641000000003</v>
      </c>
      <c r="G73" s="123">
        <f t="shared" si="52"/>
        <v>56675.164590000008</v>
      </c>
      <c r="H73" s="123">
        <f t="shared" si="52"/>
        <v>56108.412944099997</v>
      </c>
      <c r="I73" s="123">
        <f t="shared" si="52"/>
        <v>55547.328814659006</v>
      </c>
      <c r="J73" s="123">
        <f t="shared" si="52"/>
        <v>54991.855526512416</v>
      </c>
      <c r="K73" s="123">
        <f t="shared" si="52"/>
        <v>54441.936971247291</v>
      </c>
      <c r="L73" s="123">
        <f t="shared" si="52"/>
        <v>53897.517601534812</v>
      </c>
      <c r="M73" s="68"/>
      <c r="N73" s="180">
        <f t="shared" si="45"/>
        <v>0.56414575744805362</v>
      </c>
      <c r="O73" s="95">
        <f t="shared" si="46"/>
        <v>6.6884717123802363E-4</v>
      </c>
    </row>
    <row r="74" spans="1:17">
      <c r="A74" s="5"/>
      <c r="B74" s="40" t="str">
        <f>B16</f>
        <v>Business Heating, Ventilating, &amp; Air 
Conditioning (HVAC)</v>
      </c>
      <c r="C74" s="51">
        <f t="shared" ref="C74:L74" si="53">C16*C192</f>
        <v>9999999.9999999981</v>
      </c>
      <c r="D74" s="51">
        <f t="shared" si="53"/>
        <v>10099999.999999998</v>
      </c>
      <c r="E74" s="123">
        <f t="shared" si="53"/>
        <v>10200999.999999998</v>
      </c>
      <c r="F74" s="123">
        <f t="shared" si="53"/>
        <v>10303009.999999998</v>
      </c>
      <c r="G74" s="123">
        <f t="shared" si="53"/>
        <v>10406040.099999998</v>
      </c>
      <c r="H74" s="123">
        <f t="shared" si="53"/>
        <v>10510100.500999998</v>
      </c>
      <c r="I74" s="123">
        <f t="shared" si="53"/>
        <v>10615201.506009998</v>
      </c>
      <c r="J74" s="123">
        <f t="shared" si="53"/>
        <v>10721353.521070097</v>
      </c>
      <c r="K74" s="123">
        <f t="shared" si="53"/>
        <v>10828567.056280799</v>
      </c>
      <c r="L74" s="123">
        <f t="shared" si="53"/>
        <v>10936852.726843607</v>
      </c>
      <c r="M74" s="68"/>
      <c r="N74" s="180">
        <f t="shared" si="45"/>
        <v>104.62212541120451</v>
      </c>
      <c r="O74" s="95">
        <f t="shared" si="46"/>
        <v>0.1240392428842067</v>
      </c>
    </row>
    <row r="75" spans="1:17" s="154" customFormat="1">
      <c r="A75" s="139"/>
      <c r="B75" s="143" t="str">
        <f>B17</f>
        <v>Business Lighting</v>
      </c>
      <c r="C75" s="159">
        <f t="shared" ref="C75:L75" si="54">C17*C193</f>
        <v>25000000</v>
      </c>
      <c r="D75" s="159">
        <f t="shared" si="54"/>
        <v>25500000</v>
      </c>
      <c r="E75" s="160">
        <f t="shared" si="54"/>
        <v>26010000</v>
      </c>
      <c r="F75" s="160">
        <f t="shared" si="54"/>
        <v>26530200</v>
      </c>
      <c r="G75" s="160">
        <f t="shared" si="54"/>
        <v>27060804</v>
      </c>
      <c r="H75" s="160">
        <f t="shared" si="54"/>
        <v>27602020.080000002</v>
      </c>
      <c r="I75" s="160">
        <f t="shared" si="54"/>
        <v>28154060.481600001</v>
      </c>
      <c r="J75" s="160">
        <f t="shared" si="54"/>
        <v>28717141.691232003</v>
      </c>
      <c r="K75" s="160">
        <f t="shared" si="54"/>
        <v>29291484.525056645</v>
      </c>
      <c r="L75" s="160">
        <f t="shared" si="54"/>
        <v>29877314.215557776</v>
      </c>
      <c r="M75" s="168"/>
      <c r="N75" s="283">
        <f t="shared" si="45"/>
        <v>273.7430249934464</v>
      </c>
      <c r="O75" s="284">
        <f t="shared" si="46"/>
        <v>0.32454777067053509</v>
      </c>
    </row>
    <row r="76" spans="1:17" ht="16.5" thickBot="1">
      <c r="A76" s="5"/>
      <c r="B76" s="40" t="str">
        <f>B18</f>
        <v>Business Custom Incentive (BCI)</v>
      </c>
      <c r="C76" s="51">
        <f t="shared" ref="C76:L76" si="55">C18*C194</f>
        <v>64165.282545000002</v>
      </c>
      <c r="D76" s="51">
        <f t="shared" si="55"/>
        <v>64165.282545000002</v>
      </c>
      <c r="E76" s="123">
        <f t="shared" si="55"/>
        <v>64165.282545000002</v>
      </c>
      <c r="F76" s="123">
        <f t="shared" si="55"/>
        <v>64165.282545000002</v>
      </c>
      <c r="G76" s="123">
        <f t="shared" si="55"/>
        <v>64165.282545000002</v>
      </c>
      <c r="H76" s="123">
        <f t="shared" si="55"/>
        <v>64165.282545000002</v>
      </c>
      <c r="I76" s="123">
        <f t="shared" si="55"/>
        <v>64165.282545000002</v>
      </c>
      <c r="J76" s="123">
        <f t="shared" si="55"/>
        <v>64165.282545000002</v>
      </c>
      <c r="K76" s="123">
        <f t="shared" si="55"/>
        <v>64165.282545000002</v>
      </c>
      <c r="L76" s="123">
        <f t="shared" si="55"/>
        <v>64165.282545000002</v>
      </c>
      <c r="M76" s="68"/>
      <c r="N76" s="181">
        <f>SUM(C76:L76)/10^6</f>
        <v>0.64165282545000002</v>
      </c>
      <c r="O76" s="182">
        <f t="shared" si="46"/>
        <v>7.6073899617801427E-4</v>
      </c>
    </row>
    <row r="77" spans="1:17">
      <c r="A77" s="38" t="s">
        <v>23</v>
      </c>
      <c r="B77" s="61"/>
      <c r="C77" s="62">
        <f t="shared" ref="C77:E77" si="56">SUM(C64:C70)</f>
        <v>48322063.873043105</v>
      </c>
      <c r="D77" s="62">
        <f t="shared" si="56"/>
        <v>47647737.807712078</v>
      </c>
      <c r="E77" s="125">
        <f t="shared" si="56"/>
        <v>47081531.795137107</v>
      </c>
      <c r="F77" s="125">
        <f t="shared" ref="F77:L77" si="57">SUM(F64:F70)</f>
        <v>46612508.543106243</v>
      </c>
      <c r="G77" s="125">
        <f t="shared" si="57"/>
        <v>46231756.670700133</v>
      </c>
      <c r="H77" s="125">
        <f t="shared" si="57"/>
        <v>45930865.934062883</v>
      </c>
      <c r="I77" s="125">
        <f t="shared" si="57"/>
        <v>45702271.587856904</v>
      </c>
      <c r="J77" s="125">
        <f t="shared" si="57"/>
        <v>45539169.919166729</v>
      </c>
      <c r="K77" s="125">
        <f t="shared" si="57"/>
        <v>45435442.250112966</v>
      </c>
      <c r="L77" s="125">
        <f t="shared" si="57"/>
        <v>45385586.604494452</v>
      </c>
      <c r="M77" s="179"/>
      <c r="N77" s="87">
        <f>SUM(C77:L77)/10^6</f>
        <v>463.88893498539261</v>
      </c>
      <c r="O77" s="176">
        <f>N77/$N$79</f>
        <v>0.54998340027784209</v>
      </c>
      <c r="P77" s="83" t="s">
        <v>28</v>
      </c>
      <c r="Q77" s="83"/>
    </row>
    <row r="78" spans="1:17" ht="16.5" thickBot="1">
      <c r="A78" s="4" t="s">
        <v>24</v>
      </c>
      <c r="B78" s="58"/>
      <c r="C78" s="59">
        <f t="shared" ref="C78:L78" si="58">SUM(C72:C76)</f>
        <v>35123165.282545</v>
      </c>
      <c r="D78" s="59">
        <f t="shared" si="58"/>
        <v>35722575.282545</v>
      </c>
      <c r="E78" s="126">
        <f t="shared" si="58"/>
        <v>36332991.182544999</v>
      </c>
      <c r="F78" s="126">
        <f t="shared" si="58"/>
        <v>36954622.923545003</v>
      </c>
      <c r="G78" s="126">
        <f t="shared" si="58"/>
        <v>37587684.547134995</v>
      </c>
      <c r="H78" s="126">
        <f t="shared" si="58"/>
        <v>38232394.276489101</v>
      </c>
      <c r="I78" s="126">
        <f t="shared" si="58"/>
        <v>38888974.598969661</v>
      </c>
      <c r="J78" s="126">
        <f t="shared" si="58"/>
        <v>39557652.350373611</v>
      </c>
      <c r="K78" s="126">
        <f t="shared" si="58"/>
        <v>40238658.800853692</v>
      </c>
      <c r="L78" s="126">
        <f t="shared" si="58"/>
        <v>40932229.742547914</v>
      </c>
      <c r="M78" s="179"/>
      <c r="N78" s="88">
        <f>SUM(C78:L78)/10^6</f>
        <v>379.570948987549</v>
      </c>
      <c r="O78" s="177">
        <f t="shared" si="46"/>
        <v>0.45001659972215791</v>
      </c>
      <c r="P78" s="83" t="s">
        <v>28</v>
      </c>
      <c r="Q78" s="83"/>
    </row>
    <row r="79" spans="1:17" ht="16.5" thickBot="1">
      <c r="A79" s="64" t="s">
        <v>25</v>
      </c>
      <c r="B79" s="65"/>
      <c r="C79" s="66">
        <f t="shared" ref="C79:L79" si="59">C77+C78</f>
        <v>83445229.155588105</v>
      </c>
      <c r="D79" s="66">
        <f t="shared" si="59"/>
        <v>83370313.090257078</v>
      </c>
      <c r="E79" s="127">
        <f t="shared" si="59"/>
        <v>83414522.977682114</v>
      </c>
      <c r="F79" s="127">
        <f t="shared" si="59"/>
        <v>83567131.466651246</v>
      </c>
      <c r="G79" s="127">
        <f t="shared" si="59"/>
        <v>83819441.217835128</v>
      </c>
      <c r="H79" s="127">
        <f t="shared" si="59"/>
        <v>84163260.210551977</v>
      </c>
      <c r="I79" s="127">
        <f t="shared" si="59"/>
        <v>84591246.186826557</v>
      </c>
      <c r="J79" s="127">
        <f t="shared" si="59"/>
        <v>85096822.26954034</v>
      </c>
      <c r="K79" s="127">
        <f t="shared" si="59"/>
        <v>85674101.05096665</v>
      </c>
      <c r="L79" s="127">
        <f t="shared" si="59"/>
        <v>86317816.347042367</v>
      </c>
      <c r="M79" s="179"/>
      <c r="N79" s="89">
        <f>N77+N78</f>
        <v>843.45988397294161</v>
      </c>
      <c r="O79" s="178">
        <f t="shared" si="46"/>
        <v>1</v>
      </c>
      <c r="P79" s="83" t="s">
        <v>28</v>
      </c>
      <c r="Q79" s="83"/>
    </row>
    <row r="80" spans="1:17">
      <c r="A80" s="53"/>
      <c r="B80" s="69"/>
      <c r="C80" s="70"/>
      <c r="D80" s="70"/>
      <c r="E80" s="70"/>
      <c r="F80" s="70"/>
      <c r="G80" s="70"/>
      <c r="H80" s="70"/>
      <c r="I80" s="70"/>
      <c r="J80" s="70"/>
      <c r="K80" s="70"/>
      <c r="L80" s="70"/>
      <c r="M80" s="70"/>
    </row>
    <row r="81" spans="1:17" ht="6" customHeight="1">
      <c r="A81" s="90"/>
      <c r="B81" s="90"/>
      <c r="C81" s="90"/>
      <c r="D81" s="90"/>
      <c r="E81" s="90"/>
      <c r="F81" s="90"/>
      <c r="G81" s="90"/>
      <c r="H81" s="90"/>
      <c r="I81" s="90"/>
      <c r="J81" s="90"/>
      <c r="K81" s="90"/>
      <c r="L81" s="90"/>
      <c r="M81" s="90"/>
      <c r="N81" s="90"/>
      <c r="O81" s="90"/>
      <c r="P81" s="90"/>
      <c r="Q81" s="90"/>
    </row>
    <row r="82" spans="1:17" ht="16.5" thickBot="1"/>
    <row r="83" spans="1:17" ht="19.5" thickBot="1">
      <c r="A83" s="603" t="s">
        <v>29</v>
      </c>
      <c r="B83" s="604"/>
      <c r="C83" s="604"/>
      <c r="D83" s="604"/>
      <c r="E83" s="607"/>
      <c r="F83" s="414"/>
      <c r="G83" s="414"/>
      <c r="H83" s="414"/>
      <c r="I83" s="414"/>
      <c r="J83" s="414"/>
      <c r="K83" s="414"/>
      <c r="L83" s="414"/>
      <c r="M83" s="414"/>
    </row>
    <row r="84" spans="1:17" ht="16.5" thickBot="1">
      <c r="A84" s="2" t="s">
        <v>1</v>
      </c>
      <c r="B84" s="39"/>
      <c r="C84" s="47">
        <f t="shared" ref="C84:L84" si="60">C$4</f>
        <v>2025</v>
      </c>
      <c r="D84" s="47">
        <f t="shared" si="60"/>
        <v>2026</v>
      </c>
      <c r="E84" s="48">
        <f t="shared" si="60"/>
        <v>2027</v>
      </c>
      <c r="F84" s="48">
        <f t="shared" si="60"/>
        <v>2028</v>
      </c>
      <c r="G84" s="48">
        <f t="shared" si="60"/>
        <v>2029</v>
      </c>
      <c r="H84" s="48">
        <f t="shared" si="60"/>
        <v>2030</v>
      </c>
      <c r="I84" s="48">
        <f t="shared" si="60"/>
        <v>2031</v>
      </c>
      <c r="J84" s="48">
        <f t="shared" si="60"/>
        <v>2032</v>
      </c>
      <c r="K84" s="48">
        <f t="shared" si="60"/>
        <v>2033</v>
      </c>
      <c r="L84" s="48">
        <f t="shared" si="60"/>
        <v>2034</v>
      </c>
      <c r="M84" s="45"/>
    </row>
    <row r="85" spans="1:17">
      <c r="A85" s="8" t="s">
        <v>2</v>
      </c>
      <c r="B85" s="9"/>
      <c r="C85" s="50"/>
      <c r="D85" s="50"/>
      <c r="E85" s="120"/>
      <c r="F85" s="120"/>
      <c r="G85" s="120"/>
      <c r="H85" s="120"/>
      <c r="I85" s="120"/>
      <c r="J85" s="120"/>
      <c r="K85" s="120"/>
      <c r="L85" s="120"/>
      <c r="M85" s="70"/>
    </row>
    <row r="86" spans="1:17">
      <c r="A86" s="5"/>
      <c r="B86" s="10" t="str">
        <f>B6</f>
        <v>Residential Load Management (On Call)</v>
      </c>
      <c r="C86" s="56">
        <f t="shared" ref="C86:L86" si="61">C6*C201</f>
        <v>9322.4663055893234</v>
      </c>
      <c r="D86" s="56">
        <f t="shared" si="61"/>
        <v>9557.4985690885442</v>
      </c>
      <c r="E86" s="122">
        <f t="shared" si="61"/>
        <v>9785.0058633144272</v>
      </c>
      <c r="F86" s="122">
        <f t="shared" si="61"/>
        <v>10005.456246669792</v>
      </c>
      <c r="G86" s="122">
        <f t="shared" si="61"/>
        <v>10213.930899908846</v>
      </c>
      <c r="H86" s="122">
        <f t="shared" si="61"/>
        <v>10410.140059188147</v>
      </c>
      <c r="I86" s="122">
        <f t="shared" si="61"/>
        <v>10593.18190602966</v>
      </c>
      <c r="J86" s="122">
        <f t="shared" si="61"/>
        <v>10761.79655873392</v>
      </c>
      <c r="K86" s="122">
        <f t="shared" si="61"/>
        <v>10915.151568976828</v>
      </c>
      <c r="L86" s="122">
        <f t="shared" si="61"/>
        <v>11055.394728529742</v>
      </c>
      <c r="M86" s="68"/>
      <c r="N86" s="44"/>
    </row>
    <row r="87" spans="1:17">
      <c r="A87" s="5"/>
      <c r="B87" s="10" t="s">
        <v>4</v>
      </c>
      <c r="C87" s="157">
        <f t="shared" ref="C87:L87" si="62">C7*C202</f>
        <v>573</v>
      </c>
      <c r="D87" s="157">
        <f t="shared" si="62"/>
        <v>955</v>
      </c>
      <c r="E87" s="158">
        <f t="shared" si="62"/>
        <v>1432.5</v>
      </c>
      <c r="F87" s="158">
        <f t="shared" si="62"/>
        <v>1575.7500000000002</v>
      </c>
      <c r="G87" s="158">
        <f t="shared" si="62"/>
        <v>1733.3250000000003</v>
      </c>
      <c r="H87" s="158">
        <f t="shared" si="62"/>
        <v>1906.6575000000005</v>
      </c>
      <c r="I87" s="158">
        <f t="shared" si="62"/>
        <v>2097.3232500000008</v>
      </c>
      <c r="J87" s="158">
        <f t="shared" si="62"/>
        <v>2307.0555750000012</v>
      </c>
      <c r="K87" s="158">
        <f t="shared" si="62"/>
        <v>2537.7611325000012</v>
      </c>
      <c r="L87" s="158">
        <f t="shared" si="62"/>
        <v>2791.5372457500016</v>
      </c>
      <c r="M87" s="68"/>
      <c r="N87" s="44"/>
    </row>
    <row r="88" spans="1:17">
      <c r="A88" s="5"/>
      <c r="B88" s="40" t="str">
        <f>B8</f>
        <v>Residential Air Conditioning</v>
      </c>
      <c r="C88" s="51">
        <f t="shared" ref="C88:L88" si="63">C8*C203</f>
        <v>2160</v>
      </c>
      <c r="D88" s="51">
        <f t="shared" si="63"/>
        <v>2181.6</v>
      </c>
      <c r="E88" s="123">
        <f t="shared" si="63"/>
        <v>2203.4159999999997</v>
      </c>
      <c r="F88" s="123">
        <f t="shared" si="63"/>
        <v>2225.4501599999999</v>
      </c>
      <c r="G88" s="123">
        <f t="shared" si="63"/>
        <v>2247.7046615999998</v>
      </c>
      <c r="H88" s="123">
        <f t="shared" si="63"/>
        <v>2270.1817082159996</v>
      </c>
      <c r="I88" s="123">
        <f t="shared" si="63"/>
        <v>2292.8835252981594</v>
      </c>
      <c r="J88" s="123">
        <f t="shared" si="63"/>
        <v>2315.8123605511414</v>
      </c>
      <c r="K88" s="123">
        <f t="shared" si="63"/>
        <v>2338.9704841566527</v>
      </c>
      <c r="L88" s="123">
        <f t="shared" si="63"/>
        <v>2362.3601889982192</v>
      </c>
      <c r="M88" s="68"/>
      <c r="N88" s="83"/>
    </row>
    <row r="89" spans="1:17">
      <c r="A89" s="5"/>
      <c r="B89" s="40" t="str">
        <f>B9</f>
        <v>Residential New Construction (BuildSmart)</v>
      </c>
      <c r="C89" s="51">
        <f t="shared" ref="C89:L89" si="64">C9*C204</f>
        <v>1369</v>
      </c>
      <c r="D89" s="51">
        <f t="shared" si="64"/>
        <v>1382.69</v>
      </c>
      <c r="E89" s="123">
        <f t="shared" si="64"/>
        <v>1396.5168999999999</v>
      </c>
      <c r="F89" s="123">
        <f t="shared" si="64"/>
        <v>1410.4820689999999</v>
      </c>
      <c r="G89" s="123">
        <f t="shared" si="64"/>
        <v>1424.5868896899999</v>
      </c>
      <c r="H89" s="123">
        <f t="shared" si="64"/>
        <v>1438.8327585869001</v>
      </c>
      <c r="I89" s="123">
        <f t="shared" si="64"/>
        <v>1453.221086172769</v>
      </c>
      <c r="J89" s="123">
        <f t="shared" si="64"/>
        <v>1467.7532970344969</v>
      </c>
      <c r="K89" s="123">
        <f t="shared" si="64"/>
        <v>1482.4308300048419</v>
      </c>
      <c r="L89" s="123">
        <f t="shared" si="64"/>
        <v>1497.2551383048904</v>
      </c>
      <c r="M89" s="68"/>
      <c r="N89" s="83"/>
    </row>
    <row r="90" spans="1:17">
      <c r="A90" s="5"/>
      <c r="B90" s="40" t="str">
        <f>B10</f>
        <v>Residential Ceiling Insulation</v>
      </c>
      <c r="C90" s="51">
        <f t="shared" ref="C90:L90" si="65">C10*C205</f>
        <v>4853.7247444993163</v>
      </c>
      <c r="D90" s="51">
        <f t="shared" si="65"/>
        <v>4368.3522700493841</v>
      </c>
      <c r="E90" s="123">
        <f t="shared" si="65"/>
        <v>3931.5170430444459</v>
      </c>
      <c r="F90" s="123">
        <f t="shared" si="65"/>
        <v>3538.3653387400013</v>
      </c>
      <c r="G90" s="123">
        <f t="shared" si="65"/>
        <v>3184.5288048660009</v>
      </c>
      <c r="H90" s="123">
        <f t="shared" si="65"/>
        <v>2866.0759243794009</v>
      </c>
      <c r="I90" s="123">
        <f t="shared" si="65"/>
        <v>2579.4683319414612</v>
      </c>
      <c r="J90" s="123">
        <f t="shared" si="65"/>
        <v>2321.521498747315</v>
      </c>
      <c r="K90" s="123">
        <f t="shared" si="65"/>
        <v>2089.3693488725835</v>
      </c>
      <c r="L90" s="123">
        <f t="shared" si="65"/>
        <v>1880.4324139853252</v>
      </c>
      <c r="M90" s="68"/>
      <c r="N90" s="83"/>
    </row>
    <row r="91" spans="1:17">
      <c r="A91" s="5"/>
      <c r="B91" s="170" t="s">
        <v>8</v>
      </c>
      <c r="C91" s="279">
        <f t="shared" ref="C91:L91" si="66">C11*C207</f>
        <v>425.40130706573211</v>
      </c>
      <c r="D91" s="279">
        <f t="shared" si="66"/>
        <v>425.40130706573211</v>
      </c>
      <c r="E91" s="280">
        <f t="shared" si="66"/>
        <v>425.40130706573211</v>
      </c>
      <c r="F91" s="280">
        <f t="shared" si="66"/>
        <v>425.40130706573211</v>
      </c>
      <c r="G91" s="280">
        <f t="shared" si="66"/>
        <v>425.40130706573211</v>
      </c>
      <c r="H91" s="280">
        <f t="shared" si="66"/>
        <v>425.40130706573211</v>
      </c>
      <c r="I91" s="280">
        <f t="shared" si="66"/>
        <v>425.40130706573211</v>
      </c>
      <c r="J91" s="280">
        <f t="shared" si="66"/>
        <v>425.40130706573211</v>
      </c>
      <c r="K91" s="280">
        <f t="shared" si="66"/>
        <v>425.40130706573211</v>
      </c>
      <c r="L91" s="280">
        <f t="shared" si="66"/>
        <v>425.40130706573211</v>
      </c>
      <c r="M91" s="281"/>
      <c r="N91" s="180"/>
      <c r="O91" s="95"/>
    </row>
    <row r="92" spans="1:17" ht="16.5" thickBot="1">
      <c r="A92" s="7"/>
      <c r="B92" s="41" t="str">
        <f>B12</f>
        <v>Residential Low Income</v>
      </c>
      <c r="C92" s="52">
        <f t="shared" ref="C92:L92" si="67">C12*C207</f>
        <v>8082.6248342489098</v>
      </c>
      <c r="D92" s="52">
        <f t="shared" si="67"/>
        <v>8163.4510825913985</v>
      </c>
      <c r="E92" s="97">
        <f t="shared" si="67"/>
        <v>8245.0855934173142</v>
      </c>
      <c r="F92" s="97">
        <f t="shared" si="67"/>
        <v>8327.5364493514862</v>
      </c>
      <c r="G92" s="97">
        <f t="shared" si="67"/>
        <v>8410.8118138450009</v>
      </c>
      <c r="H92" s="97">
        <f t="shared" si="67"/>
        <v>8494.9199319834515</v>
      </c>
      <c r="I92" s="97">
        <f t="shared" si="67"/>
        <v>8579.869131303285</v>
      </c>
      <c r="J92" s="97">
        <f t="shared" si="67"/>
        <v>8665.6678226163185</v>
      </c>
      <c r="K92" s="97">
        <f t="shared" si="67"/>
        <v>8752.3245008424801</v>
      </c>
      <c r="L92" s="97">
        <f t="shared" si="67"/>
        <v>8839.847745850906</v>
      </c>
      <c r="M92" s="68"/>
      <c r="N92" s="83"/>
    </row>
    <row r="93" spans="1:17">
      <c r="A93" s="8" t="s">
        <v>10</v>
      </c>
      <c r="B93" s="42"/>
      <c r="C93" s="57"/>
      <c r="D93" s="57"/>
      <c r="E93" s="124"/>
      <c r="F93" s="124"/>
      <c r="G93" s="124"/>
      <c r="H93" s="124"/>
      <c r="I93" s="124"/>
      <c r="J93" s="124"/>
      <c r="K93" s="124"/>
      <c r="L93" s="124"/>
      <c r="M93" s="68"/>
      <c r="N93" s="83"/>
    </row>
    <row r="94" spans="1:17">
      <c r="A94" s="5"/>
      <c r="B94" s="43" t="str">
        <f>B14</f>
        <v>Business On Call</v>
      </c>
      <c r="C94" s="56">
        <f t="shared" ref="C94:L94" si="68">C14*C209</f>
        <v>1094.0138884607229</v>
      </c>
      <c r="D94" s="56">
        <f t="shared" si="68"/>
        <v>1084.9557226843037</v>
      </c>
      <c r="E94" s="122">
        <f t="shared" si="68"/>
        <v>1076.7033948210455</v>
      </c>
      <c r="F94" s="122">
        <f t="shared" si="68"/>
        <v>1069.0784674711597</v>
      </c>
      <c r="G94" s="122">
        <f t="shared" si="68"/>
        <v>1062.104670582977</v>
      </c>
      <c r="H94" s="122">
        <f t="shared" si="68"/>
        <v>1055.7304641847361</v>
      </c>
      <c r="I94" s="122">
        <f t="shared" si="68"/>
        <v>1049.9380404189933</v>
      </c>
      <c r="J94" s="122">
        <f t="shared" si="68"/>
        <v>1044.7161181565698</v>
      </c>
      <c r="K94" s="122">
        <f t="shared" si="68"/>
        <v>1040.0571222535832</v>
      </c>
      <c r="L94" s="122">
        <f t="shared" si="68"/>
        <v>1035.8968937645689</v>
      </c>
      <c r="M94" s="68"/>
      <c r="N94" s="83"/>
    </row>
    <row r="95" spans="1:17">
      <c r="A95" s="5"/>
      <c r="B95" s="40" t="str">
        <f>B15</f>
        <v>Commercial/Industrial Demand Reduction</v>
      </c>
      <c r="C95" s="51">
        <f t="shared" ref="C95:L95" si="69">C15*C210</f>
        <v>5019.8901307065735</v>
      </c>
      <c r="D95" s="51">
        <f t="shared" si="69"/>
        <v>4969.6912293995074</v>
      </c>
      <c r="E95" s="123">
        <f t="shared" si="69"/>
        <v>4919.9943171055129</v>
      </c>
      <c r="F95" s="123">
        <f t="shared" si="69"/>
        <v>4870.7943739344573</v>
      </c>
      <c r="G95" s="123">
        <f t="shared" si="69"/>
        <v>4822.0864301951133</v>
      </c>
      <c r="H95" s="123">
        <f t="shared" si="69"/>
        <v>4773.8655658931611</v>
      </c>
      <c r="I95" s="123">
        <f t="shared" si="69"/>
        <v>4726.1269102342303</v>
      </c>
      <c r="J95" s="123">
        <f t="shared" si="69"/>
        <v>4678.865641131888</v>
      </c>
      <c r="K95" s="123">
        <f t="shared" si="69"/>
        <v>4632.0769847205693</v>
      </c>
      <c r="L95" s="123">
        <f t="shared" si="69"/>
        <v>4585.7562148733632</v>
      </c>
      <c r="M95" s="68"/>
      <c r="N95" s="83"/>
    </row>
    <row r="96" spans="1:17">
      <c r="A96" s="5"/>
      <c r="B96" s="40" t="str">
        <f>B16</f>
        <v>Business Heating, Ventilating, &amp; Air 
Conditioning (HVAC)</v>
      </c>
      <c r="C96" s="51">
        <f t="shared" ref="C96:L96" si="70">C16*C211</f>
        <v>3740.1747013907811</v>
      </c>
      <c r="D96" s="51">
        <f t="shared" si="70"/>
        <v>3777.576448404689</v>
      </c>
      <c r="E96" s="123">
        <f t="shared" si="70"/>
        <v>3815.3522128887357</v>
      </c>
      <c r="F96" s="123">
        <f t="shared" si="70"/>
        <v>3853.505735017623</v>
      </c>
      <c r="G96" s="123">
        <f t="shared" si="70"/>
        <v>3892.0407923677994</v>
      </c>
      <c r="H96" s="123">
        <f t="shared" si="70"/>
        <v>3930.9612002914773</v>
      </c>
      <c r="I96" s="123">
        <f t="shared" si="70"/>
        <v>3970.2708122943918</v>
      </c>
      <c r="J96" s="123">
        <f t="shared" si="70"/>
        <v>4009.9735204173357</v>
      </c>
      <c r="K96" s="123">
        <f t="shared" si="70"/>
        <v>4050.0732556215089</v>
      </c>
      <c r="L96" s="123">
        <f t="shared" si="70"/>
        <v>4090.5739881777245</v>
      </c>
      <c r="M96" s="68"/>
      <c r="N96" s="83"/>
    </row>
    <row r="97" spans="1:14">
      <c r="A97" s="5"/>
      <c r="B97" s="40" t="str">
        <f>B17</f>
        <v>Business Lighting</v>
      </c>
      <c r="C97" s="51">
        <f t="shared" ref="C97:L97" si="71">C17*C212</f>
        <v>3082.4938092569282</v>
      </c>
      <c r="D97" s="51">
        <f t="shared" si="71"/>
        <v>3144.1436854420667</v>
      </c>
      <c r="E97" s="123">
        <f t="shared" si="71"/>
        <v>3207.0265591509078</v>
      </c>
      <c r="F97" s="123">
        <f t="shared" si="71"/>
        <v>3271.1670903339264</v>
      </c>
      <c r="G97" s="123">
        <f t="shared" si="71"/>
        <v>3336.5904321406047</v>
      </c>
      <c r="H97" s="123">
        <f t="shared" si="71"/>
        <v>3403.3222407834169</v>
      </c>
      <c r="I97" s="123">
        <f t="shared" si="71"/>
        <v>3471.3886855990854</v>
      </c>
      <c r="J97" s="123">
        <f t="shared" si="71"/>
        <v>3540.8164593110669</v>
      </c>
      <c r="K97" s="123">
        <f t="shared" si="71"/>
        <v>3611.6327884972884</v>
      </c>
      <c r="L97" s="123">
        <f t="shared" si="71"/>
        <v>3683.8654442672341</v>
      </c>
      <c r="M97" s="68"/>
      <c r="N97" s="83"/>
    </row>
    <row r="98" spans="1:14" ht="16.5" thickBot="1">
      <c r="A98" s="5"/>
      <c r="B98" s="40" t="str">
        <f>B18</f>
        <v>Business Custom Incentive (BCI)</v>
      </c>
      <c r="C98" s="51">
        <f t="shared" ref="C98:L98" si="72">C18*C213</f>
        <v>25.099450653532866</v>
      </c>
      <c r="D98" s="51">
        <f t="shared" si="72"/>
        <v>25.099450653532866</v>
      </c>
      <c r="E98" s="123">
        <f t="shared" si="72"/>
        <v>25.099450653532866</v>
      </c>
      <c r="F98" s="123">
        <f t="shared" si="72"/>
        <v>25.099450653532866</v>
      </c>
      <c r="G98" s="123">
        <f t="shared" si="72"/>
        <v>25.099450653532866</v>
      </c>
      <c r="H98" s="123">
        <f t="shared" si="72"/>
        <v>25.099450653532866</v>
      </c>
      <c r="I98" s="123">
        <f t="shared" si="72"/>
        <v>25.099450653532866</v>
      </c>
      <c r="J98" s="123">
        <f t="shared" si="72"/>
        <v>25.099450653532866</v>
      </c>
      <c r="K98" s="123">
        <f t="shared" si="72"/>
        <v>25.099450653532866</v>
      </c>
      <c r="L98" s="123">
        <f t="shared" si="72"/>
        <v>25.099450653532866</v>
      </c>
      <c r="M98" s="68"/>
      <c r="N98" s="83"/>
    </row>
    <row r="99" spans="1:14">
      <c r="A99" s="38" t="s">
        <v>23</v>
      </c>
      <c r="B99" s="61"/>
      <c r="C99" s="62">
        <f t="shared" ref="C99:E99" si="73">SUM(C86:C92)</f>
        <v>26786.217191403281</v>
      </c>
      <c r="D99" s="62">
        <f t="shared" si="73"/>
        <v>27033.993228795058</v>
      </c>
      <c r="E99" s="125">
        <f t="shared" si="73"/>
        <v>27419.442706841917</v>
      </c>
      <c r="F99" s="125">
        <f t="shared" ref="F99:L99" si="74">SUM(F86:F92)</f>
        <v>27508.44157082701</v>
      </c>
      <c r="G99" s="125">
        <f t="shared" si="74"/>
        <v>27640.289376975579</v>
      </c>
      <c r="H99" s="125">
        <f t="shared" si="74"/>
        <v>27812.209189419631</v>
      </c>
      <c r="I99" s="125">
        <f t="shared" si="74"/>
        <v>28021.348537811064</v>
      </c>
      <c r="J99" s="125">
        <f t="shared" si="74"/>
        <v>28265.008419748927</v>
      </c>
      <c r="K99" s="125">
        <f t="shared" si="74"/>
        <v>28541.409172419117</v>
      </c>
      <c r="L99" s="125">
        <f t="shared" si="74"/>
        <v>28852.22876848482</v>
      </c>
      <c r="M99" s="68"/>
      <c r="N99" s="217">
        <f t="shared" ref="N99:N100" si="75">SUM(C99:L99)</f>
        <v>277880.58816272643</v>
      </c>
    </row>
    <row r="100" spans="1:14" ht="16.5" thickBot="1">
      <c r="A100" s="4" t="s">
        <v>24</v>
      </c>
      <c r="B100" s="58"/>
      <c r="C100" s="59">
        <f t="shared" ref="C100:L100" si="76">SUM(C94:C98)</f>
        <v>12961.67198046854</v>
      </c>
      <c r="D100" s="59">
        <f t="shared" si="76"/>
        <v>13001.466536584099</v>
      </c>
      <c r="E100" s="126">
        <f t="shared" si="76"/>
        <v>13044.175934619734</v>
      </c>
      <c r="F100" s="126">
        <f t="shared" si="76"/>
        <v>13089.645117410701</v>
      </c>
      <c r="G100" s="126">
        <f t="shared" si="76"/>
        <v>13137.921775940029</v>
      </c>
      <c r="H100" s="126">
        <f t="shared" si="76"/>
        <v>13188.978921806323</v>
      </c>
      <c r="I100" s="126">
        <f t="shared" si="76"/>
        <v>13242.823899200235</v>
      </c>
      <c r="J100" s="126">
        <f t="shared" si="76"/>
        <v>13299.471189670394</v>
      </c>
      <c r="K100" s="126">
        <f t="shared" si="76"/>
        <v>13358.939601746484</v>
      </c>
      <c r="L100" s="126">
        <f t="shared" si="76"/>
        <v>13421.191991736423</v>
      </c>
      <c r="M100" s="68"/>
      <c r="N100" s="179">
        <f t="shared" si="75"/>
        <v>131746.28694918298</v>
      </c>
    </row>
    <row r="101" spans="1:14" ht="16.5" thickBot="1">
      <c r="A101" s="64" t="s">
        <v>25</v>
      </c>
      <c r="B101" s="65"/>
      <c r="C101" s="66">
        <f t="shared" ref="C101:L101" si="77">C99+C100</f>
        <v>39747.889171871822</v>
      </c>
      <c r="D101" s="66">
        <f t="shared" si="77"/>
        <v>40035.459765379157</v>
      </c>
      <c r="E101" s="127">
        <f t="shared" si="77"/>
        <v>40463.618641461653</v>
      </c>
      <c r="F101" s="127">
        <f t="shared" si="77"/>
        <v>40598.086688237709</v>
      </c>
      <c r="G101" s="127">
        <f t="shared" si="77"/>
        <v>40778.21115291561</v>
      </c>
      <c r="H101" s="127">
        <f t="shared" si="77"/>
        <v>41001.188111225958</v>
      </c>
      <c r="I101" s="127">
        <f t="shared" si="77"/>
        <v>41264.172437011301</v>
      </c>
      <c r="J101" s="127">
        <f t="shared" si="77"/>
        <v>41564.479609419323</v>
      </c>
      <c r="K101" s="127">
        <f t="shared" si="77"/>
        <v>41900.348774165599</v>
      </c>
      <c r="L101" s="127">
        <f t="shared" si="77"/>
        <v>42273.420760221241</v>
      </c>
      <c r="M101" s="68"/>
      <c r="N101" s="218">
        <f t="shared" ref="N101" si="78">N99+N100</f>
        <v>409626.87511190941</v>
      </c>
    </row>
    <row r="102" spans="1:14" ht="16.5" thickBot="1"/>
    <row r="103" spans="1:14" ht="19.5" thickBot="1">
      <c r="A103" s="603" t="s">
        <v>30</v>
      </c>
      <c r="B103" s="604"/>
      <c r="C103" s="604"/>
      <c r="D103" s="604"/>
      <c r="E103" s="607"/>
      <c r="F103" s="414"/>
      <c r="G103" s="414"/>
      <c r="H103" s="414"/>
      <c r="I103" s="414"/>
      <c r="J103" s="414"/>
      <c r="K103" s="414"/>
      <c r="L103" s="414"/>
      <c r="M103" s="414"/>
    </row>
    <row r="104" spans="1:14" ht="16.5" thickBot="1">
      <c r="A104" s="2" t="s">
        <v>1</v>
      </c>
      <c r="B104" s="39"/>
      <c r="C104" s="47">
        <f t="shared" ref="C104:L104" si="79">C$4</f>
        <v>2025</v>
      </c>
      <c r="D104" s="47">
        <f t="shared" si="79"/>
        <v>2026</v>
      </c>
      <c r="E104" s="48">
        <f t="shared" si="79"/>
        <v>2027</v>
      </c>
      <c r="F104" s="48">
        <f t="shared" si="79"/>
        <v>2028</v>
      </c>
      <c r="G104" s="48">
        <f t="shared" si="79"/>
        <v>2029</v>
      </c>
      <c r="H104" s="48">
        <f t="shared" si="79"/>
        <v>2030</v>
      </c>
      <c r="I104" s="48">
        <f t="shared" si="79"/>
        <v>2031</v>
      </c>
      <c r="J104" s="48">
        <f t="shared" si="79"/>
        <v>2032</v>
      </c>
      <c r="K104" s="48">
        <f t="shared" si="79"/>
        <v>2033</v>
      </c>
      <c r="L104" s="48">
        <f t="shared" si="79"/>
        <v>2034</v>
      </c>
    </row>
    <row r="105" spans="1:14">
      <c r="A105" s="8" t="s">
        <v>2</v>
      </c>
      <c r="B105" s="9"/>
      <c r="C105" s="50"/>
      <c r="D105" s="50"/>
      <c r="E105" s="120"/>
      <c r="F105" s="120"/>
      <c r="G105" s="120"/>
      <c r="H105" s="120"/>
      <c r="I105" s="120"/>
      <c r="J105" s="120"/>
      <c r="K105" s="120"/>
      <c r="L105" s="120"/>
    </row>
    <row r="106" spans="1:14">
      <c r="A106" s="5"/>
      <c r="B106" s="10" t="str">
        <f>B6</f>
        <v>Residential Load Management (On Call)</v>
      </c>
      <c r="C106" s="56">
        <f t="shared" ref="C106:L106" si="80">C6*C218</f>
        <v>8693.9854310552128</v>
      </c>
      <c r="D106" s="56">
        <f t="shared" si="80"/>
        <v>8913.1728228578559</v>
      </c>
      <c r="E106" s="122">
        <f t="shared" si="80"/>
        <v>9125.3425466864883</v>
      </c>
      <c r="F106" s="122">
        <f t="shared" si="80"/>
        <v>9330.931106444863</v>
      </c>
      <c r="G106" s="122">
        <f t="shared" si="80"/>
        <v>9525.3512886790377</v>
      </c>
      <c r="H106" s="122">
        <f t="shared" si="80"/>
        <v>9708.332864186701</v>
      </c>
      <c r="I106" s="122">
        <f t="shared" si="80"/>
        <v>9879.0348112411448</v>
      </c>
      <c r="J106" s="122">
        <f t="shared" si="80"/>
        <v>10036.282183987814</v>
      </c>
      <c r="K106" s="122">
        <f t="shared" si="80"/>
        <v>10179.298654214346</v>
      </c>
      <c r="L106" s="122">
        <f t="shared" si="80"/>
        <v>10310.087218741222</v>
      </c>
      <c r="M106" s="82"/>
      <c r="N106" s="82"/>
    </row>
    <row r="107" spans="1:14">
      <c r="A107" s="5"/>
      <c r="B107" s="10" t="s">
        <v>4</v>
      </c>
      <c r="C107" s="157">
        <f t="shared" ref="C107:L107" si="81">C7*C219</f>
        <v>1085.7</v>
      </c>
      <c r="D107" s="157">
        <f t="shared" si="81"/>
        <v>1809.5</v>
      </c>
      <c r="E107" s="158">
        <f t="shared" si="81"/>
        <v>2714.25</v>
      </c>
      <c r="F107" s="158">
        <f t="shared" si="81"/>
        <v>2985.6750000000006</v>
      </c>
      <c r="G107" s="158">
        <f t="shared" si="81"/>
        <v>3284.2425000000012</v>
      </c>
      <c r="H107" s="158">
        <f t="shared" si="81"/>
        <v>3612.6667500000012</v>
      </c>
      <c r="I107" s="158">
        <f t="shared" si="81"/>
        <v>3973.933425000002</v>
      </c>
      <c r="J107" s="158">
        <f t="shared" si="81"/>
        <v>4371.3267675000025</v>
      </c>
      <c r="K107" s="158">
        <f t="shared" si="81"/>
        <v>4808.4594442500029</v>
      </c>
      <c r="L107" s="158">
        <f t="shared" si="81"/>
        <v>5289.3053886750031</v>
      </c>
      <c r="M107" s="82"/>
      <c r="N107" s="82"/>
    </row>
    <row r="108" spans="1:14">
      <c r="A108" s="5"/>
      <c r="B108" s="40" t="str">
        <f>B8</f>
        <v>Residential Air Conditioning</v>
      </c>
      <c r="C108" s="51">
        <f t="shared" ref="C108:L108" si="82">C8*C220</f>
        <v>5220</v>
      </c>
      <c r="D108" s="51">
        <f t="shared" si="82"/>
        <v>5272.2</v>
      </c>
      <c r="E108" s="123">
        <f t="shared" si="82"/>
        <v>5324.9219999999996</v>
      </c>
      <c r="F108" s="123">
        <f t="shared" si="82"/>
        <v>5378.1712199999993</v>
      </c>
      <c r="G108" s="123">
        <f t="shared" si="82"/>
        <v>5431.9529321999989</v>
      </c>
      <c r="H108" s="123">
        <f t="shared" si="82"/>
        <v>5486.2724615219995</v>
      </c>
      <c r="I108" s="123">
        <f t="shared" si="82"/>
        <v>5541.1351861372186</v>
      </c>
      <c r="J108" s="123">
        <f t="shared" si="82"/>
        <v>5596.5465379985908</v>
      </c>
      <c r="K108" s="123">
        <f t="shared" si="82"/>
        <v>5652.512003378577</v>
      </c>
      <c r="L108" s="123">
        <f t="shared" si="82"/>
        <v>5709.0371234123631</v>
      </c>
      <c r="M108" s="83"/>
      <c r="N108" s="83"/>
    </row>
    <row r="109" spans="1:14">
      <c r="A109" s="5"/>
      <c r="B109" s="40" t="str">
        <f>B9</f>
        <v>Residential New Construction (BuildSmart)</v>
      </c>
      <c r="C109" s="51">
        <f t="shared" ref="C109:L109" si="83">C9*C221</f>
        <v>481</v>
      </c>
      <c r="D109" s="51">
        <f t="shared" si="83"/>
        <v>485.81</v>
      </c>
      <c r="E109" s="123">
        <f t="shared" si="83"/>
        <v>490.66809999999998</v>
      </c>
      <c r="F109" s="123">
        <f t="shared" si="83"/>
        <v>495.57478099999997</v>
      </c>
      <c r="G109" s="123">
        <f t="shared" si="83"/>
        <v>500.53052881000002</v>
      </c>
      <c r="H109" s="123">
        <f t="shared" si="83"/>
        <v>505.53583409810005</v>
      </c>
      <c r="I109" s="123">
        <f t="shared" si="83"/>
        <v>510.59119243908106</v>
      </c>
      <c r="J109" s="123">
        <f t="shared" si="83"/>
        <v>515.69710436347191</v>
      </c>
      <c r="K109" s="123">
        <f t="shared" si="83"/>
        <v>520.85407540710662</v>
      </c>
      <c r="L109" s="123">
        <f t="shared" si="83"/>
        <v>526.06261616117774</v>
      </c>
      <c r="M109" s="83"/>
      <c r="N109" s="83"/>
    </row>
    <row r="110" spans="1:14">
      <c r="A110" s="5"/>
      <c r="B110" s="40" t="str">
        <f>B10</f>
        <v>Residential Ceiling Insulation</v>
      </c>
      <c r="C110" s="51">
        <f t="shared" ref="C110:L110" si="84">C10*C222</f>
        <v>1791.3946598368368</v>
      </c>
      <c r="D110" s="51">
        <f t="shared" si="84"/>
        <v>1612.2551938531533</v>
      </c>
      <c r="E110" s="123">
        <f t="shared" si="84"/>
        <v>1451.0296744678378</v>
      </c>
      <c r="F110" s="123">
        <f t="shared" si="84"/>
        <v>1305.926707021054</v>
      </c>
      <c r="G110" s="123">
        <f t="shared" si="84"/>
        <v>1175.3340363189486</v>
      </c>
      <c r="H110" s="123">
        <f t="shared" si="84"/>
        <v>1057.8006326870538</v>
      </c>
      <c r="I110" s="123">
        <f t="shared" si="84"/>
        <v>952.02056941834849</v>
      </c>
      <c r="J110" s="123">
        <f t="shared" si="84"/>
        <v>856.81851247651366</v>
      </c>
      <c r="K110" s="123">
        <f t="shared" si="84"/>
        <v>771.13666122886229</v>
      </c>
      <c r="L110" s="123">
        <f t="shared" si="84"/>
        <v>694.02299510597607</v>
      </c>
      <c r="M110" s="83"/>
      <c r="N110" s="83"/>
    </row>
    <row r="111" spans="1:14">
      <c r="A111" s="5"/>
      <c r="B111" s="170" t="s">
        <v>8</v>
      </c>
      <c r="C111" s="51">
        <f t="shared" ref="C111:L111" si="85">C11*C224</f>
        <v>97.949999999999989</v>
      </c>
      <c r="D111" s="51">
        <f t="shared" si="85"/>
        <v>97.949999999999989</v>
      </c>
      <c r="E111" s="123">
        <f t="shared" si="85"/>
        <v>97.949999999999989</v>
      </c>
      <c r="F111" s="123">
        <f t="shared" si="85"/>
        <v>97.949999999999989</v>
      </c>
      <c r="G111" s="123">
        <f t="shared" si="85"/>
        <v>97.949999999999989</v>
      </c>
      <c r="H111" s="123">
        <f t="shared" si="85"/>
        <v>97.949999999999989</v>
      </c>
      <c r="I111" s="123">
        <f t="shared" si="85"/>
        <v>97.949999999999989</v>
      </c>
      <c r="J111" s="123">
        <f t="shared" si="85"/>
        <v>97.949999999999989</v>
      </c>
      <c r="K111" s="123">
        <f t="shared" si="85"/>
        <v>97.949999999999989</v>
      </c>
      <c r="L111" s="123">
        <f t="shared" si="85"/>
        <v>97.949999999999989</v>
      </c>
      <c r="M111" s="172"/>
      <c r="N111" s="171"/>
    </row>
    <row r="112" spans="1:14" ht="16.5" thickBot="1">
      <c r="A112" s="7"/>
      <c r="B112" s="41" t="str">
        <f>B12</f>
        <v>Residential Low Income</v>
      </c>
      <c r="C112" s="52">
        <f t="shared" ref="C112:L112" si="86">C12*C224</f>
        <v>1861.05</v>
      </c>
      <c r="D112" s="52">
        <f t="shared" si="86"/>
        <v>1879.6605</v>
      </c>
      <c r="E112" s="97">
        <f t="shared" si="86"/>
        <v>1898.457105</v>
      </c>
      <c r="F112" s="97">
        <f t="shared" si="86"/>
        <v>1917.4416760500001</v>
      </c>
      <c r="G112" s="97">
        <f t="shared" si="86"/>
        <v>1936.6160928105</v>
      </c>
      <c r="H112" s="97">
        <f t="shared" si="86"/>
        <v>1955.9822537386049</v>
      </c>
      <c r="I112" s="97">
        <f t="shared" si="86"/>
        <v>1975.5420762759909</v>
      </c>
      <c r="J112" s="97">
        <f t="shared" si="86"/>
        <v>1995.2974970387509</v>
      </c>
      <c r="K112" s="97">
        <f t="shared" si="86"/>
        <v>2015.2504720091383</v>
      </c>
      <c r="L112" s="97">
        <f t="shared" si="86"/>
        <v>2035.4029767292295</v>
      </c>
      <c r="M112" s="83"/>
      <c r="N112" s="83"/>
    </row>
    <row r="113" spans="1:14">
      <c r="A113" s="8" t="s">
        <v>10</v>
      </c>
      <c r="B113" s="42"/>
      <c r="C113" s="57"/>
      <c r="D113" s="57"/>
      <c r="E113" s="124"/>
      <c r="F113" s="124"/>
      <c r="G113" s="124"/>
      <c r="H113" s="124"/>
      <c r="I113" s="124"/>
      <c r="J113" s="124"/>
      <c r="K113" s="124"/>
      <c r="L113" s="124"/>
      <c r="M113" s="83"/>
      <c r="N113" s="83"/>
    </row>
    <row r="114" spans="1:14">
      <c r="A114" s="5"/>
      <c r="B114" s="43" t="str">
        <f>B14</f>
        <v>Business On Call</v>
      </c>
      <c r="C114" s="56">
        <f t="shared" ref="C114:L114" si="87">C14*C226</f>
        <v>0</v>
      </c>
      <c r="D114" s="56">
        <f t="shared" si="87"/>
        <v>0</v>
      </c>
      <c r="E114" s="122">
        <f t="shared" si="87"/>
        <v>0</v>
      </c>
      <c r="F114" s="122">
        <f t="shared" si="87"/>
        <v>0</v>
      </c>
      <c r="G114" s="122">
        <f t="shared" si="87"/>
        <v>0</v>
      </c>
      <c r="H114" s="122">
        <f t="shared" si="87"/>
        <v>0</v>
      </c>
      <c r="I114" s="122">
        <f t="shared" si="87"/>
        <v>0</v>
      </c>
      <c r="J114" s="122">
        <f t="shared" si="87"/>
        <v>0</v>
      </c>
      <c r="K114" s="122">
        <f t="shared" si="87"/>
        <v>0</v>
      </c>
      <c r="L114" s="122">
        <f t="shared" si="87"/>
        <v>0</v>
      </c>
      <c r="M114" s="83"/>
      <c r="N114" s="83"/>
    </row>
    <row r="115" spans="1:14">
      <c r="A115" s="5"/>
      <c r="B115" s="40" t="str">
        <f>B15</f>
        <v>Commercial/Industrial Demand Reduction</v>
      </c>
      <c r="C115" s="51">
        <f t="shared" ref="C115:L115" si="88">C15*C227</f>
        <v>3045.5578708088647</v>
      </c>
      <c r="D115" s="51">
        <f t="shared" si="88"/>
        <v>3015.1022921007761</v>
      </c>
      <c r="E115" s="123">
        <f t="shared" si="88"/>
        <v>2984.9512691797686</v>
      </c>
      <c r="F115" s="123">
        <f t="shared" si="88"/>
        <v>2955.1017564879708</v>
      </c>
      <c r="G115" s="123">
        <f t="shared" si="88"/>
        <v>2925.5507389230911</v>
      </c>
      <c r="H115" s="123">
        <f t="shared" si="88"/>
        <v>2896.2952315338598</v>
      </c>
      <c r="I115" s="123">
        <f t="shared" si="88"/>
        <v>2867.3322792185218</v>
      </c>
      <c r="J115" s="123">
        <f t="shared" si="88"/>
        <v>2838.6589564263363</v>
      </c>
      <c r="K115" s="123">
        <f t="shared" si="88"/>
        <v>2810.2723668620733</v>
      </c>
      <c r="L115" s="123">
        <f t="shared" si="88"/>
        <v>2782.169643193452</v>
      </c>
      <c r="M115" s="83"/>
      <c r="N115" s="83"/>
    </row>
    <row r="116" spans="1:14">
      <c r="A116" s="5"/>
      <c r="B116" s="40" t="str">
        <f>B16</f>
        <v>Business Heating, Ventilating, &amp; Air 
Conditioning (HVAC)</v>
      </c>
      <c r="C116" s="51">
        <f t="shared" ref="C116:L116" si="89">C16*C228</f>
        <v>1429.1517194449214</v>
      </c>
      <c r="D116" s="51">
        <f t="shared" si="89"/>
        <v>1443.4432366393705</v>
      </c>
      <c r="E116" s="123">
        <f t="shared" si="89"/>
        <v>1457.8776690057641</v>
      </c>
      <c r="F116" s="123">
        <f t="shared" si="89"/>
        <v>1472.4564456958219</v>
      </c>
      <c r="G116" s="123">
        <f t="shared" si="89"/>
        <v>1487.1810101527801</v>
      </c>
      <c r="H116" s="123">
        <f t="shared" si="89"/>
        <v>1502.052820254308</v>
      </c>
      <c r="I116" s="123">
        <f t="shared" si="89"/>
        <v>1517.0733484568509</v>
      </c>
      <c r="J116" s="123">
        <f t="shared" si="89"/>
        <v>1532.2440819414194</v>
      </c>
      <c r="K116" s="123">
        <f t="shared" si="89"/>
        <v>1547.5665227608335</v>
      </c>
      <c r="L116" s="123">
        <f t="shared" si="89"/>
        <v>1563.042187988442</v>
      </c>
      <c r="M116" s="83"/>
      <c r="N116" s="83"/>
    </row>
    <row r="117" spans="1:14">
      <c r="A117" s="5"/>
      <c r="B117" s="40" t="str">
        <f>B17</f>
        <v>Business Lighting</v>
      </c>
      <c r="C117" s="51">
        <f t="shared" ref="C117:L117" si="90">C17*C229</f>
        <v>2671.1437344506739</v>
      </c>
      <c r="D117" s="51">
        <f t="shared" si="90"/>
        <v>2724.566609139687</v>
      </c>
      <c r="E117" s="123">
        <f t="shared" si="90"/>
        <v>2779.0579413224809</v>
      </c>
      <c r="F117" s="123">
        <f t="shared" si="90"/>
        <v>2834.6391001489305</v>
      </c>
      <c r="G117" s="123">
        <f t="shared" si="90"/>
        <v>2891.3318821519092</v>
      </c>
      <c r="H117" s="123">
        <f t="shared" si="90"/>
        <v>2949.1585197949476</v>
      </c>
      <c r="I117" s="123">
        <f t="shared" si="90"/>
        <v>3008.1416901908465</v>
      </c>
      <c r="J117" s="123">
        <f t="shared" si="90"/>
        <v>3068.3045239946632</v>
      </c>
      <c r="K117" s="123">
        <f t="shared" si="90"/>
        <v>3129.6706144745567</v>
      </c>
      <c r="L117" s="123">
        <f t="shared" si="90"/>
        <v>3192.2640267640477</v>
      </c>
      <c r="M117" s="83"/>
      <c r="N117" s="83"/>
    </row>
    <row r="118" spans="1:14" ht="16.5" thickBot="1">
      <c r="A118" s="5"/>
      <c r="B118" s="40" t="str">
        <f>B18</f>
        <v>Business Custom Incentive (BCI)</v>
      </c>
      <c r="C118" s="51">
        <f t="shared" ref="C118:L118" si="91">C18*C230</f>
        <v>25</v>
      </c>
      <c r="D118" s="51">
        <f t="shared" si="91"/>
        <v>25</v>
      </c>
      <c r="E118" s="123">
        <f t="shared" si="91"/>
        <v>25</v>
      </c>
      <c r="F118" s="123">
        <f t="shared" si="91"/>
        <v>25</v>
      </c>
      <c r="G118" s="123">
        <f t="shared" si="91"/>
        <v>25</v>
      </c>
      <c r="H118" s="123">
        <f t="shared" si="91"/>
        <v>25</v>
      </c>
      <c r="I118" s="123">
        <f t="shared" si="91"/>
        <v>25</v>
      </c>
      <c r="J118" s="123">
        <f t="shared" si="91"/>
        <v>25</v>
      </c>
      <c r="K118" s="123">
        <f t="shared" si="91"/>
        <v>25</v>
      </c>
      <c r="L118" s="123">
        <f t="shared" si="91"/>
        <v>25</v>
      </c>
      <c r="M118" s="83"/>
      <c r="N118" s="83"/>
    </row>
    <row r="119" spans="1:14">
      <c r="A119" s="38" t="s">
        <v>23</v>
      </c>
      <c r="B119" s="61"/>
      <c r="C119" s="62">
        <f t="shared" ref="C119:L119" si="92">SUM(C106:C112)</f>
        <v>19231.08009089205</v>
      </c>
      <c r="D119" s="62">
        <f t="shared" si="92"/>
        <v>20070.548516711009</v>
      </c>
      <c r="E119" s="125">
        <f t="shared" si="92"/>
        <v>21102.619426154328</v>
      </c>
      <c r="F119" s="125">
        <f t="shared" si="92"/>
        <v>21511.670490515917</v>
      </c>
      <c r="G119" s="125">
        <f t="shared" si="92"/>
        <v>21951.977378818483</v>
      </c>
      <c r="H119" s="125">
        <f t="shared" si="92"/>
        <v>22424.540796232461</v>
      </c>
      <c r="I119" s="125">
        <f t="shared" si="92"/>
        <v>22930.207260511786</v>
      </c>
      <c r="J119" s="125">
        <f t="shared" si="92"/>
        <v>23469.918603365149</v>
      </c>
      <c r="K119" s="125">
        <f t="shared" si="92"/>
        <v>24045.461310488037</v>
      </c>
      <c r="L119" s="125">
        <f t="shared" si="92"/>
        <v>24661.868318824974</v>
      </c>
      <c r="M119" s="68"/>
      <c r="N119" s="217">
        <f t="shared" ref="N119:N120" si="93">SUM(C119:L119)</f>
        <v>221399.89219251418</v>
      </c>
    </row>
    <row r="120" spans="1:14" ht="16.5" thickBot="1">
      <c r="A120" s="4" t="s">
        <v>24</v>
      </c>
      <c r="B120" s="58"/>
      <c r="C120" s="59">
        <f t="shared" ref="C120:L120" si="94">SUM(C114:C118)</f>
        <v>7170.8533247044597</v>
      </c>
      <c r="D120" s="59">
        <f t="shared" si="94"/>
        <v>7208.1121378798334</v>
      </c>
      <c r="E120" s="126">
        <f t="shared" si="94"/>
        <v>7246.8868795080143</v>
      </c>
      <c r="F120" s="126">
        <f t="shared" si="94"/>
        <v>7287.1973023327228</v>
      </c>
      <c r="G120" s="126">
        <f t="shared" si="94"/>
        <v>7329.0636312277802</v>
      </c>
      <c r="H120" s="126">
        <f t="shared" si="94"/>
        <v>7372.5065715831151</v>
      </c>
      <c r="I120" s="126">
        <f t="shared" si="94"/>
        <v>7417.5473178662196</v>
      </c>
      <c r="J120" s="126">
        <f t="shared" si="94"/>
        <v>7464.2075623624187</v>
      </c>
      <c r="K120" s="126">
        <f t="shared" si="94"/>
        <v>7512.5095040974638</v>
      </c>
      <c r="L120" s="126">
        <f t="shared" si="94"/>
        <v>7562.4758579459412</v>
      </c>
      <c r="M120" s="68"/>
      <c r="N120" s="179">
        <f t="shared" si="93"/>
        <v>73571.360089507973</v>
      </c>
    </row>
    <row r="121" spans="1:14" ht="16.5" thickBot="1">
      <c r="A121" s="64" t="s">
        <v>25</v>
      </c>
      <c r="B121" s="65"/>
      <c r="C121" s="66">
        <f t="shared" ref="C121:N121" si="95">C119+C120</f>
        <v>26401.933415596512</v>
      </c>
      <c r="D121" s="66">
        <f t="shared" si="95"/>
        <v>27278.660654590843</v>
      </c>
      <c r="E121" s="127">
        <f t="shared" si="95"/>
        <v>28349.50630566234</v>
      </c>
      <c r="F121" s="127">
        <f t="shared" si="95"/>
        <v>28798.86779284864</v>
      </c>
      <c r="G121" s="127">
        <f t="shared" si="95"/>
        <v>29281.041010046261</v>
      </c>
      <c r="H121" s="127">
        <f t="shared" si="95"/>
        <v>29797.047367815576</v>
      </c>
      <c r="I121" s="127">
        <f t="shared" si="95"/>
        <v>30347.754578378008</v>
      </c>
      <c r="J121" s="127">
        <f t="shared" si="95"/>
        <v>30934.126165727568</v>
      </c>
      <c r="K121" s="127">
        <f t="shared" si="95"/>
        <v>31557.9708145855</v>
      </c>
      <c r="L121" s="127">
        <f t="shared" si="95"/>
        <v>32224.344176770916</v>
      </c>
      <c r="M121" s="68"/>
      <c r="N121" s="218">
        <f t="shared" si="95"/>
        <v>294971.25228202215</v>
      </c>
    </row>
    <row r="122" spans="1:14" ht="16.5" thickBot="1">
      <c r="A122" s="69"/>
      <c r="B122" s="69"/>
      <c r="C122" s="45"/>
      <c r="D122" s="45"/>
      <c r="E122" s="45"/>
      <c r="F122" s="45"/>
      <c r="G122" s="45"/>
      <c r="H122" s="45"/>
      <c r="I122" s="45"/>
      <c r="J122" s="45"/>
      <c r="K122" s="45"/>
      <c r="L122" s="45"/>
      <c r="M122" s="45"/>
    </row>
    <row r="123" spans="1:14" ht="19.5" thickBot="1">
      <c r="A123" s="603" t="s">
        <v>31</v>
      </c>
      <c r="B123" s="604"/>
      <c r="C123" s="604"/>
      <c r="D123" s="604"/>
      <c r="E123" s="607"/>
      <c r="F123" s="414"/>
      <c r="G123" s="414"/>
      <c r="H123" s="414"/>
      <c r="I123" s="414"/>
      <c r="J123" s="414"/>
      <c r="K123" s="414"/>
      <c r="L123" s="414"/>
      <c r="M123" s="414"/>
    </row>
    <row r="124" spans="1:14" ht="16.5" thickBot="1">
      <c r="A124" s="2" t="s">
        <v>1</v>
      </c>
      <c r="B124" s="39"/>
      <c r="C124" s="47">
        <f t="shared" ref="C124:L124" si="96">C$4</f>
        <v>2025</v>
      </c>
      <c r="D124" s="47">
        <f t="shared" si="96"/>
        <v>2026</v>
      </c>
      <c r="E124" s="48">
        <f t="shared" si="96"/>
        <v>2027</v>
      </c>
      <c r="F124" s="48">
        <f t="shared" si="96"/>
        <v>2028</v>
      </c>
      <c r="G124" s="48">
        <f t="shared" si="96"/>
        <v>2029</v>
      </c>
      <c r="H124" s="48">
        <f t="shared" si="96"/>
        <v>2030</v>
      </c>
      <c r="I124" s="48">
        <f t="shared" si="96"/>
        <v>2031</v>
      </c>
      <c r="J124" s="48">
        <f t="shared" si="96"/>
        <v>2032</v>
      </c>
      <c r="K124" s="48">
        <f t="shared" si="96"/>
        <v>2033</v>
      </c>
      <c r="L124" s="48">
        <f t="shared" si="96"/>
        <v>2034</v>
      </c>
      <c r="M124" s="45"/>
    </row>
    <row r="125" spans="1:14">
      <c r="A125" s="8" t="s">
        <v>2</v>
      </c>
      <c r="B125" s="9"/>
      <c r="C125" s="50"/>
      <c r="D125" s="50"/>
      <c r="E125" s="120"/>
      <c r="F125" s="120"/>
      <c r="G125" s="120"/>
      <c r="H125" s="120"/>
      <c r="I125" s="120"/>
      <c r="J125" s="120"/>
      <c r="K125" s="120"/>
      <c r="L125" s="120"/>
      <c r="M125" s="70"/>
    </row>
    <row r="126" spans="1:14">
      <c r="A126" s="5"/>
      <c r="B126" s="10" t="str">
        <f>B6</f>
        <v>Residential Load Management (On Call)</v>
      </c>
      <c r="C126" s="56">
        <f t="shared" ref="C126:L126" si="97">C6*C235</f>
        <v>289.79951436850706</v>
      </c>
      <c r="D126" s="56">
        <f t="shared" si="97"/>
        <v>297.10576076192854</v>
      </c>
      <c r="E126" s="122">
        <f t="shared" si="97"/>
        <v>304.17808488954961</v>
      </c>
      <c r="F126" s="122">
        <f t="shared" si="97"/>
        <v>311.03103688149542</v>
      </c>
      <c r="G126" s="122">
        <f t="shared" si="97"/>
        <v>317.51170962263461</v>
      </c>
      <c r="H126" s="122">
        <f t="shared" si="97"/>
        <v>323.61109547288999</v>
      </c>
      <c r="I126" s="122">
        <f t="shared" si="97"/>
        <v>329.30116037470481</v>
      </c>
      <c r="J126" s="122">
        <f t="shared" si="97"/>
        <v>334.54273946626051</v>
      </c>
      <c r="K126" s="122">
        <f t="shared" si="97"/>
        <v>339.30995514047822</v>
      </c>
      <c r="L126" s="122">
        <f t="shared" si="97"/>
        <v>343.6695739580407</v>
      </c>
      <c r="M126" s="68"/>
      <c r="N126" s="82"/>
    </row>
    <row r="127" spans="1:14">
      <c r="A127" s="5"/>
      <c r="B127" s="10" t="s">
        <v>4</v>
      </c>
      <c r="C127" s="157">
        <f t="shared" ref="C127:L127" si="98">C7*C236</f>
        <v>693</v>
      </c>
      <c r="D127" s="157">
        <f t="shared" si="98"/>
        <v>1155</v>
      </c>
      <c r="E127" s="158">
        <f t="shared" si="98"/>
        <v>1732.5</v>
      </c>
      <c r="F127" s="158">
        <f t="shared" si="98"/>
        <v>1905.7500000000002</v>
      </c>
      <c r="G127" s="158">
        <f t="shared" si="98"/>
        <v>2096.3250000000007</v>
      </c>
      <c r="H127" s="158">
        <f t="shared" si="98"/>
        <v>2305.9575000000009</v>
      </c>
      <c r="I127" s="158">
        <f t="shared" si="98"/>
        <v>2536.5532500000013</v>
      </c>
      <c r="J127" s="158">
        <f t="shared" si="98"/>
        <v>2790.2085750000015</v>
      </c>
      <c r="K127" s="158">
        <f t="shared" si="98"/>
        <v>3069.2294325000016</v>
      </c>
      <c r="L127" s="158">
        <f t="shared" si="98"/>
        <v>3376.1523757500017</v>
      </c>
      <c r="M127" s="68"/>
      <c r="N127" s="82"/>
    </row>
    <row r="128" spans="1:14">
      <c r="A128" s="5"/>
      <c r="B128" s="40" t="str">
        <f>B8</f>
        <v>Residential Air Conditioning</v>
      </c>
      <c r="C128" s="51">
        <f t="shared" ref="C128:L128" si="99">C8*C237</f>
        <v>12168000</v>
      </c>
      <c r="D128" s="51">
        <f t="shared" si="99"/>
        <v>12289680</v>
      </c>
      <c r="E128" s="123">
        <f t="shared" si="99"/>
        <v>12412576.799999999</v>
      </c>
      <c r="F128" s="123">
        <f t="shared" si="99"/>
        <v>12536702.567999998</v>
      </c>
      <c r="G128" s="123">
        <f t="shared" si="99"/>
        <v>12662069.593679998</v>
      </c>
      <c r="H128" s="123">
        <f t="shared" si="99"/>
        <v>12788690.289616799</v>
      </c>
      <c r="I128" s="123">
        <f t="shared" si="99"/>
        <v>12916577.192512967</v>
      </c>
      <c r="J128" s="123">
        <f t="shared" si="99"/>
        <v>13045742.964438096</v>
      </c>
      <c r="K128" s="123">
        <f t="shared" si="99"/>
        <v>13176200.394082477</v>
      </c>
      <c r="L128" s="123">
        <f t="shared" si="99"/>
        <v>13307962.398023302</v>
      </c>
      <c r="M128" s="68"/>
      <c r="N128" s="83"/>
    </row>
    <row r="129" spans="1:18">
      <c r="A129" s="5"/>
      <c r="B129" s="40" t="str">
        <f>B9</f>
        <v>Residential New Construction (BuildSmart)</v>
      </c>
      <c r="C129" s="51">
        <f t="shared" ref="C129:L129" si="100">C9*C238</f>
        <v>3922000</v>
      </c>
      <c r="D129" s="51">
        <f t="shared" si="100"/>
        <v>3961220</v>
      </c>
      <c r="E129" s="123">
        <f t="shared" si="100"/>
        <v>4000832.1999999997</v>
      </c>
      <c r="F129" s="123">
        <f t="shared" si="100"/>
        <v>4040840.5219999999</v>
      </c>
      <c r="G129" s="123">
        <f t="shared" si="100"/>
        <v>4081248.92722</v>
      </c>
      <c r="H129" s="123">
        <f t="shared" si="100"/>
        <v>4122061.4164922</v>
      </c>
      <c r="I129" s="123">
        <f t="shared" si="100"/>
        <v>4163282.0306571224</v>
      </c>
      <c r="J129" s="123">
        <f t="shared" si="100"/>
        <v>4204914.850963694</v>
      </c>
      <c r="K129" s="123">
        <f t="shared" si="100"/>
        <v>4246963.9994733306</v>
      </c>
      <c r="L129" s="123">
        <f t="shared" si="100"/>
        <v>4289433.6394680645</v>
      </c>
      <c r="M129" s="68"/>
      <c r="N129" s="83"/>
    </row>
    <row r="130" spans="1:18">
      <c r="A130" s="5"/>
      <c r="B130" s="40" t="str">
        <f>B10</f>
        <v>Residential Ceiling Insulation</v>
      </c>
      <c r="C130" s="51">
        <f t="shared" ref="C130:L130" si="101">C10*C239</f>
        <v>9993894.4499999993</v>
      </c>
      <c r="D130" s="51">
        <f t="shared" si="101"/>
        <v>8994505.004999999</v>
      </c>
      <c r="E130" s="123">
        <f t="shared" si="101"/>
        <v>8095054.5044999989</v>
      </c>
      <c r="F130" s="123">
        <f t="shared" si="101"/>
        <v>7285549.0540499995</v>
      </c>
      <c r="G130" s="123">
        <f t="shared" si="101"/>
        <v>6556994.1486449987</v>
      </c>
      <c r="H130" s="123">
        <f t="shared" si="101"/>
        <v>5901294.7337804995</v>
      </c>
      <c r="I130" s="123">
        <f t="shared" si="101"/>
        <v>5311165.2604024494</v>
      </c>
      <c r="J130" s="123">
        <f t="shared" si="101"/>
        <v>4780048.7343622046</v>
      </c>
      <c r="K130" s="123">
        <f t="shared" si="101"/>
        <v>4302043.8609259846</v>
      </c>
      <c r="L130" s="123">
        <f t="shared" si="101"/>
        <v>3871839.4748333856</v>
      </c>
      <c r="M130" s="68"/>
      <c r="N130" s="83"/>
    </row>
    <row r="131" spans="1:18">
      <c r="A131" s="5"/>
      <c r="B131" s="170" t="s">
        <v>8</v>
      </c>
      <c r="C131" s="51">
        <f t="shared" ref="C131:L131" si="102">C11*C241</f>
        <v>1010474.6598965317</v>
      </c>
      <c r="D131" s="51">
        <f t="shared" si="102"/>
        <v>1010474.6598965317</v>
      </c>
      <c r="E131" s="123">
        <f t="shared" si="102"/>
        <v>1010474.6598965317</v>
      </c>
      <c r="F131" s="123">
        <f t="shared" si="102"/>
        <v>1010474.6598965317</v>
      </c>
      <c r="G131" s="123">
        <f t="shared" si="102"/>
        <v>1010474.6598965317</v>
      </c>
      <c r="H131" s="123">
        <f t="shared" si="102"/>
        <v>1010474.6598965317</v>
      </c>
      <c r="I131" s="123">
        <f t="shared" si="102"/>
        <v>1010474.6598965317</v>
      </c>
      <c r="J131" s="123">
        <f t="shared" si="102"/>
        <v>1010474.6598965317</v>
      </c>
      <c r="K131" s="123">
        <f t="shared" si="102"/>
        <v>1010474.6598965317</v>
      </c>
      <c r="L131" s="123">
        <f t="shared" si="102"/>
        <v>1010474.6598965317</v>
      </c>
      <c r="M131" s="172"/>
      <c r="N131" s="171"/>
    </row>
    <row r="132" spans="1:18" ht="16.5" thickBot="1">
      <c r="A132" s="7"/>
      <c r="B132" s="41" t="str">
        <f>B12</f>
        <v>Residential Low Income</v>
      </c>
      <c r="C132" s="52">
        <f t="shared" ref="C132:L132" si="103">C12*C241</f>
        <v>19199018.538034104</v>
      </c>
      <c r="D132" s="52">
        <f t="shared" si="103"/>
        <v>19391008.723414443</v>
      </c>
      <c r="E132" s="97">
        <f t="shared" si="103"/>
        <v>19584918.81064859</v>
      </c>
      <c r="F132" s="97">
        <f t="shared" si="103"/>
        <v>19780767.998755075</v>
      </c>
      <c r="G132" s="97">
        <f t="shared" si="103"/>
        <v>19978575.678742629</v>
      </c>
      <c r="H132" s="97">
        <f t="shared" si="103"/>
        <v>20178361.435530052</v>
      </c>
      <c r="I132" s="97">
        <f t="shared" si="103"/>
        <v>20380145.049885351</v>
      </c>
      <c r="J132" s="97">
        <f t="shared" si="103"/>
        <v>20583946.500384204</v>
      </c>
      <c r="K132" s="97">
        <f t="shared" si="103"/>
        <v>20789785.965388048</v>
      </c>
      <c r="L132" s="97">
        <f t="shared" si="103"/>
        <v>20997683.825041927</v>
      </c>
      <c r="M132" s="68"/>
      <c r="N132" s="83"/>
    </row>
    <row r="133" spans="1:18">
      <c r="A133" s="8" t="s">
        <v>10</v>
      </c>
      <c r="B133" s="42"/>
      <c r="C133" s="57"/>
      <c r="D133" s="57"/>
      <c r="E133" s="124"/>
      <c r="F133" s="124"/>
      <c r="G133" s="124"/>
      <c r="H133" s="124"/>
      <c r="I133" s="124"/>
      <c r="J133" s="124"/>
      <c r="K133" s="124"/>
      <c r="L133" s="124"/>
      <c r="M133" s="68"/>
      <c r="N133" s="83"/>
    </row>
    <row r="134" spans="1:18">
      <c r="A134" s="5"/>
      <c r="B134" s="43" t="str">
        <f>B14</f>
        <v>Business On Call</v>
      </c>
      <c r="C134" s="56">
        <f t="shared" ref="C134:L134" si="104">C14*C243</f>
        <v>0</v>
      </c>
      <c r="D134" s="56">
        <f t="shared" si="104"/>
        <v>0</v>
      </c>
      <c r="E134" s="122">
        <f t="shared" si="104"/>
        <v>0</v>
      </c>
      <c r="F134" s="122">
        <f t="shared" si="104"/>
        <v>0</v>
      </c>
      <c r="G134" s="122">
        <f t="shared" si="104"/>
        <v>0</v>
      </c>
      <c r="H134" s="122">
        <f t="shared" si="104"/>
        <v>0</v>
      </c>
      <c r="I134" s="122">
        <f t="shared" si="104"/>
        <v>0</v>
      </c>
      <c r="J134" s="122">
        <f t="shared" si="104"/>
        <v>0</v>
      </c>
      <c r="K134" s="122">
        <f t="shared" si="104"/>
        <v>0</v>
      </c>
      <c r="L134" s="122">
        <f t="shared" si="104"/>
        <v>0</v>
      </c>
      <c r="M134" s="68"/>
      <c r="N134" s="83"/>
    </row>
    <row r="135" spans="1:18">
      <c r="A135" s="5"/>
      <c r="B135" s="40" t="str">
        <f>B15</f>
        <v>Commercial/Industrial Demand Reduction</v>
      </c>
      <c r="C135" s="51">
        <f t="shared" ref="C135:L135" si="105">C15*C244</f>
        <v>56524.238359839052</v>
      </c>
      <c r="D135" s="51">
        <f t="shared" si="105"/>
        <v>55958.995976240658</v>
      </c>
      <c r="E135" s="123">
        <f t="shared" si="105"/>
        <v>55399.40601647825</v>
      </c>
      <c r="F135" s="123">
        <f t="shared" si="105"/>
        <v>54845.411956313466</v>
      </c>
      <c r="G135" s="123">
        <f t="shared" si="105"/>
        <v>54296.957836750335</v>
      </c>
      <c r="H135" s="123">
        <f t="shared" si="105"/>
        <v>53753.988258382829</v>
      </c>
      <c r="I135" s="123">
        <f t="shared" si="105"/>
        <v>53216.448375799002</v>
      </c>
      <c r="J135" s="123">
        <f t="shared" si="105"/>
        <v>52684.283892041014</v>
      </c>
      <c r="K135" s="123">
        <f t="shared" si="105"/>
        <v>52157.441053120609</v>
      </c>
      <c r="L135" s="123">
        <f t="shared" si="105"/>
        <v>51635.866642589397</v>
      </c>
      <c r="M135" s="68"/>
      <c r="N135" s="83"/>
    </row>
    <row r="136" spans="1:18">
      <c r="A136" s="5"/>
      <c r="B136" s="40" t="str">
        <f>B16</f>
        <v>Business Heating, Ventilating, &amp; Air 
Conditioning (HVAC)</v>
      </c>
      <c r="C136" s="51">
        <f t="shared" ref="C136:L136" si="106">C16*C245</f>
        <v>9580379.3830235656</v>
      </c>
      <c r="D136" s="51">
        <f t="shared" si="106"/>
        <v>9676183.1768538002</v>
      </c>
      <c r="E136" s="123">
        <f t="shared" si="106"/>
        <v>9772945.008622339</v>
      </c>
      <c r="F136" s="123">
        <f t="shared" si="106"/>
        <v>9870674.458708562</v>
      </c>
      <c r="G136" s="123">
        <f t="shared" si="106"/>
        <v>9969381.2032956481</v>
      </c>
      <c r="H136" s="123">
        <f t="shared" si="106"/>
        <v>10069075.015328605</v>
      </c>
      <c r="I136" s="123">
        <f t="shared" si="106"/>
        <v>10169765.765481889</v>
      </c>
      <c r="J136" s="123">
        <f t="shared" si="106"/>
        <v>10271463.423136709</v>
      </c>
      <c r="K136" s="123">
        <f t="shared" si="106"/>
        <v>10374178.057368075</v>
      </c>
      <c r="L136" s="123">
        <f t="shared" si="106"/>
        <v>10477919.837941756</v>
      </c>
      <c r="M136" s="68"/>
      <c r="N136" s="83"/>
    </row>
    <row r="137" spans="1:18">
      <c r="A137" s="5"/>
      <c r="B137" s="40" t="str">
        <f>B17</f>
        <v>Business Lighting</v>
      </c>
      <c r="C137" s="51">
        <f t="shared" ref="C137:L137" si="107">C17*C246</f>
        <v>23950948.457558919</v>
      </c>
      <c r="D137" s="51">
        <f t="shared" si="107"/>
        <v>24429967.426710099</v>
      </c>
      <c r="E137" s="123">
        <f t="shared" si="107"/>
        <v>24918566.775244299</v>
      </c>
      <c r="F137" s="123">
        <f t="shared" si="107"/>
        <v>25416938.110749185</v>
      </c>
      <c r="G137" s="123">
        <f t="shared" si="107"/>
        <v>25925276.87296417</v>
      </c>
      <c r="H137" s="123">
        <f t="shared" si="107"/>
        <v>26443782.410423454</v>
      </c>
      <c r="I137" s="123">
        <f t="shared" si="107"/>
        <v>26972658.058631923</v>
      </c>
      <c r="J137" s="123">
        <f t="shared" si="107"/>
        <v>27512111.219804563</v>
      </c>
      <c r="K137" s="123">
        <f t="shared" si="107"/>
        <v>28062353.444200654</v>
      </c>
      <c r="L137" s="123">
        <f t="shared" si="107"/>
        <v>28623600.513084665</v>
      </c>
      <c r="M137" s="68"/>
      <c r="N137" s="83"/>
    </row>
    <row r="138" spans="1:18" ht="16.5" thickBot="1">
      <c r="A138" s="5"/>
      <c r="B138" s="40" t="str">
        <f>B18</f>
        <v>Business Custom Incentive (BCI)</v>
      </c>
      <c r="C138" s="51">
        <f t="shared" ref="C138:L138" si="108">C18*C247</f>
        <v>61472.775000000001</v>
      </c>
      <c r="D138" s="51">
        <f t="shared" si="108"/>
        <v>61472.775000000001</v>
      </c>
      <c r="E138" s="123">
        <f t="shared" si="108"/>
        <v>61472.775000000001</v>
      </c>
      <c r="F138" s="123">
        <f t="shared" si="108"/>
        <v>61472.775000000001</v>
      </c>
      <c r="G138" s="123">
        <f t="shared" si="108"/>
        <v>61472.775000000001</v>
      </c>
      <c r="H138" s="123">
        <f t="shared" si="108"/>
        <v>61472.775000000001</v>
      </c>
      <c r="I138" s="123">
        <f t="shared" si="108"/>
        <v>61472.775000000001</v>
      </c>
      <c r="J138" s="123">
        <f t="shared" si="108"/>
        <v>61472.775000000001</v>
      </c>
      <c r="K138" s="123">
        <f t="shared" si="108"/>
        <v>61472.775000000001</v>
      </c>
      <c r="L138" s="123">
        <f t="shared" si="108"/>
        <v>61472.775000000001</v>
      </c>
      <c r="M138" s="68"/>
      <c r="N138" s="83"/>
    </row>
    <row r="139" spans="1:18">
      <c r="A139" s="38" t="s">
        <v>23</v>
      </c>
      <c r="B139" s="61"/>
      <c r="C139" s="62">
        <f t="shared" ref="C139:L139" si="109">SUM(C126:C132)</f>
        <v>46294370.447445005</v>
      </c>
      <c r="D139" s="62">
        <f t="shared" si="109"/>
        <v>45648340.494071737</v>
      </c>
      <c r="E139" s="125">
        <f t="shared" si="109"/>
        <v>45105893.65313001</v>
      </c>
      <c r="F139" s="125">
        <f t="shared" si="109"/>
        <v>44656551.583738483</v>
      </c>
      <c r="G139" s="125">
        <f t="shared" si="109"/>
        <v>44291776.844893783</v>
      </c>
      <c r="H139" s="125">
        <f t="shared" si="109"/>
        <v>44003512.103911549</v>
      </c>
      <c r="I139" s="125">
        <f t="shared" si="109"/>
        <v>43784510.047764793</v>
      </c>
      <c r="J139" s="125">
        <f t="shared" si="109"/>
        <v>43628252.461359195</v>
      </c>
      <c r="K139" s="125">
        <f t="shared" si="109"/>
        <v>43528877.419154011</v>
      </c>
      <c r="L139" s="125">
        <f t="shared" si="109"/>
        <v>43481113.819212914</v>
      </c>
      <c r="M139" s="68"/>
      <c r="N139" s="214">
        <f>SUM(C139:L139)/10^6</f>
        <v>444.42319887468147</v>
      </c>
      <c r="O139" s="83" t="s">
        <v>28</v>
      </c>
    </row>
    <row r="140" spans="1:18" ht="16.5" thickBot="1">
      <c r="A140" s="4" t="s">
        <v>24</v>
      </c>
      <c r="B140" s="58"/>
      <c r="C140" s="59">
        <f t="shared" ref="C140:E140" si="110">SUM(C134:C138)</f>
        <v>33649324.85394232</v>
      </c>
      <c r="D140" s="59">
        <f t="shared" si="110"/>
        <v>34223582.374540143</v>
      </c>
      <c r="E140" s="126">
        <f t="shared" si="110"/>
        <v>34808383.964883111</v>
      </c>
      <c r="F140" s="126">
        <f t="shared" ref="F140:L140" si="111">SUM(F134:F138)</f>
        <v>35403930.756414063</v>
      </c>
      <c r="G140" s="126">
        <f t="shared" si="111"/>
        <v>36010427.809096567</v>
      </c>
      <c r="H140" s="126">
        <f t="shared" si="111"/>
        <v>36628084.189010441</v>
      </c>
      <c r="I140" s="126">
        <f t="shared" si="111"/>
        <v>37257113.047489606</v>
      </c>
      <c r="J140" s="126">
        <f t="shared" si="111"/>
        <v>37897731.701833315</v>
      </c>
      <c r="K140" s="126">
        <f t="shared" si="111"/>
        <v>38550161.717621848</v>
      </c>
      <c r="L140" s="126">
        <f t="shared" si="111"/>
        <v>39214628.992669009</v>
      </c>
      <c r="M140" s="68"/>
      <c r="N140" s="215">
        <f>SUM(C140:L140)/10^6</f>
        <v>363.64336940750047</v>
      </c>
      <c r="O140" s="83" t="s">
        <v>28</v>
      </c>
    </row>
    <row r="141" spans="1:18" ht="16.5" thickBot="1">
      <c r="A141" s="64" t="s">
        <v>25</v>
      </c>
      <c r="B141" s="65"/>
      <c r="C141" s="66">
        <f t="shared" ref="C141:L141" si="112">C139+C140</f>
        <v>79943695.301387325</v>
      </c>
      <c r="D141" s="66">
        <f t="shared" si="112"/>
        <v>79871922.868611872</v>
      </c>
      <c r="E141" s="127">
        <f t="shared" si="112"/>
        <v>79914277.618013114</v>
      </c>
      <c r="F141" s="127">
        <f t="shared" si="112"/>
        <v>80060482.340152547</v>
      </c>
      <c r="G141" s="127">
        <f t="shared" si="112"/>
        <v>80302204.653990358</v>
      </c>
      <c r="H141" s="127">
        <f t="shared" si="112"/>
        <v>80631596.29292199</v>
      </c>
      <c r="I141" s="127">
        <f t="shared" si="112"/>
        <v>81041623.095254391</v>
      </c>
      <c r="J141" s="127">
        <f t="shared" si="112"/>
        <v>81525984.163192511</v>
      </c>
      <c r="K141" s="127">
        <f t="shared" si="112"/>
        <v>82079039.136775851</v>
      </c>
      <c r="L141" s="127">
        <f t="shared" si="112"/>
        <v>82695742.81188193</v>
      </c>
      <c r="M141" s="68"/>
      <c r="N141" s="216">
        <f t="shared" ref="N141" si="113">N139+N140</f>
        <v>808.06656828218195</v>
      </c>
      <c r="O141" s="83" t="s">
        <v>28</v>
      </c>
    </row>
    <row r="143" spans="1:18" ht="6" customHeight="1">
      <c r="A143" s="90"/>
      <c r="B143" s="90"/>
      <c r="C143" s="90"/>
      <c r="D143" s="90"/>
      <c r="E143" s="90"/>
      <c r="F143" s="90"/>
      <c r="G143" s="90"/>
      <c r="H143" s="90"/>
      <c r="I143" s="90"/>
      <c r="J143" s="90"/>
      <c r="K143" s="90"/>
      <c r="L143" s="90"/>
      <c r="M143" s="90"/>
      <c r="N143" s="90"/>
      <c r="O143" s="90"/>
      <c r="P143" s="90"/>
      <c r="Q143" s="90"/>
      <c r="R143" s="90"/>
    </row>
    <row r="144" spans="1:18" ht="16.5" thickBot="1"/>
    <row r="145" spans="1:19" ht="19.5" thickBot="1">
      <c r="A145" s="603" t="s">
        <v>32</v>
      </c>
      <c r="B145" s="604"/>
      <c r="C145" s="604"/>
      <c r="D145" s="604"/>
      <c r="E145" s="607"/>
      <c r="F145" s="414"/>
      <c r="G145" s="414"/>
      <c r="H145" s="414"/>
      <c r="I145" s="414"/>
      <c r="J145" s="414"/>
      <c r="K145" s="414"/>
      <c r="L145" s="414"/>
      <c r="M145" s="414"/>
      <c r="O145" s="608" t="s">
        <v>33</v>
      </c>
      <c r="P145" s="609"/>
      <c r="Q145" s="610"/>
      <c r="S145" s="169" t="s">
        <v>34</v>
      </c>
    </row>
    <row r="146" spans="1:19" ht="16.5" thickBot="1">
      <c r="A146" s="131" t="s">
        <v>1</v>
      </c>
      <c r="B146" s="132"/>
      <c r="C146" s="133">
        <f t="shared" ref="C146:L146" si="114">C$4</f>
        <v>2025</v>
      </c>
      <c r="D146" s="133">
        <f t="shared" si="114"/>
        <v>2026</v>
      </c>
      <c r="E146" s="134">
        <f t="shared" si="114"/>
        <v>2027</v>
      </c>
      <c r="F146" s="134">
        <f t="shared" si="114"/>
        <v>2028</v>
      </c>
      <c r="G146" s="134">
        <f t="shared" si="114"/>
        <v>2029</v>
      </c>
      <c r="H146" s="134">
        <f t="shared" si="114"/>
        <v>2030</v>
      </c>
      <c r="I146" s="134">
        <f t="shared" si="114"/>
        <v>2031</v>
      </c>
      <c r="J146" s="134">
        <f t="shared" si="114"/>
        <v>2032</v>
      </c>
      <c r="K146" s="134">
        <f t="shared" si="114"/>
        <v>2033</v>
      </c>
      <c r="L146" s="134">
        <f t="shared" si="114"/>
        <v>2034</v>
      </c>
      <c r="M146" s="156"/>
      <c r="O146" s="46">
        <f>C146</f>
        <v>2025</v>
      </c>
      <c r="P146" s="47">
        <f t="shared" ref="P146:Q146" si="115">D146</f>
        <v>2026</v>
      </c>
      <c r="Q146" s="48">
        <f t="shared" si="115"/>
        <v>2027</v>
      </c>
      <c r="S146" s="46"/>
    </row>
    <row r="147" spans="1:19">
      <c r="A147" s="135" t="s">
        <v>2</v>
      </c>
      <c r="B147" s="136"/>
      <c r="C147" s="370"/>
      <c r="D147" s="370"/>
      <c r="E147" s="371"/>
      <c r="F147" s="371"/>
      <c r="G147" s="371"/>
      <c r="H147" s="371"/>
      <c r="I147" s="371"/>
      <c r="J147" s="371"/>
      <c r="K147" s="371"/>
      <c r="L147" s="371"/>
      <c r="M147" s="166"/>
      <c r="O147" s="130"/>
      <c r="P147" s="50"/>
      <c r="Q147" s="120"/>
      <c r="S147" s="390"/>
    </row>
    <row r="148" spans="1:19">
      <c r="A148" s="139"/>
      <c r="B148" s="140" t="str">
        <f>B44</f>
        <v>Residential Load Management (On Call)</v>
      </c>
      <c r="C148" s="141">
        <f t="shared" ref="C148:L149" si="116">($S148*$O$148)</f>
        <v>2.8189860000000002</v>
      </c>
      <c r="D148" s="141">
        <f t="shared" si="116"/>
        <v>2.8189860000000002</v>
      </c>
      <c r="E148" s="142">
        <f t="shared" si="116"/>
        <v>2.8189860000000002</v>
      </c>
      <c r="F148" s="142">
        <f t="shared" si="116"/>
        <v>2.8189860000000002</v>
      </c>
      <c r="G148" s="142">
        <f t="shared" si="116"/>
        <v>2.8189860000000002</v>
      </c>
      <c r="H148" s="142">
        <f t="shared" si="116"/>
        <v>2.8189860000000002</v>
      </c>
      <c r="I148" s="142">
        <f t="shared" si="116"/>
        <v>2.8189860000000002</v>
      </c>
      <c r="J148" s="142">
        <f t="shared" si="116"/>
        <v>2.8189860000000002</v>
      </c>
      <c r="K148" s="142">
        <f t="shared" si="116"/>
        <v>2.8189860000000002</v>
      </c>
      <c r="L148" s="142">
        <f t="shared" si="116"/>
        <v>2.8189860000000002</v>
      </c>
      <c r="M148" s="167"/>
      <c r="O148" s="54">
        <v>1</v>
      </c>
      <c r="P148" s="55">
        <v>1</v>
      </c>
      <c r="Q148" s="121">
        <v>1</v>
      </c>
      <c r="S148" s="391">
        <f>+S201*SkW_MtrtoGen</f>
        <v>2.8189860000000002</v>
      </c>
    </row>
    <row r="149" spans="1:19">
      <c r="A149" s="139"/>
      <c r="B149" s="10" t="s">
        <v>4</v>
      </c>
      <c r="C149" s="141">
        <f t="shared" si="116"/>
        <v>2.016578</v>
      </c>
      <c r="D149" s="141">
        <f t="shared" si="116"/>
        <v>2.016578</v>
      </c>
      <c r="E149" s="142">
        <f t="shared" si="116"/>
        <v>2.016578</v>
      </c>
      <c r="F149" s="142">
        <f t="shared" si="116"/>
        <v>2.016578</v>
      </c>
      <c r="G149" s="142">
        <f t="shared" si="116"/>
        <v>2.016578</v>
      </c>
      <c r="H149" s="142">
        <f t="shared" si="116"/>
        <v>2.016578</v>
      </c>
      <c r="I149" s="142">
        <f t="shared" si="116"/>
        <v>2.016578</v>
      </c>
      <c r="J149" s="142">
        <f t="shared" si="116"/>
        <v>2.016578</v>
      </c>
      <c r="K149" s="142">
        <f t="shared" si="116"/>
        <v>2.016578</v>
      </c>
      <c r="L149" s="142">
        <f t="shared" si="116"/>
        <v>2.016578</v>
      </c>
      <c r="M149" s="167"/>
      <c r="O149" s="54"/>
      <c r="P149" s="55"/>
      <c r="Q149" s="121"/>
      <c r="S149" s="391">
        <f>1.91*SkW_MtrtoGen</f>
        <v>2.016578</v>
      </c>
    </row>
    <row r="150" spans="1:19">
      <c r="A150" s="139"/>
      <c r="B150" s="143" t="str">
        <f>B46</f>
        <v>Residential Air Conditioning</v>
      </c>
      <c r="C150" s="144">
        <f>($S150*$O$150)</f>
        <v>0.126696</v>
      </c>
      <c r="D150" s="144">
        <f t="shared" ref="D150:L150" si="117">($S150*$O$150)</f>
        <v>0.126696</v>
      </c>
      <c r="E150" s="145">
        <f t="shared" si="117"/>
        <v>0.126696</v>
      </c>
      <c r="F150" s="145">
        <f t="shared" si="117"/>
        <v>0.126696</v>
      </c>
      <c r="G150" s="145">
        <f t="shared" si="117"/>
        <v>0.126696</v>
      </c>
      <c r="H150" s="145">
        <f t="shared" si="117"/>
        <v>0.126696</v>
      </c>
      <c r="I150" s="145">
        <f t="shared" si="117"/>
        <v>0.126696</v>
      </c>
      <c r="J150" s="145">
        <f t="shared" si="117"/>
        <v>0.126696</v>
      </c>
      <c r="K150" s="145">
        <f t="shared" si="117"/>
        <v>0.126696</v>
      </c>
      <c r="L150" s="145">
        <f t="shared" si="117"/>
        <v>0.126696</v>
      </c>
      <c r="M150" s="167"/>
      <c r="O150" s="54">
        <v>1</v>
      </c>
      <c r="P150" s="55">
        <v>1</v>
      </c>
      <c r="Q150" s="121">
        <v>1</v>
      </c>
      <c r="S150" s="557">
        <f>0.12*Q200</f>
        <v>0.126696</v>
      </c>
    </row>
    <row r="151" spans="1:19">
      <c r="A151" s="139"/>
      <c r="B151" s="143" t="str">
        <f>B47</f>
        <v>Residential New Construction (BuildSmart)</v>
      </c>
      <c r="C151" s="144">
        <f>($S151*$O$151)</f>
        <v>0.39064600000000005</v>
      </c>
      <c r="D151" s="144">
        <f t="shared" ref="D151:L151" si="118">($S151*$O$151)</f>
        <v>0.39064600000000005</v>
      </c>
      <c r="E151" s="145">
        <f t="shared" si="118"/>
        <v>0.39064600000000005</v>
      </c>
      <c r="F151" s="145">
        <f t="shared" si="118"/>
        <v>0.39064600000000005</v>
      </c>
      <c r="G151" s="145">
        <f t="shared" si="118"/>
        <v>0.39064600000000005</v>
      </c>
      <c r="H151" s="145">
        <f t="shared" si="118"/>
        <v>0.39064600000000005</v>
      </c>
      <c r="I151" s="145">
        <f t="shared" si="118"/>
        <v>0.39064600000000005</v>
      </c>
      <c r="J151" s="145">
        <f t="shared" si="118"/>
        <v>0.39064600000000005</v>
      </c>
      <c r="K151" s="145">
        <f t="shared" si="118"/>
        <v>0.39064600000000005</v>
      </c>
      <c r="L151" s="145">
        <f t="shared" si="118"/>
        <v>0.39064600000000005</v>
      </c>
      <c r="M151" s="167"/>
      <c r="O151" s="54">
        <v>1</v>
      </c>
      <c r="P151" s="55">
        <v>1</v>
      </c>
      <c r="Q151" s="121">
        <v>1</v>
      </c>
      <c r="S151" s="392">
        <f>0.37*SkW_MtrtoGen</f>
        <v>0.39064600000000005</v>
      </c>
    </row>
    <row r="152" spans="1:19">
      <c r="A152" s="139"/>
      <c r="B152" s="143" t="str">
        <f>B48</f>
        <v>Residential Ceiling Insulation</v>
      </c>
      <c r="C152" s="144">
        <f>($S152*$O$152)</f>
        <v>1.7081875284141261</v>
      </c>
      <c r="D152" s="144">
        <f t="shared" ref="D152:L152" si="119">($S152*$O$152)</f>
        <v>1.7081875284141261</v>
      </c>
      <c r="E152" s="145">
        <f t="shared" si="119"/>
        <v>1.7081875284141261</v>
      </c>
      <c r="F152" s="145">
        <f t="shared" si="119"/>
        <v>1.7081875284141261</v>
      </c>
      <c r="G152" s="145">
        <f t="shared" si="119"/>
        <v>1.7081875284141261</v>
      </c>
      <c r="H152" s="145">
        <f t="shared" si="119"/>
        <v>1.7081875284141261</v>
      </c>
      <c r="I152" s="145">
        <f t="shared" si="119"/>
        <v>1.7081875284141261</v>
      </c>
      <c r="J152" s="145">
        <f t="shared" si="119"/>
        <v>1.7081875284141261</v>
      </c>
      <c r="K152" s="145">
        <f t="shared" si="119"/>
        <v>1.7081875284141261</v>
      </c>
      <c r="L152" s="145">
        <f t="shared" si="119"/>
        <v>1.7081875284141261</v>
      </c>
      <c r="M152" s="167"/>
      <c r="O152" s="54">
        <v>1</v>
      </c>
      <c r="P152" s="55">
        <v>1</v>
      </c>
      <c r="Q152" s="121">
        <v>1</v>
      </c>
      <c r="S152" s="392">
        <v>1.7081875284141261</v>
      </c>
    </row>
    <row r="153" spans="1:19">
      <c r="A153" s="5"/>
      <c r="B153" s="170" t="s">
        <v>8</v>
      </c>
      <c r="C153" s="477">
        <f>($S153*$O$153)</f>
        <v>0.11613800000000001</v>
      </c>
      <c r="D153" s="477">
        <f t="shared" ref="D153:L153" si="120">($S153*$O$153)</f>
        <v>0.11613800000000001</v>
      </c>
      <c r="E153" s="477">
        <f t="shared" si="120"/>
        <v>0.11613800000000001</v>
      </c>
      <c r="F153" s="477">
        <f t="shared" si="120"/>
        <v>0.11613800000000001</v>
      </c>
      <c r="G153" s="477">
        <f t="shared" si="120"/>
        <v>0.11613800000000001</v>
      </c>
      <c r="H153" s="477">
        <f t="shared" si="120"/>
        <v>0.11613800000000001</v>
      </c>
      <c r="I153" s="477">
        <f t="shared" si="120"/>
        <v>0.11613800000000001</v>
      </c>
      <c r="J153" s="477">
        <f t="shared" si="120"/>
        <v>0.11613800000000001</v>
      </c>
      <c r="K153" s="477">
        <f t="shared" si="120"/>
        <v>0.11613800000000001</v>
      </c>
      <c r="L153" s="477">
        <f t="shared" si="120"/>
        <v>0.11613800000000001</v>
      </c>
      <c r="M153" s="281"/>
      <c r="N153" s="286"/>
      <c r="O153" s="287">
        <v>1</v>
      </c>
      <c r="P153" s="288">
        <v>1</v>
      </c>
      <c r="Q153" s="289">
        <v>1</v>
      </c>
      <c r="S153" s="393">
        <f>0.11*1.0558</f>
        <v>0.11613800000000001</v>
      </c>
    </row>
    <row r="154" spans="1:19" ht="16.5" thickBot="1">
      <c r="A154" s="146"/>
      <c r="B154" s="147" t="str">
        <f>B50</f>
        <v>Residential Low Income</v>
      </c>
      <c r="C154" s="148">
        <f>($S154*$O$154)</f>
        <v>0.8982774</v>
      </c>
      <c r="D154" s="148">
        <f t="shared" ref="D154:L154" si="121">($S154*$O$154)</f>
        <v>0.8982774</v>
      </c>
      <c r="E154" s="149">
        <f t="shared" si="121"/>
        <v>0.8982774</v>
      </c>
      <c r="F154" s="149">
        <f t="shared" si="121"/>
        <v>0.8982774</v>
      </c>
      <c r="G154" s="149">
        <f t="shared" si="121"/>
        <v>0.8982774</v>
      </c>
      <c r="H154" s="149">
        <f t="shared" si="121"/>
        <v>0.8982774</v>
      </c>
      <c r="I154" s="149">
        <f t="shared" si="121"/>
        <v>0.8982774</v>
      </c>
      <c r="J154" s="149">
        <f t="shared" si="121"/>
        <v>0.8982774</v>
      </c>
      <c r="K154" s="149">
        <f t="shared" si="121"/>
        <v>0.8982774</v>
      </c>
      <c r="L154" s="149">
        <f t="shared" si="121"/>
        <v>0.8982774</v>
      </c>
      <c r="M154" s="167"/>
      <c r="O154" s="54">
        <v>1</v>
      </c>
      <c r="P154" s="55">
        <v>1</v>
      </c>
      <c r="Q154" s="121">
        <v>1</v>
      </c>
      <c r="S154" s="394">
        <f>0.42+(0.3*1.51)*SkW_MtrtoGen</f>
        <v>0.8982774</v>
      </c>
    </row>
    <row r="155" spans="1:19">
      <c r="A155" s="135" t="s">
        <v>10</v>
      </c>
      <c r="B155" s="150"/>
      <c r="C155" s="151"/>
      <c r="D155" s="151"/>
      <c r="E155" s="152"/>
      <c r="F155" s="152"/>
      <c r="G155" s="152"/>
      <c r="H155" s="152"/>
      <c r="I155" s="152"/>
      <c r="J155" s="152"/>
      <c r="K155" s="152"/>
      <c r="L155" s="152"/>
      <c r="M155" s="167"/>
      <c r="N155" s="348"/>
      <c r="O155" s="564">
        <v>1</v>
      </c>
      <c r="P155" s="565">
        <v>1</v>
      </c>
      <c r="Q155" s="566">
        <v>1</v>
      </c>
      <c r="R155" s="348"/>
      <c r="S155" s="395"/>
    </row>
    <row r="156" spans="1:19">
      <c r="A156" s="139"/>
      <c r="B156" s="153" t="str">
        <f>B52</f>
        <v>Business On Call</v>
      </c>
      <c r="C156" s="141">
        <f>($S156*$O$156)</f>
        <v>1.06</v>
      </c>
      <c r="D156" s="141">
        <f t="shared" ref="D156:L160" si="122">($S156*$O$148)</f>
        <v>1.06</v>
      </c>
      <c r="E156" s="142">
        <f t="shared" si="122"/>
        <v>1.06</v>
      </c>
      <c r="F156" s="142">
        <f t="shared" si="122"/>
        <v>1.06</v>
      </c>
      <c r="G156" s="142">
        <f t="shared" si="122"/>
        <v>1.06</v>
      </c>
      <c r="H156" s="142">
        <f t="shared" si="122"/>
        <v>1.06</v>
      </c>
      <c r="I156" s="142">
        <f t="shared" si="122"/>
        <v>1.06</v>
      </c>
      <c r="J156" s="142">
        <f t="shared" si="122"/>
        <v>1.06</v>
      </c>
      <c r="K156" s="142">
        <f t="shared" si="122"/>
        <v>1.06</v>
      </c>
      <c r="L156" s="142">
        <f t="shared" si="122"/>
        <v>1.06</v>
      </c>
      <c r="M156" s="167"/>
      <c r="N156" s="348"/>
      <c r="O156" s="567">
        <v>1</v>
      </c>
      <c r="P156" s="568">
        <v>1</v>
      </c>
      <c r="Q156" s="569">
        <v>1</v>
      </c>
      <c r="R156" s="348"/>
      <c r="S156" s="391">
        <v>1.06</v>
      </c>
    </row>
    <row r="157" spans="1:19">
      <c r="A157" s="139"/>
      <c r="B157" s="143" t="str">
        <f>B53</f>
        <v>Commercial/Industrial Demand Reduction</v>
      </c>
      <c r="C157" s="144">
        <f>($S157*$O$157)</f>
        <v>1.06</v>
      </c>
      <c r="D157" s="144">
        <f t="shared" si="122"/>
        <v>1.06</v>
      </c>
      <c r="E157" s="145">
        <f t="shared" si="122"/>
        <v>1.06</v>
      </c>
      <c r="F157" s="145">
        <f t="shared" si="122"/>
        <v>1.06</v>
      </c>
      <c r="G157" s="145">
        <f t="shared" si="122"/>
        <v>1.06</v>
      </c>
      <c r="H157" s="145">
        <f t="shared" si="122"/>
        <v>1.06</v>
      </c>
      <c r="I157" s="145">
        <f t="shared" si="122"/>
        <v>1.06</v>
      </c>
      <c r="J157" s="145">
        <f t="shared" si="122"/>
        <v>1.06</v>
      </c>
      <c r="K157" s="145">
        <f t="shared" si="122"/>
        <v>1.06</v>
      </c>
      <c r="L157" s="145">
        <f t="shared" si="122"/>
        <v>1.06</v>
      </c>
      <c r="M157" s="167"/>
      <c r="N157" s="348"/>
      <c r="O157" s="567">
        <v>1</v>
      </c>
      <c r="P157" s="568">
        <v>1</v>
      </c>
      <c r="Q157" s="569">
        <v>1</v>
      </c>
      <c r="R157" s="348"/>
      <c r="S157" s="392">
        <v>1.06</v>
      </c>
    </row>
    <row r="158" spans="1:19">
      <c r="A158" s="139"/>
      <c r="B158" s="374" t="str">
        <f>B54</f>
        <v>Business Heating, Ventilating, &amp; Air 
Conditioning (HVAC)</v>
      </c>
      <c r="C158" s="144">
        <f>($S158*$O$158)</f>
        <v>1.06</v>
      </c>
      <c r="D158" s="144">
        <f t="shared" si="122"/>
        <v>1.06</v>
      </c>
      <c r="E158" s="145">
        <f t="shared" si="122"/>
        <v>1.06</v>
      </c>
      <c r="F158" s="145">
        <f t="shared" si="122"/>
        <v>1.06</v>
      </c>
      <c r="G158" s="145">
        <f t="shared" si="122"/>
        <v>1.06</v>
      </c>
      <c r="H158" s="145">
        <f t="shared" si="122"/>
        <v>1.06</v>
      </c>
      <c r="I158" s="145">
        <f t="shared" si="122"/>
        <v>1.06</v>
      </c>
      <c r="J158" s="145">
        <f t="shared" si="122"/>
        <v>1.06</v>
      </c>
      <c r="K158" s="145">
        <f t="shared" si="122"/>
        <v>1.06</v>
      </c>
      <c r="L158" s="145">
        <f t="shared" si="122"/>
        <v>1.06</v>
      </c>
      <c r="M158" s="167"/>
      <c r="N158" s="348"/>
      <c r="O158" s="567">
        <v>1</v>
      </c>
      <c r="P158" s="568">
        <v>1</v>
      </c>
      <c r="Q158" s="569">
        <v>1</v>
      </c>
      <c r="R158" s="348"/>
      <c r="S158" s="392">
        <v>1.06</v>
      </c>
    </row>
    <row r="159" spans="1:19">
      <c r="A159" s="139"/>
      <c r="B159" s="143" t="str">
        <f>B55</f>
        <v>Business Lighting</v>
      </c>
      <c r="C159" s="144">
        <f>($S159*$O$159)</f>
        <v>1.06</v>
      </c>
      <c r="D159" s="144">
        <f t="shared" si="122"/>
        <v>1.06</v>
      </c>
      <c r="E159" s="145">
        <f t="shared" si="122"/>
        <v>1.06</v>
      </c>
      <c r="F159" s="145">
        <f t="shared" si="122"/>
        <v>1.06</v>
      </c>
      <c r="G159" s="145">
        <f t="shared" si="122"/>
        <v>1.06</v>
      </c>
      <c r="H159" s="145">
        <f t="shared" si="122"/>
        <v>1.06</v>
      </c>
      <c r="I159" s="145">
        <f t="shared" si="122"/>
        <v>1.06</v>
      </c>
      <c r="J159" s="145">
        <f t="shared" si="122"/>
        <v>1.06</v>
      </c>
      <c r="K159" s="145">
        <f t="shared" si="122"/>
        <v>1.06</v>
      </c>
      <c r="L159" s="145">
        <f t="shared" si="122"/>
        <v>1.06</v>
      </c>
      <c r="M159" s="167"/>
      <c r="N159" s="348"/>
      <c r="O159" s="567">
        <v>1</v>
      </c>
      <c r="P159" s="568">
        <v>1</v>
      </c>
      <c r="Q159" s="569">
        <v>1</v>
      </c>
      <c r="R159" s="348"/>
      <c r="S159" s="392">
        <v>1.06</v>
      </c>
    </row>
    <row r="160" spans="1:19" ht="16.5" thickBot="1">
      <c r="A160" s="146"/>
      <c r="B160" s="147" t="str">
        <f>B56</f>
        <v>Business Custom Incentive (BCI)</v>
      </c>
      <c r="C160" s="148">
        <f>($S160*$O$160)</f>
        <v>1.06</v>
      </c>
      <c r="D160" s="148">
        <f t="shared" si="122"/>
        <v>1.06</v>
      </c>
      <c r="E160" s="149">
        <f t="shared" si="122"/>
        <v>1.06</v>
      </c>
      <c r="F160" s="149">
        <f t="shared" si="122"/>
        <v>1.06</v>
      </c>
      <c r="G160" s="149">
        <f t="shared" si="122"/>
        <v>1.06</v>
      </c>
      <c r="H160" s="149">
        <f t="shared" si="122"/>
        <v>1.06</v>
      </c>
      <c r="I160" s="149">
        <f t="shared" si="122"/>
        <v>1.06</v>
      </c>
      <c r="J160" s="149">
        <f t="shared" si="122"/>
        <v>1.06</v>
      </c>
      <c r="K160" s="149">
        <f t="shared" si="122"/>
        <v>1.06</v>
      </c>
      <c r="L160" s="149">
        <f t="shared" si="122"/>
        <v>1.06</v>
      </c>
      <c r="M160" s="167"/>
      <c r="N160" s="348"/>
      <c r="O160" s="570">
        <v>1</v>
      </c>
      <c r="P160" s="571">
        <v>1</v>
      </c>
      <c r="Q160" s="572">
        <v>1</v>
      </c>
      <c r="R160" s="348"/>
      <c r="S160" s="392">
        <v>1.06</v>
      </c>
    </row>
    <row r="161" spans="1:19" ht="16.5" thickBot="1">
      <c r="A161" s="154"/>
      <c r="B161" s="154"/>
      <c r="C161" s="154"/>
      <c r="D161" s="154"/>
      <c r="E161" s="154"/>
      <c r="F161" s="154"/>
      <c r="G161" s="154"/>
      <c r="H161" s="154"/>
      <c r="I161" s="154"/>
      <c r="J161" s="154"/>
      <c r="K161" s="154"/>
      <c r="L161" s="154"/>
      <c r="M161" s="154"/>
    </row>
    <row r="162" spans="1:19" ht="19.5" thickBot="1">
      <c r="A162" s="603" t="s">
        <v>35</v>
      </c>
      <c r="B162" s="604"/>
      <c r="C162" s="604"/>
      <c r="D162" s="604"/>
      <c r="E162" s="607"/>
      <c r="F162" s="414"/>
      <c r="G162" s="414"/>
      <c r="H162" s="414"/>
      <c r="I162" s="414"/>
      <c r="J162" s="414"/>
      <c r="K162" s="414"/>
      <c r="L162" s="414"/>
      <c r="M162" s="414"/>
      <c r="S162" s="169" t="s">
        <v>36</v>
      </c>
    </row>
    <row r="163" spans="1:19" ht="16.5" thickBot="1">
      <c r="A163" s="131" t="s">
        <v>1</v>
      </c>
      <c r="B163" s="132"/>
      <c r="C163" s="133">
        <f t="shared" ref="C163:L163" si="123">C$4</f>
        <v>2025</v>
      </c>
      <c r="D163" s="133">
        <f t="shared" si="123"/>
        <v>2026</v>
      </c>
      <c r="E163" s="134">
        <f t="shared" si="123"/>
        <v>2027</v>
      </c>
      <c r="F163" s="134">
        <f t="shared" si="123"/>
        <v>2028</v>
      </c>
      <c r="G163" s="134">
        <f t="shared" si="123"/>
        <v>2029</v>
      </c>
      <c r="H163" s="134">
        <f t="shared" si="123"/>
        <v>2030</v>
      </c>
      <c r="I163" s="134">
        <f t="shared" si="123"/>
        <v>2031</v>
      </c>
      <c r="J163" s="134">
        <f t="shared" si="123"/>
        <v>2032</v>
      </c>
      <c r="K163" s="134">
        <f t="shared" si="123"/>
        <v>2033</v>
      </c>
      <c r="L163" s="134">
        <f t="shared" si="123"/>
        <v>2034</v>
      </c>
      <c r="M163" s="156"/>
      <c r="S163" s="46"/>
    </row>
    <row r="164" spans="1:19">
      <c r="A164" s="135" t="s">
        <v>2</v>
      </c>
      <c r="B164" s="136"/>
      <c r="C164" s="137"/>
      <c r="D164" s="137"/>
      <c r="E164" s="138"/>
      <c r="F164" s="138"/>
      <c r="G164" s="138"/>
      <c r="H164" s="138"/>
      <c r="I164" s="138"/>
      <c r="J164" s="138"/>
      <c r="K164" s="138"/>
      <c r="L164" s="138"/>
      <c r="M164" s="166"/>
      <c r="S164" s="390"/>
    </row>
    <row r="165" spans="1:19">
      <c r="A165" s="139"/>
      <c r="B165" s="140" t="str">
        <f>B148</f>
        <v>Residential Load Management (On Call)</v>
      </c>
      <c r="C165" s="141">
        <f t="shared" ref="C165:L171" si="124">($S165*$O$148)</f>
        <v>2.6289420000000003</v>
      </c>
      <c r="D165" s="141">
        <f t="shared" si="124"/>
        <v>2.6289420000000003</v>
      </c>
      <c r="E165" s="142">
        <f t="shared" si="124"/>
        <v>2.6289420000000003</v>
      </c>
      <c r="F165" s="142">
        <f t="shared" si="124"/>
        <v>2.6289420000000003</v>
      </c>
      <c r="G165" s="142">
        <f t="shared" si="124"/>
        <v>2.6289420000000003</v>
      </c>
      <c r="H165" s="142">
        <f t="shared" si="124"/>
        <v>2.6289420000000003</v>
      </c>
      <c r="I165" s="142">
        <f t="shared" si="124"/>
        <v>2.6289420000000003</v>
      </c>
      <c r="J165" s="142">
        <f t="shared" si="124"/>
        <v>2.6289420000000003</v>
      </c>
      <c r="K165" s="142">
        <f t="shared" si="124"/>
        <v>2.6289420000000003</v>
      </c>
      <c r="L165" s="142">
        <f t="shared" si="124"/>
        <v>2.6289420000000003</v>
      </c>
      <c r="M165" s="167"/>
      <c r="S165" s="391">
        <f>+S218*WkW_MtrtoGen</f>
        <v>2.6289420000000003</v>
      </c>
    </row>
    <row r="166" spans="1:19">
      <c r="A166" s="139"/>
      <c r="B166" s="10" t="s">
        <v>4</v>
      </c>
      <c r="C166" s="141">
        <f t="shared" si="124"/>
        <v>3.8209402000000003</v>
      </c>
      <c r="D166" s="141">
        <f t="shared" si="124"/>
        <v>3.8209402000000003</v>
      </c>
      <c r="E166" s="142">
        <f t="shared" si="124"/>
        <v>3.8209402000000003</v>
      </c>
      <c r="F166" s="142">
        <f t="shared" si="124"/>
        <v>3.8209402000000003</v>
      </c>
      <c r="G166" s="142">
        <f t="shared" si="124"/>
        <v>3.8209402000000003</v>
      </c>
      <c r="H166" s="142">
        <f t="shared" si="124"/>
        <v>3.8209402000000003</v>
      </c>
      <c r="I166" s="142">
        <f t="shared" si="124"/>
        <v>3.8209402000000003</v>
      </c>
      <c r="J166" s="142">
        <f t="shared" si="124"/>
        <v>3.8209402000000003</v>
      </c>
      <c r="K166" s="142">
        <f t="shared" si="124"/>
        <v>3.8209402000000003</v>
      </c>
      <c r="L166" s="142">
        <f t="shared" si="124"/>
        <v>3.8209402000000003</v>
      </c>
      <c r="M166" s="167"/>
      <c r="S166" s="391">
        <f>3.619*WkW_MtrtoGen</f>
        <v>3.8209402000000003</v>
      </c>
    </row>
    <row r="167" spans="1:19">
      <c r="A167" s="139"/>
      <c r="B167" s="143" t="str">
        <f>B150</f>
        <v>Residential Air Conditioning</v>
      </c>
      <c r="C167" s="144">
        <f t="shared" si="124"/>
        <v>0.30618200000000001</v>
      </c>
      <c r="D167" s="144">
        <f t="shared" si="124"/>
        <v>0.30618200000000001</v>
      </c>
      <c r="E167" s="145">
        <f t="shared" si="124"/>
        <v>0.30618200000000001</v>
      </c>
      <c r="F167" s="145">
        <f t="shared" si="124"/>
        <v>0.30618200000000001</v>
      </c>
      <c r="G167" s="145">
        <f t="shared" si="124"/>
        <v>0.30618200000000001</v>
      </c>
      <c r="H167" s="145">
        <f t="shared" si="124"/>
        <v>0.30618200000000001</v>
      </c>
      <c r="I167" s="145">
        <f t="shared" si="124"/>
        <v>0.30618200000000001</v>
      </c>
      <c r="J167" s="145">
        <f t="shared" si="124"/>
        <v>0.30618200000000001</v>
      </c>
      <c r="K167" s="145">
        <f t="shared" si="124"/>
        <v>0.30618200000000001</v>
      </c>
      <c r="L167" s="145">
        <f t="shared" si="124"/>
        <v>0.30618200000000001</v>
      </c>
      <c r="M167" s="167"/>
      <c r="S167" s="557">
        <f>0.29*Q201</f>
        <v>0.30618200000000001</v>
      </c>
    </row>
    <row r="168" spans="1:19">
      <c r="A168" s="139"/>
      <c r="B168" s="143" t="str">
        <f>B151</f>
        <v>Residential New Construction (BuildSmart)</v>
      </c>
      <c r="C168" s="144">
        <f t="shared" si="124"/>
        <v>0.13725400000000001</v>
      </c>
      <c r="D168" s="144">
        <f t="shared" si="124"/>
        <v>0.13725400000000001</v>
      </c>
      <c r="E168" s="145">
        <f t="shared" si="124"/>
        <v>0.13725400000000001</v>
      </c>
      <c r="F168" s="145">
        <f t="shared" si="124"/>
        <v>0.13725400000000001</v>
      </c>
      <c r="G168" s="145">
        <f t="shared" si="124"/>
        <v>0.13725400000000001</v>
      </c>
      <c r="H168" s="145">
        <f t="shared" si="124"/>
        <v>0.13725400000000001</v>
      </c>
      <c r="I168" s="145">
        <f t="shared" si="124"/>
        <v>0.13725400000000001</v>
      </c>
      <c r="J168" s="145">
        <f t="shared" si="124"/>
        <v>0.13725400000000001</v>
      </c>
      <c r="K168" s="145">
        <f t="shared" si="124"/>
        <v>0.13725400000000001</v>
      </c>
      <c r="L168" s="145">
        <f t="shared" si="124"/>
        <v>0.13725400000000001</v>
      </c>
      <c r="M168" s="167"/>
      <c r="S168" s="392">
        <f>0.13*WkW_MtrtoGen</f>
        <v>0.13725400000000001</v>
      </c>
    </row>
    <row r="169" spans="1:19">
      <c r="A169" s="139"/>
      <c r="B169" s="143" t="str">
        <f>B152</f>
        <v>Residential Ceiling Insulation</v>
      </c>
      <c r="C169" s="144">
        <f t="shared" si="124"/>
        <v>0.6304514939519108</v>
      </c>
      <c r="D169" s="144">
        <f t="shared" si="124"/>
        <v>0.6304514939519108</v>
      </c>
      <c r="E169" s="145">
        <f t="shared" si="124"/>
        <v>0.6304514939519108</v>
      </c>
      <c r="F169" s="145">
        <f t="shared" si="124"/>
        <v>0.6304514939519108</v>
      </c>
      <c r="G169" s="145">
        <f t="shared" si="124"/>
        <v>0.6304514939519108</v>
      </c>
      <c r="H169" s="145">
        <f t="shared" si="124"/>
        <v>0.6304514939519108</v>
      </c>
      <c r="I169" s="145">
        <f t="shared" si="124"/>
        <v>0.6304514939519108</v>
      </c>
      <c r="J169" s="145">
        <f t="shared" si="124"/>
        <v>0.6304514939519108</v>
      </c>
      <c r="K169" s="145">
        <f t="shared" si="124"/>
        <v>0.6304514939519108</v>
      </c>
      <c r="L169" s="145">
        <f t="shared" si="124"/>
        <v>0.6304514939519108</v>
      </c>
      <c r="M169" s="167"/>
      <c r="S169" s="392">
        <v>0.6304514939519108</v>
      </c>
    </row>
    <row r="170" spans="1:19">
      <c r="A170" s="5"/>
      <c r="B170" s="170" t="s">
        <v>8</v>
      </c>
      <c r="C170" s="477">
        <f t="shared" si="124"/>
        <v>0</v>
      </c>
      <c r="D170" s="477">
        <f t="shared" si="124"/>
        <v>0</v>
      </c>
      <c r="E170" s="478">
        <f t="shared" si="124"/>
        <v>0</v>
      </c>
      <c r="F170" s="478">
        <f t="shared" si="124"/>
        <v>0</v>
      </c>
      <c r="G170" s="478">
        <f t="shared" si="124"/>
        <v>0</v>
      </c>
      <c r="H170" s="478">
        <f t="shared" si="124"/>
        <v>0</v>
      </c>
      <c r="I170" s="478">
        <f t="shared" si="124"/>
        <v>0</v>
      </c>
      <c r="J170" s="478">
        <f t="shared" si="124"/>
        <v>0</v>
      </c>
      <c r="K170" s="478">
        <f t="shared" si="124"/>
        <v>0</v>
      </c>
      <c r="L170" s="478">
        <f t="shared" si="124"/>
        <v>0</v>
      </c>
      <c r="M170" s="281"/>
      <c r="N170" s="286"/>
      <c r="S170" s="518">
        <v>0</v>
      </c>
    </row>
    <row r="171" spans="1:19" ht="16.5" thickBot="1">
      <c r="A171" s="146"/>
      <c r="B171" s="147" t="str">
        <f>B154</f>
        <v>Residential Low Income</v>
      </c>
      <c r="C171" s="184">
        <f t="shared" si="124"/>
        <v>0.20683122000000001</v>
      </c>
      <c r="D171" s="184">
        <f t="shared" si="124"/>
        <v>0.20683122000000001</v>
      </c>
      <c r="E171" s="185">
        <f t="shared" si="124"/>
        <v>0.20683122000000001</v>
      </c>
      <c r="F171" s="185">
        <f t="shared" si="124"/>
        <v>0.20683122000000001</v>
      </c>
      <c r="G171" s="185">
        <f t="shared" si="124"/>
        <v>0.20683122000000001</v>
      </c>
      <c r="H171" s="185">
        <f t="shared" si="124"/>
        <v>0.20683122000000001</v>
      </c>
      <c r="I171" s="185">
        <f t="shared" si="124"/>
        <v>0.20683122000000001</v>
      </c>
      <c r="J171" s="185">
        <f t="shared" si="124"/>
        <v>0.20683122000000001</v>
      </c>
      <c r="K171" s="185">
        <f t="shared" si="124"/>
        <v>0.20683122000000001</v>
      </c>
      <c r="L171" s="185">
        <f t="shared" si="124"/>
        <v>0.20683122000000001</v>
      </c>
      <c r="M171" s="167"/>
      <c r="S171" s="396">
        <f>(0.15+(0.3*0.153))*Q201</f>
        <v>0.20683122000000001</v>
      </c>
    </row>
    <row r="172" spans="1:19">
      <c r="A172" s="135" t="s">
        <v>10</v>
      </c>
      <c r="B172" s="150"/>
      <c r="C172" s="151"/>
      <c r="D172" s="151"/>
      <c r="E172" s="152"/>
      <c r="F172" s="152"/>
      <c r="G172" s="152"/>
      <c r="H172" s="152"/>
      <c r="I172" s="152"/>
      <c r="J172" s="152"/>
      <c r="K172" s="152"/>
      <c r="L172" s="152"/>
      <c r="M172" s="167"/>
      <c r="S172" s="395"/>
    </row>
    <row r="173" spans="1:19">
      <c r="A173" s="139"/>
      <c r="B173" s="153" t="str">
        <f>B156</f>
        <v>Business On Call</v>
      </c>
      <c r="C173" s="141">
        <f t="shared" ref="C173:L177" si="125">($S173*$O$148)</f>
        <v>0</v>
      </c>
      <c r="D173" s="141">
        <f t="shared" si="125"/>
        <v>0</v>
      </c>
      <c r="E173" s="142">
        <f t="shared" si="125"/>
        <v>0</v>
      </c>
      <c r="F173" s="142">
        <f t="shared" si="125"/>
        <v>0</v>
      </c>
      <c r="G173" s="142">
        <f t="shared" si="125"/>
        <v>0</v>
      </c>
      <c r="H173" s="142">
        <f t="shared" si="125"/>
        <v>0</v>
      </c>
      <c r="I173" s="142">
        <f t="shared" si="125"/>
        <v>0</v>
      </c>
      <c r="J173" s="142">
        <f t="shared" si="125"/>
        <v>0</v>
      </c>
      <c r="K173" s="142">
        <f t="shared" si="125"/>
        <v>0</v>
      </c>
      <c r="L173" s="142">
        <f t="shared" si="125"/>
        <v>0</v>
      </c>
      <c r="M173" s="167"/>
      <c r="S173" s="391">
        <v>0</v>
      </c>
    </row>
    <row r="174" spans="1:19">
      <c r="A174" s="139"/>
      <c r="B174" s="143" t="str">
        <f>B157</f>
        <v>Commercial/Industrial Demand Reduction</v>
      </c>
      <c r="C174" s="144">
        <f t="shared" si="125"/>
        <v>0.6431</v>
      </c>
      <c r="D174" s="144">
        <f t="shared" si="125"/>
        <v>0.6431</v>
      </c>
      <c r="E174" s="145">
        <f t="shared" si="125"/>
        <v>0.6431</v>
      </c>
      <c r="F174" s="145">
        <f t="shared" si="125"/>
        <v>0.6431</v>
      </c>
      <c r="G174" s="145">
        <f t="shared" si="125"/>
        <v>0.6431</v>
      </c>
      <c r="H174" s="145">
        <f t="shared" si="125"/>
        <v>0.6431</v>
      </c>
      <c r="I174" s="145">
        <f t="shared" si="125"/>
        <v>0.6431</v>
      </c>
      <c r="J174" s="145">
        <f t="shared" si="125"/>
        <v>0.6431</v>
      </c>
      <c r="K174" s="145">
        <f t="shared" si="125"/>
        <v>0.6431</v>
      </c>
      <c r="L174" s="145">
        <f t="shared" si="125"/>
        <v>0.6431</v>
      </c>
      <c r="M174" s="167"/>
      <c r="S174" s="392">
        <v>0.6431</v>
      </c>
    </row>
    <row r="175" spans="1:19">
      <c r="A175" s="139"/>
      <c r="B175" s="374" t="str">
        <f>B158</f>
        <v>Business Heating, Ventilating, &amp; Air 
Conditioning (HVAC)</v>
      </c>
      <c r="C175" s="144">
        <f t="shared" si="125"/>
        <v>0.40503477606227917</v>
      </c>
      <c r="D175" s="144">
        <f t="shared" si="125"/>
        <v>0.40503477606227917</v>
      </c>
      <c r="E175" s="145">
        <f t="shared" si="125"/>
        <v>0.40503477606227917</v>
      </c>
      <c r="F175" s="145">
        <f t="shared" si="125"/>
        <v>0.40503477606227917</v>
      </c>
      <c r="G175" s="145">
        <f t="shared" si="125"/>
        <v>0.40503477606227917</v>
      </c>
      <c r="H175" s="145">
        <f t="shared" si="125"/>
        <v>0.40503477606227917</v>
      </c>
      <c r="I175" s="145">
        <f t="shared" si="125"/>
        <v>0.40503477606227917</v>
      </c>
      <c r="J175" s="145">
        <f t="shared" si="125"/>
        <v>0.40503477606227917</v>
      </c>
      <c r="K175" s="145">
        <f t="shared" si="125"/>
        <v>0.40503477606227917</v>
      </c>
      <c r="L175" s="145">
        <f t="shared" si="125"/>
        <v>0.40503477606227917</v>
      </c>
      <c r="M175" s="167"/>
      <c r="S175" s="392">
        <v>0.40503477606227917</v>
      </c>
    </row>
    <row r="176" spans="1:19">
      <c r="A176" s="139"/>
      <c r="B176" s="143" t="str">
        <f>B159</f>
        <v>Business Lighting</v>
      </c>
      <c r="C176" s="144">
        <f t="shared" si="125"/>
        <v>0.91854600000000008</v>
      </c>
      <c r="D176" s="144">
        <f t="shared" si="125"/>
        <v>0.91854600000000008</v>
      </c>
      <c r="E176" s="145">
        <f t="shared" si="125"/>
        <v>0.91854600000000008</v>
      </c>
      <c r="F176" s="145">
        <f t="shared" si="125"/>
        <v>0.91854600000000008</v>
      </c>
      <c r="G176" s="145">
        <f t="shared" si="125"/>
        <v>0.91854600000000008</v>
      </c>
      <c r="H176" s="145">
        <f t="shared" si="125"/>
        <v>0.91854600000000008</v>
      </c>
      <c r="I176" s="145">
        <f t="shared" si="125"/>
        <v>0.91854600000000008</v>
      </c>
      <c r="J176" s="145">
        <f t="shared" si="125"/>
        <v>0.91854600000000008</v>
      </c>
      <c r="K176" s="145">
        <f t="shared" si="125"/>
        <v>0.91854600000000008</v>
      </c>
      <c r="L176" s="145">
        <f t="shared" si="125"/>
        <v>0.91854600000000008</v>
      </c>
      <c r="M176" s="167"/>
      <c r="S176" s="392">
        <f>0.87*Q201</f>
        <v>0.91854600000000008</v>
      </c>
    </row>
    <row r="177" spans="1:19" ht="16.5" thickBot="1">
      <c r="A177" s="146"/>
      <c r="B177" s="147" t="str">
        <f>B160</f>
        <v>Business Custom Incentive (BCI)</v>
      </c>
      <c r="C177" s="148">
        <f t="shared" si="125"/>
        <v>1.0558000000000001</v>
      </c>
      <c r="D177" s="148">
        <f t="shared" si="125"/>
        <v>1.0558000000000001</v>
      </c>
      <c r="E177" s="149">
        <f t="shared" si="125"/>
        <v>1.0558000000000001</v>
      </c>
      <c r="F177" s="149">
        <f t="shared" si="125"/>
        <v>1.0558000000000001</v>
      </c>
      <c r="G177" s="149">
        <f t="shared" si="125"/>
        <v>1.0558000000000001</v>
      </c>
      <c r="H177" s="149">
        <f t="shared" si="125"/>
        <v>1.0558000000000001</v>
      </c>
      <c r="I177" s="149">
        <f t="shared" si="125"/>
        <v>1.0558000000000001</v>
      </c>
      <c r="J177" s="149">
        <f t="shared" si="125"/>
        <v>1.0558000000000001</v>
      </c>
      <c r="K177" s="149">
        <f t="shared" si="125"/>
        <v>1.0558000000000001</v>
      </c>
      <c r="L177" s="149">
        <f t="shared" si="125"/>
        <v>1.0558000000000001</v>
      </c>
      <c r="M177" s="167"/>
      <c r="S177" s="394">
        <v>1.0558000000000001</v>
      </c>
    </row>
    <row r="178" spans="1:19" ht="16.5" thickBot="1">
      <c r="A178" s="155"/>
      <c r="B178" s="155"/>
      <c r="C178" s="156"/>
      <c r="D178" s="156"/>
      <c r="E178" s="156"/>
      <c r="F178" s="156"/>
      <c r="G178" s="156"/>
      <c r="H178" s="156"/>
      <c r="I178" s="156"/>
      <c r="J178" s="156"/>
      <c r="K178" s="156"/>
      <c r="L178" s="156"/>
      <c r="M178" s="156"/>
      <c r="S178" s="45"/>
    </row>
    <row r="179" spans="1:19" ht="19.5" thickBot="1">
      <c r="A179" s="603" t="s">
        <v>37</v>
      </c>
      <c r="B179" s="604"/>
      <c r="C179" s="604"/>
      <c r="D179" s="604"/>
      <c r="E179" s="607"/>
      <c r="F179" s="414"/>
      <c r="G179" s="414"/>
      <c r="H179" s="414"/>
      <c r="I179" s="414"/>
      <c r="J179" s="414"/>
      <c r="K179" s="414"/>
      <c r="L179" s="414"/>
      <c r="M179" s="414"/>
      <c r="S179" s="169" t="s">
        <v>38</v>
      </c>
    </row>
    <row r="180" spans="1:19" ht="16.5" thickBot="1">
      <c r="A180" s="131" t="s">
        <v>1</v>
      </c>
      <c r="B180" s="132"/>
      <c r="C180" s="133">
        <f t="shared" ref="C180:L180" si="126">C$4</f>
        <v>2025</v>
      </c>
      <c r="D180" s="133">
        <f t="shared" si="126"/>
        <v>2026</v>
      </c>
      <c r="E180" s="134">
        <f t="shared" si="126"/>
        <v>2027</v>
      </c>
      <c r="F180" s="134">
        <f t="shared" si="126"/>
        <v>2028</v>
      </c>
      <c r="G180" s="134">
        <f t="shared" si="126"/>
        <v>2029</v>
      </c>
      <c r="H180" s="134">
        <f t="shared" si="126"/>
        <v>2030</v>
      </c>
      <c r="I180" s="134">
        <f t="shared" si="126"/>
        <v>2031</v>
      </c>
      <c r="J180" s="134">
        <f t="shared" si="126"/>
        <v>2032</v>
      </c>
      <c r="K180" s="134">
        <f t="shared" si="126"/>
        <v>2033</v>
      </c>
      <c r="L180" s="134">
        <f t="shared" si="126"/>
        <v>2034</v>
      </c>
      <c r="M180" s="156"/>
      <c r="S180" s="46"/>
    </row>
    <row r="181" spans="1:19">
      <c r="A181" s="135" t="s">
        <v>2</v>
      </c>
      <c r="B181" s="136"/>
      <c r="C181" s="370"/>
      <c r="D181" s="370"/>
      <c r="E181" s="371"/>
      <c r="F181" s="371"/>
      <c r="G181" s="371"/>
      <c r="H181" s="371"/>
      <c r="I181" s="371"/>
      <c r="J181" s="371"/>
      <c r="K181" s="371"/>
      <c r="L181" s="371"/>
      <c r="M181" s="166"/>
      <c r="S181" s="390"/>
    </row>
    <row r="182" spans="1:19">
      <c r="A182" s="139"/>
      <c r="B182" s="140" t="str">
        <f>B165</f>
        <v>Residential Load Management (On Call)</v>
      </c>
      <c r="C182" s="245">
        <f t="shared" ref="C182:L188" si="127">($S182*$O$148)</f>
        <v>8.6635400000000015E-2</v>
      </c>
      <c r="D182" s="157">
        <f t="shared" si="127"/>
        <v>8.6635400000000015E-2</v>
      </c>
      <c r="E182" s="158">
        <f t="shared" si="127"/>
        <v>8.6635400000000015E-2</v>
      </c>
      <c r="F182" s="158">
        <f t="shared" si="127"/>
        <v>8.6635400000000015E-2</v>
      </c>
      <c r="G182" s="158">
        <f t="shared" si="127"/>
        <v>8.6635400000000015E-2</v>
      </c>
      <c r="H182" s="158">
        <f t="shared" si="127"/>
        <v>8.6635400000000015E-2</v>
      </c>
      <c r="I182" s="158">
        <f t="shared" si="127"/>
        <v>8.6635400000000015E-2</v>
      </c>
      <c r="J182" s="158">
        <f t="shared" si="127"/>
        <v>8.6635400000000015E-2</v>
      </c>
      <c r="K182" s="158">
        <f t="shared" si="127"/>
        <v>8.6635400000000015E-2</v>
      </c>
      <c r="L182" s="158">
        <f t="shared" si="127"/>
        <v>8.6635400000000015E-2</v>
      </c>
      <c r="M182" s="168"/>
      <c r="S182" s="558">
        <f>+S235*kWH_MtrtoGen</f>
        <v>8.6635400000000015E-2</v>
      </c>
    </row>
    <row r="183" spans="1:19">
      <c r="A183" s="139"/>
      <c r="B183" s="10" t="s">
        <v>4</v>
      </c>
      <c r="C183" s="141">
        <f t="shared" si="127"/>
        <v>2.411178</v>
      </c>
      <c r="D183" s="141">
        <f t="shared" si="127"/>
        <v>2.411178</v>
      </c>
      <c r="E183" s="142">
        <f t="shared" si="127"/>
        <v>2.411178</v>
      </c>
      <c r="F183" s="142">
        <f t="shared" si="127"/>
        <v>2.411178</v>
      </c>
      <c r="G183" s="142">
        <f t="shared" si="127"/>
        <v>2.411178</v>
      </c>
      <c r="H183" s="142">
        <f t="shared" si="127"/>
        <v>2.411178</v>
      </c>
      <c r="I183" s="142">
        <f t="shared" si="127"/>
        <v>2.411178</v>
      </c>
      <c r="J183" s="142">
        <f t="shared" si="127"/>
        <v>2.411178</v>
      </c>
      <c r="K183" s="142">
        <f t="shared" si="127"/>
        <v>2.411178</v>
      </c>
      <c r="L183" s="142">
        <f t="shared" si="127"/>
        <v>2.411178</v>
      </c>
      <c r="M183" s="168"/>
      <c r="S183" s="559">
        <f>2.31*kWH_MtrtoGen</f>
        <v>2.411178</v>
      </c>
    </row>
    <row r="184" spans="1:19">
      <c r="A184" s="139"/>
      <c r="B184" s="143" t="str">
        <f>B167</f>
        <v>Residential Air Conditioning</v>
      </c>
      <c r="C184" s="159">
        <f t="shared" si="127"/>
        <v>705.60880000000009</v>
      </c>
      <c r="D184" s="159">
        <f t="shared" si="127"/>
        <v>705.60880000000009</v>
      </c>
      <c r="E184" s="160">
        <f t="shared" si="127"/>
        <v>705.60880000000009</v>
      </c>
      <c r="F184" s="160">
        <f t="shared" si="127"/>
        <v>705.60880000000009</v>
      </c>
      <c r="G184" s="160">
        <f t="shared" si="127"/>
        <v>705.60880000000009</v>
      </c>
      <c r="H184" s="160">
        <f t="shared" si="127"/>
        <v>705.60880000000009</v>
      </c>
      <c r="I184" s="160">
        <f t="shared" si="127"/>
        <v>705.60880000000009</v>
      </c>
      <c r="J184" s="160">
        <f t="shared" si="127"/>
        <v>705.60880000000009</v>
      </c>
      <c r="K184" s="160">
        <f t="shared" si="127"/>
        <v>705.60880000000009</v>
      </c>
      <c r="L184" s="160">
        <f t="shared" si="127"/>
        <v>705.60880000000009</v>
      </c>
      <c r="M184" s="168"/>
      <c r="S184" s="560">
        <f>676*kWH_MtrtoGen</f>
        <v>705.60880000000009</v>
      </c>
    </row>
    <row r="185" spans="1:19">
      <c r="A185" s="139"/>
      <c r="B185" s="143" t="str">
        <f>B168</f>
        <v>Residential New Construction (BuildSmart)</v>
      </c>
      <c r="C185" s="159">
        <f t="shared" si="127"/>
        <v>1106.4280000000001</v>
      </c>
      <c r="D185" s="159">
        <f t="shared" si="127"/>
        <v>1106.4280000000001</v>
      </c>
      <c r="E185" s="160">
        <f t="shared" si="127"/>
        <v>1106.4280000000001</v>
      </c>
      <c r="F185" s="160">
        <f t="shared" si="127"/>
        <v>1106.4280000000001</v>
      </c>
      <c r="G185" s="160">
        <f t="shared" si="127"/>
        <v>1106.4280000000001</v>
      </c>
      <c r="H185" s="160">
        <f t="shared" si="127"/>
        <v>1106.4280000000001</v>
      </c>
      <c r="I185" s="160">
        <f t="shared" si="127"/>
        <v>1106.4280000000001</v>
      </c>
      <c r="J185" s="160">
        <f t="shared" si="127"/>
        <v>1106.4280000000001</v>
      </c>
      <c r="K185" s="160">
        <f t="shared" si="127"/>
        <v>1106.4280000000001</v>
      </c>
      <c r="L185" s="160">
        <f t="shared" si="127"/>
        <v>1106.4280000000001</v>
      </c>
      <c r="M185" s="168"/>
      <c r="S185" s="397">
        <f>1060*kWH_MtrtoGen</f>
        <v>1106.4280000000001</v>
      </c>
    </row>
    <row r="186" spans="1:19">
      <c r="A186" s="139"/>
      <c r="B186" s="143" t="str">
        <f>B169</f>
        <v>Residential Ceiling Insulation</v>
      </c>
      <c r="C186" s="159">
        <f t="shared" si="127"/>
        <v>3477.20900897</v>
      </c>
      <c r="D186" s="159">
        <f t="shared" si="127"/>
        <v>3477.20900897</v>
      </c>
      <c r="E186" s="160">
        <f t="shared" si="127"/>
        <v>3477.20900897</v>
      </c>
      <c r="F186" s="160">
        <f t="shared" si="127"/>
        <v>3477.20900897</v>
      </c>
      <c r="G186" s="160">
        <f t="shared" si="127"/>
        <v>3477.20900897</v>
      </c>
      <c r="H186" s="160">
        <f t="shared" si="127"/>
        <v>3477.20900897</v>
      </c>
      <c r="I186" s="160">
        <f t="shared" si="127"/>
        <v>3477.20900897</v>
      </c>
      <c r="J186" s="160">
        <f t="shared" si="127"/>
        <v>3477.20900897</v>
      </c>
      <c r="K186" s="160">
        <f t="shared" si="127"/>
        <v>3477.20900897</v>
      </c>
      <c r="L186" s="160">
        <f t="shared" si="127"/>
        <v>3477.20900897</v>
      </c>
      <c r="M186" s="168"/>
      <c r="S186" s="397">
        <v>3477.20900897</v>
      </c>
    </row>
    <row r="187" spans="1:19">
      <c r="A187" s="5"/>
      <c r="B187" s="170" t="s">
        <v>8</v>
      </c>
      <c r="C187" s="435">
        <f t="shared" si="127"/>
        <v>456.20322800000002</v>
      </c>
      <c r="D187" s="435">
        <f t="shared" si="127"/>
        <v>456.20322800000002</v>
      </c>
      <c r="E187" s="436">
        <f t="shared" si="127"/>
        <v>456.20322800000002</v>
      </c>
      <c r="F187" s="436">
        <f t="shared" si="127"/>
        <v>456.20322800000002</v>
      </c>
      <c r="G187" s="436">
        <f t="shared" si="127"/>
        <v>456.20322800000002</v>
      </c>
      <c r="H187" s="436">
        <f t="shared" si="127"/>
        <v>456.20322800000002</v>
      </c>
      <c r="I187" s="436">
        <f t="shared" si="127"/>
        <v>456.20322800000002</v>
      </c>
      <c r="J187" s="436">
        <f t="shared" si="127"/>
        <v>456.20322800000002</v>
      </c>
      <c r="K187" s="436">
        <f t="shared" si="127"/>
        <v>456.20322800000002</v>
      </c>
      <c r="L187" s="436">
        <f t="shared" si="127"/>
        <v>456.20322800000002</v>
      </c>
      <c r="M187" s="168"/>
      <c r="S187" s="519">
        <f>437.06*Q202</f>
        <v>456.20322800000002</v>
      </c>
    </row>
    <row r="188" spans="1:19" ht="16.5" thickBot="1">
      <c r="A188" s="146"/>
      <c r="B188" s="147" t="str">
        <f>B171</f>
        <v>Residential Low Income</v>
      </c>
      <c r="C188" s="161">
        <f t="shared" si="127"/>
        <v>2109.4668999999999</v>
      </c>
      <c r="D188" s="161">
        <f t="shared" si="127"/>
        <v>2109.4668999999999</v>
      </c>
      <c r="E188" s="162">
        <f t="shared" si="127"/>
        <v>2109.4668999999999</v>
      </c>
      <c r="F188" s="162">
        <f t="shared" si="127"/>
        <v>2109.4668999999999</v>
      </c>
      <c r="G188" s="162">
        <f t="shared" si="127"/>
        <v>2109.4668999999999</v>
      </c>
      <c r="H188" s="162">
        <f t="shared" si="127"/>
        <v>2109.4668999999999</v>
      </c>
      <c r="I188" s="162">
        <f t="shared" si="127"/>
        <v>2109.4668999999999</v>
      </c>
      <c r="J188" s="162">
        <f t="shared" si="127"/>
        <v>2109.4668999999999</v>
      </c>
      <c r="K188" s="162">
        <f t="shared" si="127"/>
        <v>2109.4668999999999</v>
      </c>
      <c r="L188" s="162">
        <f t="shared" si="127"/>
        <v>2109.4668999999999</v>
      </c>
      <c r="M188" s="168"/>
      <c r="S188" s="561">
        <f>1300+(0.3*2585)*Q202</f>
        <v>2109.4668999999999</v>
      </c>
    </row>
    <row r="189" spans="1:19">
      <c r="A189" s="135" t="s">
        <v>10</v>
      </c>
      <c r="B189" s="150"/>
      <c r="C189" s="163"/>
      <c r="D189" s="163"/>
      <c r="E189" s="164"/>
      <c r="F189" s="164"/>
      <c r="G189" s="164"/>
      <c r="H189" s="164"/>
      <c r="I189" s="164"/>
      <c r="J189" s="164"/>
      <c r="K189" s="164"/>
      <c r="L189" s="164"/>
      <c r="M189" s="168"/>
      <c r="S189" s="562"/>
    </row>
    <row r="190" spans="1:19">
      <c r="A190" s="139"/>
      <c r="B190" s="153" t="str">
        <f>B173</f>
        <v>Business On Call</v>
      </c>
      <c r="C190" s="157">
        <f t="shared" ref="C190:L194" si="128">($S190*$O$148)</f>
        <v>0</v>
      </c>
      <c r="D190" s="157">
        <f t="shared" si="128"/>
        <v>0</v>
      </c>
      <c r="E190" s="158">
        <f t="shared" si="128"/>
        <v>0</v>
      </c>
      <c r="F190" s="158">
        <f t="shared" si="128"/>
        <v>0</v>
      </c>
      <c r="G190" s="158">
        <f t="shared" si="128"/>
        <v>0</v>
      </c>
      <c r="H190" s="158">
        <f t="shared" si="128"/>
        <v>0</v>
      </c>
      <c r="I190" s="158">
        <f t="shared" si="128"/>
        <v>0</v>
      </c>
      <c r="J190" s="158">
        <f t="shared" si="128"/>
        <v>0</v>
      </c>
      <c r="K190" s="158">
        <f t="shared" si="128"/>
        <v>0</v>
      </c>
      <c r="L190" s="158">
        <f t="shared" si="128"/>
        <v>0</v>
      </c>
      <c r="M190" s="168"/>
      <c r="S190" s="563">
        <v>0</v>
      </c>
    </row>
    <row r="191" spans="1:19">
      <c r="A191" s="139"/>
      <c r="B191" s="143" t="str">
        <f>B174</f>
        <v>Commercial/Industrial Demand Reduction</v>
      </c>
      <c r="C191" s="159">
        <f t="shared" si="128"/>
        <v>11.8</v>
      </c>
      <c r="D191" s="159">
        <f t="shared" si="128"/>
        <v>11.8</v>
      </c>
      <c r="E191" s="160">
        <f t="shared" si="128"/>
        <v>11.8</v>
      </c>
      <c r="F191" s="160">
        <f t="shared" si="128"/>
        <v>11.8</v>
      </c>
      <c r="G191" s="160">
        <f t="shared" si="128"/>
        <v>11.8</v>
      </c>
      <c r="H191" s="160">
        <f t="shared" si="128"/>
        <v>11.8</v>
      </c>
      <c r="I191" s="160">
        <f t="shared" si="128"/>
        <v>11.8</v>
      </c>
      <c r="J191" s="160">
        <f t="shared" si="128"/>
        <v>11.8</v>
      </c>
      <c r="K191" s="160">
        <f t="shared" si="128"/>
        <v>11.8</v>
      </c>
      <c r="L191" s="160">
        <f t="shared" si="128"/>
        <v>11.8</v>
      </c>
      <c r="M191" s="168"/>
      <c r="S191" s="397">
        <v>11.8</v>
      </c>
    </row>
    <row r="192" spans="1:19">
      <c r="A192" s="139"/>
      <c r="B192" s="374" t="str">
        <f>B175</f>
        <v>Business Heating, Ventilating, &amp; Air 
Conditioning (HVAC)</v>
      </c>
      <c r="C192" s="159">
        <f t="shared" si="128"/>
        <v>2684.3078366579671</v>
      </c>
      <c r="D192" s="159">
        <f t="shared" si="128"/>
        <v>2684.3078366579671</v>
      </c>
      <c r="E192" s="160">
        <f t="shared" si="128"/>
        <v>2684.3078366579671</v>
      </c>
      <c r="F192" s="160">
        <f t="shared" si="128"/>
        <v>2684.3078366579671</v>
      </c>
      <c r="G192" s="160">
        <f t="shared" si="128"/>
        <v>2684.3078366579671</v>
      </c>
      <c r="H192" s="160">
        <f t="shared" si="128"/>
        <v>2684.3078366579671</v>
      </c>
      <c r="I192" s="160">
        <f t="shared" si="128"/>
        <v>2684.3078366579671</v>
      </c>
      <c r="J192" s="160">
        <f t="shared" si="128"/>
        <v>2684.3078366579671</v>
      </c>
      <c r="K192" s="160">
        <f t="shared" si="128"/>
        <v>2684.3078366579671</v>
      </c>
      <c r="L192" s="160">
        <f t="shared" si="128"/>
        <v>2684.3078366579671</v>
      </c>
      <c r="M192" s="168"/>
      <c r="S192" s="397">
        <v>2684.3078366579671</v>
      </c>
    </row>
    <row r="193" spans="1:23">
      <c r="A193" s="139"/>
      <c r="B193" s="143" t="str">
        <f>B176</f>
        <v>Business Lighting</v>
      </c>
      <c r="C193" s="159">
        <f t="shared" si="128"/>
        <v>8142.57942</v>
      </c>
      <c r="D193" s="159">
        <f t="shared" si="128"/>
        <v>8142.57942</v>
      </c>
      <c r="E193" s="160">
        <f t="shared" si="128"/>
        <v>8142.57942</v>
      </c>
      <c r="F193" s="160">
        <f t="shared" si="128"/>
        <v>8142.57942</v>
      </c>
      <c r="G193" s="160">
        <f t="shared" si="128"/>
        <v>8142.57942</v>
      </c>
      <c r="H193" s="160">
        <f t="shared" si="128"/>
        <v>8142.57942</v>
      </c>
      <c r="I193" s="160">
        <f t="shared" si="128"/>
        <v>8142.57942</v>
      </c>
      <c r="J193" s="160">
        <f t="shared" si="128"/>
        <v>8142.57942</v>
      </c>
      <c r="K193" s="160">
        <f t="shared" si="128"/>
        <v>8142.57942</v>
      </c>
      <c r="L193" s="160">
        <f t="shared" si="128"/>
        <v>8142.57942</v>
      </c>
      <c r="M193" s="168"/>
      <c r="S193" s="397">
        <f>7800.9*Q202</f>
        <v>8142.57942</v>
      </c>
    </row>
    <row r="194" spans="1:23" ht="16.5" thickBot="1">
      <c r="A194" s="146"/>
      <c r="B194" s="147" t="str">
        <f>B177</f>
        <v>Business Custom Incentive (BCI)</v>
      </c>
      <c r="C194" s="161">
        <f t="shared" si="128"/>
        <v>2566.6113018000001</v>
      </c>
      <c r="D194" s="161">
        <f t="shared" si="128"/>
        <v>2566.6113018000001</v>
      </c>
      <c r="E194" s="162">
        <f t="shared" si="128"/>
        <v>2566.6113018000001</v>
      </c>
      <c r="F194" s="162">
        <f t="shared" si="128"/>
        <v>2566.6113018000001</v>
      </c>
      <c r="G194" s="162">
        <f t="shared" si="128"/>
        <v>2566.6113018000001</v>
      </c>
      <c r="H194" s="162">
        <f t="shared" si="128"/>
        <v>2566.6113018000001</v>
      </c>
      <c r="I194" s="162">
        <f t="shared" si="128"/>
        <v>2566.6113018000001</v>
      </c>
      <c r="J194" s="162">
        <f t="shared" si="128"/>
        <v>2566.6113018000001</v>
      </c>
      <c r="K194" s="162">
        <f t="shared" si="128"/>
        <v>2566.6113018000001</v>
      </c>
      <c r="L194" s="162">
        <f t="shared" si="128"/>
        <v>2566.6113018000001</v>
      </c>
      <c r="M194" s="168"/>
      <c r="S194" s="561">
        <f>2458.911*Q202</f>
        <v>2566.6113018000001</v>
      </c>
    </row>
    <row r="196" spans="1:23" ht="6" customHeight="1">
      <c r="A196" s="90"/>
      <c r="B196" s="90"/>
      <c r="C196" s="90"/>
      <c r="D196" s="90"/>
      <c r="E196" s="90"/>
      <c r="F196" s="90"/>
      <c r="G196" s="90"/>
      <c r="H196" s="90"/>
      <c r="I196" s="90"/>
      <c r="J196" s="90"/>
      <c r="K196" s="90"/>
      <c r="L196" s="90"/>
      <c r="M196" s="90"/>
      <c r="N196" s="90"/>
      <c r="O196" s="90"/>
      <c r="P196" s="90"/>
      <c r="Q196" s="90"/>
      <c r="R196" s="90"/>
      <c r="S196" s="90"/>
      <c r="T196" s="90"/>
      <c r="U196" s="90"/>
      <c r="V196" s="90"/>
    </row>
    <row r="197" spans="1:23" ht="16.5" thickBot="1"/>
    <row r="198" spans="1:23" s="348" customFormat="1" ht="19.5" thickBot="1">
      <c r="A198" s="635" t="s">
        <v>39</v>
      </c>
      <c r="B198" s="636"/>
      <c r="C198" s="636"/>
      <c r="D198" s="636"/>
      <c r="E198" s="637"/>
      <c r="F198" s="573"/>
      <c r="G198" s="573"/>
      <c r="H198" s="573"/>
      <c r="I198" s="573"/>
      <c r="J198" s="573"/>
      <c r="K198" s="573"/>
      <c r="L198" s="573"/>
      <c r="M198" s="573"/>
      <c r="S198" s="574" t="s">
        <v>40</v>
      </c>
    </row>
    <row r="199" spans="1:23" ht="16.5" thickBot="1">
      <c r="A199" s="2" t="s">
        <v>1</v>
      </c>
      <c r="B199" s="39"/>
      <c r="C199" s="47">
        <f t="shared" ref="C199:L199" si="129">C$4</f>
        <v>2025</v>
      </c>
      <c r="D199" s="47">
        <f t="shared" si="129"/>
        <v>2026</v>
      </c>
      <c r="E199" s="48">
        <f t="shared" si="129"/>
        <v>2027</v>
      </c>
      <c r="F199" s="48">
        <f t="shared" si="129"/>
        <v>2028</v>
      </c>
      <c r="G199" s="48">
        <f t="shared" si="129"/>
        <v>2029</v>
      </c>
      <c r="H199" s="48">
        <f t="shared" si="129"/>
        <v>2030</v>
      </c>
      <c r="I199" s="48">
        <f t="shared" si="129"/>
        <v>2031</v>
      </c>
      <c r="J199" s="48">
        <f t="shared" si="129"/>
        <v>2032</v>
      </c>
      <c r="K199" s="48">
        <f t="shared" si="129"/>
        <v>2033</v>
      </c>
      <c r="L199" s="48">
        <f t="shared" si="129"/>
        <v>2034</v>
      </c>
      <c r="M199" s="45"/>
      <c r="O199" s="399" t="s">
        <v>41</v>
      </c>
      <c r="P199" s="400"/>
      <c r="Q199" s="401"/>
      <c r="S199" s="219"/>
    </row>
    <row r="200" spans="1:23">
      <c r="A200" s="8" t="s">
        <v>2</v>
      </c>
      <c r="B200" s="9"/>
      <c r="C200" s="370"/>
      <c r="D200" s="370"/>
      <c r="E200" s="371"/>
      <c r="F200" s="371"/>
      <c r="G200" s="371"/>
      <c r="H200" s="371"/>
      <c r="I200" s="371"/>
      <c r="J200" s="371"/>
      <c r="K200" s="371"/>
      <c r="L200" s="371"/>
      <c r="M200" s="70"/>
      <c r="O200" s="611" t="s">
        <v>42</v>
      </c>
      <c r="P200" s="612"/>
      <c r="Q200" s="403">
        <v>1.0558000000000001</v>
      </c>
      <c r="S200" s="220"/>
    </row>
    <row r="201" spans="1:23">
      <c r="A201" s="5"/>
      <c r="B201" s="10" t="str">
        <f>B106</f>
        <v>Residential Load Management (On Call)</v>
      </c>
      <c r="C201" s="141">
        <f t="shared" ref="C201:L202" si="130">C148/SkW_MtrtoGen</f>
        <v>2.67</v>
      </c>
      <c r="D201" s="141">
        <f t="shared" si="130"/>
        <v>2.67</v>
      </c>
      <c r="E201" s="142">
        <f t="shared" si="130"/>
        <v>2.67</v>
      </c>
      <c r="F201" s="142">
        <f t="shared" si="130"/>
        <v>2.67</v>
      </c>
      <c r="G201" s="142">
        <f t="shared" si="130"/>
        <v>2.67</v>
      </c>
      <c r="H201" s="142">
        <f t="shared" si="130"/>
        <v>2.67</v>
      </c>
      <c r="I201" s="142">
        <f t="shared" si="130"/>
        <v>2.67</v>
      </c>
      <c r="J201" s="142">
        <f t="shared" si="130"/>
        <v>2.67</v>
      </c>
      <c r="K201" s="142">
        <f t="shared" si="130"/>
        <v>2.67</v>
      </c>
      <c r="L201" s="142">
        <f t="shared" si="130"/>
        <v>2.67</v>
      </c>
      <c r="M201" s="98"/>
      <c r="O201" s="611" t="s">
        <v>43</v>
      </c>
      <c r="P201" s="612"/>
      <c r="Q201" s="403">
        <v>1.0558000000000001</v>
      </c>
      <c r="R201" s="98"/>
      <c r="S201" s="221">
        <v>2.67</v>
      </c>
      <c r="T201" s="119"/>
      <c r="U201" s="119"/>
      <c r="V201" s="119"/>
      <c r="W201" s="119"/>
    </row>
    <row r="202" spans="1:23" ht="16.5" thickBot="1">
      <c r="A202" s="5"/>
      <c r="B202" s="10" t="s">
        <v>4</v>
      </c>
      <c r="C202" s="141">
        <f t="shared" si="130"/>
        <v>1.91</v>
      </c>
      <c r="D202" s="141">
        <f t="shared" si="130"/>
        <v>1.91</v>
      </c>
      <c r="E202" s="142">
        <f t="shared" si="130"/>
        <v>1.91</v>
      </c>
      <c r="F202" s="142">
        <f t="shared" si="130"/>
        <v>1.91</v>
      </c>
      <c r="G202" s="142">
        <f t="shared" si="130"/>
        <v>1.91</v>
      </c>
      <c r="H202" s="142">
        <f t="shared" si="130"/>
        <v>1.91</v>
      </c>
      <c r="I202" s="142">
        <f t="shared" si="130"/>
        <v>1.91</v>
      </c>
      <c r="J202" s="142">
        <f t="shared" si="130"/>
        <v>1.91</v>
      </c>
      <c r="K202" s="142">
        <f t="shared" si="130"/>
        <v>1.91</v>
      </c>
      <c r="L202" s="142">
        <f t="shared" si="130"/>
        <v>1.91</v>
      </c>
      <c r="M202" s="98"/>
      <c r="O202" s="613" t="s">
        <v>44</v>
      </c>
      <c r="P202" s="614"/>
      <c r="Q202" s="406">
        <v>1.0438000000000001</v>
      </c>
      <c r="R202" s="98"/>
      <c r="S202" s="221">
        <f t="shared" ref="S202:S207" si="131">S166/SkW_MtrtoGen</f>
        <v>3.6190000000000002</v>
      </c>
      <c r="T202" s="119"/>
      <c r="U202" s="119"/>
      <c r="V202" s="119"/>
      <c r="W202" s="119"/>
    </row>
    <row r="203" spans="1:23">
      <c r="A203" s="5"/>
      <c r="B203" s="40" t="str">
        <f>B108</f>
        <v>Residential Air Conditioning</v>
      </c>
      <c r="C203" s="144">
        <f>C150/SkW_MtrtoGen</f>
        <v>0.12</v>
      </c>
      <c r="D203" s="144">
        <f t="shared" ref="D203:L203" si="132">D150/SkW_MtrtoGen</f>
        <v>0.12</v>
      </c>
      <c r="E203" s="145">
        <f t="shared" si="132"/>
        <v>0.12</v>
      </c>
      <c r="F203" s="145">
        <f t="shared" si="132"/>
        <v>0.12</v>
      </c>
      <c r="G203" s="145">
        <f t="shared" si="132"/>
        <v>0.12</v>
      </c>
      <c r="H203" s="145">
        <f t="shared" si="132"/>
        <v>0.12</v>
      </c>
      <c r="I203" s="145">
        <f t="shared" si="132"/>
        <v>0.12</v>
      </c>
      <c r="J203" s="145">
        <f t="shared" si="132"/>
        <v>0.12</v>
      </c>
      <c r="K203" s="145">
        <f t="shared" si="132"/>
        <v>0.12</v>
      </c>
      <c r="L203" s="145">
        <f t="shared" si="132"/>
        <v>0.12</v>
      </c>
      <c r="M203" s="98"/>
      <c r="R203" s="98"/>
      <c r="S203" s="221">
        <f t="shared" si="131"/>
        <v>0.28999999999999998</v>
      </c>
      <c r="T203" s="119"/>
      <c r="U203" s="119"/>
      <c r="V203" s="119"/>
      <c r="W203" s="119"/>
    </row>
    <row r="204" spans="1:23">
      <c r="A204" s="5"/>
      <c r="B204" s="40" t="str">
        <f>B109</f>
        <v>Residential New Construction (BuildSmart)</v>
      </c>
      <c r="C204" s="144">
        <f t="shared" ref="C204:L204" si="133">C151/SkW_MtrtoGen</f>
        <v>0.37</v>
      </c>
      <c r="D204" s="144">
        <f t="shared" si="133"/>
        <v>0.37</v>
      </c>
      <c r="E204" s="145">
        <f t="shared" si="133"/>
        <v>0.37</v>
      </c>
      <c r="F204" s="145">
        <f t="shared" si="133"/>
        <v>0.37</v>
      </c>
      <c r="G204" s="145">
        <f t="shared" si="133"/>
        <v>0.37</v>
      </c>
      <c r="H204" s="145">
        <f t="shared" si="133"/>
        <v>0.37</v>
      </c>
      <c r="I204" s="145">
        <f t="shared" si="133"/>
        <v>0.37</v>
      </c>
      <c r="J204" s="145">
        <f t="shared" si="133"/>
        <v>0.37</v>
      </c>
      <c r="K204" s="145">
        <f t="shared" si="133"/>
        <v>0.37</v>
      </c>
      <c r="L204" s="145">
        <f t="shared" si="133"/>
        <v>0.37</v>
      </c>
      <c r="M204" s="98"/>
      <c r="R204" s="98"/>
      <c r="S204" s="221">
        <f t="shared" si="131"/>
        <v>0.13</v>
      </c>
      <c r="T204" s="119"/>
      <c r="U204" s="119"/>
      <c r="V204" s="119"/>
      <c r="W204" s="119"/>
    </row>
    <row r="205" spans="1:23">
      <c r="A205" s="5"/>
      <c r="B205" s="40" t="str">
        <f>B110</f>
        <v>Residential Ceiling Insulation</v>
      </c>
      <c r="C205" s="144">
        <f t="shared" ref="C205:L205" si="134">C152/SkW_MtrtoGen</f>
        <v>1.6179082481664386</v>
      </c>
      <c r="D205" s="144">
        <f t="shared" si="134"/>
        <v>1.6179082481664386</v>
      </c>
      <c r="E205" s="145">
        <f t="shared" si="134"/>
        <v>1.6179082481664386</v>
      </c>
      <c r="F205" s="145">
        <f t="shared" si="134"/>
        <v>1.6179082481664386</v>
      </c>
      <c r="G205" s="145">
        <f t="shared" si="134"/>
        <v>1.6179082481664386</v>
      </c>
      <c r="H205" s="145">
        <f t="shared" si="134"/>
        <v>1.6179082481664386</v>
      </c>
      <c r="I205" s="145">
        <f t="shared" si="134"/>
        <v>1.6179082481664386</v>
      </c>
      <c r="J205" s="145">
        <f t="shared" si="134"/>
        <v>1.6179082481664386</v>
      </c>
      <c r="K205" s="145">
        <f t="shared" si="134"/>
        <v>1.6179082481664386</v>
      </c>
      <c r="L205" s="145">
        <f t="shared" si="134"/>
        <v>1.6179082481664386</v>
      </c>
      <c r="M205" s="98"/>
      <c r="R205" s="98"/>
      <c r="S205" s="221">
        <f t="shared" si="131"/>
        <v>0.59713155327894563</v>
      </c>
      <c r="T205" s="119"/>
      <c r="U205" s="119"/>
      <c r="V205" s="119"/>
      <c r="W205" s="119"/>
    </row>
    <row r="206" spans="1:23">
      <c r="A206" s="5"/>
      <c r="B206" s="170" t="s">
        <v>8</v>
      </c>
      <c r="C206" s="477">
        <f t="shared" ref="C206:L206" si="135">C153/SkW_MtrtoGen</f>
        <v>0.11</v>
      </c>
      <c r="D206" s="477">
        <f t="shared" si="135"/>
        <v>0.11</v>
      </c>
      <c r="E206" s="478">
        <f t="shared" si="135"/>
        <v>0.11</v>
      </c>
      <c r="F206" s="478">
        <f t="shared" si="135"/>
        <v>0.11</v>
      </c>
      <c r="G206" s="478">
        <f t="shared" si="135"/>
        <v>0.11</v>
      </c>
      <c r="H206" s="478">
        <f t="shared" si="135"/>
        <v>0.11</v>
      </c>
      <c r="I206" s="478">
        <f t="shared" si="135"/>
        <v>0.11</v>
      </c>
      <c r="J206" s="478">
        <f t="shared" si="135"/>
        <v>0.11</v>
      </c>
      <c r="K206" s="478">
        <f t="shared" si="135"/>
        <v>0.11</v>
      </c>
      <c r="L206" s="478">
        <f t="shared" si="135"/>
        <v>0.11</v>
      </c>
      <c r="M206" s="281"/>
      <c r="N206" s="286"/>
      <c r="R206" s="290"/>
      <c r="S206" s="221">
        <f t="shared" si="131"/>
        <v>0</v>
      </c>
    </row>
    <row r="207" spans="1:23" ht="16.5" thickBot="1">
      <c r="A207" s="7"/>
      <c r="B207" s="41" t="str">
        <f>B112</f>
        <v>Residential Low Income</v>
      </c>
      <c r="C207" s="148">
        <f t="shared" ref="C207:L207" si="136">C154/SkW_MtrtoGen</f>
        <v>0.85080261413146419</v>
      </c>
      <c r="D207" s="148">
        <f t="shared" si="136"/>
        <v>0.85080261413146419</v>
      </c>
      <c r="E207" s="149">
        <f t="shared" si="136"/>
        <v>0.85080261413146419</v>
      </c>
      <c r="F207" s="149">
        <f t="shared" si="136"/>
        <v>0.85080261413146419</v>
      </c>
      <c r="G207" s="149">
        <f t="shared" si="136"/>
        <v>0.85080261413146419</v>
      </c>
      <c r="H207" s="149">
        <f t="shared" si="136"/>
        <v>0.85080261413146419</v>
      </c>
      <c r="I207" s="149">
        <f t="shared" si="136"/>
        <v>0.85080261413146419</v>
      </c>
      <c r="J207" s="149">
        <f t="shared" si="136"/>
        <v>0.85080261413146419</v>
      </c>
      <c r="K207" s="149">
        <f t="shared" si="136"/>
        <v>0.85080261413146419</v>
      </c>
      <c r="L207" s="149">
        <f t="shared" si="136"/>
        <v>0.85080261413146419</v>
      </c>
      <c r="M207" s="98"/>
      <c r="R207" s="98"/>
      <c r="S207" s="221">
        <f t="shared" si="131"/>
        <v>0.19589999999999999</v>
      </c>
      <c r="T207" s="119"/>
      <c r="U207" s="119"/>
      <c r="V207" s="98"/>
      <c r="W207" s="98"/>
    </row>
    <row r="208" spans="1:23">
      <c r="A208" s="8" t="s">
        <v>10</v>
      </c>
      <c r="B208" s="42"/>
      <c r="C208" s="151"/>
      <c r="D208" s="151"/>
      <c r="E208" s="152"/>
      <c r="F208" s="152"/>
      <c r="G208" s="152"/>
      <c r="H208" s="152"/>
      <c r="I208" s="152"/>
      <c r="J208" s="152"/>
      <c r="K208" s="152"/>
      <c r="L208" s="152"/>
      <c r="M208" s="98"/>
      <c r="R208" s="98"/>
      <c r="S208" s="222"/>
      <c r="T208" s="119"/>
      <c r="U208" s="119"/>
      <c r="V208" s="98"/>
      <c r="W208" s="98"/>
    </row>
    <row r="209" spans="1:23">
      <c r="A209" s="5"/>
      <c r="B209" s="43" t="str">
        <f>B114</f>
        <v>Business On Call</v>
      </c>
      <c r="C209" s="141">
        <f t="shared" ref="C209:L209" si="137">C156/SkW_MtrtoGen</f>
        <v>1.0039780261413147</v>
      </c>
      <c r="D209" s="141">
        <f t="shared" si="137"/>
        <v>1.0039780261413147</v>
      </c>
      <c r="E209" s="142">
        <f t="shared" si="137"/>
        <v>1.0039780261413147</v>
      </c>
      <c r="F209" s="142">
        <f t="shared" si="137"/>
        <v>1.0039780261413147</v>
      </c>
      <c r="G209" s="142">
        <f t="shared" si="137"/>
        <v>1.0039780261413147</v>
      </c>
      <c r="H209" s="142">
        <f t="shared" si="137"/>
        <v>1.0039780261413147</v>
      </c>
      <c r="I209" s="142">
        <f t="shared" si="137"/>
        <v>1.0039780261413147</v>
      </c>
      <c r="J209" s="142">
        <f t="shared" si="137"/>
        <v>1.0039780261413147</v>
      </c>
      <c r="K209" s="142">
        <f t="shared" si="137"/>
        <v>1.0039780261413147</v>
      </c>
      <c r="L209" s="142">
        <f t="shared" si="137"/>
        <v>1.0039780261413147</v>
      </c>
      <c r="M209" s="98"/>
      <c r="R209" s="98"/>
      <c r="S209" s="223">
        <f>S156/SkW_MtrtoGen</f>
        <v>1.0039780261413147</v>
      </c>
      <c r="T209" s="119"/>
      <c r="U209" s="119"/>
      <c r="V209" s="98"/>
      <c r="W209" s="98"/>
    </row>
    <row r="210" spans="1:23">
      <c r="A210" s="5"/>
      <c r="B210" s="40" t="str">
        <f>B115</f>
        <v>Commercial/Industrial Demand Reduction</v>
      </c>
      <c r="C210" s="144">
        <f t="shared" ref="C210:L210" si="138">C157/SkW_MtrtoGen</f>
        <v>1.0039780261413147</v>
      </c>
      <c r="D210" s="144">
        <f t="shared" si="138"/>
        <v>1.0039780261413147</v>
      </c>
      <c r="E210" s="145">
        <f t="shared" si="138"/>
        <v>1.0039780261413147</v>
      </c>
      <c r="F210" s="145">
        <f t="shared" si="138"/>
        <v>1.0039780261413147</v>
      </c>
      <c r="G210" s="145">
        <f t="shared" si="138"/>
        <v>1.0039780261413147</v>
      </c>
      <c r="H210" s="145">
        <f t="shared" si="138"/>
        <v>1.0039780261413147</v>
      </c>
      <c r="I210" s="145">
        <f t="shared" si="138"/>
        <v>1.0039780261413147</v>
      </c>
      <c r="J210" s="145">
        <f t="shared" si="138"/>
        <v>1.0039780261413147</v>
      </c>
      <c r="K210" s="145">
        <f t="shared" si="138"/>
        <v>1.0039780261413147</v>
      </c>
      <c r="L210" s="145">
        <f t="shared" si="138"/>
        <v>1.0039780261413147</v>
      </c>
      <c r="M210" s="98"/>
      <c r="R210" s="98"/>
      <c r="S210" s="223">
        <f>S157/SkW_MtrtoGen</f>
        <v>1.0039780261413147</v>
      </c>
      <c r="T210" s="119"/>
      <c r="U210" s="119"/>
      <c r="V210" s="98"/>
      <c r="W210" s="98"/>
    </row>
    <row r="211" spans="1:23">
      <c r="A211" s="5"/>
      <c r="B211" s="374" t="str">
        <f>B116</f>
        <v>Business Heating, Ventilating, &amp; Air 
Conditioning (HVAC)</v>
      </c>
      <c r="C211" s="144">
        <f t="shared" ref="C211:L211" si="139">C158/SkW_MtrtoGen</f>
        <v>1.0039780261413147</v>
      </c>
      <c r="D211" s="144">
        <f t="shared" si="139"/>
        <v>1.0039780261413147</v>
      </c>
      <c r="E211" s="145">
        <f t="shared" si="139"/>
        <v>1.0039780261413147</v>
      </c>
      <c r="F211" s="145">
        <f t="shared" si="139"/>
        <v>1.0039780261413147</v>
      </c>
      <c r="G211" s="145">
        <f t="shared" si="139"/>
        <v>1.0039780261413147</v>
      </c>
      <c r="H211" s="145">
        <f t="shared" si="139"/>
        <v>1.0039780261413147</v>
      </c>
      <c r="I211" s="145">
        <f t="shared" si="139"/>
        <v>1.0039780261413147</v>
      </c>
      <c r="J211" s="145">
        <f t="shared" si="139"/>
        <v>1.0039780261413147</v>
      </c>
      <c r="K211" s="145">
        <f t="shared" si="139"/>
        <v>1.0039780261413147</v>
      </c>
      <c r="L211" s="145">
        <f t="shared" si="139"/>
        <v>1.0039780261413147</v>
      </c>
      <c r="M211" s="98"/>
      <c r="R211" s="98"/>
      <c r="S211" s="223">
        <f>S158/SkW_MtrtoGen</f>
        <v>1.0039780261413147</v>
      </c>
      <c r="T211" s="119"/>
      <c r="U211" s="119"/>
      <c r="V211" s="98"/>
      <c r="W211" s="98"/>
    </row>
    <row r="212" spans="1:23">
      <c r="A212" s="5"/>
      <c r="B212" s="40" t="str">
        <f>B117</f>
        <v>Business Lighting</v>
      </c>
      <c r="C212" s="144">
        <f t="shared" ref="C212:L212" si="140">C159/SkW_MtrtoGen</f>
        <v>1.0039780261413147</v>
      </c>
      <c r="D212" s="144">
        <f t="shared" si="140"/>
        <v>1.0039780261413147</v>
      </c>
      <c r="E212" s="145">
        <f t="shared" si="140"/>
        <v>1.0039780261413147</v>
      </c>
      <c r="F212" s="145">
        <f t="shared" si="140"/>
        <v>1.0039780261413147</v>
      </c>
      <c r="G212" s="145">
        <f t="shared" si="140"/>
        <v>1.0039780261413147</v>
      </c>
      <c r="H212" s="145">
        <f t="shared" si="140"/>
        <v>1.0039780261413147</v>
      </c>
      <c r="I212" s="145">
        <f t="shared" si="140"/>
        <v>1.0039780261413147</v>
      </c>
      <c r="J212" s="145">
        <f t="shared" si="140"/>
        <v>1.0039780261413147</v>
      </c>
      <c r="K212" s="145">
        <f t="shared" si="140"/>
        <v>1.0039780261413147</v>
      </c>
      <c r="L212" s="145">
        <f t="shared" si="140"/>
        <v>1.0039780261413147</v>
      </c>
      <c r="M212" s="98"/>
      <c r="R212" s="98"/>
      <c r="S212" s="223">
        <f>S159/SkW_MtrtoGen</f>
        <v>1.0039780261413147</v>
      </c>
      <c r="T212" s="119"/>
      <c r="U212" s="119"/>
      <c r="V212" s="98"/>
      <c r="W212" s="98"/>
    </row>
    <row r="213" spans="1:23" ht="16.5" thickBot="1">
      <c r="A213" s="7"/>
      <c r="B213" s="41" t="str">
        <f>B118</f>
        <v>Business Custom Incentive (BCI)</v>
      </c>
      <c r="C213" s="148">
        <f t="shared" ref="C213:L213" si="141">C160/SkW_MtrtoGen</f>
        <v>1.0039780261413147</v>
      </c>
      <c r="D213" s="148">
        <f t="shared" si="141"/>
        <v>1.0039780261413147</v>
      </c>
      <c r="E213" s="149">
        <f t="shared" si="141"/>
        <v>1.0039780261413147</v>
      </c>
      <c r="F213" s="149">
        <f t="shared" si="141"/>
        <v>1.0039780261413147</v>
      </c>
      <c r="G213" s="149">
        <f t="shared" si="141"/>
        <v>1.0039780261413147</v>
      </c>
      <c r="H213" s="149">
        <f t="shared" si="141"/>
        <v>1.0039780261413147</v>
      </c>
      <c r="I213" s="149">
        <f t="shared" si="141"/>
        <v>1.0039780261413147</v>
      </c>
      <c r="J213" s="149">
        <f t="shared" si="141"/>
        <v>1.0039780261413147</v>
      </c>
      <c r="K213" s="149">
        <f t="shared" si="141"/>
        <v>1.0039780261413147</v>
      </c>
      <c r="L213" s="149">
        <f t="shared" si="141"/>
        <v>1.0039780261413147</v>
      </c>
      <c r="M213" s="98"/>
      <c r="R213" s="98"/>
      <c r="S213" s="224">
        <f>S160/SkW_MtrtoGen</f>
        <v>1.0039780261413147</v>
      </c>
      <c r="T213" s="119"/>
      <c r="U213" s="119"/>
      <c r="V213" s="98"/>
      <c r="W213" s="98"/>
    </row>
    <row r="214" spans="1:23" ht="16.5" thickBot="1">
      <c r="R214" s="173"/>
    </row>
    <row r="215" spans="1:23" s="348" customFormat="1" ht="18" customHeight="1" thickBot="1">
      <c r="A215" s="635" t="s">
        <v>45</v>
      </c>
      <c r="B215" s="636"/>
      <c r="C215" s="636"/>
      <c r="D215" s="636"/>
      <c r="E215" s="637"/>
      <c r="F215" s="573"/>
      <c r="G215" s="573"/>
      <c r="H215" s="573"/>
      <c r="I215" s="573"/>
      <c r="J215" s="573"/>
      <c r="K215" s="573"/>
      <c r="L215" s="573"/>
      <c r="M215" s="573"/>
      <c r="R215" s="575"/>
      <c r="S215" s="576" t="s">
        <v>46</v>
      </c>
    </row>
    <row r="216" spans="1:23" ht="16.5" thickBot="1">
      <c r="A216" s="2" t="s">
        <v>1</v>
      </c>
      <c r="B216" s="39"/>
      <c r="C216" s="47">
        <f t="shared" ref="C216:L216" si="142">C$4</f>
        <v>2025</v>
      </c>
      <c r="D216" s="47">
        <f t="shared" si="142"/>
        <v>2026</v>
      </c>
      <c r="E216" s="48">
        <f t="shared" si="142"/>
        <v>2027</v>
      </c>
      <c r="F216" s="48">
        <f t="shared" si="142"/>
        <v>2028</v>
      </c>
      <c r="G216" s="48">
        <f t="shared" si="142"/>
        <v>2029</v>
      </c>
      <c r="H216" s="48">
        <f t="shared" si="142"/>
        <v>2030</v>
      </c>
      <c r="I216" s="48">
        <f t="shared" si="142"/>
        <v>2031</v>
      </c>
      <c r="J216" s="48">
        <f t="shared" si="142"/>
        <v>2032</v>
      </c>
      <c r="K216" s="48">
        <f t="shared" si="142"/>
        <v>2033</v>
      </c>
      <c r="L216" s="48">
        <f t="shared" si="142"/>
        <v>2034</v>
      </c>
      <c r="M216" s="45"/>
      <c r="R216" s="173"/>
      <c r="S216" s="46"/>
    </row>
    <row r="217" spans="1:23">
      <c r="A217" s="8" t="s">
        <v>2</v>
      </c>
      <c r="B217" s="9"/>
      <c r="C217" s="50"/>
      <c r="D217" s="50"/>
      <c r="E217" s="120"/>
      <c r="F217" s="120"/>
      <c r="G217" s="120"/>
      <c r="H217" s="120"/>
      <c r="I217" s="120"/>
      <c r="J217" s="120"/>
      <c r="K217" s="120"/>
      <c r="L217" s="120"/>
      <c r="M217" s="70"/>
      <c r="R217" s="173"/>
      <c r="S217" s="130"/>
    </row>
    <row r="218" spans="1:23">
      <c r="A218" s="5"/>
      <c r="B218" s="10" t="str">
        <f>B201</f>
        <v>Residential Load Management (On Call)</v>
      </c>
      <c r="C218" s="141">
        <f t="shared" ref="C218:L219" si="143">C165/WkW_MtrtoGen</f>
        <v>2.4900000000000002</v>
      </c>
      <c r="D218" s="141">
        <f t="shared" si="143"/>
        <v>2.4900000000000002</v>
      </c>
      <c r="E218" s="142">
        <f t="shared" si="143"/>
        <v>2.4900000000000002</v>
      </c>
      <c r="F218" s="142">
        <f t="shared" si="143"/>
        <v>2.4900000000000002</v>
      </c>
      <c r="G218" s="142">
        <f t="shared" si="143"/>
        <v>2.4900000000000002</v>
      </c>
      <c r="H218" s="142">
        <f t="shared" si="143"/>
        <v>2.4900000000000002</v>
      </c>
      <c r="I218" s="142">
        <f t="shared" si="143"/>
        <v>2.4900000000000002</v>
      </c>
      <c r="J218" s="142">
        <f t="shared" si="143"/>
        <v>2.4900000000000002</v>
      </c>
      <c r="K218" s="142">
        <f t="shared" si="143"/>
        <v>2.4900000000000002</v>
      </c>
      <c r="L218" s="142">
        <f t="shared" si="143"/>
        <v>2.4900000000000002</v>
      </c>
      <c r="M218" s="98"/>
      <c r="N218" s="128">
        <f>C218/C201-1</f>
        <v>-6.7415730337078594E-2</v>
      </c>
      <c r="R218" s="98"/>
      <c r="S218" s="84">
        <v>2.4900000000000002</v>
      </c>
      <c r="T218" s="119"/>
      <c r="U218" s="119"/>
      <c r="V218" s="119"/>
      <c r="W218" s="119"/>
    </row>
    <row r="219" spans="1:23">
      <c r="A219" s="5"/>
      <c r="B219" s="10" t="s">
        <v>4</v>
      </c>
      <c r="C219" s="141">
        <f t="shared" si="143"/>
        <v>3.6190000000000002</v>
      </c>
      <c r="D219" s="141">
        <f t="shared" si="143"/>
        <v>3.6190000000000002</v>
      </c>
      <c r="E219" s="142">
        <f t="shared" si="143"/>
        <v>3.6190000000000002</v>
      </c>
      <c r="F219" s="142">
        <f t="shared" si="143"/>
        <v>3.6190000000000002</v>
      </c>
      <c r="G219" s="142">
        <f t="shared" si="143"/>
        <v>3.6190000000000002</v>
      </c>
      <c r="H219" s="142">
        <f t="shared" si="143"/>
        <v>3.6190000000000002</v>
      </c>
      <c r="I219" s="142">
        <f t="shared" si="143"/>
        <v>3.6190000000000002</v>
      </c>
      <c r="J219" s="142">
        <f t="shared" si="143"/>
        <v>3.6190000000000002</v>
      </c>
      <c r="K219" s="142">
        <f t="shared" si="143"/>
        <v>3.6190000000000002</v>
      </c>
      <c r="L219" s="142">
        <f t="shared" si="143"/>
        <v>3.6190000000000002</v>
      </c>
      <c r="M219" s="98"/>
      <c r="N219" s="128"/>
      <c r="R219" s="98"/>
      <c r="S219" s="84">
        <f t="shared" ref="S219:S224" si="144">S166/WkW_MtrtoGen</f>
        <v>3.6190000000000002</v>
      </c>
      <c r="T219" s="119"/>
      <c r="U219" s="119"/>
      <c r="V219" s="119"/>
      <c r="W219" s="119"/>
    </row>
    <row r="220" spans="1:23">
      <c r="A220" s="5"/>
      <c r="B220" s="40" t="str">
        <f>B203</f>
        <v>Residential Air Conditioning</v>
      </c>
      <c r="C220" s="144">
        <f t="shared" ref="C220:L220" si="145">C167/WkW_MtrtoGen</f>
        <v>0.28999999999999998</v>
      </c>
      <c r="D220" s="144">
        <f t="shared" si="145"/>
        <v>0.28999999999999998</v>
      </c>
      <c r="E220" s="145">
        <f t="shared" si="145"/>
        <v>0.28999999999999998</v>
      </c>
      <c r="F220" s="145">
        <f t="shared" si="145"/>
        <v>0.28999999999999998</v>
      </c>
      <c r="G220" s="145">
        <f t="shared" si="145"/>
        <v>0.28999999999999998</v>
      </c>
      <c r="H220" s="145">
        <f t="shared" si="145"/>
        <v>0.28999999999999998</v>
      </c>
      <c r="I220" s="145">
        <f t="shared" si="145"/>
        <v>0.28999999999999998</v>
      </c>
      <c r="J220" s="145">
        <f t="shared" si="145"/>
        <v>0.28999999999999998</v>
      </c>
      <c r="K220" s="145">
        <f t="shared" si="145"/>
        <v>0.28999999999999998</v>
      </c>
      <c r="L220" s="145">
        <f t="shared" si="145"/>
        <v>0.28999999999999998</v>
      </c>
      <c r="M220" s="98"/>
      <c r="R220" s="98"/>
      <c r="S220" s="84">
        <f t="shared" si="144"/>
        <v>0.28999999999999998</v>
      </c>
      <c r="T220" s="119"/>
      <c r="U220" s="119"/>
      <c r="V220" s="119"/>
      <c r="W220" s="119"/>
    </row>
    <row r="221" spans="1:23">
      <c r="A221" s="5"/>
      <c r="B221" s="40" t="str">
        <f>B204</f>
        <v>Residential New Construction (BuildSmart)</v>
      </c>
      <c r="C221" s="144">
        <f t="shared" ref="C221:L221" si="146">C168/WkW_MtrtoGen</f>
        <v>0.13</v>
      </c>
      <c r="D221" s="144">
        <f t="shared" si="146"/>
        <v>0.13</v>
      </c>
      <c r="E221" s="145">
        <f t="shared" si="146"/>
        <v>0.13</v>
      </c>
      <c r="F221" s="145">
        <f t="shared" si="146"/>
        <v>0.13</v>
      </c>
      <c r="G221" s="145">
        <f t="shared" si="146"/>
        <v>0.13</v>
      </c>
      <c r="H221" s="145">
        <f t="shared" si="146"/>
        <v>0.13</v>
      </c>
      <c r="I221" s="145">
        <f t="shared" si="146"/>
        <v>0.13</v>
      </c>
      <c r="J221" s="145">
        <f t="shared" si="146"/>
        <v>0.13</v>
      </c>
      <c r="K221" s="145">
        <f t="shared" si="146"/>
        <v>0.13</v>
      </c>
      <c r="L221" s="145">
        <f t="shared" si="146"/>
        <v>0.13</v>
      </c>
      <c r="M221" s="98"/>
      <c r="R221" s="98"/>
      <c r="S221" s="84">
        <f t="shared" si="144"/>
        <v>0.13</v>
      </c>
      <c r="T221" s="119"/>
      <c r="U221" s="119"/>
      <c r="V221" s="119"/>
      <c r="W221" s="119"/>
    </row>
    <row r="222" spans="1:23">
      <c r="A222" s="5"/>
      <c r="B222" s="40" t="str">
        <f>B205</f>
        <v>Residential Ceiling Insulation</v>
      </c>
      <c r="C222" s="144">
        <f t="shared" ref="C222:L222" si="147">C169/WkW_MtrtoGen</f>
        <v>0.59713155327894563</v>
      </c>
      <c r="D222" s="144">
        <f t="shared" si="147"/>
        <v>0.59713155327894563</v>
      </c>
      <c r="E222" s="145">
        <f t="shared" si="147"/>
        <v>0.59713155327894563</v>
      </c>
      <c r="F222" s="145">
        <f t="shared" si="147"/>
        <v>0.59713155327894563</v>
      </c>
      <c r="G222" s="145">
        <f t="shared" si="147"/>
        <v>0.59713155327894563</v>
      </c>
      <c r="H222" s="145">
        <f t="shared" si="147"/>
        <v>0.59713155327894563</v>
      </c>
      <c r="I222" s="145">
        <f t="shared" si="147"/>
        <v>0.59713155327894563</v>
      </c>
      <c r="J222" s="145">
        <f t="shared" si="147"/>
        <v>0.59713155327894563</v>
      </c>
      <c r="K222" s="145">
        <f t="shared" si="147"/>
        <v>0.59713155327894563</v>
      </c>
      <c r="L222" s="145">
        <f t="shared" si="147"/>
        <v>0.59713155327894563</v>
      </c>
      <c r="M222" s="98"/>
      <c r="R222" s="98"/>
      <c r="S222" s="84">
        <f t="shared" si="144"/>
        <v>0.59713155327894563</v>
      </c>
      <c r="T222" s="119"/>
      <c r="U222" s="119"/>
      <c r="V222" s="119"/>
      <c r="W222" s="119"/>
    </row>
    <row r="223" spans="1:23">
      <c r="A223" s="5"/>
      <c r="B223" s="170" t="s">
        <v>8</v>
      </c>
      <c r="C223" s="477">
        <f t="shared" ref="C223:L223" si="148">C170/SkW_MtrtoGen</f>
        <v>0</v>
      </c>
      <c r="D223" s="477">
        <f t="shared" si="148"/>
        <v>0</v>
      </c>
      <c r="E223" s="478">
        <f t="shared" si="148"/>
        <v>0</v>
      </c>
      <c r="F223" s="478">
        <f t="shared" si="148"/>
        <v>0</v>
      </c>
      <c r="G223" s="478">
        <f t="shared" si="148"/>
        <v>0</v>
      </c>
      <c r="H223" s="478">
        <f t="shared" si="148"/>
        <v>0</v>
      </c>
      <c r="I223" s="478">
        <f t="shared" si="148"/>
        <v>0</v>
      </c>
      <c r="J223" s="478">
        <f t="shared" si="148"/>
        <v>0</v>
      </c>
      <c r="K223" s="478">
        <f t="shared" si="148"/>
        <v>0</v>
      </c>
      <c r="L223" s="478">
        <f t="shared" si="148"/>
        <v>0</v>
      </c>
      <c r="M223" s="281"/>
      <c r="N223" s="286"/>
      <c r="R223" s="290"/>
      <c r="S223" s="291">
        <f t="shared" si="144"/>
        <v>0</v>
      </c>
    </row>
    <row r="224" spans="1:23" ht="16.5" thickBot="1">
      <c r="A224" s="7"/>
      <c r="B224" s="41" t="str">
        <f>B207</f>
        <v>Residential Low Income</v>
      </c>
      <c r="C224" s="184">
        <f t="shared" ref="C224:L224" si="149">C171/WkW_MtrtoGen</f>
        <v>0.19589999999999999</v>
      </c>
      <c r="D224" s="184">
        <f t="shared" si="149"/>
        <v>0.19589999999999999</v>
      </c>
      <c r="E224" s="185">
        <f t="shared" si="149"/>
        <v>0.19589999999999999</v>
      </c>
      <c r="F224" s="185">
        <f t="shared" si="149"/>
        <v>0.19589999999999999</v>
      </c>
      <c r="G224" s="185">
        <f t="shared" si="149"/>
        <v>0.19589999999999999</v>
      </c>
      <c r="H224" s="185">
        <f t="shared" si="149"/>
        <v>0.19589999999999999</v>
      </c>
      <c r="I224" s="185">
        <f t="shared" si="149"/>
        <v>0.19589999999999999</v>
      </c>
      <c r="J224" s="185">
        <f t="shared" si="149"/>
        <v>0.19589999999999999</v>
      </c>
      <c r="K224" s="185">
        <f t="shared" si="149"/>
        <v>0.19589999999999999</v>
      </c>
      <c r="L224" s="185">
        <f t="shared" si="149"/>
        <v>0.19589999999999999</v>
      </c>
      <c r="M224" s="98"/>
      <c r="R224" s="98"/>
      <c r="S224" s="84">
        <f t="shared" si="144"/>
        <v>0.19589999999999999</v>
      </c>
      <c r="T224" s="119"/>
      <c r="U224" s="119"/>
      <c r="V224" s="98"/>
      <c r="W224" s="98"/>
    </row>
    <row r="225" spans="1:23">
      <c r="A225" s="8" t="s">
        <v>10</v>
      </c>
      <c r="B225" s="42"/>
      <c r="C225" s="151"/>
      <c r="D225" s="151"/>
      <c r="E225" s="152"/>
      <c r="F225" s="152"/>
      <c r="G225" s="152"/>
      <c r="H225" s="152"/>
      <c r="I225" s="152"/>
      <c r="J225" s="152"/>
      <c r="K225" s="152"/>
      <c r="L225" s="152"/>
      <c r="M225" s="98"/>
      <c r="R225" s="173"/>
      <c r="S225" s="86"/>
      <c r="T225" s="119"/>
      <c r="U225" s="119"/>
      <c r="V225" s="98"/>
      <c r="W225" s="98"/>
    </row>
    <row r="226" spans="1:23">
      <c r="A226" s="5"/>
      <c r="B226" s="43" t="str">
        <f>B209</f>
        <v>Business On Call</v>
      </c>
      <c r="C226" s="141">
        <f t="shared" ref="C226:L226" si="150">C173/WkW_MtrtoGen</f>
        <v>0</v>
      </c>
      <c r="D226" s="141">
        <f t="shared" si="150"/>
        <v>0</v>
      </c>
      <c r="E226" s="142">
        <f t="shared" si="150"/>
        <v>0</v>
      </c>
      <c r="F226" s="142">
        <f t="shared" si="150"/>
        <v>0</v>
      </c>
      <c r="G226" s="142">
        <f t="shared" si="150"/>
        <v>0</v>
      </c>
      <c r="H226" s="142">
        <f t="shared" si="150"/>
        <v>0</v>
      </c>
      <c r="I226" s="142">
        <f t="shared" si="150"/>
        <v>0</v>
      </c>
      <c r="J226" s="142">
        <f t="shared" si="150"/>
        <v>0</v>
      </c>
      <c r="K226" s="142">
        <f t="shared" si="150"/>
        <v>0</v>
      </c>
      <c r="L226" s="142">
        <f t="shared" si="150"/>
        <v>0</v>
      </c>
      <c r="M226" s="98"/>
      <c r="R226" s="98"/>
      <c r="S226" s="84">
        <f>S173/WkW_MtrtoGen</f>
        <v>0</v>
      </c>
      <c r="T226" s="119"/>
      <c r="U226" s="119"/>
      <c r="V226" s="98"/>
      <c r="W226" s="98"/>
    </row>
    <row r="227" spans="1:23">
      <c r="A227" s="5"/>
      <c r="B227" s="374" t="str">
        <f>B210</f>
        <v>Commercial/Industrial Demand Reduction</v>
      </c>
      <c r="C227" s="144">
        <f t="shared" ref="C227:L227" si="151">C174/WkW_MtrtoGen</f>
        <v>0.60911157416177297</v>
      </c>
      <c r="D227" s="144">
        <f t="shared" si="151"/>
        <v>0.60911157416177297</v>
      </c>
      <c r="E227" s="145">
        <f t="shared" si="151"/>
        <v>0.60911157416177297</v>
      </c>
      <c r="F227" s="145">
        <f t="shared" si="151"/>
        <v>0.60911157416177297</v>
      </c>
      <c r="G227" s="145">
        <f t="shared" si="151"/>
        <v>0.60911157416177297</v>
      </c>
      <c r="H227" s="145">
        <f t="shared" si="151"/>
        <v>0.60911157416177297</v>
      </c>
      <c r="I227" s="145">
        <f t="shared" si="151"/>
        <v>0.60911157416177297</v>
      </c>
      <c r="J227" s="145">
        <f t="shared" si="151"/>
        <v>0.60911157416177297</v>
      </c>
      <c r="K227" s="145">
        <f t="shared" si="151"/>
        <v>0.60911157416177297</v>
      </c>
      <c r="L227" s="145">
        <f t="shared" si="151"/>
        <v>0.60911157416177297</v>
      </c>
      <c r="M227" s="98"/>
      <c r="R227" s="98"/>
      <c r="S227" s="392">
        <f>S174/WkW_MtrtoGen</f>
        <v>0.60911157416177297</v>
      </c>
      <c r="T227" s="119"/>
      <c r="U227" s="119"/>
      <c r="V227" s="98"/>
      <c r="W227" s="98"/>
    </row>
    <row r="228" spans="1:23">
      <c r="A228" s="5"/>
      <c r="B228" s="374" t="str">
        <f>B211</f>
        <v>Business Heating, Ventilating, &amp; Air 
Conditioning (HVAC)</v>
      </c>
      <c r="C228" s="144">
        <f t="shared" ref="C228:L228" si="152">C175/WkW_MtrtoGen</f>
        <v>0.38362831602792113</v>
      </c>
      <c r="D228" s="144">
        <f t="shared" si="152"/>
        <v>0.38362831602792113</v>
      </c>
      <c r="E228" s="145">
        <f t="shared" si="152"/>
        <v>0.38362831602792113</v>
      </c>
      <c r="F228" s="145">
        <f t="shared" si="152"/>
        <v>0.38362831602792113</v>
      </c>
      <c r="G228" s="145">
        <f t="shared" si="152"/>
        <v>0.38362831602792113</v>
      </c>
      <c r="H228" s="145">
        <f t="shared" si="152"/>
        <v>0.38362831602792113</v>
      </c>
      <c r="I228" s="145">
        <f t="shared" si="152"/>
        <v>0.38362831602792113</v>
      </c>
      <c r="J228" s="145">
        <f t="shared" si="152"/>
        <v>0.38362831602792113</v>
      </c>
      <c r="K228" s="145">
        <f t="shared" si="152"/>
        <v>0.38362831602792113</v>
      </c>
      <c r="L228" s="145">
        <f t="shared" si="152"/>
        <v>0.38362831602792113</v>
      </c>
      <c r="M228" s="98"/>
      <c r="R228" s="98"/>
      <c r="S228" s="392">
        <f>S175/WkW_MtrtoGen</f>
        <v>0.38362831602792113</v>
      </c>
      <c r="T228" s="119"/>
      <c r="U228" s="119"/>
      <c r="V228" s="98"/>
      <c r="W228" s="98"/>
    </row>
    <row r="229" spans="1:23">
      <c r="A229" s="5"/>
      <c r="B229" s="40" t="str">
        <f>B212</f>
        <v>Business Lighting</v>
      </c>
      <c r="C229" s="144">
        <f t="shared" ref="C229:L229" si="153">C176/WkW_MtrtoGen</f>
        <v>0.87</v>
      </c>
      <c r="D229" s="144">
        <f t="shared" si="153"/>
        <v>0.87</v>
      </c>
      <c r="E229" s="145">
        <f t="shared" si="153"/>
        <v>0.87</v>
      </c>
      <c r="F229" s="145">
        <f t="shared" si="153"/>
        <v>0.87</v>
      </c>
      <c r="G229" s="145">
        <f t="shared" si="153"/>
        <v>0.87</v>
      </c>
      <c r="H229" s="145">
        <f t="shared" si="153"/>
        <v>0.87</v>
      </c>
      <c r="I229" s="145">
        <f t="shared" si="153"/>
        <v>0.87</v>
      </c>
      <c r="J229" s="145">
        <f t="shared" si="153"/>
        <v>0.87</v>
      </c>
      <c r="K229" s="145">
        <f t="shared" si="153"/>
        <v>0.87</v>
      </c>
      <c r="L229" s="145">
        <f t="shared" si="153"/>
        <v>0.87</v>
      </c>
      <c r="M229" s="98"/>
      <c r="R229" s="98"/>
      <c r="S229" s="392">
        <f>S176/WkW_MtrtoGen</f>
        <v>0.87</v>
      </c>
      <c r="T229" s="119"/>
      <c r="U229" s="119"/>
      <c r="V229" s="98"/>
      <c r="W229" s="98"/>
    </row>
    <row r="230" spans="1:23" ht="16.5" thickBot="1">
      <c r="A230" s="7"/>
      <c r="B230" s="41" t="str">
        <f>B213</f>
        <v>Business Custom Incentive (BCI)</v>
      </c>
      <c r="C230" s="148">
        <f t="shared" ref="C230:L230" si="154">C177/WkW_MtrtoGen</f>
        <v>1</v>
      </c>
      <c r="D230" s="148">
        <f t="shared" si="154"/>
        <v>1</v>
      </c>
      <c r="E230" s="149">
        <f t="shared" si="154"/>
        <v>1</v>
      </c>
      <c r="F230" s="149">
        <f t="shared" si="154"/>
        <v>1</v>
      </c>
      <c r="G230" s="149">
        <f t="shared" si="154"/>
        <v>1</v>
      </c>
      <c r="H230" s="149">
        <f t="shared" si="154"/>
        <v>1</v>
      </c>
      <c r="I230" s="149">
        <f t="shared" si="154"/>
        <v>1</v>
      </c>
      <c r="J230" s="149">
        <f t="shared" si="154"/>
        <v>1</v>
      </c>
      <c r="K230" s="149">
        <f t="shared" si="154"/>
        <v>1</v>
      </c>
      <c r="L230" s="149">
        <f t="shared" si="154"/>
        <v>1</v>
      </c>
      <c r="M230" s="98"/>
      <c r="R230" s="98"/>
      <c r="S230" s="85">
        <f>S177/WkW_MtrtoGen</f>
        <v>1</v>
      </c>
      <c r="T230" s="119"/>
      <c r="U230" s="119"/>
      <c r="V230" s="98"/>
      <c r="W230" s="98"/>
    </row>
    <row r="231" spans="1:23" ht="16.5" thickBot="1">
      <c r="A231" s="69"/>
      <c r="B231" s="69"/>
      <c r="C231" s="45"/>
      <c r="D231" s="45"/>
      <c r="E231" s="45"/>
      <c r="F231" s="45"/>
      <c r="G231" s="45"/>
      <c r="H231" s="45"/>
      <c r="I231" s="45"/>
      <c r="J231" s="45"/>
      <c r="K231" s="45"/>
      <c r="L231" s="45"/>
      <c r="M231" s="45"/>
      <c r="R231" s="173"/>
      <c r="S231" s="45"/>
    </row>
    <row r="232" spans="1:23" s="348" customFormat="1" ht="18" customHeight="1" thickBot="1">
      <c r="A232" s="635" t="s">
        <v>47</v>
      </c>
      <c r="B232" s="636"/>
      <c r="C232" s="636"/>
      <c r="D232" s="636"/>
      <c r="E232" s="637"/>
      <c r="F232" s="573"/>
      <c r="G232" s="573"/>
      <c r="H232" s="573"/>
      <c r="I232" s="573"/>
      <c r="J232" s="573"/>
      <c r="K232" s="573"/>
      <c r="L232" s="573"/>
      <c r="M232" s="573"/>
      <c r="R232" s="575"/>
      <c r="S232" s="577" t="s">
        <v>48</v>
      </c>
    </row>
    <row r="233" spans="1:23" ht="16.5" thickBot="1">
      <c r="A233" s="2" t="s">
        <v>1</v>
      </c>
      <c r="B233" s="39"/>
      <c r="C233" s="47">
        <f t="shared" ref="C233:L233" si="155">C$4</f>
        <v>2025</v>
      </c>
      <c r="D233" s="47">
        <f t="shared" si="155"/>
        <v>2026</v>
      </c>
      <c r="E233" s="48">
        <f t="shared" si="155"/>
        <v>2027</v>
      </c>
      <c r="F233" s="48">
        <f t="shared" si="155"/>
        <v>2028</v>
      </c>
      <c r="G233" s="48">
        <f t="shared" si="155"/>
        <v>2029</v>
      </c>
      <c r="H233" s="48">
        <f t="shared" si="155"/>
        <v>2030</v>
      </c>
      <c r="I233" s="48">
        <f t="shared" si="155"/>
        <v>2031</v>
      </c>
      <c r="J233" s="48">
        <f t="shared" si="155"/>
        <v>2032</v>
      </c>
      <c r="K233" s="48">
        <f t="shared" si="155"/>
        <v>2033</v>
      </c>
      <c r="L233" s="48">
        <f t="shared" si="155"/>
        <v>2034</v>
      </c>
      <c r="M233" s="45"/>
      <c r="R233" s="173"/>
      <c r="S233" s="219"/>
    </row>
    <row r="234" spans="1:23">
      <c r="A234" s="8" t="s">
        <v>2</v>
      </c>
      <c r="B234" s="9"/>
      <c r="C234" s="50"/>
      <c r="D234" s="174"/>
      <c r="E234" s="174"/>
      <c r="F234" s="174"/>
      <c r="G234" s="174"/>
      <c r="H234" s="174"/>
      <c r="I234" s="174"/>
      <c r="J234" s="174"/>
      <c r="K234" s="174"/>
      <c r="L234" s="174"/>
      <c r="M234" s="70"/>
      <c r="R234" s="173"/>
      <c r="S234" s="220"/>
    </row>
    <row r="235" spans="1:23">
      <c r="A235" s="5"/>
      <c r="B235" s="10" t="str">
        <f>B218</f>
        <v>Residential Load Management (On Call)</v>
      </c>
      <c r="C235" s="174">
        <f t="shared" ref="C235:L236" si="156">C182/kWH_MtrtoGen</f>
        <v>8.3000000000000004E-2</v>
      </c>
      <c r="D235" s="174">
        <f t="shared" si="156"/>
        <v>8.3000000000000004E-2</v>
      </c>
      <c r="E235" s="174">
        <f t="shared" si="156"/>
        <v>8.3000000000000004E-2</v>
      </c>
      <c r="F235" s="174">
        <f t="shared" si="156"/>
        <v>8.3000000000000004E-2</v>
      </c>
      <c r="G235" s="174">
        <f t="shared" si="156"/>
        <v>8.3000000000000004E-2</v>
      </c>
      <c r="H235" s="174">
        <f t="shared" si="156"/>
        <v>8.3000000000000004E-2</v>
      </c>
      <c r="I235" s="174">
        <f t="shared" si="156"/>
        <v>8.3000000000000004E-2</v>
      </c>
      <c r="J235" s="174">
        <f t="shared" si="156"/>
        <v>8.3000000000000004E-2</v>
      </c>
      <c r="K235" s="174">
        <f t="shared" si="156"/>
        <v>8.3000000000000004E-2</v>
      </c>
      <c r="L235" s="174">
        <f t="shared" si="156"/>
        <v>8.3000000000000004E-2</v>
      </c>
      <c r="M235" s="68"/>
      <c r="R235" s="173"/>
      <c r="S235" s="244">
        <v>8.3000000000000004E-2</v>
      </c>
      <c r="T235" s="118"/>
      <c r="U235" s="118"/>
      <c r="V235" s="118"/>
      <c r="W235" s="118"/>
    </row>
    <row r="236" spans="1:23">
      <c r="A236" s="5"/>
      <c r="B236" s="10" t="s">
        <v>4</v>
      </c>
      <c r="C236" s="141">
        <f t="shared" si="156"/>
        <v>2.31</v>
      </c>
      <c r="D236" s="141">
        <f t="shared" si="156"/>
        <v>2.31</v>
      </c>
      <c r="E236" s="141">
        <f t="shared" si="156"/>
        <v>2.31</v>
      </c>
      <c r="F236" s="141">
        <f t="shared" si="156"/>
        <v>2.31</v>
      </c>
      <c r="G236" s="141">
        <f t="shared" si="156"/>
        <v>2.31</v>
      </c>
      <c r="H236" s="141">
        <f t="shared" si="156"/>
        <v>2.31</v>
      </c>
      <c r="I236" s="141">
        <f t="shared" si="156"/>
        <v>2.31</v>
      </c>
      <c r="J236" s="141">
        <f t="shared" si="156"/>
        <v>2.31</v>
      </c>
      <c r="K236" s="141">
        <f t="shared" si="156"/>
        <v>2.31</v>
      </c>
      <c r="L236" s="141">
        <f t="shared" si="156"/>
        <v>2.31</v>
      </c>
      <c r="M236" s="68"/>
      <c r="R236" s="173"/>
      <c r="S236" s="263">
        <f t="shared" ref="S236:S241" si="157">S183/kWH_MtrtoGen</f>
        <v>2.31</v>
      </c>
      <c r="T236" s="118"/>
      <c r="U236" s="118"/>
      <c r="V236" s="118"/>
      <c r="W236" s="118"/>
    </row>
    <row r="237" spans="1:23">
      <c r="A237" s="5"/>
      <c r="B237" s="40" t="str">
        <f>B220</f>
        <v>Residential Air Conditioning</v>
      </c>
      <c r="C237" s="159">
        <f t="shared" ref="C237:L237" si="158">C184/kWH_MtrtoGen</f>
        <v>676</v>
      </c>
      <c r="D237" s="159">
        <f t="shared" si="158"/>
        <v>676</v>
      </c>
      <c r="E237" s="160">
        <f t="shared" si="158"/>
        <v>676</v>
      </c>
      <c r="F237" s="160">
        <f t="shared" si="158"/>
        <v>676</v>
      </c>
      <c r="G237" s="160">
        <f t="shared" si="158"/>
        <v>676</v>
      </c>
      <c r="H237" s="160">
        <f t="shared" si="158"/>
        <v>676</v>
      </c>
      <c r="I237" s="160">
        <f t="shared" si="158"/>
        <v>676</v>
      </c>
      <c r="J237" s="160">
        <f t="shared" si="158"/>
        <v>676</v>
      </c>
      <c r="K237" s="160">
        <f t="shared" si="158"/>
        <v>676</v>
      </c>
      <c r="L237" s="160">
        <f t="shared" si="158"/>
        <v>676</v>
      </c>
      <c r="M237" s="68"/>
      <c r="R237" s="173"/>
      <c r="S237" s="225">
        <f t="shared" si="157"/>
        <v>676</v>
      </c>
      <c r="T237" s="118"/>
      <c r="U237" s="118"/>
      <c r="V237" s="118"/>
      <c r="W237" s="118"/>
    </row>
    <row r="238" spans="1:23">
      <c r="A238" s="5"/>
      <c r="B238" s="40" t="str">
        <f>B221</f>
        <v>Residential New Construction (BuildSmart)</v>
      </c>
      <c r="C238" s="159">
        <f t="shared" ref="C238:L238" si="159">C185/kWH_MtrtoGen</f>
        <v>1060</v>
      </c>
      <c r="D238" s="159">
        <f t="shared" si="159"/>
        <v>1060</v>
      </c>
      <c r="E238" s="160">
        <f t="shared" si="159"/>
        <v>1060</v>
      </c>
      <c r="F238" s="160">
        <f t="shared" si="159"/>
        <v>1060</v>
      </c>
      <c r="G238" s="160">
        <f t="shared" si="159"/>
        <v>1060</v>
      </c>
      <c r="H238" s="160">
        <f t="shared" si="159"/>
        <v>1060</v>
      </c>
      <c r="I238" s="160">
        <f t="shared" si="159"/>
        <v>1060</v>
      </c>
      <c r="J238" s="160">
        <f t="shared" si="159"/>
        <v>1060</v>
      </c>
      <c r="K238" s="160">
        <f t="shared" si="159"/>
        <v>1060</v>
      </c>
      <c r="L238" s="160">
        <f t="shared" si="159"/>
        <v>1060</v>
      </c>
      <c r="M238" s="68"/>
      <c r="R238" s="173"/>
      <c r="S238" s="225">
        <f t="shared" si="157"/>
        <v>1060</v>
      </c>
      <c r="T238" s="118"/>
      <c r="U238" s="118"/>
      <c r="V238" s="118"/>
      <c r="W238" s="118"/>
    </row>
    <row r="239" spans="1:23">
      <c r="A239" s="5"/>
      <c r="B239" s="40" t="str">
        <f>B222</f>
        <v>Residential Ceiling Insulation</v>
      </c>
      <c r="C239" s="159">
        <f t="shared" ref="C239:L239" si="160">C186/kWH_MtrtoGen</f>
        <v>3331.2981499999996</v>
      </c>
      <c r="D239" s="159">
        <f t="shared" si="160"/>
        <v>3331.2981499999996</v>
      </c>
      <c r="E239" s="160">
        <f t="shared" si="160"/>
        <v>3331.2981499999996</v>
      </c>
      <c r="F239" s="160">
        <f t="shared" si="160"/>
        <v>3331.2981499999996</v>
      </c>
      <c r="G239" s="160">
        <f t="shared" si="160"/>
        <v>3331.2981499999996</v>
      </c>
      <c r="H239" s="160">
        <f t="shared" si="160"/>
        <v>3331.2981499999996</v>
      </c>
      <c r="I239" s="160">
        <f t="shared" si="160"/>
        <v>3331.2981499999996</v>
      </c>
      <c r="J239" s="160">
        <f t="shared" si="160"/>
        <v>3331.2981499999996</v>
      </c>
      <c r="K239" s="160">
        <f t="shared" si="160"/>
        <v>3331.2981499999996</v>
      </c>
      <c r="L239" s="160">
        <f t="shared" si="160"/>
        <v>3331.2981499999996</v>
      </c>
      <c r="M239" s="68"/>
      <c r="R239" s="173"/>
      <c r="S239" s="225">
        <f t="shared" si="157"/>
        <v>3331.2981499999996</v>
      </c>
      <c r="T239" s="118"/>
      <c r="U239" s="118"/>
      <c r="V239" s="118"/>
      <c r="W239" s="118"/>
    </row>
    <row r="240" spans="1:23">
      <c r="A240" s="5"/>
      <c r="B240" s="170" t="s">
        <v>8</v>
      </c>
      <c r="C240" s="435">
        <f t="shared" ref="C240:L240" si="161">C187/kWH_MtrtoGen</f>
        <v>437.06</v>
      </c>
      <c r="D240" s="435">
        <f t="shared" si="161"/>
        <v>437.06</v>
      </c>
      <c r="E240" s="436">
        <f t="shared" si="161"/>
        <v>437.06</v>
      </c>
      <c r="F240" s="436">
        <f t="shared" si="161"/>
        <v>437.06</v>
      </c>
      <c r="G240" s="436">
        <f t="shared" si="161"/>
        <v>437.06</v>
      </c>
      <c r="H240" s="436">
        <f t="shared" si="161"/>
        <v>437.06</v>
      </c>
      <c r="I240" s="436">
        <f t="shared" si="161"/>
        <v>437.06</v>
      </c>
      <c r="J240" s="436">
        <f t="shared" si="161"/>
        <v>437.06</v>
      </c>
      <c r="K240" s="436">
        <f t="shared" si="161"/>
        <v>437.06</v>
      </c>
      <c r="L240" s="436">
        <f t="shared" si="161"/>
        <v>437.06</v>
      </c>
      <c r="M240" s="281"/>
      <c r="N240" s="286"/>
      <c r="R240" s="290"/>
      <c r="S240" s="225">
        <f t="shared" si="157"/>
        <v>437.06</v>
      </c>
    </row>
    <row r="241" spans="1:23" ht="16.5" thickBot="1">
      <c r="A241" s="7"/>
      <c r="B241" s="41" t="str">
        <f>B224</f>
        <v>Residential Low Income</v>
      </c>
      <c r="C241" s="161">
        <f t="shared" ref="C241:L241" si="162">C188/kWH_MtrtoGen</f>
        <v>2020.9493197930635</v>
      </c>
      <c r="D241" s="161">
        <f t="shared" si="162"/>
        <v>2020.9493197930635</v>
      </c>
      <c r="E241" s="162">
        <f t="shared" si="162"/>
        <v>2020.9493197930635</v>
      </c>
      <c r="F241" s="162">
        <f t="shared" si="162"/>
        <v>2020.9493197930635</v>
      </c>
      <c r="G241" s="162">
        <f t="shared" si="162"/>
        <v>2020.9493197930635</v>
      </c>
      <c r="H241" s="162">
        <f t="shared" si="162"/>
        <v>2020.9493197930635</v>
      </c>
      <c r="I241" s="162">
        <f t="shared" si="162"/>
        <v>2020.9493197930635</v>
      </c>
      <c r="J241" s="162">
        <f t="shared" si="162"/>
        <v>2020.9493197930635</v>
      </c>
      <c r="K241" s="162">
        <f t="shared" si="162"/>
        <v>2020.9493197930635</v>
      </c>
      <c r="L241" s="162">
        <f t="shared" si="162"/>
        <v>2020.9493197930635</v>
      </c>
      <c r="M241" s="68"/>
      <c r="P241" s="94"/>
      <c r="Q241" s="94"/>
      <c r="R241" s="173"/>
      <c r="S241" s="225">
        <f t="shared" si="157"/>
        <v>2020.9493197930635</v>
      </c>
      <c r="T241" s="118"/>
      <c r="U241" s="118"/>
      <c r="V241" s="68"/>
      <c r="W241" s="68"/>
    </row>
    <row r="242" spans="1:23">
      <c r="A242" s="8" t="s">
        <v>10</v>
      </c>
      <c r="B242" s="42"/>
      <c r="C242" s="163"/>
      <c r="D242" s="163"/>
      <c r="E242" s="164"/>
      <c r="F242" s="164"/>
      <c r="G242" s="164"/>
      <c r="H242" s="164"/>
      <c r="I242" s="164"/>
      <c r="J242" s="164"/>
      <c r="K242" s="164"/>
      <c r="L242" s="164"/>
      <c r="M242" s="68"/>
      <c r="P242" s="68"/>
      <c r="Q242" s="68"/>
      <c r="R242" s="94"/>
      <c r="S242" s="226"/>
      <c r="T242" s="118"/>
      <c r="U242" s="118"/>
      <c r="V242" s="68"/>
      <c r="W242" s="68"/>
    </row>
    <row r="243" spans="1:23">
      <c r="A243" s="5"/>
      <c r="B243" s="43" t="str">
        <f>B226</f>
        <v>Business On Call</v>
      </c>
      <c r="C243" s="157">
        <f t="shared" ref="C243:L243" si="163">C190/kWH_MtrtoGen</f>
        <v>0</v>
      </c>
      <c r="D243" s="157">
        <f t="shared" si="163"/>
        <v>0</v>
      </c>
      <c r="E243" s="158">
        <f t="shared" si="163"/>
        <v>0</v>
      </c>
      <c r="F243" s="158">
        <f t="shared" si="163"/>
        <v>0</v>
      </c>
      <c r="G243" s="158">
        <f t="shared" si="163"/>
        <v>0</v>
      </c>
      <c r="H243" s="158">
        <f t="shared" si="163"/>
        <v>0</v>
      </c>
      <c r="I243" s="158">
        <f t="shared" si="163"/>
        <v>0</v>
      </c>
      <c r="J243" s="158">
        <f t="shared" si="163"/>
        <v>0</v>
      </c>
      <c r="K243" s="158">
        <f t="shared" si="163"/>
        <v>0</v>
      </c>
      <c r="L243" s="158">
        <f t="shared" si="163"/>
        <v>0</v>
      </c>
      <c r="M243" s="68"/>
      <c r="P243" s="68"/>
      <c r="Q243" s="68"/>
      <c r="R243" s="68"/>
      <c r="S243" s="225">
        <f>S190/kWH_MtrtoGen</f>
        <v>0</v>
      </c>
      <c r="T243" s="118"/>
      <c r="U243" s="118"/>
      <c r="V243" s="68"/>
      <c r="W243" s="68"/>
    </row>
    <row r="244" spans="1:23">
      <c r="A244" s="5"/>
      <c r="B244" s="40" t="str">
        <f>B227</f>
        <v>Commercial/Industrial Demand Reduction</v>
      </c>
      <c r="C244" s="159">
        <f t="shared" ref="C244:L244" si="164">C191/kWH_MtrtoGen</f>
        <v>11.30484767196781</v>
      </c>
      <c r="D244" s="159">
        <f t="shared" si="164"/>
        <v>11.30484767196781</v>
      </c>
      <c r="E244" s="160">
        <f t="shared" si="164"/>
        <v>11.30484767196781</v>
      </c>
      <c r="F244" s="160">
        <f t="shared" si="164"/>
        <v>11.30484767196781</v>
      </c>
      <c r="G244" s="160">
        <f t="shared" si="164"/>
        <v>11.30484767196781</v>
      </c>
      <c r="H244" s="160">
        <f t="shared" si="164"/>
        <v>11.30484767196781</v>
      </c>
      <c r="I244" s="160">
        <f t="shared" si="164"/>
        <v>11.30484767196781</v>
      </c>
      <c r="J244" s="160">
        <f t="shared" si="164"/>
        <v>11.30484767196781</v>
      </c>
      <c r="K244" s="160">
        <f t="shared" si="164"/>
        <v>11.30484767196781</v>
      </c>
      <c r="L244" s="160">
        <f t="shared" si="164"/>
        <v>11.30484767196781</v>
      </c>
      <c r="M244" s="68"/>
      <c r="R244" s="68"/>
      <c r="S244" s="225">
        <f>S191/kWH_MtrtoGen</f>
        <v>11.30484767196781</v>
      </c>
      <c r="T244" s="118"/>
      <c r="U244" s="118"/>
      <c r="V244" s="68"/>
      <c r="W244" s="68"/>
    </row>
    <row r="245" spans="1:23">
      <c r="A245" s="5"/>
      <c r="B245" s="40" t="str">
        <f>B228</f>
        <v>Business Heating, Ventilating, &amp; Air 
Conditioning (HVAC)</v>
      </c>
      <c r="C245" s="159">
        <f t="shared" ref="C245:L245" si="165">C192/kWH_MtrtoGen</f>
        <v>2571.668745600658</v>
      </c>
      <c r="D245" s="159">
        <f t="shared" si="165"/>
        <v>2571.668745600658</v>
      </c>
      <c r="E245" s="160">
        <f t="shared" si="165"/>
        <v>2571.668745600658</v>
      </c>
      <c r="F245" s="160">
        <f t="shared" si="165"/>
        <v>2571.668745600658</v>
      </c>
      <c r="G245" s="160">
        <f t="shared" si="165"/>
        <v>2571.668745600658</v>
      </c>
      <c r="H245" s="160">
        <f t="shared" si="165"/>
        <v>2571.668745600658</v>
      </c>
      <c r="I245" s="160">
        <f t="shared" si="165"/>
        <v>2571.668745600658</v>
      </c>
      <c r="J245" s="160">
        <f t="shared" si="165"/>
        <v>2571.668745600658</v>
      </c>
      <c r="K245" s="160">
        <f t="shared" si="165"/>
        <v>2571.668745600658</v>
      </c>
      <c r="L245" s="160">
        <f t="shared" si="165"/>
        <v>2571.668745600658</v>
      </c>
      <c r="M245" s="68"/>
      <c r="R245" s="68"/>
      <c r="S245" s="225">
        <f>S192/kWH_MtrtoGen</f>
        <v>2571.668745600658</v>
      </c>
      <c r="T245" s="118"/>
      <c r="U245" s="118"/>
      <c r="V245" s="68"/>
      <c r="W245" s="68"/>
    </row>
    <row r="246" spans="1:23">
      <c r="A246" s="5"/>
      <c r="B246" s="40" t="str">
        <f>B229</f>
        <v>Business Lighting</v>
      </c>
      <c r="C246" s="159">
        <f t="shared" ref="C246:L246" si="166">C193/kWH_MtrtoGen</f>
        <v>7800.9</v>
      </c>
      <c r="D246" s="159">
        <f t="shared" si="166"/>
        <v>7800.9</v>
      </c>
      <c r="E246" s="160">
        <f t="shared" si="166"/>
        <v>7800.9</v>
      </c>
      <c r="F246" s="160">
        <f t="shared" si="166"/>
        <v>7800.9</v>
      </c>
      <c r="G246" s="160">
        <f t="shared" si="166"/>
        <v>7800.9</v>
      </c>
      <c r="H246" s="160">
        <f t="shared" si="166"/>
        <v>7800.9</v>
      </c>
      <c r="I246" s="160">
        <f t="shared" si="166"/>
        <v>7800.9</v>
      </c>
      <c r="J246" s="160">
        <f t="shared" si="166"/>
        <v>7800.9</v>
      </c>
      <c r="K246" s="160">
        <f t="shared" si="166"/>
        <v>7800.9</v>
      </c>
      <c r="L246" s="160">
        <f t="shared" si="166"/>
        <v>7800.9</v>
      </c>
      <c r="M246" s="68"/>
      <c r="P246" s="68"/>
      <c r="Q246" s="68"/>
      <c r="R246" s="68"/>
      <c r="S246" s="225">
        <f>S193/kWH_MtrtoGen</f>
        <v>7800.9</v>
      </c>
      <c r="T246" s="118"/>
      <c r="U246" s="118"/>
      <c r="V246" s="68"/>
      <c r="W246" s="68"/>
    </row>
    <row r="247" spans="1:23" ht="16.5" thickBot="1">
      <c r="A247" s="7"/>
      <c r="B247" s="41" t="str">
        <f>B230</f>
        <v>Business Custom Incentive (BCI)</v>
      </c>
      <c r="C247" s="161">
        <f t="shared" ref="C247:L247" si="167">C194/kWH_MtrtoGen</f>
        <v>2458.9110000000001</v>
      </c>
      <c r="D247" s="161">
        <f t="shared" si="167"/>
        <v>2458.9110000000001</v>
      </c>
      <c r="E247" s="162">
        <f t="shared" si="167"/>
        <v>2458.9110000000001</v>
      </c>
      <c r="F247" s="162">
        <f t="shared" si="167"/>
        <v>2458.9110000000001</v>
      </c>
      <c r="G247" s="162">
        <f t="shared" si="167"/>
        <v>2458.9110000000001</v>
      </c>
      <c r="H247" s="162">
        <f t="shared" si="167"/>
        <v>2458.9110000000001</v>
      </c>
      <c r="I247" s="162">
        <f t="shared" si="167"/>
        <v>2458.9110000000001</v>
      </c>
      <c r="J247" s="162">
        <f t="shared" si="167"/>
        <v>2458.9110000000001</v>
      </c>
      <c r="K247" s="162">
        <f t="shared" si="167"/>
        <v>2458.9110000000001</v>
      </c>
      <c r="L247" s="162">
        <f t="shared" si="167"/>
        <v>2458.9110000000001</v>
      </c>
      <c r="M247" s="68"/>
      <c r="R247" s="68"/>
      <c r="S247" s="227">
        <f>S194/kWH_MtrtoGen</f>
        <v>2458.9110000000001</v>
      </c>
      <c r="T247" s="118"/>
      <c r="U247" s="118"/>
      <c r="V247" s="68"/>
      <c r="W247" s="68"/>
    </row>
  </sheetData>
  <mergeCells count="17">
    <mergeCell ref="A103:E103"/>
    <mergeCell ref="A123:E123"/>
    <mergeCell ref="A145:E145"/>
    <mergeCell ref="A3:E3"/>
    <mergeCell ref="A21:E21"/>
    <mergeCell ref="A41:E41"/>
    <mergeCell ref="A61:E61"/>
    <mergeCell ref="A83:E83"/>
    <mergeCell ref="O202:P202"/>
    <mergeCell ref="A215:E215"/>
    <mergeCell ref="A232:E232"/>
    <mergeCell ref="O145:Q145"/>
    <mergeCell ref="A162:E162"/>
    <mergeCell ref="A179:E179"/>
    <mergeCell ref="O200:P200"/>
    <mergeCell ref="O201:P201"/>
    <mergeCell ref="A198:E198"/>
  </mergeCells>
  <printOptions horizontalCentered="1"/>
  <pageMargins left="0.5" right="0" top="0.25" bottom="0" header="0.25" footer="0.25"/>
  <pageSetup paperSize="17" scale="55" fitToHeight="0" orientation="landscape" r:id="rId1"/>
  <rowBreaks count="3" manualBreakCount="3">
    <brk id="20" max="16383" man="1"/>
    <brk id="60" max="16383" man="1"/>
    <brk id="102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84"/>
  <sheetViews>
    <sheetView workbookViewId="0">
      <selection activeCell="A2" sqref="A1:A2"/>
    </sheetView>
  </sheetViews>
  <sheetFormatPr defaultColWidth="9.140625" defaultRowHeight="15"/>
  <cols>
    <col min="1" max="1" width="2.42578125" style="12" customWidth="1"/>
    <col min="2" max="2" width="45.140625" style="11" customWidth="1"/>
    <col min="3" max="3" width="43.85546875" style="22" bestFit="1" customWidth="1"/>
    <col min="4" max="4" width="4.28515625" style="12" customWidth="1"/>
    <col min="5" max="5" width="9.140625" style="21"/>
    <col min="6" max="6" width="4.28515625" style="12" customWidth="1"/>
    <col min="7" max="16384" width="9.140625" style="21"/>
  </cols>
  <sheetData>
    <row r="1" spans="1:11">
      <c r="A1" s="657" t="s">
        <v>222</v>
      </c>
    </row>
    <row r="2" spans="1:11" ht="15.75" thickBot="1">
      <c r="A2" s="657" t="s">
        <v>218</v>
      </c>
    </row>
    <row r="3" spans="1:11" s="578" customFormat="1" ht="16.5" thickBot="1">
      <c r="B3" s="608" t="s">
        <v>70</v>
      </c>
      <c r="C3" s="643"/>
      <c r="J3" s="579"/>
      <c r="K3" s="579"/>
    </row>
    <row r="4" spans="1:11" s="12" customFormat="1" ht="16.5" thickBot="1">
      <c r="B4" s="13"/>
      <c r="C4" s="13"/>
      <c r="J4" s="3"/>
    </row>
    <row r="5" spans="1:11" s="12" customFormat="1" ht="16.5" thickBot="1">
      <c r="B5" s="116" t="s">
        <v>1</v>
      </c>
      <c r="C5" s="117" t="s">
        <v>71</v>
      </c>
      <c r="D5" s="14"/>
      <c r="E5" s="14"/>
      <c r="J5" s="15"/>
      <c r="K5" s="14"/>
    </row>
    <row r="6" spans="1:11" s="12" customFormat="1" ht="15" customHeight="1">
      <c r="B6" s="188" t="s">
        <v>72</v>
      </c>
      <c r="C6" s="77" t="s">
        <v>73</v>
      </c>
      <c r="D6" s="16"/>
      <c r="E6" s="16"/>
      <c r="J6" s="18"/>
      <c r="K6" s="14"/>
    </row>
    <row r="7" spans="1:11" s="12" customFormat="1" ht="15" customHeight="1">
      <c r="B7" s="72"/>
      <c r="C7" s="79" t="s">
        <v>74</v>
      </c>
      <c r="D7" s="19"/>
      <c r="E7" s="19"/>
      <c r="J7" s="18"/>
      <c r="K7" s="14"/>
    </row>
    <row r="8" spans="1:11" s="12" customFormat="1" ht="15" customHeight="1" thickBot="1">
      <c r="B8" s="189"/>
      <c r="C8" s="78" t="s">
        <v>75</v>
      </c>
      <c r="D8" s="19"/>
      <c r="E8" s="19"/>
      <c r="J8" s="18"/>
      <c r="K8" s="14"/>
    </row>
    <row r="9" spans="1:11" ht="15.75">
      <c r="B9" s="104" t="s">
        <v>76</v>
      </c>
      <c r="C9" s="77" t="s">
        <v>77</v>
      </c>
      <c r="G9" s="99"/>
    </row>
    <row r="10" spans="1:11">
      <c r="B10" s="246"/>
      <c r="C10" s="79" t="s">
        <v>78</v>
      </c>
      <c r="G10" s="99"/>
    </row>
    <row r="11" spans="1:11">
      <c r="B11" s="246"/>
      <c r="C11" s="79" t="s">
        <v>79</v>
      </c>
      <c r="G11" s="99"/>
    </row>
    <row r="12" spans="1:11" ht="15.75" thickBot="1">
      <c r="B12" s="92"/>
      <c r="C12" s="78" t="s">
        <v>80</v>
      </c>
      <c r="G12" s="99"/>
    </row>
    <row r="13" spans="1:11" s="12" customFormat="1" ht="15" customHeight="1">
      <c r="B13" s="641" t="s">
        <v>5</v>
      </c>
      <c r="C13" s="79" t="s">
        <v>81</v>
      </c>
      <c r="D13" s="16"/>
      <c r="E13" s="16"/>
      <c r="G13" s="100"/>
      <c r="J13" s="18"/>
      <c r="K13" s="14"/>
    </row>
    <row r="14" spans="1:11" s="12" customFormat="1" ht="15" customHeight="1">
      <c r="B14" s="642"/>
      <c r="C14" s="190" t="s">
        <v>82</v>
      </c>
      <c r="D14" s="16"/>
      <c r="E14" s="16"/>
      <c r="G14" s="100"/>
      <c r="J14" s="18"/>
      <c r="K14" s="14"/>
    </row>
    <row r="15" spans="1:11" s="12" customFormat="1" ht="15" customHeight="1" thickBot="1">
      <c r="B15" s="92"/>
      <c r="C15" s="78" t="s">
        <v>83</v>
      </c>
      <c r="D15" s="16"/>
      <c r="E15" s="16"/>
      <c r="G15" s="100"/>
      <c r="J15" s="18"/>
      <c r="K15" s="14"/>
    </row>
    <row r="16" spans="1:11" ht="15.75" customHeight="1" thickBot="1">
      <c r="B16" s="104" t="s">
        <v>84</v>
      </c>
      <c r="C16" s="191" t="s">
        <v>85</v>
      </c>
      <c r="G16" s="100"/>
    </row>
    <row r="17" spans="2:11" ht="15.75" customHeight="1" thickBot="1">
      <c r="B17" s="104" t="s">
        <v>7</v>
      </c>
      <c r="C17" s="93"/>
      <c r="G17" s="101"/>
    </row>
    <row r="18" spans="2:11">
      <c r="B18" s="644" t="s">
        <v>9</v>
      </c>
      <c r="C18" s="77" t="s">
        <v>86</v>
      </c>
    </row>
    <row r="19" spans="2:11">
      <c r="B19" s="645"/>
      <c r="C19" s="105" t="s">
        <v>87</v>
      </c>
    </row>
    <row r="20" spans="2:11">
      <c r="B20" s="645"/>
      <c r="C20" s="106" t="s">
        <v>88</v>
      </c>
    </row>
    <row r="21" spans="2:11">
      <c r="B21" s="645"/>
      <c r="C21" s="105" t="s">
        <v>89</v>
      </c>
    </row>
    <row r="22" spans="2:11">
      <c r="B22" s="645"/>
      <c r="C22" s="106" t="s">
        <v>90</v>
      </c>
    </row>
    <row r="23" spans="2:11">
      <c r="B23" s="645"/>
      <c r="C23" s="106" t="s">
        <v>91</v>
      </c>
    </row>
    <row r="24" spans="2:11">
      <c r="B24" s="645"/>
      <c r="C24" s="107" t="s">
        <v>92</v>
      </c>
    </row>
    <row r="25" spans="2:11">
      <c r="B25" s="645"/>
      <c r="C25" s="106" t="s">
        <v>93</v>
      </c>
    </row>
    <row r="26" spans="2:11">
      <c r="B26" s="645"/>
      <c r="C26" s="186" t="s">
        <v>94</v>
      </c>
    </row>
    <row r="27" spans="2:11" ht="15.75" thickBot="1">
      <c r="B27" s="646"/>
      <c r="C27" s="165" t="s">
        <v>95</v>
      </c>
    </row>
    <row r="28" spans="2:11" ht="6" customHeight="1" thickBot="1">
      <c r="B28" s="80"/>
      <c r="C28" s="81"/>
    </row>
    <row r="29" spans="2:11" s="12" customFormat="1">
      <c r="B29" s="644" t="s">
        <v>96</v>
      </c>
      <c r="C29" s="77" t="s">
        <v>97</v>
      </c>
      <c r="D29" s="16"/>
      <c r="E29" s="16"/>
      <c r="F29" s="17"/>
      <c r="J29" s="18"/>
      <c r="K29" s="14"/>
    </row>
    <row r="30" spans="2:11" s="12" customFormat="1" ht="15" customHeight="1">
      <c r="B30" s="645"/>
      <c r="C30" s="79" t="s">
        <v>98</v>
      </c>
      <c r="D30" s="19"/>
      <c r="E30" s="19"/>
      <c r="J30" s="18"/>
      <c r="K30" s="14"/>
    </row>
    <row r="31" spans="2:11" s="12" customFormat="1" ht="15.75" thickBot="1">
      <c r="B31" s="645"/>
      <c r="C31" s="78" t="s">
        <v>99</v>
      </c>
      <c r="D31" s="19"/>
      <c r="E31" s="19"/>
      <c r="F31" s="17"/>
      <c r="J31" s="18"/>
      <c r="K31" s="14"/>
    </row>
    <row r="32" spans="2:11" ht="16.5" thickBot="1">
      <c r="B32" s="71" t="s">
        <v>100</v>
      </c>
      <c r="C32" s="580"/>
      <c r="F32" s="21"/>
      <c r="G32" s="100"/>
    </row>
    <row r="33" spans="2:11" ht="15.75" thickBot="1">
      <c r="B33" s="71" t="s">
        <v>13</v>
      </c>
      <c r="C33" s="581"/>
      <c r="F33" s="21"/>
      <c r="G33" s="100"/>
    </row>
    <row r="34" spans="2:11" ht="15.75" thickBot="1">
      <c r="B34" s="71" t="s">
        <v>101</v>
      </c>
      <c r="C34" s="582"/>
      <c r="F34" s="21"/>
      <c r="G34" s="102"/>
    </row>
    <row r="35" spans="2:11" ht="15.75" thickBot="1">
      <c r="B35" s="71" t="s">
        <v>102</v>
      </c>
      <c r="C35" s="582"/>
      <c r="F35" s="21"/>
      <c r="G35" s="102"/>
    </row>
    <row r="36" spans="2:11" s="12" customFormat="1" ht="15" customHeight="1">
      <c r="B36" s="641" t="s">
        <v>14</v>
      </c>
      <c r="C36" s="108" t="s">
        <v>103</v>
      </c>
      <c r="D36" s="19"/>
      <c r="E36" s="19"/>
      <c r="F36" s="17"/>
      <c r="J36" s="18"/>
      <c r="K36" s="14"/>
    </row>
    <row r="37" spans="2:11">
      <c r="B37" s="642"/>
      <c r="C37" s="109" t="s">
        <v>104</v>
      </c>
      <c r="F37" s="21"/>
    </row>
    <row r="38" spans="2:11" s="12" customFormat="1">
      <c r="B38" s="642"/>
      <c r="C38" s="110" t="s">
        <v>105</v>
      </c>
      <c r="D38" s="19"/>
      <c r="E38" s="19"/>
    </row>
    <row r="39" spans="2:11" s="12" customFormat="1">
      <c r="B39" s="642"/>
      <c r="C39" s="106" t="s">
        <v>106</v>
      </c>
      <c r="D39" s="19"/>
      <c r="E39" s="19"/>
      <c r="F39" s="17"/>
    </row>
    <row r="40" spans="2:11" s="12" customFormat="1">
      <c r="B40" s="642"/>
      <c r="C40" s="187" t="s">
        <v>107</v>
      </c>
      <c r="D40" s="19"/>
      <c r="E40" s="19"/>
      <c r="F40" s="17"/>
    </row>
    <row r="41" spans="2:11" s="12" customFormat="1">
      <c r="B41" s="642"/>
      <c r="C41" s="187" t="s">
        <v>108</v>
      </c>
      <c r="D41" s="19"/>
      <c r="E41" s="19"/>
      <c r="F41" s="17"/>
    </row>
    <row r="42" spans="2:11" ht="15.75" thickBot="1">
      <c r="B42" s="647"/>
      <c r="C42" s="111" t="s">
        <v>109</v>
      </c>
      <c r="F42" s="21"/>
    </row>
    <row r="43" spans="2:11">
      <c r="B43" s="112" t="s">
        <v>15</v>
      </c>
      <c r="C43" s="113" t="s">
        <v>110</v>
      </c>
      <c r="F43" s="21"/>
    </row>
    <row r="44" spans="2:11" ht="15.75" thickBot="1">
      <c r="B44" s="114"/>
      <c r="C44" s="115" t="s">
        <v>111</v>
      </c>
      <c r="F44" s="21"/>
      <c r="G44" s="103"/>
    </row>
    <row r="45" spans="2:11" ht="15.75" thickBot="1">
      <c r="B45" s="20" t="s">
        <v>16</v>
      </c>
      <c r="C45" s="583"/>
      <c r="F45" s="21"/>
      <c r="G45" s="102"/>
    </row>
    <row r="46" spans="2:11" ht="6" customHeight="1" thickBot="1">
      <c r="B46" s="80"/>
      <c r="C46" s="81"/>
    </row>
    <row r="47" spans="2:11" ht="15.75" thickBot="1">
      <c r="B47" s="92" t="s">
        <v>112</v>
      </c>
      <c r="C47" s="581"/>
      <c r="G47" s="100"/>
    </row>
    <row r="48" spans="2:11" ht="15.75" thickBot="1">
      <c r="B48" s="20" t="s">
        <v>113</v>
      </c>
      <c r="C48" s="582"/>
      <c r="F48" s="21"/>
      <c r="G48" s="100"/>
    </row>
    <row r="68" spans="2:6" ht="15.75" thickBot="1"/>
    <row r="69" spans="2:6" ht="15.75" thickBot="1">
      <c r="B69" s="25" t="s">
        <v>114</v>
      </c>
      <c r="C69" s="26" t="s">
        <v>115</v>
      </c>
      <c r="F69" s="24"/>
    </row>
    <row r="70" spans="2:6">
      <c r="B70" s="648" t="s">
        <v>116</v>
      </c>
      <c r="C70" s="27" t="s">
        <v>117</v>
      </c>
      <c r="F70" s="28"/>
    </row>
    <row r="71" spans="2:6">
      <c r="B71" s="649"/>
      <c r="C71" s="29" t="s">
        <v>118</v>
      </c>
      <c r="F71" s="30"/>
    </row>
    <row r="72" spans="2:6">
      <c r="B72" s="649"/>
      <c r="C72" s="29" t="s">
        <v>119</v>
      </c>
      <c r="F72" s="30"/>
    </row>
    <row r="73" spans="2:6" ht="15.75" thickBot="1">
      <c r="B73" s="650"/>
      <c r="C73" s="31" t="s">
        <v>120</v>
      </c>
      <c r="F73" s="32" t="s">
        <v>121</v>
      </c>
    </row>
    <row r="74" spans="2:6">
      <c r="B74" s="638" t="s">
        <v>122</v>
      </c>
      <c r="C74" s="74" t="s">
        <v>123</v>
      </c>
      <c r="F74" s="33" t="s">
        <v>121</v>
      </c>
    </row>
    <row r="75" spans="2:6">
      <c r="B75" s="639"/>
      <c r="C75" s="74" t="s">
        <v>91</v>
      </c>
      <c r="F75" s="30" t="s">
        <v>121</v>
      </c>
    </row>
    <row r="76" spans="2:6">
      <c r="B76" s="639"/>
      <c r="C76" s="74" t="s">
        <v>92</v>
      </c>
      <c r="F76" s="30" t="s">
        <v>121</v>
      </c>
    </row>
    <row r="77" spans="2:6" ht="15.75" thickBot="1">
      <c r="B77" s="640"/>
      <c r="C77" s="74" t="s">
        <v>124</v>
      </c>
      <c r="F77" s="34" t="s">
        <v>121</v>
      </c>
    </row>
    <row r="78" spans="2:6">
      <c r="B78" s="638" t="s">
        <v>125</v>
      </c>
      <c r="C78" s="75" t="s">
        <v>126</v>
      </c>
      <c r="F78" s="33" t="s">
        <v>121</v>
      </c>
    </row>
    <row r="79" spans="2:6">
      <c r="B79" s="639"/>
      <c r="C79" s="74" t="s">
        <v>127</v>
      </c>
      <c r="F79" s="30" t="s">
        <v>121</v>
      </c>
    </row>
    <row r="80" spans="2:6">
      <c r="B80" s="639"/>
      <c r="C80" s="74" t="s">
        <v>117</v>
      </c>
      <c r="F80" s="30" t="s">
        <v>121</v>
      </c>
    </row>
    <row r="81" spans="2:6">
      <c r="B81" s="639"/>
      <c r="C81" s="75" t="s">
        <v>128</v>
      </c>
      <c r="F81" s="30" t="s">
        <v>121</v>
      </c>
    </row>
    <row r="82" spans="2:6">
      <c r="B82" s="639"/>
      <c r="C82" s="75" t="s">
        <v>129</v>
      </c>
      <c r="F82" s="35" t="s">
        <v>121</v>
      </c>
    </row>
    <row r="83" spans="2:6" ht="15.75" thickBot="1">
      <c r="B83" s="640"/>
      <c r="C83" s="76" t="s">
        <v>130</v>
      </c>
      <c r="F83" s="36" t="s">
        <v>121</v>
      </c>
    </row>
    <row r="84" spans="2:6" s="12" customFormat="1" ht="15" customHeight="1">
      <c r="B84" s="72"/>
      <c r="C84" s="73" t="s">
        <v>131</v>
      </c>
      <c r="D84" s="19"/>
      <c r="E84" s="19"/>
      <c r="F84" s="23"/>
    </row>
  </sheetData>
  <mergeCells count="8">
    <mergeCell ref="B74:B77"/>
    <mergeCell ref="B78:B83"/>
    <mergeCell ref="B13:B14"/>
    <mergeCell ref="B3:C3"/>
    <mergeCell ref="B18:B27"/>
    <mergeCell ref="B29:B31"/>
    <mergeCell ref="B36:B42"/>
    <mergeCell ref="B70:B73"/>
  </mergeCells>
  <printOptions horizontalCentered="1"/>
  <pageMargins left="0.25" right="0.34" top="1" bottom="1" header="0.5" footer="0.5"/>
  <pageSetup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7E533B-B35A-4156-9DAC-4B0850CD6C33}">
  <dimension ref="A1:M8"/>
  <sheetViews>
    <sheetView workbookViewId="0">
      <selection activeCell="A2" sqref="A2"/>
    </sheetView>
  </sheetViews>
  <sheetFormatPr defaultColWidth="9.28515625" defaultRowHeight="15"/>
  <cols>
    <col min="1" max="1" width="9.28515625" style="247"/>
    <col min="2" max="2" width="20.85546875" style="247" bestFit="1" customWidth="1"/>
    <col min="3" max="3" width="36.7109375" style="247" bestFit="1" customWidth="1"/>
    <col min="4" max="13" width="9.5703125" style="247" bestFit="1" customWidth="1"/>
    <col min="14" max="16384" width="9.28515625" style="247"/>
  </cols>
  <sheetData>
    <row r="1" spans="1:13">
      <c r="A1" s="657" t="s">
        <v>223</v>
      </c>
    </row>
    <row r="2" spans="1:13">
      <c r="A2" s="657" t="s">
        <v>218</v>
      </c>
    </row>
    <row r="3" spans="1:13" ht="15.75" thickBot="1"/>
    <row r="4" spans="1:13" ht="16.5" thickBot="1">
      <c r="B4" s="248" t="s">
        <v>1</v>
      </c>
      <c r="C4" s="249"/>
      <c r="D4" s="250">
        <v>2025</v>
      </c>
      <c r="E4" s="250">
        <f t="shared" ref="E4:M4" si="0">D4+1</f>
        <v>2026</v>
      </c>
      <c r="F4" s="251">
        <f t="shared" si="0"/>
        <v>2027</v>
      </c>
      <c r="G4" s="251">
        <f t="shared" si="0"/>
        <v>2028</v>
      </c>
      <c r="H4" s="251">
        <f t="shared" si="0"/>
        <v>2029</v>
      </c>
      <c r="I4" s="251">
        <f t="shared" si="0"/>
        <v>2030</v>
      </c>
      <c r="J4" s="251">
        <f t="shared" si="0"/>
        <v>2031</v>
      </c>
      <c r="K4" s="251">
        <f t="shared" si="0"/>
        <v>2032</v>
      </c>
      <c r="L4" s="251">
        <f t="shared" si="0"/>
        <v>2033</v>
      </c>
      <c r="M4" s="251">
        <f t="shared" si="0"/>
        <v>2034</v>
      </c>
    </row>
    <row r="5" spans="1:13" ht="16.5" thickBot="1">
      <c r="B5" s="252" t="s">
        <v>2</v>
      </c>
      <c r="C5" s="253"/>
      <c r="D5" s="254"/>
      <c r="E5" s="254"/>
      <c r="F5" s="255"/>
      <c r="G5" s="255"/>
      <c r="H5" s="255"/>
      <c r="I5" s="255"/>
      <c r="J5" s="255"/>
      <c r="K5" s="255"/>
      <c r="L5" s="255"/>
      <c r="M5" s="255"/>
    </row>
    <row r="6" spans="1:13" ht="16.5" thickBot="1">
      <c r="C6" s="256" t="s">
        <v>132</v>
      </c>
      <c r="D6" s="257">
        <v>3491.5604140783985</v>
      </c>
      <c r="E6" s="258">
        <v>3579.5874790593798</v>
      </c>
      <c r="F6" s="258">
        <v>3664.7962034885495</v>
      </c>
      <c r="G6" s="258">
        <v>3747.3618901384989</v>
      </c>
      <c r="H6" s="258">
        <v>3825.4422846100551</v>
      </c>
      <c r="I6" s="258">
        <v>3898.9288611191564</v>
      </c>
      <c r="J6" s="258">
        <v>3967.4838599362024</v>
      </c>
      <c r="K6" s="258">
        <v>4030.6354152561503</v>
      </c>
      <c r="L6" s="258">
        <v>4088.0717486804601</v>
      </c>
      <c r="M6" s="258">
        <v>4140.5972766028999</v>
      </c>
    </row>
    <row r="7" spans="1:13" ht="16.5" thickBot="1">
      <c r="C7" s="554" t="s">
        <v>4</v>
      </c>
      <c r="D7" s="555">
        <v>300</v>
      </c>
      <c r="E7" s="556">
        <v>500</v>
      </c>
      <c r="F7" s="556">
        <v>750</v>
      </c>
      <c r="G7" s="556">
        <f>F7*1.1</f>
        <v>825.00000000000011</v>
      </c>
      <c r="H7" s="556">
        <f t="shared" ref="H7:M7" si="1">G7*1.1</f>
        <v>907.50000000000023</v>
      </c>
      <c r="I7" s="556">
        <f t="shared" si="1"/>
        <v>998.25000000000034</v>
      </c>
      <c r="J7" s="556">
        <f t="shared" si="1"/>
        <v>1098.0750000000005</v>
      </c>
      <c r="K7" s="556">
        <f t="shared" si="1"/>
        <v>1207.8825000000006</v>
      </c>
      <c r="L7" s="556">
        <f t="shared" si="1"/>
        <v>1328.6707500000007</v>
      </c>
      <c r="M7" s="556">
        <f t="shared" si="1"/>
        <v>1461.5378250000008</v>
      </c>
    </row>
    <row r="8" spans="1:13" ht="16.5" thickBot="1">
      <c r="B8" s="259" t="s">
        <v>133</v>
      </c>
      <c r="C8" s="260"/>
      <c r="D8" s="261">
        <f>SUM(D6:D7)</f>
        <v>3791.5604140783985</v>
      </c>
      <c r="E8" s="261">
        <f t="shared" ref="E8:M8" si="2">SUM(E6:E7)</f>
        <v>4079.5874790593798</v>
      </c>
      <c r="F8" s="261">
        <f t="shared" si="2"/>
        <v>4414.7962034885495</v>
      </c>
      <c r="G8" s="261">
        <f t="shared" si="2"/>
        <v>4572.3618901384989</v>
      </c>
      <c r="H8" s="261">
        <f t="shared" si="2"/>
        <v>4732.9422846100551</v>
      </c>
      <c r="I8" s="261">
        <f t="shared" si="2"/>
        <v>4897.1788611191569</v>
      </c>
      <c r="J8" s="261">
        <f t="shared" si="2"/>
        <v>5065.5588599362027</v>
      </c>
      <c r="K8" s="261">
        <f t="shared" si="2"/>
        <v>5238.5179152561504</v>
      </c>
      <c r="L8" s="261">
        <f t="shared" si="2"/>
        <v>5416.7424986804608</v>
      </c>
      <c r="M8" s="262">
        <f t="shared" si="2"/>
        <v>5602.1351016029002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92EF6C-895E-492C-AC22-5A4109AA1016}">
  <sheetPr>
    <pageSetUpPr fitToPage="1"/>
  </sheetPr>
  <dimension ref="A1:O60"/>
  <sheetViews>
    <sheetView workbookViewId="0">
      <selection activeCell="A2" sqref="A1:A2"/>
    </sheetView>
  </sheetViews>
  <sheetFormatPr defaultColWidth="9.28515625" defaultRowHeight="15"/>
  <cols>
    <col min="1" max="1" width="9.28515625" style="264"/>
    <col min="2" max="2" width="22.140625" style="264" bestFit="1" customWidth="1"/>
    <col min="3" max="3" width="9.28515625" style="264"/>
    <col min="4" max="6" width="18.5703125" style="264" customWidth="1"/>
    <col min="7" max="7" width="9.28515625" style="264"/>
    <col min="8" max="8" width="21.42578125" style="264" customWidth="1"/>
    <col min="9" max="12" width="12.28515625" style="264" customWidth="1"/>
    <col min="13" max="16384" width="9.28515625" style="264"/>
  </cols>
  <sheetData>
    <row r="1" spans="1:15">
      <c r="A1" s="657" t="s">
        <v>224</v>
      </c>
    </row>
    <row r="2" spans="1:15">
      <c r="A2" s="657" t="s">
        <v>218</v>
      </c>
    </row>
    <row r="3" spans="1:15">
      <c r="A3" s="264" t="s">
        <v>134</v>
      </c>
    </row>
    <row r="4" spans="1:15">
      <c r="A4" s="264" t="s">
        <v>135</v>
      </c>
    </row>
    <row r="5" spans="1:15">
      <c r="A5" s="264" t="s">
        <v>136</v>
      </c>
    </row>
    <row r="8" spans="1:15" ht="30">
      <c r="D8" s="265" t="s">
        <v>137</v>
      </c>
      <c r="E8" s="265" t="s">
        <v>138</v>
      </c>
      <c r="F8" s="551" t="s">
        <v>139</v>
      </c>
      <c r="I8" s="651" t="s">
        <v>138</v>
      </c>
      <c r="J8" s="651"/>
      <c r="K8" s="651" t="s">
        <v>139</v>
      </c>
      <c r="L8" s="651"/>
    </row>
    <row r="9" spans="1:15">
      <c r="B9" s="264" t="s">
        <v>140</v>
      </c>
      <c r="D9" s="266">
        <v>2.4060893810902679</v>
      </c>
      <c r="E9" s="266">
        <v>2.0299999999999998</v>
      </c>
      <c r="F9" s="552">
        <v>1.91</v>
      </c>
      <c r="I9" s="267" t="s">
        <v>141</v>
      </c>
      <c r="J9" s="267" t="s">
        <v>142</v>
      </c>
      <c r="K9" s="267" t="s">
        <v>141</v>
      </c>
      <c r="L9" s="267" t="s">
        <v>142</v>
      </c>
    </row>
    <row r="10" spans="1:15">
      <c r="B10" s="264" t="s">
        <v>143</v>
      </c>
      <c r="D10" s="266">
        <v>2.9131506218839136</v>
      </c>
      <c r="E10" s="266">
        <f>I12</f>
        <v>3.6792602487535655</v>
      </c>
      <c r="F10" s="552">
        <f>K12</f>
        <v>3.619260248753565</v>
      </c>
      <c r="H10" s="268" t="s">
        <v>144</v>
      </c>
      <c r="I10" s="269">
        <f>D10</f>
        <v>2.9131506218839136</v>
      </c>
      <c r="J10" s="270">
        <v>0.4</v>
      </c>
      <c r="K10" s="269">
        <f>D10</f>
        <v>2.9131506218839136</v>
      </c>
      <c r="L10" s="270">
        <v>0.4</v>
      </c>
      <c r="O10" s="269"/>
    </row>
    <row r="11" spans="1:15">
      <c r="B11" s="264" t="s">
        <v>145</v>
      </c>
      <c r="D11" s="271">
        <v>2.31</v>
      </c>
      <c r="E11" s="271">
        <v>2.31</v>
      </c>
      <c r="F11" s="553">
        <v>2.31</v>
      </c>
      <c r="H11" s="268" t="s">
        <v>146</v>
      </c>
      <c r="I11" s="269">
        <v>4.1900000000000004</v>
      </c>
      <c r="J11" s="270">
        <v>0.6</v>
      </c>
      <c r="K11" s="269">
        <v>4.09</v>
      </c>
      <c r="L11" s="270">
        <v>0.6</v>
      </c>
      <c r="O11" s="269"/>
    </row>
    <row r="12" spans="1:15">
      <c r="B12" s="264" t="s">
        <v>147</v>
      </c>
      <c r="D12" s="271">
        <v>0</v>
      </c>
      <c r="E12" s="271">
        <v>0</v>
      </c>
      <c r="F12" s="271">
        <v>0</v>
      </c>
      <c r="H12" s="268" t="s">
        <v>148</v>
      </c>
      <c r="I12" s="272">
        <f>I10*J10+I11*J11</f>
        <v>3.6792602487535655</v>
      </c>
      <c r="J12" s="267"/>
      <c r="K12" s="272">
        <f>K10*L10+K11*L11</f>
        <v>3.619260248753565</v>
      </c>
      <c r="L12" s="267"/>
    </row>
    <row r="13" spans="1:15">
      <c r="B13" s="264" t="s">
        <v>149</v>
      </c>
      <c r="D13" s="271">
        <v>40</v>
      </c>
      <c r="E13" s="271">
        <v>40</v>
      </c>
      <c r="F13" s="271">
        <v>40</v>
      </c>
    </row>
    <row r="14" spans="1:15">
      <c r="D14" s="267"/>
      <c r="E14" s="267"/>
      <c r="F14" s="267"/>
    </row>
    <row r="15" spans="1:15">
      <c r="B15" s="264" t="s">
        <v>150</v>
      </c>
      <c r="D15" s="267"/>
      <c r="E15" s="267"/>
      <c r="F15" s="267"/>
    </row>
    <row r="16" spans="1:15">
      <c r="B16" s="264">
        <v>2025</v>
      </c>
      <c r="D16" s="273">
        <v>1000</v>
      </c>
      <c r="E16" s="273">
        <v>1000</v>
      </c>
      <c r="F16" s="273">
        <v>1000</v>
      </c>
    </row>
    <row r="17" spans="2:6">
      <c r="B17" s="264">
        <f>B16+1</f>
        <v>2026</v>
      </c>
      <c r="D17" s="273">
        <v>1000</v>
      </c>
      <c r="E17" s="273">
        <v>1000</v>
      </c>
      <c r="F17" s="273">
        <v>1000</v>
      </c>
    </row>
    <row r="18" spans="2:6">
      <c r="B18" s="264">
        <f t="shared" ref="B18:B23" si="0">B17+1</f>
        <v>2027</v>
      </c>
      <c r="D18" s="273">
        <v>1000</v>
      </c>
      <c r="E18" s="273">
        <v>1000</v>
      </c>
      <c r="F18" s="273">
        <v>1000</v>
      </c>
    </row>
    <row r="19" spans="2:6">
      <c r="B19" s="264">
        <f t="shared" si="0"/>
        <v>2028</v>
      </c>
      <c r="D19" s="273">
        <v>1000</v>
      </c>
      <c r="E19" s="273">
        <v>1000</v>
      </c>
      <c r="F19" s="273">
        <v>1000</v>
      </c>
    </row>
    <row r="20" spans="2:6">
      <c r="B20" s="264">
        <f t="shared" si="0"/>
        <v>2029</v>
      </c>
      <c r="D20" s="273">
        <v>1000</v>
      </c>
      <c r="E20" s="273">
        <v>1000</v>
      </c>
      <c r="F20" s="273">
        <v>1000</v>
      </c>
    </row>
    <row r="21" spans="2:6">
      <c r="B21" s="264">
        <f t="shared" si="0"/>
        <v>2030</v>
      </c>
      <c r="D21" s="273">
        <v>1000</v>
      </c>
      <c r="E21" s="273">
        <v>1000</v>
      </c>
      <c r="F21" s="273">
        <v>1000</v>
      </c>
    </row>
    <row r="22" spans="2:6">
      <c r="B22" s="264">
        <f t="shared" si="0"/>
        <v>2031</v>
      </c>
      <c r="D22" s="273">
        <v>1000</v>
      </c>
      <c r="E22" s="273">
        <v>1000</v>
      </c>
      <c r="F22" s="273">
        <v>1000</v>
      </c>
    </row>
    <row r="23" spans="2:6">
      <c r="B23" s="264">
        <f t="shared" si="0"/>
        <v>2032</v>
      </c>
      <c r="D23" s="273">
        <v>1000</v>
      </c>
      <c r="E23" s="273">
        <v>1000</v>
      </c>
      <c r="F23" s="273">
        <v>1000</v>
      </c>
    </row>
    <row r="25" spans="2:6">
      <c r="B25" s="274" t="s">
        <v>151</v>
      </c>
      <c r="D25" s="275"/>
      <c r="E25" s="275"/>
      <c r="F25" s="275"/>
    </row>
    <row r="26" spans="2:6">
      <c r="B26" s="276" t="s">
        <v>152</v>
      </c>
      <c r="D26" s="277">
        <v>16810.763469395159</v>
      </c>
      <c r="E26" s="277">
        <v>15423.995541534603</v>
      </c>
      <c r="F26" s="277">
        <v>14672.229603849086</v>
      </c>
    </row>
    <row r="27" spans="2:6">
      <c r="B27" s="276" t="s">
        <v>153</v>
      </c>
      <c r="D27" s="277">
        <v>3204.6002021227305</v>
      </c>
      <c r="E27" s="277">
        <v>2940.2435719191185</v>
      </c>
      <c r="F27" s="277">
        <v>2796.9360249274632</v>
      </c>
    </row>
    <row r="28" spans="2:6">
      <c r="B28" s="276" t="s">
        <v>154</v>
      </c>
      <c r="D28" s="277">
        <v>152.01732231118797</v>
      </c>
      <c r="E28" s="277">
        <v>139.4769788910815</v>
      </c>
      <c r="F28" s="277">
        <v>132.67886736808219</v>
      </c>
    </row>
    <row r="29" spans="2:6">
      <c r="B29" s="276" t="s">
        <v>155</v>
      </c>
      <c r="D29" s="277">
        <v>78669.63573060646</v>
      </c>
      <c r="E29" s="277">
        <v>72179.952622144774</v>
      </c>
      <c r="F29" s="277">
        <v>68661.899882894344</v>
      </c>
    </row>
    <row r="30" spans="2:6">
      <c r="B30" s="276" t="s">
        <v>156</v>
      </c>
      <c r="D30" s="277">
        <v>-86501.063851284707</v>
      </c>
      <c r="E30" s="277">
        <v>-79365.343853012964</v>
      </c>
      <c r="F30" s="277">
        <v>-75497.074961160208</v>
      </c>
    </row>
    <row r="31" spans="2:6">
      <c r="B31" s="276" t="s">
        <v>157</v>
      </c>
      <c r="D31" s="277">
        <v>0</v>
      </c>
      <c r="E31" s="277">
        <v>0</v>
      </c>
      <c r="F31" s="277">
        <v>0</v>
      </c>
    </row>
    <row r="32" spans="2:6">
      <c r="B32" s="276" t="s">
        <v>158</v>
      </c>
      <c r="D32" s="277">
        <v>0</v>
      </c>
      <c r="E32" s="277">
        <v>0</v>
      </c>
      <c r="F32" s="277">
        <v>0</v>
      </c>
    </row>
    <row r="33" spans="1:6">
      <c r="B33" s="276" t="s">
        <v>159</v>
      </c>
      <c r="D33" s="277">
        <v>0</v>
      </c>
      <c r="E33" s="277">
        <v>0</v>
      </c>
      <c r="F33" s="277">
        <v>0</v>
      </c>
    </row>
    <row r="34" spans="1:6">
      <c r="B34" s="276" t="s">
        <v>160</v>
      </c>
      <c r="D34" s="277">
        <v>0</v>
      </c>
      <c r="E34" s="277">
        <v>0</v>
      </c>
      <c r="F34" s="277">
        <v>0</v>
      </c>
    </row>
    <row r="35" spans="1:6">
      <c r="B35" s="276" t="s">
        <v>161</v>
      </c>
      <c r="D35" s="277">
        <v>9.3172368588752654</v>
      </c>
      <c r="E35" s="277">
        <v>9.3172368588752654</v>
      </c>
      <c r="F35" s="277">
        <v>9.3172368588752654</v>
      </c>
    </row>
    <row r="36" spans="1:6">
      <c r="B36" s="276" t="s">
        <v>162</v>
      </c>
      <c r="D36" s="277">
        <v>-4.6133877003080697</v>
      </c>
      <c r="E36" s="277">
        <v>-4.6133877003080697</v>
      </c>
      <c r="F36" s="277">
        <v>-4.6133877003080697</v>
      </c>
    </row>
    <row r="37" spans="1:6">
      <c r="B37" s="276" t="s">
        <v>163</v>
      </c>
      <c r="D37" s="277">
        <v>13134.88123037597</v>
      </c>
      <c r="E37" s="277">
        <v>12051.34733498184</v>
      </c>
      <c r="F37" s="277">
        <v>11463.964357253424</v>
      </c>
    </row>
    <row r="38" spans="1:6">
      <c r="B38" s="276" t="s">
        <v>164</v>
      </c>
      <c r="D38" s="277">
        <v>-14762.450799443877</v>
      </c>
      <c r="E38" s="277">
        <v>-13544.654038305773</v>
      </c>
      <c r="F38" s="277">
        <v>-12884.487253615445</v>
      </c>
    </row>
    <row r="39" spans="1:6">
      <c r="B39" s="276" t="s">
        <v>165</v>
      </c>
      <c r="D39" s="277">
        <v>1.4591796069626515</v>
      </c>
      <c r="E39" s="277">
        <v>1.4591796069626515</v>
      </c>
      <c r="F39" s="277">
        <v>1.4591796069626515</v>
      </c>
    </row>
    <row r="40" spans="1:6">
      <c r="B40" s="276" t="s">
        <v>166</v>
      </c>
      <c r="D40" s="277">
        <v>-0.82005893911300998</v>
      </c>
      <c r="E40" s="277">
        <v>-0.82005893911300998</v>
      </c>
      <c r="F40" s="277">
        <v>-0.82005893911300998</v>
      </c>
    </row>
    <row r="41" spans="1:6">
      <c r="B41" s="276"/>
      <c r="D41" s="278"/>
      <c r="E41" s="278"/>
      <c r="F41" s="278"/>
    </row>
    <row r="42" spans="1:6">
      <c r="A42" s="584"/>
      <c r="B42" s="585" t="s">
        <v>167</v>
      </c>
      <c r="C42" s="584"/>
      <c r="D42" s="586">
        <f>SUM(D26:D40)</f>
        <v>10713.726273909342</v>
      </c>
      <c r="E42" s="586">
        <f>SUM(E26:E40)</f>
        <v>9830.3611279791057</v>
      </c>
      <c r="F42" s="586">
        <f>SUM(F26:F40)</f>
        <v>9351.4894913431672</v>
      </c>
    </row>
    <row r="43" spans="1:6">
      <c r="A43" s="584"/>
      <c r="B43" s="587"/>
      <c r="C43" s="584"/>
      <c r="D43" s="588"/>
      <c r="E43" s="588"/>
      <c r="F43" s="588"/>
    </row>
    <row r="44" spans="1:6">
      <c r="A44" s="584"/>
      <c r="B44" s="589" t="s">
        <v>168</v>
      </c>
      <c r="C44" s="584"/>
      <c r="D44" s="588"/>
      <c r="E44" s="588"/>
      <c r="F44" s="588"/>
    </row>
    <row r="45" spans="1:6">
      <c r="A45" s="584"/>
      <c r="B45" s="590" t="s">
        <v>169</v>
      </c>
      <c r="C45" s="584"/>
      <c r="D45" s="591">
        <v>1236.6805709198106</v>
      </c>
      <c r="E45" s="591">
        <v>1236.6805709198106</v>
      </c>
      <c r="F45" s="591">
        <v>1236.6805709198106</v>
      </c>
    </row>
    <row r="46" spans="1:6">
      <c r="A46" s="584"/>
      <c r="B46" s="590" t="s">
        <v>170</v>
      </c>
      <c r="C46" s="584"/>
      <c r="D46" s="591">
        <v>0</v>
      </c>
      <c r="E46" s="591">
        <v>0</v>
      </c>
      <c r="F46" s="591">
        <v>0</v>
      </c>
    </row>
    <row r="47" spans="1:6">
      <c r="A47" s="584"/>
      <c r="B47" s="590" t="s">
        <v>171</v>
      </c>
      <c r="C47" s="584"/>
      <c r="D47" s="591">
        <v>0</v>
      </c>
      <c r="E47" s="591">
        <v>0</v>
      </c>
      <c r="F47" s="591">
        <v>0</v>
      </c>
    </row>
    <row r="48" spans="1:6">
      <c r="A48" s="584"/>
      <c r="B48" s="590" t="s">
        <v>172</v>
      </c>
      <c r="C48" s="584"/>
      <c r="D48" s="591">
        <v>16.003731533209997</v>
      </c>
      <c r="E48" s="591">
        <v>16.003731533209997</v>
      </c>
      <c r="F48" s="591">
        <v>16.003731533209997</v>
      </c>
    </row>
    <row r="49" spans="1:6">
      <c r="A49" s="584"/>
      <c r="B49" s="590" t="s">
        <v>173</v>
      </c>
      <c r="C49" s="584"/>
      <c r="D49" s="591">
        <v>12.162835965239596</v>
      </c>
      <c r="E49" s="591">
        <v>12.162835965239596</v>
      </c>
      <c r="F49" s="591">
        <v>12.162835965239596</v>
      </c>
    </row>
    <row r="50" spans="1:6">
      <c r="A50" s="584"/>
      <c r="B50" s="590" t="s">
        <v>174</v>
      </c>
      <c r="C50" s="584"/>
      <c r="D50" s="591">
        <v>0</v>
      </c>
      <c r="E50" s="591">
        <v>0</v>
      </c>
      <c r="F50" s="591">
        <v>0</v>
      </c>
    </row>
    <row r="51" spans="1:6">
      <c r="A51" s="584"/>
      <c r="B51" s="590" t="s">
        <v>175</v>
      </c>
      <c r="C51" s="584"/>
      <c r="D51" s="591">
        <v>0</v>
      </c>
      <c r="E51" s="591">
        <v>0</v>
      </c>
      <c r="F51" s="591">
        <v>0</v>
      </c>
    </row>
    <row r="52" spans="1:6">
      <c r="A52" s="584"/>
      <c r="B52" s="590"/>
      <c r="C52" s="584"/>
      <c r="D52" s="588"/>
      <c r="E52" s="588"/>
      <c r="F52" s="588"/>
    </row>
    <row r="53" spans="1:6">
      <c r="A53" s="584"/>
      <c r="B53" s="585" t="s">
        <v>176</v>
      </c>
      <c r="C53" s="584"/>
      <c r="D53" s="586">
        <f>D45+D47+D49</f>
        <v>1248.8434068850502</v>
      </c>
      <c r="E53" s="586">
        <f>E45+E47+E49</f>
        <v>1248.8434068850502</v>
      </c>
      <c r="F53" s="586">
        <f>F45+F47+F49</f>
        <v>1248.8434068850502</v>
      </c>
    </row>
    <row r="54" spans="1:6">
      <c r="A54" s="584"/>
      <c r="B54" s="590" t="s">
        <v>177</v>
      </c>
      <c r="C54" s="584"/>
      <c r="D54" s="591">
        <f>D45</f>
        <v>1236.6805709198106</v>
      </c>
      <c r="E54" s="591">
        <f>E45</f>
        <v>1236.6805709198106</v>
      </c>
      <c r="F54" s="591">
        <f>F45</f>
        <v>1236.6805709198106</v>
      </c>
    </row>
    <row r="55" spans="1:6">
      <c r="A55" s="584"/>
      <c r="B55" s="587"/>
      <c r="C55" s="584"/>
      <c r="D55" s="588"/>
      <c r="E55" s="588"/>
      <c r="F55" s="588"/>
    </row>
    <row r="56" spans="1:6">
      <c r="A56" s="584"/>
      <c r="B56" s="590" t="s">
        <v>178</v>
      </c>
      <c r="C56" s="584"/>
      <c r="D56" s="591">
        <v>4839.1761304535194</v>
      </c>
      <c r="E56" s="591">
        <v>4839.1761304535194</v>
      </c>
      <c r="F56" s="591">
        <v>4839.1761304535194</v>
      </c>
    </row>
    <row r="57" spans="1:6">
      <c r="A57" s="584"/>
      <c r="B57" s="587"/>
      <c r="C57" s="584"/>
      <c r="D57" s="592"/>
      <c r="E57" s="592"/>
      <c r="F57" s="592"/>
    </row>
    <row r="58" spans="1:6" ht="18.75">
      <c r="A58" s="584"/>
      <c r="B58" s="593" t="s">
        <v>179</v>
      </c>
      <c r="C58" s="584"/>
      <c r="D58" s="594">
        <f>D42/D53</f>
        <v>8.5789188739301139</v>
      </c>
      <c r="E58" s="594">
        <f>E42/E53</f>
        <v>7.8715722674139412</v>
      </c>
      <c r="F58" s="594">
        <f>F42/F53</f>
        <v>7.4881201596509896</v>
      </c>
    </row>
    <row r="59" spans="1:6" ht="18.75">
      <c r="A59" s="584"/>
      <c r="B59" s="593" t="s">
        <v>180</v>
      </c>
      <c r="C59" s="584"/>
      <c r="D59" s="594">
        <f>D42/D54</f>
        <v>8.6632931137106439</v>
      </c>
      <c r="E59" s="594">
        <f>E42/E54</f>
        <v>7.9489897061029593</v>
      </c>
      <c r="F59" s="594">
        <f>F42/F54</f>
        <v>7.5617663212641677</v>
      </c>
    </row>
    <row r="60" spans="1:6" ht="18.75">
      <c r="A60" s="584"/>
      <c r="B60" s="593" t="s">
        <v>181</v>
      </c>
      <c r="C60" s="584"/>
      <c r="D60" s="595" t="s">
        <v>182</v>
      </c>
      <c r="E60" s="595" t="s">
        <v>182</v>
      </c>
      <c r="F60" s="595" t="s">
        <v>182</v>
      </c>
    </row>
  </sheetData>
  <mergeCells count="2">
    <mergeCell ref="I8:J8"/>
    <mergeCell ref="K8:L8"/>
  </mergeCells>
  <pageMargins left="0.7" right="0.7" top="0.75" bottom="0.75" header="0.3" footer="0.3"/>
  <pageSetup scale="51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AEB297-1EFB-4930-B7FF-17D33C40E279}">
  <dimension ref="A1:P77"/>
  <sheetViews>
    <sheetView zoomScale="85" zoomScaleNormal="85" workbookViewId="0">
      <selection activeCell="A2" sqref="A2"/>
    </sheetView>
  </sheetViews>
  <sheetFormatPr defaultRowHeight="12.75"/>
  <cols>
    <col min="2" max="2" width="54.85546875" bestFit="1" customWidth="1"/>
    <col min="3" max="4" width="14" customWidth="1"/>
    <col min="5" max="5" width="10.28515625" bestFit="1" customWidth="1"/>
    <col min="6" max="6" width="47.7109375" customWidth="1"/>
    <col min="7" max="10" width="9.140625" customWidth="1"/>
    <col min="12" max="12" width="56.85546875" bestFit="1" customWidth="1"/>
    <col min="14" max="14" width="12.140625" customWidth="1"/>
    <col min="15" max="15" width="10.85546875" bestFit="1" customWidth="1"/>
  </cols>
  <sheetData>
    <row r="1" spans="1:16">
      <c r="A1" s="657" t="s">
        <v>225</v>
      </c>
    </row>
    <row r="2" spans="1:16">
      <c r="A2" s="657" t="s">
        <v>218</v>
      </c>
    </row>
    <row r="3" spans="1:16" ht="13.5" thickBot="1">
      <c r="A3" s="192" t="s">
        <v>183</v>
      </c>
      <c r="B3" s="192" t="s">
        <v>184</v>
      </c>
      <c r="C3">
        <v>2025</v>
      </c>
      <c r="D3" s="192" t="s">
        <v>185</v>
      </c>
    </row>
    <row r="4" spans="1:16" s="1" customFormat="1" ht="18.75">
      <c r="A4" s="600" t="s">
        <v>32</v>
      </c>
      <c r="B4" s="601"/>
      <c r="C4" s="468"/>
      <c r="D4" s="468"/>
      <c r="K4" s="596" t="s">
        <v>39</v>
      </c>
      <c r="L4" s="597"/>
      <c r="M4" s="597"/>
      <c r="N4" s="597"/>
      <c r="O4"/>
    </row>
    <row r="5" spans="1:16" s="1" customFormat="1" ht="31.5">
      <c r="A5" s="131" t="s">
        <v>1</v>
      </c>
      <c r="B5" s="132"/>
      <c r="C5" s="46">
        <v>2025</v>
      </c>
      <c r="D5" s="46" t="s">
        <v>186</v>
      </c>
      <c r="K5" s="2" t="s">
        <v>1</v>
      </c>
      <c r="L5" s="39"/>
      <c r="M5" s="47">
        <v>2025</v>
      </c>
      <c r="N5" s="46" t="s">
        <v>185</v>
      </c>
      <c r="O5"/>
    </row>
    <row r="6" spans="1:16" s="1" customFormat="1" ht="15.75">
      <c r="A6" s="135" t="s">
        <v>2</v>
      </c>
      <c r="B6" s="136"/>
      <c r="C6" s="390"/>
      <c r="D6" s="390"/>
      <c r="K6" s="8" t="s">
        <v>2</v>
      </c>
      <c r="L6" s="9"/>
      <c r="M6" s="50"/>
      <c r="N6" s="390"/>
      <c r="O6"/>
    </row>
    <row r="7" spans="1:16" s="1" customFormat="1" ht="15.75">
      <c r="A7" s="139"/>
      <c r="B7" s="140" t="s">
        <v>3</v>
      </c>
      <c r="C7" s="476">
        <v>2.84</v>
      </c>
      <c r="D7" s="476">
        <v>2.84</v>
      </c>
      <c r="E7" s="193">
        <f>(C7-D7)/D7</f>
        <v>0</v>
      </c>
      <c r="K7" s="5"/>
      <c r="L7" s="10" t="s">
        <v>3</v>
      </c>
      <c r="M7" s="470">
        <v>2.6899033907937104</v>
      </c>
      <c r="N7" s="476">
        <f t="shared" ref="N7:N12" si="0">+D7/1.0558</f>
        <v>2.6899033907937104</v>
      </c>
      <c r="O7" s="193">
        <f>(M7-N7)/N7</f>
        <v>0</v>
      </c>
      <c r="P7" s="1" t="s">
        <v>187</v>
      </c>
    </row>
    <row r="8" spans="1:16" s="1" customFormat="1" ht="15.75">
      <c r="A8" s="139"/>
      <c r="B8" s="541" t="s">
        <v>5</v>
      </c>
      <c r="C8" s="393">
        <v>0.12</v>
      </c>
      <c r="D8" s="476">
        <v>0.21</v>
      </c>
      <c r="E8" s="193">
        <f t="shared" ref="E8:E12" si="1">(C8-D8)/D8</f>
        <v>-0.42857142857142855</v>
      </c>
      <c r="F8" s="392">
        <v>0.30165525799999998</v>
      </c>
      <c r="K8" s="5"/>
      <c r="L8" s="6" t="s">
        <v>5</v>
      </c>
      <c r="M8" s="477">
        <v>0.27467323356696338</v>
      </c>
      <c r="N8" s="393">
        <f t="shared" si="0"/>
        <v>0.19890130706573211</v>
      </c>
      <c r="O8" s="193">
        <f>(M8-N8)/N8</f>
        <v>0.38095238095238088</v>
      </c>
      <c r="P8" s="1" t="s">
        <v>188</v>
      </c>
    </row>
    <row r="9" spans="1:16" s="1" customFormat="1" ht="15.75">
      <c r="A9" s="139"/>
      <c r="B9" s="541" t="s">
        <v>6</v>
      </c>
      <c r="C9" s="393">
        <v>0.39</v>
      </c>
      <c r="D9" s="476">
        <v>0.35299999999999998</v>
      </c>
      <c r="E9" s="193">
        <f t="shared" si="1"/>
        <v>0.10481586402266299</v>
      </c>
      <c r="K9" s="5"/>
      <c r="L9" s="6" t="s">
        <v>6</v>
      </c>
      <c r="M9" s="477">
        <v>0.13</v>
      </c>
      <c r="N9" s="393">
        <f t="shared" si="0"/>
        <v>0.33434362568668302</v>
      </c>
      <c r="O9" s="193">
        <f>(M9-N9)/N9</f>
        <v>-0.61117847025495742</v>
      </c>
      <c r="P9" s="1" t="s">
        <v>189</v>
      </c>
    </row>
    <row r="10" spans="1:16" s="1" customFormat="1" ht="15.75">
      <c r="A10" s="139"/>
      <c r="B10" s="541" t="s">
        <v>7</v>
      </c>
      <c r="C10" s="393">
        <v>1.71</v>
      </c>
      <c r="D10" s="476">
        <v>0.74099999999999999</v>
      </c>
      <c r="E10" s="193">
        <f t="shared" si="1"/>
        <v>1.3076923076923077</v>
      </c>
      <c r="F10" s="1">
        <v>1.78</v>
      </c>
      <c r="K10" s="5"/>
      <c r="L10" s="6" t="s">
        <v>7</v>
      </c>
      <c r="M10" s="477">
        <v>0.59713155327894563</v>
      </c>
      <c r="N10" s="393">
        <f t="shared" si="0"/>
        <v>0.70183746921765477</v>
      </c>
      <c r="O10" s="193">
        <f>(M10-N10)/N10</f>
        <v>-0.14918826727137535</v>
      </c>
      <c r="P10" s="1" t="s">
        <v>190</v>
      </c>
    </row>
    <row r="11" spans="1:16" s="1" customFormat="1" ht="15.75">
      <c r="A11" s="5"/>
      <c r="B11" s="170" t="s">
        <v>8</v>
      </c>
      <c r="C11" s="393">
        <v>0</v>
      </c>
      <c r="D11" s="476"/>
      <c r="E11" s="193"/>
      <c r="K11" s="5"/>
      <c r="L11" s="170" t="s">
        <v>8</v>
      </c>
      <c r="M11" s="477">
        <v>0</v>
      </c>
      <c r="N11" s="393">
        <f t="shared" si="0"/>
        <v>0</v>
      </c>
      <c r="O11" s="193"/>
    </row>
    <row r="12" spans="1:16" s="1" customFormat="1" ht="15.75">
      <c r="A12" s="146"/>
      <c r="B12" s="542" t="s">
        <v>9</v>
      </c>
      <c r="C12" s="481">
        <v>1.22</v>
      </c>
      <c r="D12" s="481">
        <v>0.42199999999999999</v>
      </c>
      <c r="E12" s="193">
        <f t="shared" si="1"/>
        <v>1.8909952606635072</v>
      </c>
      <c r="K12" s="7"/>
      <c r="L12" s="546" t="s">
        <v>9</v>
      </c>
      <c r="M12" s="479">
        <v>0.24057586664140934</v>
      </c>
      <c r="N12" s="481">
        <f t="shared" si="0"/>
        <v>0.39969691229399501</v>
      </c>
      <c r="O12" s="193">
        <f>(M12-N12)/N12</f>
        <v>-0.39810426540284355</v>
      </c>
    </row>
    <row r="13" spans="1:16" s="1" customFormat="1" ht="15.75">
      <c r="A13" s="135" t="s">
        <v>10</v>
      </c>
      <c r="B13" s="136"/>
      <c r="C13" s="487"/>
      <c r="D13" s="487"/>
      <c r="K13" s="8" t="s">
        <v>10</v>
      </c>
      <c r="L13" s="9"/>
      <c r="M13" s="482"/>
      <c r="N13" s="487"/>
      <c r="O13"/>
    </row>
    <row r="14" spans="1:16" s="1" customFormat="1" ht="15.75">
      <c r="A14" s="139"/>
      <c r="B14" s="140" t="s">
        <v>12</v>
      </c>
      <c r="C14" s="476">
        <v>0</v>
      </c>
      <c r="D14" s="476">
        <v>1.06</v>
      </c>
      <c r="K14" s="5"/>
      <c r="L14" s="10" t="s">
        <v>12</v>
      </c>
      <c r="M14" s="470">
        <v>1.0039780261413147</v>
      </c>
      <c r="N14" s="476">
        <f>+D14/1.0558</f>
        <v>1.0039780261413147</v>
      </c>
      <c r="O14"/>
      <c r="P14" s="1" t="s">
        <v>187</v>
      </c>
    </row>
    <row r="15" spans="1:16" s="1" customFormat="1" ht="15.75">
      <c r="A15" s="139"/>
      <c r="B15" s="541" t="s">
        <v>13</v>
      </c>
      <c r="C15" s="393">
        <v>0.6431</v>
      </c>
      <c r="D15" s="393">
        <v>1.06</v>
      </c>
      <c r="K15" s="5"/>
      <c r="L15" s="6" t="s">
        <v>13</v>
      </c>
      <c r="M15" s="477">
        <v>1.0039780261413147</v>
      </c>
      <c r="N15" s="393">
        <f>+D15/1.0558</f>
        <v>1.0039780261413147</v>
      </c>
      <c r="O15"/>
      <c r="P15" s="1" t="s">
        <v>187</v>
      </c>
    </row>
    <row r="16" spans="1:16" s="1" customFormat="1" ht="15.75">
      <c r="A16" s="139"/>
      <c r="B16" s="434" t="s">
        <v>14</v>
      </c>
      <c r="C16" s="393">
        <v>0.74672000000000005</v>
      </c>
      <c r="D16" s="393">
        <v>1.06</v>
      </c>
      <c r="K16" s="5"/>
      <c r="L16" s="434" t="s">
        <v>14</v>
      </c>
      <c r="M16" s="477">
        <v>1.0039780261413147</v>
      </c>
      <c r="N16" s="393">
        <f>+D16/1.0558</f>
        <v>1.0039780261413147</v>
      </c>
      <c r="O16"/>
    </row>
    <row r="17" spans="1:16" s="1" customFormat="1" ht="15.75">
      <c r="A17" s="139"/>
      <c r="B17" s="541" t="s">
        <v>15</v>
      </c>
      <c r="C17" s="393">
        <v>0.93678254500000002</v>
      </c>
      <c r="D17" s="393">
        <v>1.06</v>
      </c>
      <c r="K17" s="5"/>
      <c r="L17" s="6" t="s">
        <v>15</v>
      </c>
      <c r="M17" s="477">
        <v>1.0039780261413147</v>
      </c>
      <c r="N17" s="393">
        <f>+D17/1.0558</f>
        <v>1.0039780261413147</v>
      </c>
      <c r="O17"/>
    </row>
    <row r="18" spans="1:16" s="1" customFormat="1" ht="15.75">
      <c r="A18" s="146"/>
      <c r="B18" s="542" t="s">
        <v>16</v>
      </c>
      <c r="C18" s="393">
        <v>1.0558000000000001</v>
      </c>
      <c r="D18" s="393">
        <v>1.06</v>
      </c>
      <c r="K18" s="7"/>
      <c r="L18" s="546" t="s">
        <v>16</v>
      </c>
      <c r="M18" s="479">
        <v>1.0039780261413147</v>
      </c>
      <c r="N18" s="393">
        <f>+D18/1.0558</f>
        <v>1.0039780261413147</v>
      </c>
      <c r="O18"/>
    </row>
    <row r="19" spans="1:16" s="1" customFormat="1" ht="16.5" thickBot="1">
      <c r="A19" s="154"/>
      <c r="B19" s="154"/>
      <c r="O19"/>
    </row>
    <row r="20" spans="1:16" s="1" customFormat="1" ht="19.5" thickBot="1">
      <c r="A20" s="600" t="s">
        <v>35</v>
      </c>
      <c r="B20" s="601"/>
      <c r="C20" s="468"/>
      <c r="D20" s="468"/>
      <c r="K20" s="596" t="s">
        <v>45</v>
      </c>
      <c r="L20" s="597"/>
      <c r="M20" s="597"/>
      <c r="N20" s="597"/>
      <c r="O20"/>
    </row>
    <row r="21" spans="1:16" s="1" customFormat="1" ht="32.25" thickBot="1">
      <c r="A21" s="131" t="s">
        <v>1</v>
      </c>
      <c r="B21" s="132"/>
      <c r="C21" s="46">
        <v>2025</v>
      </c>
      <c r="D21" s="46" t="s">
        <v>185</v>
      </c>
      <c r="K21" s="2" t="s">
        <v>1</v>
      </c>
      <c r="L21" s="39"/>
      <c r="M21" s="47">
        <v>2025</v>
      </c>
      <c r="N21" s="46" t="s">
        <v>185</v>
      </c>
      <c r="O21"/>
    </row>
    <row r="22" spans="1:16" s="1" customFormat="1" ht="15.75">
      <c r="A22" s="135" t="s">
        <v>2</v>
      </c>
      <c r="B22" s="136"/>
      <c r="C22" s="390"/>
      <c r="D22" s="390"/>
      <c r="K22" s="8" t="s">
        <v>2</v>
      </c>
      <c r="L22" s="9"/>
      <c r="M22" s="370"/>
      <c r="N22" s="390"/>
      <c r="O22"/>
    </row>
    <row r="23" spans="1:16" s="1" customFormat="1" ht="15.75">
      <c r="A23" s="139"/>
      <c r="B23" s="140" t="s">
        <v>3</v>
      </c>
      <c r="C23" s="391">
        <v>2.6495302407516146</v>
      </c>
      <c r="D23" s="391">
        <v>2.649</v>
      </c>
      <c r="E23" s="193">
        <f>(C23-D23)/D23</f>
        <v>2.001663841504581E-4</v>
      </c>
      <c r="K23" s="5"/>
      <c r="L23" s="10" t="s">
        <v>3</v>
      </c>
      <c r="M23" s="470">
        <v>2.5095001333127622</v>
      </c>
      <c r="N23" s="476">
        <f t="shared" ref="N23:N28" si="2">+D23/1.0558</f>
        <v>2.5089979162720208</v>
      </c>
      <c r="O23" s="193">
        <f t="shared" ref="O23:O33" si="3">(M23-N23)/N23</f>
        <v>2.0016638415052885E-4</v>
      </c>
      <c r="P23" s="1" t="s">
        <v>187</v>
      </c>
    </row>
    <row r="24" spans="1:16" s="1" customFormat="1" ht="15.75">
      <c r="A24" s="139"/>
      <c r="B24" s="143" t="s">
        <v>5</v>
      </c>
      <c r="C24" s="392">
        <v>0.28999999999999998</v>
      </c>
      <c r="D24" s="392">
        <v>5.8999999999999997E-2</v>
      </c>
      <c r="E24" s="193">
        <f>(C24-D24)/D24</f>
        <v>3.9152542372881354</v>
      </c>
      <c r="F24" s="392">
        <v>0.33</v>
      </c>
      <c r="K24" s="5"/>
      <c r="L24" s="40" t="s">
        <v>5</v>
      </c>
      <c r="M24" s="477">
        <v>0.27467323356696338</v>
      </c>
      <c r="N24" s="393">
        <f t="shared" si="2"/>
        <v>5.5881795794658073E-2</v>
      </c>
      <c r="O24" s="193">
        <f t="shared" si="3"/>
        <v>3.9152542372881349</v>
      </c>
      <c r="P24" s="1" t="s">
        <v>188</v>
      </c>
    </row>
    <row r="25" spans="1:16" s="1" customFormat="1" ht="15.75">
      <c r="A25" s="139"/>
      <c r="B25" s="143" t="s">
        <v>6</v>
      </c>
      <c r="C25" s="392">
        <v>0.14000000000000001</v>
      </c>
      <c r="D25" s="392">
        <v>0.126</v>
      </c>
      <c r="E25" s="193">
        <f>(C25-D25)/D25</f>
        <v>0.1111111111111112</v>
      </c>
      <c r="K25" s="5"/>
      <c r="L25" s="40" t="s">
        <v>6</v>
      </c>
      <c r="M25" s="477">
        <v>0.13</v>
      </c>
      <c r="N25" s="393">
        <f t="shared" si="2"/>
        <v>0.11934078423943928</v>
      </c>
      <c r="O25" s="193">
        <f t="shared" si="3"/>
        <v>8.9317460317460434E-2</v>
      </c>
      <c r="P25" s="1" t="s">
        <v>189</v>
      </c>
    </row>
    <row r="26" spans="1:16" s="1" customFormat="1" ht="15.75">
      <c r="A26" s="139"/>
      <c r="B26" s="143" t="s">
        <v>7</v>
      </c>
      <c r="C26" s="392">
        <v>0.63</v>
      </c>
      <c r="D26" s="392">
        <v>1.7350000000000001</v>
      </c>
      <c r="E26" s="193">
        <f>(C26-D26)/D26</f>
        <v>-0.63688760806916422</v>
      </c>
      <c r="K26" s="5"/>
      <c r="L26" s="40" t="s">
        <v>7</v>
      </c>
      <c r="M26" s="477">
        <v>0.59713155327894563</v>
      </c>
      <c r="N26" s="393">
        <f t="shared" si="2"/>
        <v>1.6433036559954537</v>
      </c>
      <c r="O26" s="193">
        <f t="shared" si="3"/>
        <v>-0.63662738100754424</v>
      </c>
      <c r="P26" s="1" t="s">
        <v>190</v>
      </c>
    </row>
    <row r="27" spans="1:16" s="1" customFormat="1" ht="15.75">
      <c r="A27" s="5"/>
      <c r="B27" s="170" t="s">
        <v>8</v>
      </c>
      <c r="C27" s="518">
        <v>0</v>
      </c>
      <c r="D27" s="392"/>
      <c r="K27" s="5"/>
      <c r="L27" s="170" t="s">
        <v>8</v>
      </c>
      <c r="M27" s="477">
        <v>0</v>
      </c>
      <c r="N27" s="393">
        <f t="shared" si="2"/>
        <v>0</v>
      </c>
      <c r="O27" s="193"/>
    </row>
    <row r="28" spans="1:16" s="1" customFormat="1" ht="15.75">
      <c r="A28" s="146"/>
      <c r="B28" s="147" t="s">
        <v>9</v>
      </c>
      <c r="C28" s="396">
        <v>0.254</v>
      </c>
      <c r="D28" s="394">
        <v>0.17299999999999999</v>
      </c>
      <c r="E28" s="193">
        <f>(C28-D28)/D28</f>
        <v>0.46820809248554929</v>
      </c>
      <c r="K28" s="7"/>
      <c r="L28" s="41" t="s">
        <v>9</v>
      </c>
      <c r="M28" s="479">
        <v>0.24057586664140934</v>
      </c>
      <c r="N28" s="481">
        <f t="shared" si="2"/>
        <v>0.16385679105891265</v>
      </c>
      <c r="O28" s="193">
        <f t="shared" si="3"/>
        <v>0.46820809248554918</v>
      </c>
    </row>
    <row r="29" spans="1:16" s="1" customFormat="1" ht="15.75">
      <c r="A29" s="135" t="s">
        <v>10</v>
      </c>
      <c r="B29" s="150"/>
      <c r="C29" s="395"/>
      <c r="D29" s="395"/>
      <c r="K29" s="8" t="s">
        <v>10</v>
      </c>
      <c r="L29" s="42"/>
      <c r="M29" s="482"/>
      <c r="N29" s="487"/>
      <c r="O29" s="193"/>
    </row>
    <row r="30" spans="1:16" s="1" customFormat="1" ht="15.75">
      <c r="A30" s="139"/>
      <c r="B30" s="153" t="s">
        <v>12</v>
      </c>
      <c r="C30" s="391">
        <v>0</v>
      </c>
      <c r="D30" s="391">
        <v>0</v>
      </c>
      <c r="E30" s="193"/>
      <c r="K30" s="5"/>
      <c r="L30" s="43" t="s">
        <v>12</v>
      </c>
      <c r="M30" s="470">
        <v>0</v>
      </c>
      <c r="N30" s="476">
        <f>+D30/1.0558</f>
        <v>0</v>
      </c>
      <c r="O30" s="193"/>
      <c r="P30" s="1" t="s">
        <v>187</v>
      </c>
    </row>
    <row r="31" spans="1:16" s="1" customFormat="1" ht="15.75">
      <c r="A31" s="139"/>
      <c r="B31" s="143" t="s">
        <v>13</v>
      </c>
      <c r="C31" s="392">
        <v>0.6431</v>
      </c>
      <c r="D31" s="392">
        <v>0.60899999999999999</v>
      </c>
      <c r="E31" s="193">
        <f>(C31-D31)/D31</f>
        <v>5.5993431855500854E-2</v>
      </c>
      <c r="K31" s="5"/>
      <c r="L31" s="40" t="s">
        <v>13</v>
      </c>
      <c r="M31" s="477">
        <v>0.60911157416177297</v>
      </c>
      <c r="N31" s="393">
        <f>+D31/1.0558</f>
        <v>0.5768137904906232</v>
      </c>
      <c r="O31" s="193">
        <f t="shared" si="3"/>
        <v>5.5993431855500708E-2</v>
      </c>
      <c r="P31" s="1" t="s">
        <v>187</v>
      </c>
    </row>
    <row r="32" spans="1:16" s="1" customFormat="1" ht="15.75">
      <c r="A32" s="139"/>
      <c r="B32" s="374" t="s">
        <v>14</v>
      </c>
      <c r="C32" s="392">
        <v>0.74672000000000005</v>
      </c>
      <c r="D32" s="392">
        <v>0.34499999999999997</v>
      </c>
      <c r="E32" s="193">
        <f>(C32-D32)/D32</f>
        <v>1.1644057971014496</v>
      </c>
      <c r="K32" s="5"/>
      <c r="L32" s="374" t="s">
        <v>14</v>
      </c>
      <c r="M32" s="477">
        <v>0.70725516196249294</v>
      </c>
      <c r="N32" s="393">
        <f>+D32/1.0558</f>
        <v>0.32676643303655989</v>
      </c>
      <c r="O32" s="193">
        <f t="shared" si="3"/>
        <v>1.1644057971014499</v>
      </c>
      <c r="P32" s="1" t="s">
        <v>191</v>
      </c>
    </row>
    <row r="33" spans="1:16" s="1" customFormat="1" ht="15.75">
      <c r="A33" s="139"/>
      <c r="B33" s="143" t="s">
        <v>15</v>
      </c>
      <c r="C33" s="392">
        <v>0.93678254500000002</v>
      </c>
      <c r="D33" s="392">
        <v>0.64</v>
      </c>
      <c r="E33" s="193">
        <f>(C33-D33)/D33</f>
        <v>0.46372272656250002</v>
      </c>
      <c r="K33" s="5"/>
      <c r="L33" s="40" t="s">
        <v>15</v>
      </c>
      <c r="M33" s="477">
        <v>0.88727272684220493</v>
      </c>
      <c r="N33" s="393">
        <f>+D33/1.0558</f>
        <v>0.60617541200985037</v>
      </c>
      <c r="O33" s="193">
        <f t="shared" si="3"/>
        <v>0.46372272656249991</v>
      </c>
      <c r="P33" s="1" t="s">
        <v>191</v>
      </c>
    </row>
    <row r="34" spans="1:16" s="1" customFormat="1" ht="15.75">
      <c r="A34" s="146"/>
      <c r="B34" s="147" t="s">
        <v>16</v>
      </c>
      <c r="C34" s="394">
        <v>1.0558000000000001</v>
      </c>
      <c r="D34" s="392"/>
      <c r="K34" s="7"/>
      <c r="L34" s="41" t="s">
        <v>16</v>
      </c>
      <c r="M34" s="479">
        <v>1</v>
      </c>
      <c r="N34" s="393">
        <f>+D34/1.0558</f>
        <v>0</v>
      </c>
      <c r="O34" s="193"/>
      <c r="P34" s="1" t="s">
        <v>187</v>
      </c>
    </row>
    <row r="35" spans="1:16" s="1" customFormat="1" ht="15.75">
      <c r="A35" s="155"/>
      <c r="B35" s="155"/>
      <c r="C35" s="45"/>
      <c r="D35" s="45"/>
      <c r="K35" s="69"/>
      <c r="L35" s="69"/>
      <c r="M35" s="45"/>
      <c r="N35" s="45"/>
      <c r="O35"/>
    </row>
    <row r="36" spans="1:16" s="1" customFormat="1" ht="18.75">
      <c r="A36" s="600" t="s">
        <v>37</v>
      </c>
      <c r="B36" s="601"/>
      <c r="C36" s="468"/>
      <c r="D36" s="468"/>
      <c r="K36" s="596" t="s">
        <v>47</v>
      </c>
      <c r="L36" s="597"/>
      <c r="M36" s="597"/>
      <c r="N36" s="597"/>
      <c r="O36"/>
    </row>
    <row r="37" spans="1:16" s="1" customFormat="1" ht="31.5">
      <c r="A37" s="131" t="s">
        <v>1</v>
      </c>
      <c r="B37" s="132"/>
      <c r="C37" s="46">
        <v>2025</v>
      </c>
      <c r="D37" s="46" t="s">
        <v>185</v>
      </c>
      <c r="K37" s="2" t="s">
        <v>1</v>
      </c>
      <c r="L37" s="39"/>
      <c r="M37" s="47">
        <v>2025</v>
      </c>
      <c r="N37" s="46" t="s">
        <v>185</v>
      </c>
      <c r="O37"/>
    </row>
    <row r="38" spans="1:16" s="1" customFormat="1" ht="15.75">
      <c r="A38" s="135" t="s">
        <v>2</v>
      </c>
      <c r="B38" s="136"/>
      <c r="C38" s="469"/>
      <c r="D38" s="469"/>
      <c r="K38" s="8" t="s">
        <v>2</v>
      </c>
      <c r="L38" s="9"/>
      <c r="M38" s="429"/>
      <c r="N38" s="469"/>
      <c r="O38" s="193" t="e">
        <f t="shared" ref="O38:O50" si="4">(M38-N38)/N38</f>
        <v>#DIV/0!</v>
      </c>
    </row>
    <row r="39" spans="1:16" s="1" customFormat="1" ht="15.75">
      <c r="A39" s="139"/>
      <c r="B39" s="140" t="s">
        <v>3</v>
      </c>
      <c r="C39" s="495">
        <v>8.2902785544422763E-2</v>
      </c>
      <c r="D39" s="476">
        <v>1.1999999999999999E-7</v>
      </c>
      <c r="E39" s="193"/>
      <c r="K39" s="5"/>
      <c r="L39" s="10" t="s">
        <v>3</v>
      </c>
      <c r="M39" s="494">
        <v>7.9424013742501201E-2</v>
      </c>
      <c r="N39" s="547">
        <f t="shared" ref="N39:N44" si="5">+D39/1.0438</f>
        <v>1.1496455259628279E-7</v>
      </c>
      <c r="O39" s="193">
        <f t="shared" si="4"/>
        <v>690855.54620352306</v>
      </c>
      <c r="P39" s="1" t="s">
        <v>187</v>
      </c>
    </row>
    <row r="40" spans="1:16" s="1" customFormat="1" ht="15.75">
      <c r="A40" s="139"/>
      <c r="B40" s="143" t="s">
        <v>5</v>
      </c>
      <c r="C40" s="398">
        <v>706</v>
      </c>
      <c r="D40" s="393">
        <v>441.29</v>
      </c>
      <c r="E40" s="193">
        <f>(C40-D40)/D40</f>
        <v>0.59985497065421822</v>
      </c>
      <c r="F40" s="397">
        <v>1876.9359999999999</v>
      </c>
      <c r="K40" s="5"/>
      <c r="L40" s="40" t="s">
        <v>5</v>
      </c>
      <c r="M40" s="435">
        <v>676</v>
      </c>
      <c r="N40" s="548">
        <f t="shared" si="5"/>
        <v>422.77256179344704</v>
      </c>
      <c r="O40" s="193">
        <f t="shared" si="4"/>
        <v>0.59896847877812764</v>
      </c>
      <c r="P40" s="1" t="s">
        <v>192</v>
      </c>
    </row>
    <row r="41" spans="1:16" s="1" customFormat="1" ht="36.75">
      <c r="A41" s="139"/>
      <c r="B41" s="143" t="s">
        <v>6</v>
      </c>
      <c r="C41" s="398">
        <v>1106</v>
      </c>
      <c r="D41" s="393">
        <v>1029.67</v>
      </c>
      <c r="E41" s="193">
        <f>(C41-D41)/D41</f>
        <v>7.4130546680004197E-2</v>
      </c>
      <c r="F41" s="524" t="s">
        <v>193</v>
      </c>
      <c r="K41" s="5"/>
      <c r="L41" s="40" t="s">
        <v>6</v>
      </c>
      <c r="M41" s="435">
        <v>1060</v>
      </c>
      <c r="N41" s="548">
        <f t="shared" si="5"/>
        <v>986.46292393178771</v>
      </c>
      <c r="O41" s="193">
        <f t="shared" si="4"/>
        <v>7.4546213835500683E-2</v>
      </c>
      <c r="P41" s="1" t="s">
        <v>189</v>
      </c>
    </row>
    <row r="42" spans="1:16" s="1" customFormat="1" ht="15.75">
      <c r="A42" s="139"/>
      <c r="B42" s="143" t="s">
        <v>7</v>
      </c>
      <c r="C42" s="398">
        <v>3477.20900897</v>
      </c>
      <c r="D42" s="393">
        <v>2054.19</v>
      </c>
      <c r="E42" s="193">
        <f>(C42-D42)/D42</f>
        <v>0.69273972172486475</v>
      </c>
      <c r="F42" s="1">
        <v>3030</v>
      </c>
      <c r="K42" s="5"/>
      <c r="L42" s="40" t="s">
        <v>7</v>
      </c>
      <c r="M42" s="435">
        <v>3331.2981499999996</v>
      </c>
      <c r="N42" s="548">
        <f t="shared" si="5"/>
        <v>1967.9919524813181</v>
      </c>
      <c r="O42" s="193">
        <f t="shared" si="4"/>
        <v>0.69273972172486475</v>
      </c>
      <c r="P42" s="1" t="s">
        <v>190</v>
      </c>
    </row>
    <row r="43" spans="1:16" s="1" customFormat="1" ht="15.75">
      <c r="A43" s="5"/>
      <c r="B43" s="170" t="s">
        <v>8</v>
      </c>
      <c r="C43" s="519">
        <v>456.20322800000002</v>
      </c>
      <c r="D43" s="393"/>
      <c r="K43" s="5"/>
      <c r="L43" s="170" t="s">
        <v>8</v>
      </c>
      <c r="M43" s="435">
        <v>437.06</v>
      </c>
      <c r="N43" s="548">
        <f t="shared" si="5"/>
        <v>0</v>
      </c>
      <c r="O43" s="193" t="e">
        <f t="shared" si="4"/>
        <v>#DIV/0!</v>
      </c>
    </row>
    <row r="44" spans="1:16" s="1" customFormat="1" ht="16.5" thickBot="1">
      <c r="A44" s="146"/>
      <c r="B44" s="147" t="s">
        <v>9</v>
      </c>
      <c r="C44" s="497">
        <v>2649.1115</v>
      </c>
      <c r="D44" s="481">
        <v>1300</v>
      </c>
      <c r="E44" s="193">
        <f>(C44-D44)/D44</f>
        <v>1.0377780769230769</v>
      </c>
      <c r="K44" s="7"/>
      <c r="L44" s="41" t="s">
        <v>9</v>
      </c>
      <c r="M44" s="438">
        <v>2537.9493197930638</v>
      </c>
      <c r="N44" s="549">
        <f t="shared" si="5"/>
        <v>1245.4493197930638</v>
      </c>
      <c r="O44" s="193">
        <f t="shared" si="4"/>
        <v>1.0377780769230769</v>
      </c>
    </row>
    <row r="45" spans="1:16" s="1" customFormat="1" ht="15.75">
      <c r="A45" s="135" t="s">
        <v>10</v>
      </c>
      <c r="B45" s="150"/>
      <c r="C45" s="498"/>
      <c r="D45" s="487"/>
      <c r="K45" s="8" t="s">
        <v>10</v>
      </c>
      <c r="L45" s="42"/>
      <c r="M45" s="440"/>
      <c r="N45" s="550"/>
      <c r="O45" s="193" t="e">
        <f t="shared" si="4"/>
        <v>#DIV/0!</v>
      </c>
    </row>
    <row r="46" spans="1:16" s="1" customFormat="1" ht="15.75">
      <c r="A46" s="139"/>
      <c r="B46" s="153" t="s">
        <v>12</v>
      </c>
      <c r="C46" s="499">
        <v>0</v>
      </c>
      <c r="D46" s="499">
        <v>4.5466659999999999E-2</v>
      </c>
      <c r="E46" s="193">
        <f>(C46-D46)/D46</f>
        <v>-1</v>
      </c>
      <c r="K46" s="5"/>
      <c r="L46" s="43" t="s">
        <v>12</v>
      </c>
      <c r="M46" s="431">
        <v>0</v>
      </c>
      <c r="N46" s="547">
        <f>+D46/1.0438</f>
        <v>4.3558785207894232E-2</v>
      </c>
      <c r="O46" s="193">
        <f t="shared" si="4"/>
        <v>-1</v>
      </c>
      <c r="P46" s="1" t="s">
        <v>187</v>
      </c>
    </row>
    <row r="47" spans="1:16" s="1" customFormat="1" ht="15.75">
      <c r="A47" s="139"/>
      <c r="B47" s="143" t="s">
        <v>13</v>
      </c>
      <c r="C47" s="543">
        <v>11.8</v>
      </c>
      <c r="D47" s="543">
        <v>10.397</v>
      </c>
      <c r="E47" s="193">
        <f>(C47-D47)/D47</f>
        <v>0.13494277195344814</v>
      </c>
      <c r="K47" s="5"/>
      <c r="L47" s="40" t="s">
        <v>13</v>
      </c>
      <c r="M47" s="435">
        <v>11.30484767196781</v>
      </c>
      <c r="N47" s="548">
        <f>+D47/1.0438</f>
        <v>9.9607204445296027</v>
      </c>
      <c r="O47" s="193">
        <f t="shared" si="4"/>
        <v>0.1349427719534482</v>
      </c>
      <c r="P47" s="1" t="s">
        <v>187</v>
      </c>
    </row>
    <row r="48" spans="1:16" s="1" customFormat="1" ht="15.75">
      <c r="A48" s="139"/>
      <c r="B48" s="374" t="s">
        <v>14</v>
      </c>
      <c r="C48" s="398">
        <v>3004</v>
      </c>
      <c r="D48" s="398">
        <v>1521.91</v>
      </c>
      <c r="E48" s="193">
        <f>(C48-D48)/D48</f>
        <v>0.97383550932709551</v>
      </c>
      <c r="F48" s="1" t="s">
        <v>194</v>
      </c>
      <c r="K48" s="5"/>
      <c r="L48" s="40" t="s">
        <v>14</v>
      </c>
      <c r="M48" s="435">
        <v>2877.9459666602797</v>
      </c>
      <c r="N48" s="548">
        <f>+D48/1.0438</f>
        <v>1458.0475186817398</v>
      </c>
      <c r="O48" s="193">
        <f t="shared" si="4"/>
        <v>0.97383550932709551</v>
      </c>
      <c r="P48" s="1" t="s">
        <v>195</v>
      </c>
    </row>
    <row r="49" spans="1:16" s="1" customFormat="1" ht="15.75">
      <c r="A49" s="139"/>
      <c r="B49" s="143" t="s">
        <v>15</v>
      </c>
      <c r="C49" s="398">
        <v>8345.1335550000003</v>
      </c>
      <c r="D49" s="398">
        <v>4986</v>
      </c>
      <c r="E49" s="193">
        <f>(C49-D49)/D49</f>
        <v>0.67371310770156445</v>
      </c>
      <c r="F49" s="1" t="s">
        <v>194</v>
      </c>
      <c r="K49" s="5"/>
      <c r="L49" s="40" t="s">
        <v>15</v>
      </c>
      <c r="M49" s="435">
        <v>7994.9545458900175</v>
      </c>
      <c r="N49" s="548">
        <f>+D49/1.0438</f>
        <v>4776.7771603755509</v>
      </c>
      <c r="O49" s="193">
        <f t="shared" si="4"/>
        <v>0.67371310770156445</v>
      </c>
      <c r="P49" s="1" t="s">
        <v>191</v>
      </c>
    </row>
    <row r="50" spans="1:16" s="1" customFormat="1" ht="15.75">
      <c r="A50" s="146"/>
      <c r="B50" s="147" t="s">
        <v>16</v>
      </c>
      <c r="C50" s="497">
        <v>2458.9110000000001</v>
      </c>
      <c r="D50" s="393"/>
      <c r="K50" s="7"/>
      <c r="L50" s="41" t="s">
        <v>16</v>
      </c>
      <c r="M50" s="438">
        <v>2355.7300249089863</v>
      </c>
      <c r="N50" s="548">
        <f>+D50/1.0438</f>
        <v>0</v>
      </c>
      <c r="O50" s="193" t="e">
        <f t="shared" si="4"/>
        <v>#DIV/0!</v>
      </c>
      <c r="P50" s="1" t="s">
        <v>187</v>
      </c>
    </row>
    <row r="51" spans="1:16" s="1" customFormat="1" ht="15.75">
      <c r="K51"/>
      <c r="L51"/>
      <c r="M51"/>
      <c r="N51"/>
      <c r="O51"/>
    </row>
    <row r="53" spans="1:16" ht="13.5" thickBot="1">
      <c r="A53" t="s">
        <v>196</v>
      </c>
    </row>
    <row r="54" spans="1:16" ht="16.5" thickBot="1">
      <c r="A54" s="194" t="s">
        <v>1</v>
      </c>
      <c r="B54" s="195"/>
      <c r="C54" s="197">
        <v>2025</v>
      </c>
      <c r="D54" s="197" t="s">
        <v>185</v>
      </c>
      <c r="E54" s="192" t="s">
        <v>197</v>
      </c>
      <c r="F54" s="192"/>
    </row>
    <row r="55" spans="1:16" ht="15.75">
      <c r="A55" s="135" t="s">
        <v>2</v>
      </c>
      <c r="B55" s="136"/>
      <c r="C55" s="525"/>
      <c r="D55" s="404"/>
    </row>
    <row r="56" spans="1:16" ht="15.75">
      <c r="A56" s="209" t="s">
        <v>198</v>
      </c>
      <c r="B56" s="208" t="s">
        <v>199</v>
      </c>
      <c r="C56" s="526">
        <f>C23/C7</f>
        <v>0.9329331833632446</v>
      </c>
      <c r="D56" s="408">
        <f>D23/D7</f>
        <v>0.93274647887323947</v>
      </c>
      <c r="E56" s="210">
        <f>+(C56-D56)</f>
        <v>1.8670449000512956E-4</v>
      </c>
      <c r="F56" s="193">
        <f>+E56/D56</f>
        <v>2.0016638415045978E-4</v>
      </c>
    </row>
    <row r="57" spans="1:16" ht="16.5" thickBot="1">
      <c r="A57" s="204"/>
      <c r="B57" s="202" t="s">
        <v>200</v>
      </c>
      <c r="C57" s="527">
        <f>C39/C7</f>
        <v>2.9191121670571397E-2</v>
      </c>
      <c r="D57" s="528">
        <f>D39/D7</f>
        <v>4.2253521126760564E-8</v>
      </c>
      <c r="E57" s="210">
        <f t="shared" ref="E57:E77" si="6">+(C57-D57)</f>
        <v>2.9191079417050271E-2</v>
      </c>
      <c r="F57" s="211"/>
    </row>
    <row r="58" spans="1:16" ht="15.75">
      <c r="A58" s="203" t="s">
        <v>201</v>
      </c>
      <c r="B58" s="208" t="s">
        <v>199</v>
      </c>
      <c r="C58" s="529">
        <f>C24/C8</f>
        <v>2.4166666666666665</v>
      </c>
      <c r="D58" s="408">
        <f>D24/D8</f>
        <v>0.28095238095238095</v>
      </c>
      <c r="E58" s="210">
        <f t="shared" si="6"/>
        <v>2.1357142857142857</v>
      </c>
      <c r="F58" s="193">
        <f t="shared" ref="F58:F75" si="7">+E58/D58</f>
        <v>7.601694915254237</v>
      </c>
    </row>
    <row r="59" spans="1:16" ht="16.5" thickBot="1">
      <c r="A59" s="205"/>
      <c r="B59" s="202" t="s">
        <v>200</v>
      </c>
      <c r="C59" s="530">
        <f>C40/C8</f>
        <v>5883.3333333333339</v>
      </c>
      <c r="D59" s="409">
        <f>D40/D8</f>
        <v>2101.3809523809527</v>
      </c>
      <c r="E59" s="544">
        <f t="shared" si="6"/>
        <v>3781.9523809523812</v>
      </c>
      <c r="F59" s="545">
        <f t="shared" si="7"/>
        <v>1.7997461986448819</v>
      </c>
      <c r="K59" s="192" t="s">
        <v>202</v>
      </c>
    </row>
    <row r="60" spans="1:16" ht="15.75">
      <c r="A60" s="203" t="s">
        <v>203</v>
      </c>
      <c r="B60" s="199" t="s">
        <v>199</v>
      </c>
      <c r="C60" s="529">
        <f>C25/C9</f>
        <v>0.35897435897435898</v>
      </c>
      <c r="D60" s="408">
        <f>D25/D9</f>
        <v>0.35694050991501419</v>
      </c>
      <c r="E60" s="544">
        <f t="shared" si="6"/>
        <v>2.0338490593447833E-3</v>
      </c>
      <c r="F60" s="545">
        <f t="shared" si="7"/>
        <v>5.6980056980056228E-3</v>
      </c>
    </row>
    <row r="61" spans="1:16" ht="16.5" thickBot="1">
      <c r="A61" s="205"/>
      <c r="B61" s="202" t="s">
        <v>200</v>
      </c>
      <c r="C61" s="530">
        <f>C41/C9</f>
        <v>2835.897435897436</v>
      </c>
      <c r="D61" s="409">
        <f>D41/D9</f>
        <v>2916.9121813031165</v>
      </c>
      <c r="E61" s="544">
        <f t="shared" si="6"/>
        <v>-81.014745405680515</v>
      </c>
      <c r="F61" s="545">
        <f t="shared" si="7"/>
        <v>-2.7774146210150067E-2</v>
      </c>
      <c r="K61" s="192" t="s">
        <v>204</v>
      </c>
    </row>
    <row r="62" spans="1:16" ht="15.75">
      <c r="A62" s="203" t="s">
        <v>205</v>
      </c>
      <c r="B62" s="199" t="s">
        <v>199</v>
      </c>
      <c r="C62" s="529">
        <f>C26/C10</f>
        <v>0.36842105263157898</v>
      </c>
      <c r="D62" s="408">
        <f>D26/D10</f>
        <v>2.3414304993252362</v>
      </c>
      <c r="E62" s="544">
        <f t="shared" si="6"/>
        <v>-1.9730094466936572</v>
      </c>
      <c r="F62" s="545">
        <f t="shared" si="7"/>
        <v>-0.8426512968299712</v>
      </c>
    </row>
    <row r="63" spans="1:16" ht="16.5" thickBot="1">
      <c r="A63" s="205"/>
      <c r="B63" s="202" t="s">
        <v>200</v>
      </c>
      <c r="C63" s="530">
        <f>C42/C10</f>
        <v>2033.4555608011697</v>
      </c>
      <c r="D63" s="409">
        <f>D42/D10</f>
        <v>2772.1862348178138</v>
      </c>
      <c r="E63" s="544">
        <f t="shared" si="6"/>
        <v>-738.73067401664412</v>
      </c>
      <c r="F63" s="545">
        <f t="shared" si="7"/>
        <v>-0.26647945391922523</v>
      </c>
    </row>
    <row r="64" spans="1:16" ht="15.75">
      <c r="A64" s="206" t="s">
        <v>206</v>
      </c>
      <c r="B64" s="199" t="s">
        <v>199</v>
      </c>
      <c r="C64" s="529"/>
      <c r="D64" s="531"/>
      <c r="E64" s="544">
        <f t="shared" si="6"/>
        <v>0</v>
      </c>
      <c r="F64" s="545"/>
    </row>
    <row r="65" spans="1:6" ht="16.5" thickBot="1">
      <c r="A65" s="207"/>
      <c r="B65" s="202" t="s">
        <v>200</v>
      </c>
      <c r="C65" s="532" t="e">
        <f>C43/C11</f>
        <v>#DIV/0!</v>
      </c>
      <c r="D65" s="528"/>
      <c r="E65" s="544"/>
      <c r="F65" s="545"/>
    </row>
    <row r="66" spans="1:6" ht="15.75">
      <c r="A66" s="206" t="s">
        <v>207</v>
      </c>
      <c r="B66" s="199" t="s">
        <v>199</v>
      </c>
      <c r="C66" s="533">
        <f>C28/C12</f>
        <v>0.20819672131147543</v>
      </c>
      <c r="D66" s="408">
        <f>D28/D12</f>
        <v>0.40995260663507105</v>
      </c>
      <c r="E66" s="544">
        <f t="shared" si="6"/>
        <v>-0.20175588532359562</v>
      </c>
      <c r="F66" s="545">
        <f t="shared" si="7"/>
        <v>-0.49214441391073616</v>
      </c>
    </row>
    <row r="67" spans="1:6" ht="16.5" thickBot="1">
      <c r="A67" s="196"/>
      <c r="B67" s="202" t="s">
        <v>200</v>
      </c>
      <c r="C67" s="534">
        <f>C44/C12</f>
        <v>2171.4028688524591</v>
      </c>
      <c r="D67" s="528">
        <f>D44/D12</f>
        <v>3080.5687203791472</v>
      </c>
      <c r="E67" s="544">
        <f t="shared" si="6"/>
        <v>-909.16585152668813</v>
      </c>
      <c r="F67" s="545">
        <f t="shared" si="7"/>
        <v>-0.29512922257250951</v>
      </c>
    </row>
    <row r="68" spans="1:6" ht="15.75">
      <c r="A68" s="135" t="s">
        <v>10</v>
      </c>
      <c r="B68" s="201"/>
      <c r="C68" s="395"/>
      <c r="D68" s="407"/>
      <c r="E68" s="544">
        <f t="shared" si="6"/>
        <v>0</v>
      </c>
      <c r="F68" s="545"/>
    </row>
    <row r="69" spans="1:6" ht="16.5" thickBot="1">
      <c r="A69" s="146" t="s">
        <v>208</v>
      </c>
      <c r="B69" s="200"/>
      <c r="C69" s="535">
        <f>C30</f>
        <v>0</v>
      </c>
      <c r="D69" s="536">
        <f>D30</f>
        <v>0</v>
      </c>
      <c r="E69" s="544">
        <f t="shared" si="6"/>
        <v>0</v>
      </c>
      <c r="F69" s="545"/>
    </row>
    <row r="70" spans="1:6" ht="15.75">
      <c r="A70" s="198" t="s">
        <v>209</v>
      </c>
      <c r="B70" s="208" t="s">
        <v>199</v>
      </c>
      <c r="C70" s="464">
        <f>C31</f>
        <v>0.6431</v>
      </c>
      <c r="D70" s="537">
        <f>D31</f>
        <v>0.60899999999999999</v>
      </c>
      <c r="E70" s="544">
        <f t="shared" si="6"/>
        <v>3.4100000000000019E-2</v>
      </c>
      <c r="F70" s="545">
        <f t="shared" si="7"/>
        <v>5.5993431855500854E-2</v>
      </c>
    </row>
    <row r="71" spans="1:6" ht="16.5" thickBot="1">
      <c r="A71" s="196"/>
      <c r="B71" s="202" t="s">
        <v>200</v>
      </c>
      <c r="C71" s="394">
        <f>C47</f>
        <v>11.8</v>
      </c>
      <c r="D71" s="538">
        <f>D47</f>
        <v>10.397</v>
      </c>
      <c r="E71" s="544">
        <f t="shared" si="6"/>
        <v>1.4030000000000005</v>
      </c>
      <c r="F71" s="545">
        <f t="shared" si="7"/>
        <v>0.13494277195344814</v>
      </c>
    </row>
    <row r="72" spans="1:6" ht="15.75">
      <c r="A72" s="198" t="s">
        <v>210</v>
      </c>
      <c r="B72" s="208" t="s">
        <v>199</v>
      </c>
      <c r="C72" s="464">
        <f>C32</f>
        <v>0.74672000000000005</v>
      </c>
      <c r="D72" s="539">
        <f>D32</f>
        <v>0.34499999999999997</v>
      </c>
      <c r="E72" s="544">
        <f t="shared" si="6"/>
        <v>0.40172000000000008</v>
      </c>
      <c r="F72" s="545">
        <f t="shared" si="7"/>
        <v>1.1644057971014496</v>
      </c>
    </row>
    <row r="73" spans="1:6" ht="16.5" thickBot="1">
      <c r="A73" s="196"/>
      <c r="B73" s="202" t="s">
        <v>200</v>
      </c>
      <c r="C73" s="394">
        <f>C48</f>
        <v>3004</v>
      </c>
      <c r="D73" s="540">
        <f>D48</f>
        <v>1521.91</v>
      </c>
      <c r="E73" s="544">
        <f t="shared" si="6"/>
        <v>1482.09</v>
      </c>
      <c r="F73" s="545">
        <f t="shared" si="7"/>
        <v>0.97383550932709551</v>
      </c>
    </row>
    <row r="74" spans="1:6" ht="15.75">
      <c r="A74" s="198" t="s">
        <v>211</v>
      </c>
      <c r="B74" s="208" t="s">
        <v>199</v>
      </c>
      <c r="C74" s="464">
        <f>C33</f>
        <v>0.93678254500000002</v>
      </c>
      <c r="D74" s="539">
        <f>D33</f>
        <v>0.64</v>
      </c>
      <c r="E74" s="544">
        <f t="shared" si="6"/>
        <v>0.29678254500000001</v>
      </c>
      <c r="F74" s="545">
        <f t="shared" si="7"/>
        <v>0.46372272656250002</v>
      </c>
    </row>
    <row r="75" spans="1:6" ht="16.5" thickBot="1">
      <c r="A75" s="196"/>
      <c r="B75" s="202" t="s">
        <v>200</v>
      </c>
      <c r="C75" s="394">
        <f>C49</f>
        <v>8345.1335550000003</v>
      </c>
      <c r="D75" s="540">
        <f>D49</f>
        <v>4986</v>
      </c>
      <c r="E75" s="544">
        <f t="shared" si="6"/>
        <v>3359.1335550000003</v>
      </c>
      <c r="F75" s="545">
        <f t="shared" si="7"/>
        <v>0.67371310770156445</v>
      </c>
    </row>
    <row r="76" spans="1:6" ht="15.75">
      <c r="A76" s="198" t="s">
        <v>212</v>
      </c>
      <c r="B76" s="208" t="s">
        <v>199</v>
      </c>
      <c r="C76" s="464">
        <f>C34</f>
        <v>1.0558000000000001</v>
      </c>
      <c r="D76" s="408">
        <f>D34</f>
        <v>0</v>
      </c>
      <c r="E76" s="210">
        <f t="shared" si="6"/>
        <v>1.0558000000000001</v>
      </c>
      <c r="F76" s="193"/>
    </row>
    <row r="77" spans="1:6" ht="16.5" thickBot="1">
      <c r="A77" s="196"/>
      <c r="B77" s="202" t="s">
        <v>200</v>
      </c>
      <c r="C77" s="394">
        <f>C50</f>
        <v>2458.9110000000001</v>
      </c>
      <c r="D77" s="540">
        <f>D50</f>
        <v>0</v>
      </c>
      <c r="E77" s="210">
        <f t="shared" si="6"/>
        <v>2458.9110000000001</v>
      </c>
      <c r="F77" s="193"/>
    </row>
  </sheetData>
  <autoFilter ref="A3:D106" xr:uid="{F9AEB297-1EFB-4930-B7FF-17D33C40E279}"/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FE7008-2A91-4A82-AA65-7A51B41220CB}">
  <dimension ref="A1:P102"/>
  <sheetViews>
    <sheetView tabSelected="1" workbookViewId="0">
      <selection activeCell="C1" sqref="C1"/>
    </sheetView>
  </sheetViews>
  <sheetFormatPr defaultRowHeight="15.75"/>
  <cols>
    <col min="1" max="1" width="2.5703125" style="1" customWidth="1"/>
    <col min="2" max="2" width="58.140625" style="1" customWidth="1"/>
    <col min="3" max="5" width="18.42578125" style="1" bestFit="1" customWidth="1"/>
    <col min="6" max="12" width="18.42578125" style="1" customWidth="1"/>
    <col min="15" max="15" width="9.42578125" bestFit="1" customWidth="1"/>
    <col min="16" max="16" width="8.140625" customWidth="1"/>
  </cols>
  <sheetData>
    <row r="1" spans="1:14">
      <c r="A1" s="657" t="s">
        <v>226</v>
      </c>
    </row>
    <row r="2" spans="1:14" ht="16.5" thickBot="1">
      <c r="A2" s="657" t="s">
        <v>218</v>
      </c>
    </row>
    <row r="3" spans="1:14" s="599" customFormat="1" ht="19.5" thickBot="1">
      <c r="A3" s="603" t="s">
        <v>0</v>
      </c>
      <c r="B3" s="652"/>
      <c r="C3" s="652"/>
      <c r="D3" s="652"/>
      <c r="E3" s="653"/>
      <c r="F3" s="598"/>
      <c r="G3" s="598"/>
      <c r="H3" s="598"/>
      <c r="I3" s="598"/>
      <c r="J3" s="598"/>
      <c r="K3" s="598"/>
      <c r="L3" s="598"/>
    </row>
    <row r="4" spans="1:14" ht="16.5" thickBot="1">
      <c r="A4" s="2" t="s">
        <v>1</v>
      </c>
      <c r="B4" s="39"/>
      <c r="C4" s="229">
        <v>2025</v>
      </c>
      <c r="D4" s="229">
        <f t="shared" ref="D4:L4" si="0">C4+1</f>
        <v>2026</v>
      </c>
      <c r="E4" s="230">
        <f t="shared" si="0"/>
        <v>2027</v>
      </c>
      <c r="F4" s="230">
        <f t="shared" si="0"/>
        <v>2028</v>
      </c>
      <c r="G4" s="230">
        <f t="shared" si="0"/>
        <v>2029</v>
      </c>
      <c r="H4" s="230">
        <f t="shared" si="0"/>
        <v>2030</v>
      </c>
      <c r="I4" s="230">
        <f t="shared" si="0"/>
        <v>2031</v>
      </c>
      <c r="J4" s="230">
        <f t="shared" si="0"/>
        <v>2032</v>
      </c>
      <c r="K4" s="230">
        <f t="shared" si="0"/>
        <v>2033</v>
      </c>
      <c r="L4" s="230">
        <f t="shared" si="0"/>
        <v>2034</v>
      </c>
      <c r="N4" t="s">
        <v>213</v>
      </c>
    </row>
    <row r="5" spans="1:14">
      <c r="A5" s="8" t="s">
        <v>2</v>
      </c>
      <c r="B5" s="9"/>
      <c r="C5" s="50"/>
      <c r="D5" s="50"/>
      <c r="E5" s="120"/>
      <c r="F5" s="120"/>
      <c r="G5" s="120"/>
      <c r="H5" s="120"/>
      <c r="I5" s="120"/>
      <c r="J5" s="120"/>
      <c r="K5" s="120"/>
      <c r="L5" s="120"/>
    </row>
    <row r="6" spans="1:14">
      <c r="A6" s="5"/>
      <c r="B6" s="10" t="s">
        <v>3</v>
      </c>
      <c r="C6" s="238">
        <v>3491.5604140783985</v>
      </c>
      <c r="D6" s="238">
        <v>3579.5874790593798</v>
      </c>
      <c r="E6" s="238">
        <v>3664.7962034885495</v>
      </c>
      <c r="F6" s="238">
        <v>3747.3618901384989</v>
      </c>
      <c r="G6" s="238">
        <v>3825.4422846100551</v>
      </c>
      <c r="H6" s="238">
        <v>3898.9288611191564</v>
      </c>
      <c r="I6" s="238">
        <v>3967.4838599362024</v>
      </c>
      <c r="J6" s="238">
        <v>4030.6354152561503</v>
      </c>
      <c r="K6" s="238">
        <v>4088.0717486804601</v>
      </c>
      <c r="L6" s="238">
        <v>4140.5972766028999</v>
      </c>
      <c r="N6" s="235">
        <f t="shared" ref="N6:N11" si="1">SUM(C6:L6)</f>
        <v>38434.465432969751</v>
      </c>
    </row>
    <row r="7" spans="1:14">
      <c r="A7" s="5"/>
      <c r="B7" s="6" t="s">
        <v>5</v>
      </c>
      <c r="C7" s="238">
        <v>20000</v>
      </c>
      <c r="D7" s="238">
        <v>20200</v>
      </c>
      <c r="E7" s="239">
        <v>20402</v>
      </c>
      <c r="F7" s="239">
        <v>20606.02</v>
      </c>
      <c r="G7" s="239">
        <v>20812.0802</v>
      </c>
      <c r="H7" s="239">
        <v>21020.201002000002</v>
      </c>
      <c r="I7" s="239">
        <v>21230.40301202</v>
      </c>
      <c r="J7" s="239">
        <v>21442.707042140202</v>
      </c>
      <c r="K7" s="239">
        <v>21657.134112561605</v>
      </c>
      <c r="L7" s="239">
        <v>21873.70545368722</v>
      </c>
      <c r="N7" s="235">
        <f t="shared" si="1"/>
        <v>209244.25082240903</v>
      </c>
    </row>
    <row r="8" spans="1:14">
      <c r="A8" s="5"/>
      <c r="B8" s="6" t="s">
        <v>6</v>
      </c>
      <c r="C8" s="238">
        <v>3700</v>
      </c>
      <c r="D8" s="238">
        <v>3737</v>
      </c>
      <c r="E8" s="239">
        <v>3774.37</v>
      </c>
      <c r="F8" s="239">
        <v>3812.1136999999999</v>
      </c>
      <c r="G8" s="239">
        <v>3850.234837</v>
      </c>
      <c r="H8" s="239">
        <v>3888.7371853700001</v>
      </c>
      <c r="I8" s="239">
        <v>3927.6245572237003</v>
      </c>
      <c r="J8" s="239">
        <v>3966.9008027959376</v>
      </c>
      <c r="K8" s="239">
        <v>4006.5698108238971</v>
      </c>
      <c r="L8" s="239">
        <v>4046.635508932136</v>
      </c>
      <c r="N8" s="235">
        <f t="shared" si="1"/>
        <v>38710.186402145671</v>
      </c>
    </row>
    <row r="9" spans="1:14">
      <c r="A9" s="5"/>
      <c r="B9" s="6" t="s">
        <v>7</v>
      </c>
      <c r="C9" s="514">
        <v>3000</v>
      </c>
      <c r="D9" s="514">
        <v>2700</v>
      </c>
      <c r="E9" s="515">
        <v>2430</v>
      </c>
      <c r="F9" s="515">
        <v>2187</v>
      </c>
      <c r="G9" s="515">
        <v>1968.3</v>
      </c>
      <c r="H9" s="515">
        <v>1771.47</v>
      </c>
      <c r="I9" s="515">
        <v>1594.3230000000001</v>
      </c>
      <c r="J9" s="515">
        <v>1434.8907000000002</v>
      </c>
      <c r="K9" s="515">
        <v>1291.4016300000001</v>
      </c>
      <c r="L9" s="515">
        <v>1162.261467</v>
      </c>
      <c r="N9" s="235">
        <f t="shared" si="1"/>
        <v>19539.646797000001</v>
      </c>
    </row>
    <row r="10" spans="1:14">
      <c r="A10" s="5"/>
      <c r="B10" s="170" t="s">
        <v>8</v>
      </c>
      <c r="C10" s="238">
        <v>500</v>
      </c>
      <c r="D10" s="238">
        <v>500</v>
      </c>
      <c r="E10" s="239">
        <v>500</v>
      </c>
      <c r="F10" s="239">
        <v>500</v>
      </c>
      <c r="G10" s="239">
        <v>500</v>
      </c>
      <c r="H10" s="239">
        <v>500</v>
      </c>
      <c r="I10" s="239">
        <v>500</v>
      </c>
      <c r="J10" s="239">
        <v>500</v>
      </c>
      <c r="K10" s="239">
        <v>500</v>
      </c>
      <c r="L10" s="239">
        <v>500</v>
      </c>
      <c r="N10" s="235">
        <f t="shared" si="1"/>
        <v>5000</v>
      </c>
    </row>
    <row r="11" spans="1:14" ht="16.5" thickBot="1">
      <c r="A11" s="5"/>
      <c r="B11" s="41" t="s">
        <v>9</v>
      </c>
      <c r="C11" s="242">
        <v>9500</v>
      </c>
      <c r="D11" s="242">
        <v>9595</v>
      </c>
      <c r="E11" s="243">
        <v>9690.9500000000007</v>
      </c>
      <c r="F11" s="243">
        <v>9787.8595000000005</v>
      </c>
      <c r="G11" s="243">
        <v>9885.7380950000006</v>
      </c>
      <c r="H11" s="243">
        <v>9984.59547595</v>
      </c>
      <c r="I11" s="243">
        <v>10084.441430709499</v>
      </c>
      <c r="J11" s="243">
        <v>10185.285845016595</v>
      </c>
      <c r="K11" s="243">
        <v>10287.13870346676</v>
      </c>
      <c r="L11" s="243">
        <v>10390.010090501428</v>
      </c>
      <c r="N11" s="235">
        <f t="shared" si="1"/>
        <v>99391.019140644275</v>
      </c>
    </row>
    <row r="12" spans="1:14">
      <c r="A12" s="8" t="s">
        <v>214</v>
      </c>
      <c r="B12" s="42"/>
      <c r="C12" s="512"/>
      <c r="D12" s="512"/>
      <c r="E12" s="513"/>
      <c r="F12" s="513"/>
      <c r="G12" s="513"/>
      <c r="H12" s="513"/>
      <c r="I12" s="513"/>
      <c r="J12" s="513"/>
      <c r="K12" s="513"/>
      <c r="L12" s="513"/>
      <c r="N12" s="235"/>
    </row>
    <row r="13" spans="1:14">
      <c r="A13" s="5"/>
      <c r="B13" s="43" t="s">
        <v>12</v>
      </c>
      <c r="C13" s="238">
        <f>ROUND(C23/$O$23,0)</f>
        <v>133</v>
      </c>
      <c r="D13" s="238">
        <f t="shared" ref="D13:L13" si="2">ROUND(D23/$O$23,0)</f>
        <v>132</v>
      </c>
      <c r="E13" s="238">
        <f t="shared" si="2"/>
        <v>131</v>
      </c>
      <c r="F13" s="238">
        <f t="shared" si="2"/>
        <v>130</v>
      </c>
      <c r="G13" s="238">
        <f t="shared" si="2"/>
        <v>129</v>
      </c>
      <c r="H13" s="238">
        <f t="shared" si="2"/>
        <v>128</v>
      </c>
      <c r="I13" s="238">
        <f t="shared" si="2"/>
        <v>128</v>
      </c>
      <c r="J13" s="238">
        <f t="shared" si="2"/>
        <v>127</v>
      </c>
      <c r="K13" s="238">
        <f t="shared" si="2"/>
        <v>126</v>
      </c>
      <c r="L13" s="238">
        <f t="shared" si="2"/>
        <v>126</v>
      </c>
      <c r="N13" s="235">
        <f>SUM(C13:L13)</f>
        <v>1290</v>
      </c>
    </row>
    <row r="14" spans="1:14">
      <c r="A14" s="5"/>
      <c r="B14" s="40" t="s">
        <v>13</v>
      </c>
      <c r="C14" s="238">
        <f>ROUND(C24/$O$24,0)</f>
        <v>12</v>
      </c>
      <c r="D14" s="238">
        <f t="shared" ref="D14:L14" si="3">ROUND(D24/$O$24,0)</f>
        <v>12</v>
      </c>
      <c r="E14" s="238">
        <f t="shared" si="3"/>
        <v>11</v>
      </c>
      <c r="F14" s="238">
        <f t="shared" si="3"/>
        <v>11</v>
      </c>
      <c r="G14" s="238">
        <f t="shared" si="3"/>
        <v>11</v>
      </c>
      <c r="H14" s="238">
        <f t="shared" si="3"/>
        <v>11</v>
      </c>
      <c r="I14" s="238">
        <f t="shared" si="3"/>
        <v>11</v>
      </c>
      <c r="J14" s="238">
        <f t="shared" si="3"/>
        <v>11</v>
      </c>
      <c r="K14" s="238">
        <f t="shared" si="3"/>
        <v>11</v>
      </c>
      <c r="L14" s="238">
        <f t="shared" si="3"/>
        <v>11</v>
      </c>
      <c r="N14" s="235">
        <f>SUM(C14:L14)</f>
        <v>112</v>
      </c>
    </row>
    <row r="15" spans="1:14">
      <c r="A15" s="5"/>
      <c r="B15" s="40" t="s">
        <v>14</v>
      </c>
      <c r="C15" s="238">
        <f>ROUND(C25/$O$25,0)</f>
        <v>947</v>
      </c>
      <c r="D15" s="238">
        <f t="shared" ref="D15:L15" si="4">ROUND(D25/$O$25,0)</f>
        <v>956</v>
      </c>
      <c r="E15" s="238">
        <f t="shared" si="4"/>
        <v>966</v>
      </c>
      <c r="F15" s="238">
        <f t="shared" si="4"/>
        <v>975</v>
      </c>
      <c r="G15" s="238">
        <f t="shared" si="4"/>
        <v>985</v>
      </c>
      <c r="H15" s="238">
        <f t="shared" si="4"/>
        <v>995</v>
      </c>
      <c r="I15" s="238">
        <f t="shared" si="4"/>
        <v>1005</v>
      </c>
      <c r="J15" s="238">
        <f t="shared" si="4"/>
        <v>1015</v>
      </c>
      <c r="K15" s="238">
        <f t="shared" si="4"/>
        <v>1025</v>
      </c>
      <c r="L15" s="238">
        <f t="shared" si="4"/>
        <v>1035</v>
      </c>
      <c r="N15" s="235">
        <f>SUM(C15:L15)</f>
        <v>9904</v>
      </c>
    </row>
    <row r="16" spans="1:14">
      <c r="A16" s="5"/>
      <c r="B16" s="40" t="s">
        <v>15</v>
      </c>
      <c r="C16" s="238">
        <f>ROUND(C26/$O$26,0)</f>
        <v>100</v>
      </c>
      <c r="D16" s="238">
        <f t="shared" ref="D16:L16" si="5">ROUND(D26/$O$26,0)</f>
        <v>102</v>
      </c>
      <c r="E16" s="238">
        <f t="shared" si="5"/>
        <v>104</v>
      </c>
      <c r="F16" s="238">
        <f t="shared" si="5"/>
        <v>106</v>
      </c>
      <c r="G16" s="238">
        <f t="shared" si="5"/>
        <v>108</v>
      </c>
      <c r="H16" s="238">
        <f t="shared" si="5"/>
        <v>110</v>
      </c>
      <c r="I16" s="238">
        <f t="shared" si="5"/>
        <v>113</v>
      </c>
      <c r="J16" s="238">
        <f t="shared" si="5"/>
        <v>115</v>
      </c>
      <c r="K16" s="238">
        <f t="shared" si="5"/>
        <v>117</v>
      </c>
      <c r="L16" s="238">
        <f t="shared" si="5"/>
        <v>120</v>
      </c>
      <c r="N16" s="235">
        <f>SUM(C16:L16)</f>
        <v>1095</v>
      </c>
    </row>
    <row r="17" spans="1:15" ht="16.5" thickBot="1">
      <c r="A17" s="7"/>
      <c r="B17" s="41" t="s">
        <v>16</v>
      </c>
      <c r="C17" s="242">
        <f>ROUND(C27/$O$27,0)</f>
        <v>1</v>
      </c>
      <c r="D17" s="242">
        <f t="shared" ref="D17:L17" si="6">ROUND(D27/$O$27,0)</f>
        <v>1</v>
      </c>
      <c r="E17" s="242">
        <f t="shared" si="6"/>
        <v>1</v>
      </c>
      <c r="F17" s="242">
        <f t="shared" si="6"/>
        <v>1</v>
      </c>
      <c r="G17" s="242">
        <f t="shared" si="6"/>
        <v>1</v>
      </c>
      <c r="H17" s="242">
        <f t="shared" si="6"/>
        <v>1</v>
      </c>
      <c r="I17" s="242">
        <f t="shared" si="6"/>
        <v>1</v>
      </c>
      <c r="J17" s="242">
        <f t="shared" si="6"/>
        <v>1</v>
      </c>
      <c r="K17" s="242">
        <f t="shared" si="6"/>
        <v>1</v>
      </c>
      <c r="L17" s="242">
        <f t="shared" si="6"/>
        <v>1</v>
      </c>
      <c r="N17" s="235">
        <f>SUM(C17:L17)</f>
        <v>10</v>
      </c>
    </row>
    <row r="21" spans="1:15" ht="16.5" thickBot="1"/>
    <row r="22" spans="1:15" ht="26.25">
      <c r="A22" s="8" t="s">
        <v>10</v>
      </c>
      <c r="B22" s="42"/>
      <c r="C22" s="236"/>
      <c r="D22" s="236"/>
      <c r="E22" s="237"/>
      <c r="F22" s="237"/>
      <c r="G22" s="237"/>
      <c r="H22" s="237"/>
      <c r="I22" s="237"/>
      <c r="J22" s="237"/>
      <c r="K22" s="237"/>
      <c r="L22" s="237"/>
      <c r="N22" s="232"/>
      <c r="O22" s="233" t="s">
        <v>215</v>
      </c>
    </row>
    <row r="23" spans="1:15">
      <c r="A23" s="5"/>
      <c r="B23" s="43" t="s">
        <v>12</v>
      </c>
      <c r="C23" s="238">
        <v>1089.6791164498406</v>
      </c>
      <c r="D23" s="238">
        <v>1080.6568415189508</v>
      </c>
      <c r="E23" s="239">
        <v>1072.437211558547</v>
      </c>
      <c r="F23" s="238">
        <v>1064.8424961849532</v>
      </c>
      <c r="G23" s="238">
        <v>1057.8963313221764</v>
      </c>
      <c r="H23" s="239">
        <v>1051.547381213438</v>
      </c>
      <c r="I23" s="239">
        <v>1045.7779085607292</v>
      </c>
      <c r="J23" s="239">
        <v>1040.5766769336851</v>
      </c>
      <c r="K23" s="239">
        <v>1035.9361412031444</v>
      </c>
      <c r="L23" s="239">
        <v>1031.7923966383319</v>
      </c>
      <c r="N23" s="232" t="s">
        <v>208</v>
      </c>
      <c r="O23" s="234">
        <v>8.2004249460207035</v>
      </c>
    </row>
    <row r="24" spans="1:15">
      <c r="A24" s="5"/>
      <c r="B24" s="40" t="s">
        <v>13</v>
      </c>
      <c r="C24" s="238">
        <v>5000</v>
      </c>
      <c r="D24" s="238">
        <v>4950</v>
      </c>
      <c r="E24" s="239">
        <v>4900.5</v>
      </c>
      <c r="F24" s="238">
        <v>4851.4949999999999</v>
      </c>
      <c r="G24" s="238">
        <v>4802.9800500000001</v>
      </c>
      <c r="H24" s="239">
        <v>4754.9502494999997</v>
      </c>
      <c r="I24" s="239">
        <v>4707.4007470050001</v>
      </c>
      <c r="J24" s="239">
        <v>4660.3267395349503</v>
      </c>
      <c r="K24" s="239">
        <v>4613.7234721396007</v>
      </c>
      <c r="L24" s="239">
        <v>4567.5862374182043</v>
      </c>
      <c r="N24" s="232" t="s">
        <v>209</v>
      </c>
      <c r="O24" s="234">
        <v>426.21708656942599</v>
      </c>
    </row>
    <row r="25" spans="1:15" ht="25.7" customHeight="1">
      <c r="A25" s="5"/>
      <c r="B25" s="40" t="s">
        <v>14</v>
      </c>
      <c r="C25" s="238">
        <v>8005</v>
      </c>
      <c r="D25" s="238">
        <v>8085.05</v>
      </c>
      <c r="E25" s="239">
        <v>8165.9005000000006</v>
      </c>
      <c r="F25" s="240">
        <v>8247.5595050000011</v>
      </c>
      <c r="G25" s="240">
        <v>8330.0351000500013</v>
      </c>
      <c r="H25" s="241">
        <v>8413.3354510505014</v>
      </c>
      <c r="I25" s="239">
        <v>8497.4688055610059</v>
      </c>
      <c r="J25" s="239">
        <v>8582.4434936166163</v>
      </c>
      <c r="K25" s="239">
        <v>8668.2679285527829</v>
      </c>
      <c r="L25" s="239">
        <v>8754.950607838311</v>
      </c>
      <c r="N25" s="232" t="s">
        <v>210</v>
      </c>
      <c r="O25" s="234">
        <v>8.4569188625354563</v>
      </c>
    </row>
    <row r="26" spans="1:15">
      <c r="A26" s="5"/>
      <c r="B26" s="40" t="s">
        <v>15</v>
      </c>
      <c r="C26" s="238">
        <v>5682.8944875923462</v>
      </c>
      <c r="D26" s="238">
        <v>5796.5523773441928</v>
      </c>
      <c r="E26" s="239">
        <v>5912.4834248910765</v>
      </c>
      <c r="F26" s="238">
        <v>6030.7330933888979</v>
      </c>
      <c r="G26" s="238">
        <v>6151.3477552566756</v>
      </c>
      <c r="H26" s="239">
        <v>6274.3747103618089</v>
      </c>
      <c r="I26" s="239">
        <v>6399.8622045690454</v>
      </c>
      <c r="J26" s="239">
        <v>6527.8594486604261</v>
      </c>
      <c r="K26" s="239">
        <v>6658.4166376336343</v>
      </c>
      <c r="L26" s="239">
        <v>6791.5849703863068</v>
      </c>
      <c r="N26" s="232" t="s">
        <v>211</v>
      </c>
      <c r="O26" s="234">
        <v>56.828944875923462</v>
      </c>
    </row>
    <row r="27" spans="1:15" ht="16.5" thickBot="1">
      <c r="A27" s="7"/>
      <c r="B27" s="41" t="s">
        <v>16</v>
      </c>
      <c r="C27" s="242">
        <v>25</v>
      </c>
      <c r="D27" s="242">
        <v>25</v>
      </c>
      <c r="E27" s="243">
        <v>25</v>
      </c>
      <c r="F27" s="242">
        <v>25</v>
      </c>
      <c r="G27" s="242">
        <v>25</v>
      </c>
      <c r="H27" s="243">
        <v>25</v>
      </c>
      <c r="I27" s="243">
        <v>25</v>
      </c>
      <c r="J27" s="243">
        <v>25</v>
      </c>
      <c r="K27" s="243">
        <v>25</v>
      </c>
      <c r="L27" s="243">
        <v>25</v>
      </c>
      <c r="N27" s="232" t="s">
        <v>212</v>
      </c>
      <c r="O27" s="234">
        <v>25</v>
      </c>
    </row>
    <row r="38" ht="12.4" customHeight="1"/>
    <row r="77" ht="12.4" customHeight="1"/>
    <row r="78" ht="12.4" customHeight="1"/>
    <row r="91" spans="15:16">
      <c r="O91" s="654"/>
      <c r="P91" s="654"/>
    </row>
    <row r="92" spans="15:16">
      <c r="O92" s="655"/>
      <c r="P92" s="231"/>
    </row>
    <row r="93" spans="15:16">
      <c r="O93" s="655"/>
      <c r="P93" s="231"/>
    </row>
    <row r="97" spans="15:16" ht="12.4" customHeight="1">
      <c r="O97" s="654"/>
      <c r="P97" s="654"/>
    </row>
    <row r="98" spans="15:16">
      <c r="O98" s="654"/>
      <c r="P98" s="654"/>
    </row>
    <row r="99" spans="15:16">
      <c r="O99" s="654"/>
      <c r="P99" s="654"/>
    </row>
    <row r="100" spans="15:16">
      <c r="O100" s="654"/>
      <c r="P100" s="654"/>
    </row>
    <row r="101" spans="15:16">
      <c r="O101" s="654"/>
      <c r="P101" s="654"/>
    </row>
    <row r="102" spans="15:16">
      <c r="O102" s="654"/>
      <c r="P102" s="654"/>
    </row>
  </sheetData>
  <mergeCells count="9">
    <mergeCell ref="A3:E3"/>
    <mergeCell ref="O97:P97"/>
    <mergeCell ref="O91:P91"/>
    <mergeCell ref="O92:O93"/>
    <mergeCell ref="O102:P102"/>
    <mergeCell ref="O99:P99"/>
    <mergeCell ref="O100:P100"/>
    <mergeCell ref="O101:P101"/>
    <mergeCell ref="O98:P98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8E9EFD402A5E54E9D51A546E616213A" ma:contentTypeVersion="" ma:contentTypeDescription="Create a new document." ma:contentTypeScope="" ma:versionID="a9f5022cabfbf7d6346a8862a9a7b55b">
  <xsd:schema xmlns:xsd="http://www.w3.org/2001/XMLSchema" xmlns:xs="http://www.w3.org/2001/XMLSchema" xmlns:p="http://schemas.microsoft.com/office/2006/metadata/properties" xmlns:ns2="c85253b9-0a55-49a1-98ad-b5b6252d7079" xmlns:ns3="1BE9DD14-F38E-437E-B66C-8615BA9B37D9" xmlns:ns4="8b86ae58-4ff9-4300-8876-bb89783e485c" xmlns:ns5="d45cdb80-29a5-403f-961d-5d96f3e310b8" targetNamespace="http://schemas.microsoft.com/office/2006/metadata/properties" ma:root="true" ma:fieldsID="769745b5dc2da6e0bdf5dd0e60ecbd2e" ns2:_="" ns3:_="" ns4:_="" ns5:_="">
    <xsd:import namespace="c85253b9-0a55-49a1-98ad-b5b6252d7079"/>
    <xsd:import namespace="1BE9DD14-F38E-437E-B66C-8615BA9B37D9"/>
    <xsd:import namespace="8b86ae58-4ff9-4300-8876-bb89783e485c"/>
    <xsd:import namespace="d45cdb80-29a5-403f-961d-5d96f3e310b8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  <xsd:element ref="ns3:Sequence_x0020_Number" minOccurs="0"/>
                <xsd:element ref="ns4:CaseCompanyName" minOccurs="0"/>
                <xsd:element ref="ns4:CaseJurisdiction" minOccurs="0"/>
                <xsd:element ref="ns4:CaseType" minOccurs="0"/>
                <xsd:element ref="ns4:CasePracticeArea" minOccurs="0"/>
                <xsd:element ref="ns4:CaseStatus" minOccurs="0"/>
                <xsd:element ref="ns4:CaseNumber" minOccurs="0"/>
                <xsd:element ref="ns4:IsKeyDocket" minOccurs="0"/>
                <xsd:element ref="ns4:CaseSubjects" minOccurs="0"/>
                <xsd:element ref="ns4:SRCH_DocketId" minOccurs="0"/>
                <xsd:element ref="ns5:SharedWithUsers" minOccurs="0"/>
                <xsd:element ref="ns4:SRCH_ObjectType" minOccurs="0"/>
                <xsd:element ref="ns4:SRCH_DRSetNumber" minOccurs="0"/>
                <xsd:element ref="ns4:SRCH_DRItemNumber" minOccurs="0"/>
                <xsd:element ref="ns4:SRCH_DrSiteId" minOccurs="0"/>
                <xsd:element ref="ns3:MB" minOccurs="0"/>
                <xsd:element ref="ns3:P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E9DD14-F38E-437E-B66C-8615BA9B37D9" elementFormDefault="qualified">
    <xsd:import namespace="http://schemas.microsoft.com/office/2006/documentManagement/types"/>
    <xsd:import namespace="http://schemas.microsoft.com/office/infopath/2007/PartnerControls"/>
    <xsd:element name="Sequence_x0020_Number" ma:index="11" nillable="true" ma:displayName="Sequence Number" ma:internalName="Sequence_x0020_Number">
      <xsd:simpleType>
        <xsd:restriction base="dms:Number"/>
      </xsd:simpleType>
    </xsd:element>
    <xsd:element name="MB" ma:index="26" nillable="true" ma:displayName="MB" ma:decimals="0" ma:internalName="MB">
      <xsd:simpleType>
        <xsd:restriction base="dms:Number"/>
      </xsd:simpleType>
    </xsd:element>
    <xsd:element name="Pgs" ma:index="27" nillable="true" ma:displayName="Pgs" ma:decimals="0" ma:internalName="Pgs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86ae58-4ff9-4300-8876-bb89783e485c" elementFormDefault="qualified">
    <xsd:import namespace="http://schemas.microsoft.com/office/2006/documentManagement/types"/>
    <xsd:import namespace="http://schemas.microsoft.com/office/infopath/2007/PartnerControls"/>
    <xsd:element name="CaseCompanyName" ma:index="12" nillable="true" ma:displayName="Company Name" ma:internalName="CaseCompanyName">
      <xsd:simpleType>
        <xsd:restriction base="dms:Text"/>
      </xsd:simpleType>
    </xsd:element>
    <xsd:element name="CaseJurisdiction" ma:index="13" nillable="true" ma:displayName="Jurisdiction" ma:internalName="CaseJurisdiction">
      <xsd:simpleType>
        <xsd:restriction base="dms:Text"/>
      </xsd:simpleType>
    </xsd:element>
    <xsd:element name="CaseType" ma:index="14" nillable="true" ma:displayName="Case Type" ma:internalName="CaseType">
      <xsd:simpleType>
        <xsd:restriction base="dms:Text"/>
      </xsd:simpleType>
    </xsd:element>
    <xsd:element name="CasePracticeArea" ma:index="15" nillable="true" ma:displayName="Practie Area" ma:internalName="CasePracticeArea">
      <xsd:simpleType>
        <xsd:restriction base="dms:Text"/>
      </xsd:simpleType>
    </xsd:element>
    <xsd:element name="CaseStatus" ma:index="16" nillable="true" ma:displayName="Case Status" ma:internalName="CaseStatus">
      <xsd:simpleType>
        <xsd:restriction base="dms:Text"/>
      </xsd:simpleType>
    </xsd:element>
    <xsd:element name="CaseNumber" ma:index="17" nillable="true" ma:displayName="Case Number" ma:internalName="CaseNumber">
      <xsd:simpleType>
        <xsd:restriction base="dms:Text"/>
      </xsd:simpleType>
    </xsd:element>
    <xsd:element name="IsKeyDocket" ma:index="18" nillable="true" ma:displayName="Key Docket" ma:default="0" ma:internalName="IsKeyDocket">
      <xsd:simpleType>
        <xsd:restriction base="dms:Boolean"/>
      </xsd:simpleType>
    </xsd:element>
    <xsd:element name="CaseSubjects" ma:index="19" nillable="true" ma:displayName="Subjects" ma:internalName="CaseSubjects">
      <xsd:simpleType>
        <xsd:restriction base="dms:Note">
          <xsd:maxLength value="255"/>
        </xsd:restriction>
      </xsd:simpleType>
    </xsd:element>
    <xsd:element name="SRCH_DocketId" ma:index="20" nillable="true" ma:displayName="Search DocketId" ma:internalName="SRCH_DocketId">
      <xsd:simpleType>
        <xsd:restriction base="dms:Number"/>
      </xsd:simpleType>
    </xsd:element>
    <xsd:element name="SRCH_ObjectType" ma:index="22" nillable="true" ma:displayName="Search ObjectType" ma:internalName="SRCH_ObjectType">
      <xsd:simpleType>
        <xsd:restriction base="dms:Text"/>
      </xsd:simpleType>
    </xsd:element>
    <xsd:element name="SRCH_DRSetNumber" ma:index="23" nillable="true" ma:displayName="Search DRSetNumber" ma:internalName="SRCH_DRSetNumber">
      <xsd:simpleType>
        <xsd:restriction base="dms:Text"/>
      </xsd:simpleType>
    </xsd:element>
    <xsd:element name="SRCH_DRItemNumber" ma:index="24" nillable="true" ma:displayName="Search DRItemNumber" ma:internalName="SRCH_DRItemNumber">
      <xsd:simpleType>
        <xsd:restriction base="dms:Text"/>
      </xsd:simpleType>
    </xsd:element>
    <xsd:element name="SRCH_DrSiteId" ma:index="25" nillable="true" ma:displayName="Search DrSiteId" ma:internalName="SRCH_DrSiteId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5cdb80-29a5-403f-961d-5d96f3e310b8" elementFormDefault="qualified">
    <xsd:import namespace="http://schemas.microsoft.com/office/2006/documentManagement/types"/>
    <xsd:import namespace="http://schemas.microsoft.com/office/infopath/2007/PartnerControls"/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aseSubjects xmlns="8b86ae58-4ff9-4300-8876-bb89783e485c" xsi:nil="true"/>
    <Document_x0020_Status xmlns="c85253b9-0a55-49a1-98ad-b5b6252d7079">Draft</Document_x0020_Status>
    <CaseNumber xmlns="8b86ae58-4ff9-4300-8876-bb89783e485c" xsi:nil="true"/>
    <Comments xmlns="c85253b9-0a55-49a1-98ad-b5b6252d7079" xsi:nil="true"/>
    <CaseJurisdiction xmlns="8b86ae58-4ff9-4300-8876-bb89783e485c" xsi:nil="true"/>
    <SRCH_DRItemNumber xmlns="8b86ae58-4ff9-4300-8876-bb89783e485c" xsi:nil="true"/>
    <CaseCompanyName xmlns="8b86ae58-4ff9-4300-8876-bb89783e485c" xsi:nil="true"/>
    <CaseStatus xmlns="8b86ae58-4ff9-4300-8876-bb89783e485c" xsi:nil="true"/>
    <IsKeyDocket xmlns="8b86ae58-4ff9-4300-8876-bb89783e485c">false</IsKeyDocket>
    <Sequence_x0020_Number xmlns="1BE9DD14-F38E-437E-B66C-8615BA9B37D9" xsi:nil="true"/>
    <SRCH_ObjectType xmlns="8b86ae58-4ff9-4300-8876-bb89783e485c">DRI</SRCH_ObjectType>
    <SRCH_DRSetNumber xmlns="8b86ae58-4ff9-4300-8876-bb89783e485c" xsi:nil="true"/>
    <SRCH_DocketId xmlns="8b86ae58-4ff9-4300-8876-bb89783e485c">260</SRCH_DocketId>
    <CaseType xmlns="8b86ae58-4ff9-4300-8876-bb89783e485c" xsi:nil="true"/>
    <Pgs xmlns="1BE9DD14-F38E-437E-B66C-8615BA9B37D9" xsi:nil="true"/>
    <Document_x0020_Type xmlns="c85253b9-0a55-49a1-98ad-b5b6252d7079">Question</Document_x0020_Type>
    <CasePracticeArea xmlns="8b86ae58-4ff9-4300-8876-bb89783e485c" xsi:nil="true"/>
    <MB xmlns="1BE9DD14-F38E-437E-B66C-8615BA9B37D9" xsi:nil="true"/>
    <SRCH_DrSiteId xmlns="8b86ae58-4ff9-4300-8876-bb89783e485c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4730F64-E87F-4150-9E17-A83EB3E5FCB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1BE9DD14-F38E-437E-B66C-8615BA9B37D9"/>
    <ds:schemaRef ds:uri="8b86ae58-4ff9-4300-8876-bb89783e485c"/>
    <ds:schemaRef ds:uri="d45cdb80-29a5-403f-961d-5d96f3e310b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8644CD2-D756-45CA-991A-D97628F919DB}">
  <ds:schemaRefs>
    <ds:schemaRef ds:uri="http://schemas.microsoft.com/office/2006/metadata/properties"/>
    <ds:schemaRef ds:uri="http://purl.org/dc/terms/"/>
    <ds:schemaRef ds:uri="c85253b9-0a55-49a1-98ad-b5b6252d7079"/>
    <ds:schemaRef ds:uri="http://schemas.microsoft.com/office/2006/documentManagement/types"/>
    <ds:schemaRef ds:uri="8b86ae58-4ff9-4300-8876-bb89783e485c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d45cdb80-29a5-403f-961d-5d96f3e310b8"/>
    <ds:schemaRef ds:uri="1BE9DD14-F38E-437E-B66C-8615BA9B37D9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BCEABCA8-6E2F-44FF-8A32-F981AB5D457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12</vt:i4>
      </vt:variant>
    </vt:vector>
  </HeadingPairs>
  <TitlesOfParts>
    <vt:vector size="21" baseType="lpstr">
      <vt:lpstr>Sec. III - Integrated</vt:lpstr>
      <vt:lpstr>Sec. III - Integrated (orig (2)</vt:lpstr>
      <vt:lpstr>Costs</vt:lpstr>
      <vt:lpstr>Integrated w OB HVAC</vt:lpstr>
      <vt:lpstr>2 Portfolio - Integrated</vt:lpstr>
      <vt:lpstr>On Bill HVAC</vt:lpstr>
      <vt:lpstr>On Bill HVAC Factors</vt:lpstr>
      <vt:lpstr>Comparison</vt:lpstr>
      <vt:lpstr>Installations</vt:lpstr>
      <vt:lpstr>'Integrated w OB HVAC'!kWH_MtrtoGen</vt:lpstr>
      <vt:lpstr>'Sec. III - Integrated (orig (2)'!kWH_MtrtoGen</vt:lpstr>
      <vt:lpstr>kWH_MtrtoGen</vt:lpstr>
      <vt:lpstr>'Integrated w OB HVAC'!Print_Area</vt:lpstr>
      <vt:lpstr>'Sec. III - Integrated'!Print_Area</vt:lpstr>
      <vt:lpstr>'Sec. III - Integrated (orig (2)'!Print_Area</vt:lpstr>
      <vt:lpstr>'Integrated w OB HVAC'!SkW_MtrtoGen</vt:lpstr>
      <vt:lpstr>'Sec. III - Integrated (orig (2)'!SkW_MtrtoGen</vt:lpstr>
      <vt:lpstr>SkW_MtrtoGen</vt:lpstr>
      <vt:lpstr>'Integrated w OB HVAC'!WkW_MtrtoGen</vt:lpstr>
      <vt:lpstr>'Sec. III - Integrated (orig (2)'!WkW_MtrtoGen</vt:lpstr>
      <vt:lpstr>WkW_MtrtoGen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2024-04-30T17:47:15Z</dcterms:created>
  <dcterms:modified xsi:type="dcterms:W3CDTF">2024-05-11T02:19:08Z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0x01010018E9EFD402A5E54E9D51A546E616213A</vt:lpwstr>
  </property>
</Properties>
</file>