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active_files\schef\I Drive Backup\OUC 2024\"/>
    </mc:Choice>
  </mc:AlternateContent>
  <xr:revisionPtr revIDLastSave="0" documentId="8_{D2241135-A212-40D3-A97C-89D396767898}" xr6:coauthVersionLast="47" xr6:coauthVersionMax="47" xr10:uidLastSave="{00000000-0000-0000-0000-000000000000}"/>
  <bookViews>
    <workbookView xWindow="-108" yWindow="-108" windowWidth="23256" windowHeight="12576" xr2:uid="{C73F191C-F9B2-40FA-B7A7-C59DF2FFA2AB}"/>
  </bookViews>
  <sheets>
    <sheet name="ROG 3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4" l="1"/>
  <c r="G41" i="4"/>
  <c r="G42" i="4"/>
  <c r="G43" i="4"/>
  <c r="G44" i="4"/>
  <c r="G45" i="4"/>
  <c r="G46" i="4"/>
  <c r="G47" i="4"/>
  <c r="G48" i="4"/>
  <c r="G39" i="4"/>
  <c r="G24" i="4"/>
  <c r="G10" i="4"/>
  <c r="G11" i="4"/>
  <c r="G12" i="4"/>
  <c r="G13" i="4"/>
  <c r="G14" i="4"/>
  <c r="G15" i="4"/>
  <c r="G16" i="4"/>
  <c r="G17" i="4"/>
  <c r="G18" i="4"/>
  <c r="G9" i="4"/>
  <c r="W10" i="4"/>
  <c r="W11" i="4"/>
  <c r="W12" i="4"/>
  <c r="W13" i="4"/>
  <c r="W14" i="4"/>
  <c r="W15" i="4"/>
  <c r="W16" i="4"/>
  <c r="W17" i="4"/>
  <c r="W18" i="4"/>
  <c r="W9" i="4"/>
  <c r="G31" i="4" l="1"/>
  <c r="H14" i="4"/>
  <c r="H16" i="4"/>
  <c r="H15" i="4" l="1"/>
  <c r="H9" i="4"/>
  <c r="H17" i="4"/>
  <c r="H18" i="4"/>
  <c r="H41" i="4"/>
  <c r="H40" i="4"/>
  <c r="H42" i="4"/>
  <c r="H48" i="4"/>
  <c r="H43" i="4"/>
  <c r="H44" i="4"/>
  <c r="H45" i="4"/>
  <c r="H46" i="4"/>
  <c r="H39" i="4"/>
  <c r="H47" i="4"/>
  <c r="H13" i="4"/>
  <c r="H12" i="4"/>
  <c r="H11" i="4"/>
  <c r="H10" i="4"/>
  <c r="G33" i="4"/>
  <c r="H33" i="4" s="1"/>
  <c r="G32" i="4"/>
  <c r="H32" i="4" s="1"/>
  <c r="H31" i="4"/>
  <c r="H24" i="4"/>
  <c r="G26" i="4"/>
  <c r="H26" i="4" s="1"/>
  <c r="G28" i="4"/>
  <c r="H28" i="4" s="1"/>
  <c r="G30" i="4"/>
  <c r="H30" i="4" s="1"/>
  <c r="G25" i="4"/>
  <c r="H25" i="4" s="1"/>
  <c r="G27" i="4"/>
  <c r="H27" i="4" s="1"/>
  <c r="G29" i="4"/>
  <c r="H29" i="4" s="1"/>
</calcChain>
</file>

<file path=xl/sharedStrings.xml><?xml version="1.0" encoding="utf-8"?>
<sst xmlns="http://schemas.openxmlformats.org/spreadsheetml/2006/main" count="22" uniqueCount="12">
  <si>
    <t>Year</t>
  </si>
  <si>
    <r>
      <t>Residential Bill Impact.</t>
    </r>
    <r>
      <rPr>
        <sz val="12"/>
        <color theme="1"/>
        <rFont val="Times New Roman"/>
        <family val="1"/>
      </rPr>
      <t xml:space="preserve"> For the period 2025 to 2034, provide the Company’s projected annual expenditures for DSM programs, the bill impact for a residential customer (1,200 kWh/month) of DSM programs, the typical bill for a residential customer (1,200 kWh/month) and the percent of the total bill dedicated to DSM programs for the RIM, TRC and Recommended portfolios. As a part of this response, complete the table below and provide an electronic version in Excel format.</t>
    </r>
  </si>
  <si>
    <t>Total DSM Costs ($)</t>
  </si>
  <si>
    <t>Monthly DSM Cost ($/mo)</t>
  </si>
  <si>
    <t>Total Customer Bill ($/mo)</t>
  </si>
  <si>
    <t>DSM Portion of Bill (%)</t>
  </si>
  <si>
    <t>OUC RIM Portfolio</t>
  </si>
  <si>
    <t xml:space="preserve">July 1, 2024 Residentail Bill for 1,200 kWh/Mo. </t>
  </si>
  <si>
    <t>Annual Escalation</t>
  </si>
  <si>
    <t>OUC TRC Portfolio</t>
  </si>
  <si>
    <t>OUC Recommended Portfolio</t>
  </si>
  <si>
    <t>(Before Taxes)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</si>
</sst>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6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justify" vertical="top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0" fontId="2" fillId="0" borderId="5" xfId="1" applyNumberFormat="1" applyFont="1" applyBorder="1" applyAlignment="1">
      <alignment horizontal="center" vertical="center" wrapText="1"/>
    </xf>
    <xf numFmtId="0" fontId="2" fillId="0" borderId="0" xfId="0" applyFont="1"/>
    <xf numFmtId="166" fontId="2" fillId="0" borderId="0" xfId="0" applyNumberFormat="1" applyFont="1"/>
    <xf numFmtId="164" fontId="2" fillId="0" borderId="0" xfId="1" applyNumberFormat="1" applyFont="1"/>
    <xf numFmtId="3" fontId="2" fillId="0" borderId="0" xfId="0" applyNumberFormat="1" applyFont="1"/>
    <xf numFmtId="9" fontId="2" fillId="0" borderId="0" xfId="1" applyFont="1"/>
    <xf numFmtId="0" fontId="3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4BB7-65C1-4EA4-AAAA-F7D45588FFA1}">
  <dimension ref="C3:W48"/>
  <sheetViews>
    <sheetView tabSelected="1" zoomScale="130" zoomScaleNormal="130" workbookViewId="0">
      <selection activeCell="G9" sqref="G9"/>
    </sheetView>
  </sheetViews>
  <sheetFormatPr defaultColWidth="9.109375" defaultRowHeight="15.6" x14ac:dyDescent="0.3"/>
  <cols>
    <col min="1" max="4" width="9.109375" style="8"/>
    <col min="5" max="5" width="14" style="8" customWidth="1"/>
    <col min="6" max="6" width="13" style="8" customWidth="1"/>
    <col min="7" max="7" width="11.33203125" style="8" customWidth="1"/>
    <col min="8" max="8" width="14.88671875" style="8" customWidth="1"/>
    <col min="9" max="19" width="9.109375" style="8"/>
    <col min="20" max="20" width="14.5546875" style="8" customWidth="1"/>
    <col min="21" max="16384" width="9.109375" style="8"/>
  </cols>
  <sheetData>
    <row r="3" spans="3:23" ht="64.5" customHeight="1" x14ac:dyDescent="0.3">
      <c r="C3" s="1">
        <v>35</v>
      </c>
      <c r="D3" s="13" t="s">
        <v>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5" spans="3:23" x14ac:dyDescent="0.3">
      <c r="N5" s="8" t="s">
        <v>7</v>
      </c>
      <c r="S5" s="9">
        <v>151.5</v>
      </c>
      <c r="T5" s="8" t="s">
        <v>11</v>
      </c>
      <c r="U5" s="8" t="s">
        <v>8</v>
      </c>
      <c r="W5" s="10">
        <v>0.01</v>
      </c>
    </row>
    <row r="6" spans="3:23" ht="16.2" thickBot="1" x14ac:dyDescent="0.35"/>
    <row r="7" spans="3:23" ht="16.2" thickBot="1" x14ac:dyDescent="0.35">
      <c r="D7" s="2"/>
      <c r="E7" s="14" t="s">
        <v>6</v>
      </c>
      <c r="F7" s="15"/>
      <c r="G7" s="15"/>
      <c r="H7" s="16"/>
    </row>
    <row r="8" spans="3:23" ht="47.4" thickBot="1" x14ac:dyDescent="0.35">
      <c r="D8" s="3" t="s">
        <v>0</v>
      </c>
      <c r="E8" s="4" t="s">
        <v>2</v>
      </c>
      <c r="F8" s="4" t="s">
        <v>3</v>
      </c>
      <c r="G8" s="4" t="s">
        <v>4</v>
      </c>
      <c r="H8" s="4" t="s">
        <v>5</v>
      </c>
    </row>
    <row r="9" spans="3:23" ht="16.2" thickBot="1" x14ac:dyDescent="0.35">
      <c r="D9" s="3">
        <v>2025</v>
      </c>
      <c r="E9" s="5">
        <v>1942000</v>
      </c>
      <c r="F9" s="6">
        <v>0.37958405592250605</v>
      </c>
      <c r="G9" s="6">
        <f>($S$5*W9)+F9</f>
        <v>153.39458405592251</v>
      </c>
      <c r="H9" s="7">
        <f>F9/G9</f>
        <v>2.474559700126847E-3</v>
      </c>
      <c r="K9" s="9"/>
      <c r="N9" s="11"/>
      <c r="S9" s="9"/>
      <c r="W9" s="12">
        <f>(1+$W$5)^(D9-2024)</f>
        <v>1.01</v>
      </c>
    </row>
    <row r="10" spans="3:23" ht="16.2" thickBot="1" x14ac:dyDescent="0.35">
      <c r="D10" s="3">
        <v>2026</v>
      </c>
      <c r="E10" s="5">
        <v>1851000</v>
      </c>
      <c r="F10" s="6">
        <v>0.35439863894759843</v>
      </c>
      <c r="G10" s="6">
        <f t="shared" ref="G10:G18" si="0">($S$5*W10)+F10</f>
        <v>154.89954863894761</v>
      </c>
      <c r="H10" s="7">
        <f t="shared" ref="H10:H18" si="1">F10/G10</f>
        <v>2.287925575391181E-3</v>
      </c>
      <c r="K10" s="9"/>
      <c r="N10" s="11"/>
      <c r="S10" s="9"/>
      <c r="W10" s="12">
        <f t="shared" ref="W10:W18" si="2">(1+$W$5)^(D10-2024)</f>
        <v>1.0201</v>
      </c>
    </row>
    <row r="11" spans="3:23" ht="16.2" thickBot="1" x14ac:dyDescent="0.35">
      <c r="D11" s="3">
        <v>2027</v>
      </c>
      <c r="E11" s="5">
        <v>2310000</v>
      </c>
      <c r="F11" s="6">
        <v>0.42765916307129065</v>
      </c>
      <c r="G11" s="6">
        <f t="shared" si="0"/>
        <v>156.51826066307129</v>
      </c>
      <c r="H11" s="7">
        <f t="shared" si="1"/>
        <v>2.7323275971734076E-3</v>
      </c>
      <c r="K11" s="9"/>
      <c r="N11" s="11"/>
      <c r="W11" s="12">
        <f t="shared" si="2"/>
        <v>1.0303009999999999</v>
      </c>
    </row>
    <row r="12" spans="3:23" ht="16.2" thickBot="1" x14ac:dyDescent="0.35">
      <c r="D12" s="3">
        <v>2028</v>
      </c>
      <c r="E12" s="5">
        <v>2668000</v>
      </c>
      <c r="F12" s="6">
        <v>0.47631929518597549</v>
      </c>
      <c r="G12" s="6">
        <f t="shared" si="0"/>
        <v>158.12782681018598</v>
      </c>
      <c r="H12" s="7">
        <f t="shared" si="1"/>
        <v>3.0122420879010832E-3</v>
      </c>
      <c r="K12" s="9"/>
      <c r="N12" s="11"/>
      <c r="W12" s="12">
        <f t="shared" si="2"/>
        <v>1.04060401</v>
      </c>
    </row>
    <row r="13" spans="3:23" ht="16.2" thickBot="1" x14ac:dyDescent="0.35">
      <c r="D13" s="3">
        <v>2029</v>
      </c>
      <c r="E13" s="5">
        <v>2947000</v>
      </c>
      <c r="F13" s="6">
        <v>0.50745879411223016</v>
      </c>
      <c r="G13" s="6">
        <f t="shared" si="0"/>
        <v>159.73548138426221</v>
      </c>
      <c r="H13" s="7">
        <f t="shared" si="1"/>
        <v>3.1768695953748637E-3</v>
      </c>
      <c r="K13" s="9"/>
      <c r="N13" s="11"/>
      <c r="W13" s="12">
        <f t="shared" si="2"/>
        <v>1.0510100500999999</v>
      </c>
    </row>
    <row r="14" spans="3:23" ht="16.2" thickBot="1" x14ac:dyDescent="0.35">
      <c r="D14" s="3">
        <v>2030</v>
      </c>
      <c r="E14" s="5">
        <v>3165000</v>
      </c>
      <c r="F14" s="6">
        <v>0.52780990400861838</v>
      </c>
      <c r="G14" s="6">
        <f t="shared" si="0"/>
        <v>161.34811272006013</v>
      </c>
      <c r="H14" s="7">
        <f t="shared" si="1"/>
        <v>3.2712493199370204E-3</v>
      </c>
      <c r="K14" s="9"/>
      <c r="N14" s="11"/>
      <c r="W14" s="12">
        <f t="shared" si="2"/>
        <v>1.0615201506010001</v>
      </c>
    </row>
    <row r="15" spans="3:23" ht="16.2" thickBot="1" x14ac:dyDescent="0.35">
      <c r="D15" s="3">
        <v>2031</v>
      </c>
      <c r="E15" s="5">
        <v>3334000</v>
      </c>
      <c r="F15" s="6">
        <v>0.53885605518090018</v>
      </c>
      <c r="G15" s="6">
        <f t="shared" si="0"/>
        <v>162.9673618993929</v>
      </c>
      <c r="H15" s="7">
        <f t="shared" si="1"/>
        <v>3.3065274475852428E-3</v>
      </c>
      <c r="K15" s="9"/>
      <c r="N15" s="11"/>
      <c r="W15" s="12">
        <f t="shared" si="2"/>
        <v>1.0721353521070098</v>
      </c>
    </row>
    <row r="16" spans="3:23" ht="16.2" thickBot="1" x14ac:dyDescent="0.35">
      <c r="D16" s="3">
        <v>2032</v>
      </c>
      <c r="E16" s="5">
        <v>3467000</v>
      </c>
      <c r="F16" s="6">
        <v>0.54122231203933635</v>
      </c>
      <c r="G16" s="6">
        <f t="shared" si="0"/>
        <v>164.59401321469349</v>
      </c>
      <c r="H16" s="7">
        <f t="shared" si="1"/>
        <v>3.2882259899293886E-3</v>
      </c>
      <c r="K16" s="9"/>
      <c r="N16" s="11"/>
      <c r="W16" s="12">
        <f t="shared" si="2"/>
        <v>1.0828567056280802</v>
      </c>
    </row>
    <row r="17" spans="4:23" ht="16.2" thickBot="1" x14ac:dyDescent="0.35">
      <c r="D17" s="3">
        <v>2033</v>
      </c>
      <c r="E17" s="5">
        <v>3570000</v>
      </c>
      <c r="F17" s="6">
        <v>0.53835366182795186</v>
      </c>
      <c r="G17" s="6">
        <f t="shared" si="0"/>
        <v>166.23167247350867</v>
      </c>
      <c r="H17" s="7">
        <f t="shared" si="1"/>
        <v>3.238574537675701E-3</v>
      </c>
      <c r="K17" s="9"/>
      <c r="N17" s="11"/>
      <c r="W17" s="12">
        <f t="shared" si="2"/>
        <v>1.0936852726843611</v>
      </c>
    </row>
    <row r="18" spans="4:23" ht="16.2" thickBot="1" x14ac:dyDescent="0.35">
      <c r="D18" s="3">
        <v>2034</v>
      </c>
      <c r="E18" s="5">
        <v>3651000</v>
      </c>
      <c r="F18" s="6">
        <v>0.53199548683514208</v>
      </c>
      <c r="G18" s="6">
        <f t="shared" si="0"/>
        <v>167.88224748663265</v>
      </c>
      <c r="H18" s="7">
        <f t="shared" si="1"/>
        <v>3.1688608819553797E-3</v>
      </c>
      <c r="K18" s="9"/>
      <c r="N18" s="11"/>
      <c r="W18" s="12">
        <f t="shared" si="2"/>
        <v>1.1046221254112047</v>
      </c>
    </row>
    <row r="21" spans="4:23" ht="16.2" thickBot="1" x14ac:dyDescent="0.35"/>
    <row r="22" spans="4:23" ht="16.2" thickBot="1" x14ac:dyDescent="0.35">
      <c r="D22" s="2"/>
      <c r="E22" s="14" t="s">
        <v>9</v>
      </c>
      <c r="F22" s="15"/>
      <c r="G22" s="15"/>
      <c r="H22" s="16"/>
    </row>
    <row r="23" spans="4:23" ht="47.4" thickBot="1" x14ac:dyDescent="0.35">
      <c r="D23" s="3" t="s">
        <v>0</v>
      </c>
      <c r="E23" s="4" t="s">
        <v>2</v>
      </c>
      <c r="F23" s="4" t="s">
        <v>3</v>
      </c>
      <c r="G23" s="4" t="s">
        <v>4</v>
      </c>
      <c r="H23" s="4" t="s">
        <v>5</v>
      </c>
    </row>
    <row r="24" spans="4:23" ht="16.2" thickBot="1" x14ac:dyDescent="0.35">
      <c r="D24" s="3">
        <v>2025</v>
      </c>
      <c r="E24" s="5">
        <v>5082000</v>
      </c>
      <c r="F24" s="6">
        <v>0.99332964582810301</v>
      </c>
      <c r="G24" s="6">
        <f>($S$5*W9)+F24</f>
        <v>154.00832964582813</v>
      </c>
      <c r="H24" s="7">
        <f>F24/G24</f>
        <v>6.4498436423046481E-3</v>
      </c>
      <c r="K24" s="9"/>
    </row>
    <row r="25" spans="4:23" ht="16.2" thickBot="1" x14ac:dyDescent="0.35">
      <c r="D25" s="3">
        <v>2026</v>
      </c>
      <c r="E25" s="5">
        <v>5326000</v>
      </c>
      <c r="F25" s="6">
        <v>1.0197337390788273</v>
      </c>
      <c r="G25" s="6">
        <f t="shared" ref="G25:G33" si="3">($S$5*(1+$W$5)^(D25-2024))+F25</f>
        <v>155.56488373907882</v>
      </c>
      <c r="H25" s="7">
        <f t="shared" ref="H25:H33" si="4">F25/G25</f>
        <v>6.5550380945173688E-3</v>
      </c>
      <c r="K25" s="9"/>
    </row>
    <row r="26" spans="4:23" ht="16.2" thickBot="1" x14ac:dyDescent="0.35">
      <c r="D26" s="3">
        <v>2027</v>
      </c>
      <c r="E26" s="5">
        <v>6096000</v>
      </c>
      <c r="F26" s="6">
        <v>1.1285758692998216</v>
      </c>
      <c r="G26" s="6">
        <f t="shared" si="3"/>
        <v>157.21917736929981</v>
      </c>
      <c r="H26" s="7">
        <f t="shared" si="4"/>
        <v>7.1783600969292346E-3</v>
      </c>
      <c r="K26" s="9"/>
    </row>
    <row r="27" spans="4:23" ht="16.2" thickBot="1" x14ac:dyDescent="0.35">
      <c r="D27" s="3">
        <v>2028</v>
      </c>
      <c r="E27" s="5">
        <v>6753000</v>
      </c>
      <c r="F27" s="6">
        <v>1.2056162670130781</v>
      </c>
      <c r="G27" s="6">
        <f t="shared" si="3"/>
        <v>158.85712378201308</v>
      </c>
      <c r="H27" s="7">
        <f t="shared" si="4"/>
        <v>7.5893119446594597E-3</v>
      </c>
      <c r="K27" s="9"/>
    </row>
    <row r="28" spans="4:23" ht="16.2" thickBot="1" x14ac:dyDescent="0.35">
      <c r="D28" s="3">
        <v>2029</v>
      </c>
      <c r="E28" s="5">
        <v>7323000</v>
      </c>
      <c r="F28" s="6">
        <v>1.2609843058309673</v>
      </c>
      <c r="G28" s="6">
        <f t="shared" si="3"/>
        <v>160.48900689598094</v>
      </c>
      <c r="H28" s="7">
        <f t="shared" si="4"/>
        <v>7.8571381941958153E-3</v>
      </c>
      <c r="K28" s="9"/>
    </row>
    <row r="29" spans="4:23" ht="16.2" thickBot="1" x14ac:dyDescent="0.35">
      <c r="D29" s="3">
        <v>2030</v>
      </c>
      <c r="E29" s="5">
        <v>7809000</v>
      </c>
      <c r="F29" s="6">
        <v>1.3022646257198427</v>
      </c>
      <c r="G29" s="6">
        <f t="shared" si="3"/>
        <v>162.12256744177134</v>
      </c>
      <c r="H29" s="7">
        <f t="shared" si="4"/>
        <v>8.032593156332599E-3</v>
      </c>
      <c r="K29" s="9"/>
    </row>
    <row r="30" spans="4:23" ht="16.2" thickBot="1" x14ac:dyDescent="0.35">
      <c r="D30" s="3">
        <v>2031</v>
      </c>
      <c r="E30" s="5">
        <v>8254000</v>
      </c>
      <c r="F30" s="6">
        <v>1.3340485541281193</v>
      </c>
      <c r="G30" s="6">
        <f t="shared" si="3"/>
        <v>163.76255439834011</v>
      </c>
      <c r="H30" s="7">
        <f t="shared" si="4"/>
        <v>8.1462368429057741E-3</v>
      </c>
      <c r="K30" s="9"/>
    </row>
    <row r="31" spans="4:23" ht="16.2" thickBot="1" x14ac:dyDescent="0.35">
      <c r="D31" s="3">
        <v>2032</v>
      </c>
      <c r="E31" s="5">
        <v>8675000</v>
      </c>
      <c r="F31" s="6">
        <v>1.3542265811771688</v>
      </c>
      <c r="G31" s="6">
        <f t="shared" si="3"/>
        <v>165.40701748383131</v>
      </c>
      <c r="H31" s="7">
        <f t="shared" si="4"/>
        <v>8.1872377712725857E-3</v>
      </c>
      <c r="K31" s="9"/>
    </row>
    <row r="32" spans="4:23" ht="16.2" thickBot="1" x14ac:dyDescent="0.35">
      <c r="D32" s="3">
        <v>2033</v>
      </c>
      <c r="E32" s="5">
        <v>9083000</v>
      </c>
      <c r="F32" s="6">
        <v>1.3697104510877554</v>
      </c>
      <c r="G32" s="6">
        <f t="shared" si="3"/>
        <v>167.06302926276848</v>
      </c>
      <c r="H32" s="7">
        <f t="shared" si="4"/>
        <v>8.1987646047850509E-3</v>
      </c>
      <c r="K32" s="9"/>
    </row>
    <row r="33" spans="4:11" ht="16.2" thickBot="1" x14ac:dyDescent="0.35">
      <c r="D33" s="3">
        <v>2034</v>
      </c>
      <c r="E33" s="5">
        <v>9485000</v>
      </c>
      <c r="F33" s="6">
        <v>1.3820808525421318</v>
      </c>
      <c r="G33" s="6">
        <f t="shared" si="3"/>
        <v>168.73233285233965</v>
      </c>
      <c r="H33" s="7">
        <f t="shared" si="4"/>
        <v>8.1909663025379539E-3</v>
      </c>
      <c r="K33" s="9"/>
    </row>
    <row r="36" spans="4:11" ht="16.2" thickBot="1" x14ac:dyDescent="0.35"/>
    <row r="37" spans="4:11" ht="16.2" thickBot="1" x14ac:dyDescent="0.35">
      <c r="D37" s="2"/>
      <c r="E37" s="14" t="s">
        <v>10</v>
      </c>
      <c r="F37" s="15"/>
      <c r="G37" s="15"/>
      <c r="H37" s="16"/>
    </row>
    <row r="38" spans="4:11" ht="47.4" thickBot="1" x14ac:dyDescent="0.35">
      <c r="D38" s="3" t="s">
        <v>0</v>
      </c>
      <c r="E38" s="4" t="s">
        <v>2</v>
      </c>
      <c r="F38" s="4" t="s">
        <v>3</v>
      </c>
      <c r="G38" s="4" t="s">
        <v>4</v>
      </c>
      <c r="H38" s="4" t="s">
        <v>5</v>
      </c>
    </row>
    <row r="39" spans="4:11" ht="16.2" thickBot="1" x14ac:dyDescent="0.35">
      <c r="D39" s="3">
        <v>2025</v>
      </c>
      <c r="E39" s="5">
        <v>2758839</v>
      </c>
      <c r="F39" s="6">
        <v>0.53924371640432067</v>
      </c>
      <c r="G39" s="6">
        <f>($S$5*W9)+F39</f>
        <v>153.55424371640433</v>
      </c>
      <c r="H39" s="7">
        <f>F39/G39</f>
        <v>3.5117474017861534E-3</v>
      </c>
      <c r="K39" s="9"/>
    </row>
    <row r="40" spans="4:11" ht="16.2" thickBot="1" x14ac:dyDescent="0.35">
      <c r="D40" s="3">
        <v>2026</v>
      </c>
      <c r="E40" s="5">
        <v>3017495</v>
      </c>
      <c r="F40" s="6">
        <v>0.57773966560301637</v>
      </c>
      <c r="G40" s="6">
        <f t="shared" ref="G40:G48" si="5">($S$5*W10)+F40</f>
        <v>155.12288966560303</v>
      </c>
      <c r="H40" s="7">
        <f t="shared" ref="H40:H48" si="6">F40/G40</f>
        <v>3.7243998409805567E-3</v>
      </c>
      <c r="K40" s="9"/>
    </row>
    <row r="41" spans="4:11" ht="16.2" thickBot="1" x14ac:dyDescent="0.35">
      <c r="D41" s="3">
        <v>2027</v>
      </c>
      <c r="E41" s="5">
        <v>3256415</v>
      </c>
      <c r="F41" s="6">
        <v>0.60287260325229297</v>
      </c>
      <c r="G41" s="6">
        <f t="shared" si="5"/>
        <v>156.69347410325227</v>
      </c>
      <c r="H41" s="7">
        <f t="shared" si="6"/>
        <v>3.8474646548141088E-3</v>
      </c>
      <c r="K41" s="9"/>
    </row>
    <row r="42" spans="4:11" ht="16.2" thickBot="1" x14ac:dyDescent="0.35">
      <c r="D42" s="3">
        <v>2028</v>
      </c>
      <c r="E42" s="5">
        <v>3486313</v>
      </c>
      <c r="F42" s="6">
        <v>0.62241310005910921</v>
      </c>
      <c r="G42" s="6">
        <f t="shared" si="5"/>
        <v>158.2739206150591</v>
      </c>
      <c r="H42" s="7">
        <f t="shared" si="6"/>
        <v>3.9325057320902003E-3</v>
      </c>
      <c r="K42" s="9"/>
    </row>
    <row r="43" spans="4:11" ht="16.2" thickBot="1" x14ac:dyDescent="0.35">
      <c r="D43" s="3">
        <v>2029</v>
      </c>
      <c r="E43" s="5">
        <v>3707917</v>
      </c>
      <c r="F43" s="6">
        <v>0.63848493026407804</v>
      </c>
      <c r="G43" s="6">
        <f t="shared" si="5"/>
        <v>159.86650752041405</v>
      </c>
      <c r="H43" s="7">
        <f t="shared" si="6"/>
        <v>3.9938630058741174E-3</v>
      </c>
      <c r="K43" s="9"/>
    </row>
    <row r="44" spans="4:11" ht="16.2" thickBot="1" x14ac:dyDescent="0.35">
      <c r="D44" s="3">
        <v>2030</v>
      </c>
      <c r="E44" s="5">
        <v>3912147</v>
      </c>
      <c r="F44" s="6">
        <v>0.65240756162325575</v>
      </c>
      <c r="G44" s="6">
        <f t="shared" si="5"/>
        <v>161.47271037767476</v>
      </c>
      <c r="H44" s="7">
        <f t="shared" si="6"/>
        <v>4.0403580276649502E-3</v>
      </c>
      <c r="K44" s="9"/>
    </row>
    <row r="45" spans="4:11" ht="16.2" thickBot="1" x14ac:dyDescent="0.35">
      <c r="D45" s="3">
        <v>2031</v>
      </c>
      <c r="E45" s="5">
        <v>4124157</v>
      </c>
      <c r="F45" s="6">
        <v>0.66656477863428187</v>
      </c>
      <c r="G45" s="6">
        <f t="shared" si="5"/>
        <v>163.09507062284629</v>
      </c>
      <c r="H45" s="7">
        <f t="shared" si="6"/>
        <v>4.0869707225897585E-3</v>
      </c>
      <c r="K45" s="9"/>
    </row>
    <row r="46" spans="4:11" ht="16.2" thickBot="1" x14ac:dyDescent="0.35">
      <c r="D46" s="3">
        <v>2032</v>
      </c>
      <c r="E46" s="5">
        <v>4351566</v>
      </c>
      <c r="F46" s="6">
        <v>0.67930908898522258</v>
      </c>
      <c r="G46" s="6">
        <f t="shared" si="5"/>
        <v>164.73209999163939</v>
      </c>
      <c r="H46" s="7">
        <f t="shared" si="6"/>
        <v>4.1237202040142716E-3</v>
      </c>
      <c r="K46" s="9"/>
    </row>
    <row r="47" spans="4:11" ht="16.2" thickBot="1" x14ac:dyDescent="0.35">
      <c r="D47" s="3">
        <v>2033</v>
      </c>
      <c r="E47" s="5">
        <v>4596158</v>
      </c>
      <c r="F47" s="6">
        <v>0.69309761614561227</v>
      </c>
      <c r="G47" s="6">
        <f t="shared" si="5"/>
        <v>166.38641642782633</v>
      </c>
      <c r="H47" s="7">
        <f t="shared" si="6"/>
        <v>4.1655901426680356E-3</v>
      </c>
      <c r="K47" s="9"/>
    </row>
    <row r="48" spans="4:11" ht="16.2" thickBot="1" x14ac:dyDescent="0.35">
      <c r="D48" s="3">
        <v>2034</v>
      </c>
      <c r="E48" s="5">
        <v>4859163</v>
      </c>
      <c r="F48" s="6">
        <v>0.70803965647666656</v>
      </c>
      <c r="G48" s="6">
        <f t="shared" si="5"/>
        <v>168.05829165627418</v>
      </c>
      <c r="H48" s="7">
        <f t="shared" si="6"/>
        <v>4.2130599418730499E-3</v>
      </c>
      <c r="K48" s="9"/>
    </row>
  </sheetData>
  <mergeCells count="4">
    <mergeCell ref="D3:T3"/>
    <mergeCell ref="E7:H7"/>
    <mergeCell ref="E22:H22"/>
    <mergeCell ref="E37:H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90D9A3C73737468F1C230DD09FBF31" ma:contentTypeVersion="4" ma:contentTypeDescription="Create a new document." ma:contentTypeScope="" ma:versionID="d5568f6d95e690dbf4c47ff3f5d13935">
  <xsd:schema xmlns:xsd="http://www.w3.org/2001/XMLSchema" xmlns:xs="http://www.w3.org/2001/XMLSchema" xmlns:p="http://schemas.microsoft.com/office/2006/metadata/properties" xmlns:ns2="759f3421-d038-4561-8dfc-24c579a6167e" targetNamespace="http://schemas.microsoft.com/office/2006/metadata/properties" ma:root="true" ma:fieldsID="d84857d4b68b0f8531f11135d9846bee" ns2:_="">
    <xsd:import namespace="759f3421-d038-4561-8dfc-24c579a61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f3421-d038-4561-8dfc-24c579a61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7DE77-4F1C-44F7-8E7F-84A3A037F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9f3421-d038-4561-8dfc-24c579a61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E8E0B6-FC93-4950-9F75-24334FB4CA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ROG 35</vt:lpstr>
    </vt:vector>
  </TitlesOfParts>
  <Company>Orlando Utilities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Herrick, David</dc:creator>
  <cp:lastModifiedBy>Schef Wright</cp:lastModifiedBy>
  <cp:lastPrinted>2024-04-01T01:08:42Z</cp:lastPrinted>
  <dcterms:created xsi:type="dcterms:W3CDTF">2024-03-25T19:58:58Z</dcterms:created>
  <dcterms:modified xsi:type="dcterms:W3CDTF">2024-06-13T14:47:08Z</dcterms:modified>
</cp:coreProperties>
</file>