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EGULATORY MATTERS 2009 FORWARD\20240025-Petition for Rate Case Increase\Discovery\STAFF ROG 6 (55-73)\Attachments\64\"/>
    </mc:Choice>
  </mc:AlternateContent>
  <xr:revisionPtr revIDLastSave="0" documentId="13_ncr:1_{B752EEBB-B132-4EB0-90A9-5D3FC4CC0564}" xr6:coauthVersionLast="47" xr6:coauthVersionMax="47" xr10:uidLastSave="{00000000-0000-0000-0000-000000000000}"/>
  <bookViews>
    <workbookView xWindow="-120" yWindow="-120" windowWidth="29040" windowHeight="15720" xr2:uid="{A5722306-4DE7-49A6-86B3-A4EAAD96315B}"/>
  </bookViews>
  <sheets>
    <sheet name="August" sheetId="5" r:id="rId1"/>
    <sheet name="January" sheetId="6" r:id="rId2"/>
    <sheet name="Schedule 7.1" sheetId="4" r:id="rId3"/>
    <sheet name="Schedule 7.2" sheetId="3" r:id="rId4"/>
  </sheets>
  <definedNames>
    <definedName name="_xlnm._FilterDatabase" localSheetId="0" hidden="1">August!$A$4:$C$120</definedName>
    <definedName name="_xlnm._FilterDatabase" localSheetId="1" hidden="1">January!$A$4:$D$122</definedName>
    <definedName name="_xlnm.Print_Area" localSheetId="0">August!$A$1:$AJ$127</definedName>
    <definedName name="_xlnm.Print_Area" localSheetId="1">January!$1:$127</definedName>
    <definedName name="_xlnm.Print_Area" localSheetId="2">'Schedule 7.1'!$A$1:$W$49</definedName>
    <definedName name="_xlnm.Print_Area" localSheetId="3">'Schedule 7.2'!$A$1:$W$49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119" i="6" l="1"/>
  <c r="AI119" i="6"/>
  <c r="AH119" i="6"/>
  <c r="AG119" i="6"/>
  <c r="AF119" i="6"/>
  <c r="AE119" i="6"/>
  <c r="AD119" i="6"/>
  <c r="AC119" i="6"/>
  <c r="AB119" i="6"/>
  <c r="AA119" i="6"/>
  <c r="Z119" i="6"/>
  <c r="Y119" i="6"/>
  <c r="X119" i="6"/>
  <c r="W119" i="6"/>
  <c r="V119" i="6"/>
  <c r="U119" i="6"/>
  <c r="T119" i="6"/>
  <c r="S119" i="6"/>
  <c r="R119" i="6"/>
  <c r="Q119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AJ118" i="6"/>
  <c r="AI118" i="6"/>
  <c r="AH118" i="6"/>
  <c r="AG118" i="6"/>
  <c r="AF118" i="6"/>
  <c r="AE118" i="6"/>
  <c r="AD118" i="6"/>
  <c r="AC118" i="6"/>
  <c r="AB118" i="6"/>
  <c r="AA118" i="6"/>
  <c r="Z118" i="6"/>
  <c r="Y118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E118" i="6"/>
  <c r="D118" i="6"/>
  <c r="AJ117" i="6"/>
  <c r="AI117" i="6"/>
  <c r="AH117" i="6"/>
  <c r="AG117" i="6"/>
  <c r="AF117" i="6"/>
  <c r="AE117" i="6"/>
  <c r="AD117" i="6"/>
  <c r="AC117" i="6"/>
  <c r="AB117" i="6"/>
  <c r="AA117" i="6"/>
  <c r="Z117" i="6"/>
  <c r="Y117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D117" i="6"/>
  <c r="AJ116" i="6"/>
  <c r="AI116" i="6"/>
  <c r="AH116" i="6"/>
  <c r="AG116" i="6"/>
  <c r="AF116" i="6"/>
  <c r="AE116" i="6"/>
  <c r="AD116" i="6"/>
  <c r="AC116" i="6"/>
  <c r="AB116" i="6"/>
  <c r="AA116" i="6"/>
  <c r="Z116" i="6"/>
  <c r="Y116" i="6"/>
  <c r="X116" i="6"/>
  <c r="W116" i="6"/>
  <c r="V116" i="6"/>
  <c r="U116" i="6"/>
  <c r="T116" i="6"/>
  <c r="S116" i="6"/>
  <c r="R116" i="6"/>
  <c r="Q116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AJ116" i="5" l="1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K116" i="5"/>
  <c r="J116" i="5"/>
  <c r="I116" i="5"/>
  <c r="H116" i="5"/>
  <c r="G116" i="5"/>
  <c r="F116" i="5"/>
  <c r="E116" i="5"/>
  <c r="D116" i="5"/>
  <c r="AD125" i="6" l="1"/>
  <c r="AC125" i="6"/>
  <c r="AB125" i="6"/>
  <c r="AA125" i="6"/>
  <c r="Z125" i="6"/>
  <c r="Y125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M127" i="6"/>
  <c r="C119" i="6"/>
  <c r="AE120" i="6"/>
  <c r="K120" i="6"/>
  <c r="C118" i="6"/>
  <c r="I12" i="3" s="1" a="1"/>
  <c r="X120" i="6"/>
  <c r="D120" i="6"/>
  <c r="C117" i="6"/>
  <c r="E12" i="3" s="1" a="1"/>
  <c r="E12" i="3" s="1"/>
  <c r="AJ120" i="6"/>
  <c r="R120" i="6"/>
  <c r="Q120" i="6"/>
  <c r="P120" i="6"/>
  <c r="C116" i="6"/>
  <c r="E127" i="6" l="1"/>
  <c r="K127" i="6"/>
  <c r="D127" i="6"/>
  <c r="C127" i="6"/>
  <c r="L127" i="6"/>
  <c r="J127" i="6"/>
  <c r="AB127" i="5"/>
  <c r="AE126" i="5"/>
  <c r="AF126" i="5" s="1"/>
  <c r="AG126" i="5" s="1"/>
  <c r="AH126" i="5" s="1"/>
  <c r="AI126" i="5" s="1"/>
  <c r="AJ126" i="5" s="1"/>
  <c r="AC127" i="5"/>
  <c r="AD127" i="5"/>
  <c r="C127" i="5"/>
  <c r="Y127" i="5"/>
  <c r="S127" i="6"/>
  <c r="F127" i="5"/>
  <c r="T127" i="6"/>
  <c r="G127" i="5"/>
  <c r="U127" i="6"/>
  <c r="H127" i="5"/>
  <c r="V127" i="6"/>
  <c r="I127" i="5"/>
  <c r="W127" i="6"/>
  <c r="J127" i="5"/>
  <c r="X127" i="6"/>
  <c r="R127" i="6"/>
  <c r="K127" i="5"/>
  <c r="Y127" i="6"/>
  <c r="R127" i="5"/>
  <c r="AD127" i="6"/>
  <c r="Z127" i="5"/>
  <c r="AE124" i="6"/>
  <c r="AF124" i="6" s="1"/>
  <c r="AG124" i="6" s="1"/>
  <c r="AA127" i="5"/>
  <c r="AE126" i="6"/>
  <c r="AF126" i="6" s="1"/>
  <c r="AG126" i="6" s="1"/>
  <c r="AH126" i="6" s="1"/>
  <c r="AI126" i="6" s="1"/>
  <c r="AJ126" i="6" s="1"/>
  <c r="L127" i="5"/>
  <c r="M127" i="5"/>
  <c r="N127" i="5"/>
  <c r="F127" i="6"/>
  <c r="Z127" i="6"/>
  <c r="O127" i="5"/>
  <c r="G127" i="6"/>
  <c r="AA127" i="6"/>
  <c r="P127" i="5"/>
  <c r="H127" i="6"/>
  <c r="AB127" i="6"/>
  <c r="Q127" i="5"/>
  <c r="I127" i="6"/>
  <c r="AC127" i="6"/>
  <c r="N127" i="6"/>
  <c r="O127" i="6"/>
  <c r="D127" i="5"/>
  <c r="X127" i="5"/>
  <c r="P127" i="6"/>
  <c r="S127" i="5"/>
  <c r="T127" i="5"/>
  <c r="U127" i="5"/>
  <c r="AE124" i="5"/>
  <c r="V127" i="5"/>
  <c r="W127" i="5"/>
  <c r="E127" i="5"/>
  <c r="Q127" i="6"/>
  <c r="I12" i="3"/>
  <c r="C120" i="6"/>
  <c r="Y120" i="6"/>
  <c r="AA120" i="6"/>
  <c r="H120" i="6"/>
  <c r="AC120" i="6"/>
  <c r="J120" i="6"/>
  <c r="M120" i="6"/>
  <c r="S120" i="6"/>
  <c r="N120" i="6"/>
  <c r="AH120" i="6"/>
  <c r="T120" i="6"/>
  <c r="F120" i="6"/>
  <c r="Z120" i="6"/>
  <c r="L120" i="6"/>
  <c r="AF120" i="6"/>
  <c r="V120" i="6"/>
  <c r="W120" i="6"/>
  <c r="E120" i="6"/>
  <c r="G120" i="6"/>
  <c r="AB120" i="6"/>
  <c r="I120" i="6"/>
  <c r="AD120" i="6"/>
  <c r="AG120" i="6"/>
  <c r="O120" i="6"/>
  <c r="AI120" i="6"/>
  <c r="U120" i="6"/>
  <c r="AJ119" i="5"/>
  <c r="AI119" i="5"/>
  <c r="AH119" i="5"/>
  <c r="AG119" i="5"/>
  <c r="AF119" i="5"/>
  <c r="AE119" i="5"/>
  <c r="AD119" i="5"/>
  <c r="AD125" i="5" s="1"/>
  <c r="AC119" i="5"/>
  <c r="AC125" i="5" s="1"/>
  <c r="AB119" i="5"/>
  <c r="AB125" i="5" s="1"/>
  <c r="AA119" i="5"/>
  <c r="AA125" i="5" s="1"/>
  <c r="Z119" i="5"/>
  <c r="Z125" i="5" s="1"/>
  <c r="Y119" i="5"/>
  <c r="Y125" i="5" s="1"/>
  <c r="X119" i="5"/>
  <c r="X125" i="5" s="1"/>
  <c r="W119" i="5"/>
  <c r="W125" i="5" s="1"/>
  <c r="V119" i="5"/>
  <c r="V125" i="5" s="1"/>
  <c r="U119" i="5"/>
  <c r="U125" i="5" s="1"/>
  <c r="T119" i="5"/>
  <c r="T125" i="5" s="1"/>
  <c r="S119" i="5"/>
  <c r="S125" i="5" s="1"/>
  <c r="R119" i="5"/>
  <c r="R125" i="5" s="1"/>
  <c r="Q119" i="5"/>
  <c r="Q125" i="5" s="1"/>
  <c r="P119" i="5"/>
  <c r="P125" i="5" s="1"/>
  <c r="O119" i="5"/>
  <c r="O125" i="5" s="1"/>
  <c r="N119" i="5"/>
  <c r="N125" i="5" s="1"/>
  <c r="M119" i="5"/>
  <c r="M125" i="5" s="1"/>
  <c r="L119" i="5"/>
  <c r="L125" i="5" s="1"/>
  <c r="K119" i="5"/>
  <c r="K125" i="5" s="1"/>
  <c r="J119" i="5"/>
  <c r="J125" i="5" s="1"/>
  <c r="I119" i="5"/>
  <c r="I125" i="5" s="1"/>
  <c r="H119" i="5"/>
  <c r="H125" i="5" s="1"/>
  <c r="G119" i="5"/>
  <c r="G125" i="5" s="1"/>
  <c r="F119" i="5"/>
  <c r="F125" i="5" s="1"/>
  <c r="E119" i="5"/>
  <c r="E125" i="5" s="1"/>
  <c r="D119" i="5"/>
  <c r="D125" i="5" s="1"/>
  <c r="C119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K118" i="5"/>
  <c r="J118" i="5"/>
  <c r="I118" i="5"/>
  <c r="H118" i="5"/>
  <c r="G118" i="5"/>
  <c r="F118" i="5"/>
  <c r="E118" i="5"/>
  <c r="D118" i="5"/>
  <c r="C118" i="5"/>
  <c r="AJ117" i="5"/>
  <c r="AI117" i="5"/>
  <c r="AI120" i="5" s="1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O120" i="5" s="1"/>
  <c r="N117" i="5"/>
  <c r="M117" i="5"/>
  <c r="L117" i="5"/>
  <c r="K117" i="5"/>
  <c r="J117" i="5"/>
  <c r="I117" i="5"/>
  <c r="H117" i="5"/>
  <c r="G117" i="5"/>
  <c r="G120" i="5" s="1"/>
  <c r="F117" i="5"/>
  <c r="E117" i="5"/>
  <c r="D117" i="5"/>
  <c r="C117" i="5"/>
  <c r="C116" i="5"/>
  <c r="C125" i="5" l="1"/>
  <c r="P120" i="5"/>
  <c r="AJ120" i="5"/>
  <c r="Q120" i="5"/>
  <c r="R120" i="5"/>
  <c r="S120" i="5"/>
  <c r="H120" i="5"/>
  <c r="AA120" i="5"/>
  <c r="AB120" i="5"/>
  <c r="AE127" i="6"/>
  <c r="AF127" i="6"/>
  <c r="AF124" i="5"/>
  <c r="AE127" i="5"/>
  <c r="AG127" i="6"/>
  <c r="AH124" i="6"/>
  <c r="E12" i="4" a="1"/>
  <c r="E12" i="4" s="1"/>
  <c r="U120" i="5"/>
  <c r="V120" i="5"/>
  <c r="C120" i="5"/>
  <c r="W120" i="5"/>
  <c r="I120" i="5"/>
  <c r="AC120" i="5"/>
  <c r="D120" i="5"/>
  <c r="X120" i="5"/>
  <c r="J120" i="5"/>
  <c r="AD120" i="5"/>
  <c r="T120" i="5"/>
  <c r="E120" i="5"/>
  <c r="K120" i="5"/>
  <c r="Z120" i="5"/>
  <c r="AF120" i="5"/>
  <c r="M120" i="5"/>
  <c r="AG120" i="5"/>
  <c r="C12" i="3" a="1"/>
  <c r="I12" i="4" a="1"/>
  <c r="I12" i="4" s="1"/>
  <c r="Y120" i="5"/>
  <c r="AE120" i="5"/>
  <c r="F120" i="5"/>
  <c r="L120" i="5"/>
  <c r="N120" i="5"/>
  <c r="AH120" i="5"/>
  <c r="C12" i="3" l="1"/>
  <c r="K12" i="3" s="1"/>
  <c r="K20" i="3"/>
  <c r="K19" i="3"/>
  <c r="K40" i="3"/>
  <c r="K21" i="3"/>
  <c r="K41" i="3"/>
  <c r="K22" i="3"/>
  <c r="K28" i="3"/>
  <c r="K27" i="3"/>
  <c r="K23" i="3"/>
  <c r="K43" i="3"/>
  <c r="K45" i="3"/>
  <c r="K31" i="3"/>
  <c r="K14" i="3"/>
  <c r="K15" i="3"/>
  <c r="K17" i="3"/>
  <c r="K42" i="3"/>
  <c r="K26" i="3"/>
  <c r="K33" i="3"/>
  <c r="K13" i="3"/>
  <c r="K34" i="3"/>
  <c r="K36" i="3"/>
  <c r="K16" i="3"/>
  <c r="K37" i="3"/>
  <c r="K29" i="3"/>
  <c r="K24" i="3"/>
  <c r="K44" i="3"/>
  <c r="K25" i="3"/>
  <c r="K32" i="3"/>
  <c r="K30" i="3"/>
  <c r="K35" i="3"/>
  <c r="K38" i="3"/>
  <c r="K39" i="3"/>
  <c r="K18" i="3"/>
  <c r="AG124" i="5"/>
  <c r="AF127" i="5"/>
  <c r="AH127" i="6"/>
  <c r="AI124" i="6"/>
  <c r="C12" i="4" a="1"/>
  <c r="AH124" i="5" l="1"/>
  <c r="AG127" i="5"/>
  <c r="AI127" i="6"/>
  <c r="AJ124" i="6"/>
  <c r="AJ127" i="6" s="1"/>
  <c r="K43" i="4"/>
  <c r="K23" i="4"/>
  <c r="K41" i="4"/>
  <c r="K20" i="4"/>
  <c r="K18" i="4"/>
  <c r="K37" i="4"/>
  <c r="K35" i="4"/>
  <c r="K33" i="4"/>
  <c r="K31" i="4"/>
  <c r="K30" i="4"/>
  <c r="K28" i="4"/>
  <c r="K27" i="4"/>
  <c r="K42" i="4"/>
  <c r="K22" i="4"/>
  <c r="K21" i="4"/>
  <c r="K40" i="4"/>
  <c r="K39" i="4"/>
  <c r="K19" i="4"/>
  <c r="K38" i="4"/>
  <c r="K17" i="4"/>
  <c r="K36" i="4"/>
  <c r="K16" i="4"/>
  <c r="K15" i="4"/>
  <c r="K34" i="4"/>
  <c r="K14" i="4"/>
  <c r="K32" i="4"/>
  <c r="K29" i="4"/>
  <c r="K26" i="4"/>
  <c r="C12" i="4"/>
  <c r="K12" i="4" s="1"/>
  <c r="K45" i="4"/>
  <c r="K44" i="4"/>
  <c r="K25" i="4"/>
  <c r="K24" i="4"/>
  <c r="K13" i="4"/>
  <c r="AH127" i="5" l="1"/>
  <c r="AI124" i="5"/>
  <c r="M12" i="3" a="1"/>
  <c r="M12" i="3" l="1"/>
  <c r="Q36" i="3"/>
  <c r="Q39" i="3"/>
  <c r="O38" i="3"/>
  <c r="U38" i="3" s="1"/>
  <c r="W38" i="3" s="1"/>
  <c r="Q32" i="3"/>
  <c r="O43" i="3"/>
  <c r="U43" i="3" s="1"/>
  <c r="W43" i="3" s="1"/>
  <c r="O44" i="3"/>
  <c r="U44" i="3" s="1"/>
  <c r="W44" i="3" s="1"/>
  <c r="Q41" i="3"/>
  <c r="O41" i="3"/>
  <c r="U41" i="3" s="1"/>
  <c r="W41" i="3" s="1"/>
  <c r="O37" i="3"/>
  <c r="U37" i="3" s="1"/>
  <c r="W37" i="3" s="1"/>
  <c r="O31" i="3"/>
  <c r="U31" i="3" s="1"/>
  <c r="W31" i="3" s="1"/>
  <c r="Q42" i="3"/>
  <c r="Q40" i="3"/>
  <c r="O42" i="3"/>
  <c r="U42" i="3" s="1"/>
  <c r="W42" i="3" s="1"/>
  <c r="O40" i="3"/>
  <c r="U40" i="3" s="1"/>
  <c r="W40" i="3" s="1"/>
  <c r="Q34" i="3"/>
  <c r="O34" i="3"/>
  <c r="U34" i="3" s="1"/>
  <c r="W34" i="3" s="1"/>
  <c r="Q38" i="3"/>
  <c r="O39" i="3"/>
  <c r="U39" i="3" s="1"/>
  <c r="W39" i="3" s="1"/>
  <c r="Q44" i="3"/>
  <c r="Q37" i="3"/>
  <c r="Q31" i="3"/>
  <c r="Q45" i="3"/>
  <c r="O35" i="3"/>
  <c r="U35" i="3" s="1"/>
  <c r="W35" i="3" s="1"/>
  <c r="O45" i="3"/>
  <c r="U45" i="3" s="1"/>
  <c r="W45" i="3" s="1"/>
  <c r="Q35" i="3"/>
  <c r="Q33" i="3"/>
  <c r="O33" i="3"/>
  <c r="U33" i="3" s="1"/>
  <c r="W33" i="3" s="1"/>
  <c r="Q43" i="3"/>
  <c r="O32" i="3"/>
  <c r="U32" i="3" s="1"/>
  <c r="W32" i="3" s="1"/>
  <c r="O36" i="3"/>
  <c r="U36" i="3" s="1"/>
  <c r="W36" i="3" s="1"/>
  <c r="AJ124" i="5"/>
  <c r="AJ127" i="5" s="1"/>
  <c r="AI127" i="5"/>
  <c r="Q23" i="3"/>
  <c r="O23" i="3"/>
  <c r="U23" i="3" s="1"/>
  <c r="W23" i="3" s="1"/>
  <c r="Q15" i="3"/>
  <c r="O15" i="3"/>
  <c r="U15" i="3" s="1"/>
  <c r="W15" i="3" s="1"/>
  <c r="O30" i="3"/>
  <c r="U30" i="3" s="1"/>
  <c r="W30" i="3" s="1"/>
  <c r="Q30" i="3"/>
  <c r="Q19" i="3"/>
  <c r="O19" i="3"/>
  <c r="U19" i="3" s="1"/>
  <c r="W19" i="3" s="1"/>
  <c r="Q27" i="3"/>
  <c r="O27" i="3"/>
  <c r="U27" i="3" s="1"/>
  <c r="W27" i="3" s="1"/>
  <c r="Q16" i="3"/>
  <c r="O16" i="3"/>
  <c r="U16" i="3" s="1"/>
  <c r="W16" i="3" s="1"/>
  <c r="Q20" i="3"/>
  <c r="O20" i="3"/>
  <c r="U20" i="3" s="1"/>
  <c r="W20" i="3" s="1"/>
  <c r="O24" i="3"/>
  <c r="U24" i="3" s="1"/>
  <c r="W24" i="3" s="1"/>
  <c r="Q24" i="3"/>
  <c r="Q28" i="3"/>
  <c r="O28" i="3"/>
  <c r="U28" i="3" s="1"/>
  <c r="W28" i="3" s="1"/>
  <c r="Q13" i="3"/>
  <c r="O13" i="3"/>
  <c r="U13" i="3" s="1"/>
  <c r="W13" i="3" s="1"/>
  <c r="O17" i="3"/>
  <c r="U17" i="3" s="1"/>
  <c r="W17" i="3" s="1"/>
  <c r="Q17" i="3"/>
  <c r="O21" i="3"/>
  <c r="U21" i="3" s="1"/>
  <c r="W21" i="3" s="1"/>
  <c r="Q21" i="3"/>
  <c r="Q25" i="3"/>
  <c r="O25" i="3"/>
  <c r="U25" i="3" s="1"/>
  <c r="W25" i="3" s="1"/>
  <c r="Q29" i="3"/>
  <c r="O29" i="3"/>
  <c r="U29" i="3" s="1"/>
  <c r="W29" i="3" s="1"/>
  <c r="O14" i="3"/>
  <c r="U14" i="3" s="1"/>
  <c r="W14" i="3" s="1"/>
  <c r="Q14" i="3"/>
  <c r="O18" i="3"/>
  <c r="U18" i="3" s="1"/>
  <c r="W18" i="3" s="1"/>
  <c r="Q18" i="3"/>
  <c r="O22" i="3"/>
  <c r="U22" i="3" s="1"/>
  <c r="W22" i="3" s="1"/>
  <c r="Q22" i="3"/>
  <c r="O26" i="3"/>
  <c r="U26" i="3" s="1"/>
  <c r="W26" i="3" s="1"/>
  <c r="Q26" i="3"/>
  <c r="M12" i="4" l="1" a="1"/>
  <c r="O15" i="4" s="1"/>
  <c r="U15" i="4" s="1"/>
  <c r="W15" i="4" s="1"/>
  <c r="Q29" i="4"/>
  <c r="O38" i="4"/>
  <c r="U38" i="4" s="1"/>
  <c r="W38" i="4" s="1"/>
  <c r="O22" i="4"/>
  <c r="U22" i="4" s="1"/>
  <c r="W22" i="4" s="1"/>
  <c r="Q12" i="3"/>
  <c r="O12" i="3"/>
  <c r="U12" i="3" s="1"/>
  <c r="W12" i="3" s="1"/>
  <c r="O33" i="4" l="1"/>
  <c r="U33" i="4" s="1"/>
  <c r="W33" i="4" s="1"/>
  <c r="Q33" i="4"/>
  <c r="O25" i="4"/>
  <c r="U25" i="4" s="1"/>
  <c r="W25" i="4" s="1"/>
  <c r="O14" i="4"/>
  <c r="U14" i="4" s="1"/>
  <c r="W14" i="4" s="1"/>
  <c r="Q19" i="4"/>
  <c r="O13" i="4"/>
  <c r="U13" i="4" s="1"/>
  <c r="W13" i="4" s="1"/>
  <c r="Q44" i="4"/>
  <c r="O37" i="4"/>
  <c r="U37" i="4" s="1"/>
  <c r="W37" i="4" s="1"/>
  <c r="O35" i="4"/>
  <c r="U35" i="4" s="1"/>
  <c r="W35" i="4" s="1"/>
  <c r="Q25" i="4"/>
  <c r="O42" i="4"/>
  <c r="U42" i="4" s="1"/>
  <c r="W42" i="4" s="1"/>
  <c r="O21" i="4"/>
  <c r="U21" i="4" s="1"/>
  <c r="W21" i="4" s="1"/>
  <c r="Q42" i="4"/>
  <c r="O40" i="4"/>
  <c r="U40" i="4" s="1"/>
  <c r="W40" i="4" s="1"/>
  <c r="O24" i="4"/>
  <c r="U24" i="4" s="1"/>
  <c r="W24" i="4" s="1"/>
  <c r="O23" i="4"/>
  <c r="U23" i="4" s="1"/>
  <c r="W23" i="4" s="1"/>
  <c r="O26" i="4"/>
  <c r="U26" i="4" s="1"/>
  <c r="W26" i="4" s="1"/>
  <c r="Q18" i="4"/>
  <c r="O27" i="4"/>
  <c r="U27" i="4" s="1"/>
  <c r="W27" i="4" s="1"/>
  <c r="Q21" i="4"/>
  <c r="Q14" i="4"/>
  <c r="O36" i="4"/>
  <c r="U36" i="4" s="1"/>
  <c r="W36" i="4" s="1"/>
  <c r="Q40" i="4"/>
  <c r="Q16" i="4"/>
  <c r="Q22" i="4"/>
  <c r="Q15" i="4"/>
  <c r="O19" i="4"/>
  <c r="U19" i="4" s="1"/>
  <c r="W19" i="4" s="1"/>
  <c r="Q20" i="4"/>
  <c r="O39" i="4"/>
  <c r="U39" i="4" s="1"/>
  <c r="W39" i="4" s="1"/>
  <c r="O20" i="4"/>
  <c r="U20" i="4" s="1"/>
  <c r="W20" i="4" s="1"/>
  <c r="O16" i="4"/>
  <c r="U16" i="4" s="1"/>
  <c r="W16" i="4" s="1"/>
  <c r="O31" i="4"/>
  <c r="U31" i="4" s="1"/>
  <c r="W31" i="4" s="1"/>
  <c r="O29" i="4"/>
  <c r="U29" i="4" s="1"/>
  <c r="W29" i="4" s="1"/>
  <c r="Q31" i="4"/>
  <c r="O45" i="4"/>
  <c r="U45" i="4" s="1"/>
  <c r="W45" i="4" s="1"/>
  <c r="Q17" i="4"/>
  <c r="Q28" i="4"/>
  <c r="Q37" i="4"/>
  <c r="M12" i="4"/>
  <c r="Q12" i="4" s="1"/>
  <c r="O44" i="4"/>
  <c r="U44" i="4" s="1"/>
  <c r="W44" i="4" s="1"/>
  <c r="Q26" i="4"/>
  <c r="Q39" i="4"/>
  <c r="O34" i="4"/>
  <c r="U34" i="4" s="1"/>
  <c r="W34" i="4" s="1"/>
  <c r="Q27" i="4"/>
  <c r="Q41" i="4"/>
  <c r="Q34" i="4"/>
  <c r="Q24" i="4"/>
  <c r="O32" i="4"/>
  <c r="U32" i="4" s="1"/>
  <c r="W32" i="4" s="1"/>
  <c r="O17" i="4"/>
  <c r="U17" i="4" s="1"/>
  <c r="W17" i="4" s="1"/>
  <c r="O28" i="4"/>
  <c r="U28" i="4" s="1"/>
  <c r="W28" i="4" s="1"/>
  <c r="Q36" i="4"/>
  <c r="O41" i="4"/>
  <c r="U41" i="4" s="1"/>
  <c r="W41" i="4" s="1"/>
  <c r="Q30" i="4"/>
  <c r="Q35" i="4"/>
  <c r="Q13" i="4"/>
  <c r="Q32" i="4"/>
  <c r="O30" i="4"/>
  <c r="U30" i="4" s="1"/>
  <c r="W30" i="4" s="1"/>
  <c r="O43" i="4"/>
  <c r="U43" i="4" s="1"/>
  <c r="W43" i="4" s="1"/>
  <c r="Q23" i="4"/>
  <c r="Q38" i="4"/>
  <c r="Q45" i="4"/>
  <c r="Q43" i="4"/>
  <c r="O18" i="4"/>
  <c r="U18" i="4" s="1"/>
  <c r="W18" i="4" s="1"/>
  <c r="O12" i="4" l="1"/>
  <c r="U12" i="4" s="1"/>
  <c r="W1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<sst xmlns="http://schemas.openxmlformats.org/spreadsheetml/2006/main" count="628" uniqueCount="204">
  <si>
    <t>AC</t>
  </si>
  <si>
    <t>HEAT</t>
  </si>
  <si>
    <t>INTER</t>
  </si>
  <si>
    <t>Standby</t>
  </si>
  <si>
    <t>Voltage Red</t>
  </si>
  <si>
    <t>WaterHtr_PP</t>
  </si>
  <si>
    <t>Crystal 4</t>
  </si>
  <si>
    <t>Crystal 5</t>
  </si>
  <si>
    <t>Anclote 1</t>
  </si>
  <si>
    <t>Anclote 2</t>
  </si>
  <si>
    <t>Bartow CC 1 0</t>
  </si>
  <si>
    <t>Bartow CC 1 PAG</t>
  </si>
  <si>
    <t>Citrus CC 1</t>
  </si>
  <si>
    <t>Citrus CC 1 Duct</t>
  </si>
  <si>
    <t>Citrus CC 2</t>
  </si>
  <si>
    <t>Citrus CC 2 Duct</t>
  </si>
  <si>
    <t>Hines CC 1</t>
  </si>
  <si>
    <t>Hines CC 2</t>
  </si>
  <si>
    <t>Hines CC 3</t>
  </si>
  <si>
    <t>Hines CC 4</t>
  </si>
  <si>
    <t>Osprey 1 0</t>
  </si>
  <si>
    <t>OspreyAcq</t>
  </si>
  <si>
    <t>OspreyAcqDF</t>
  </si>
  <si>
    <t>Tigerbay 1</t>
  </si>
  <si>
    <t>BARTOW_P 1</t>
  </si>
  <si>
    <t>BARTOW_P 2</t>
  </si>
  <si>
    <t>BARTOW_P 3</t>
  </si>
  <si>
    <t>BARTOW_P 4</t>
  </si>
  <si>
    <t>BAYBORO_P 1</t>
  </si>
  <si>
    <t>BAYBORO_P 2</t>
  </si>
  <si>
    <t>BAYBORO_P 3</t>
  </si>
  <si>
    <t>BAYBORO_P 4</t>
  </si>
  <si>
    <t>DEBARY 10</t>
  </si>
  <si>
    <t>DEBARY 2</t>
  </si>
  <si>
    <t>DEBARY 3</t>
  </si>
  <si>
    <t>DEBARY 4</t>
  </si>
  <si>
    <t>DEBARY 5</t>
  </si>
  <si>
    <t>DEBARY 6</t>
  </si>
  <si>
    <t>DEBARY 7</t>
  </si>
  <si>
    <t>DEBARY 8</t>
  </si>
  <si>
    <t>DEBARY 9</t>
  </si>
  <si>
    <t>Gen 190MW CT</t>
  </si>
  <si>
    <t>INT CITY 1</t>
  </si>
  <si>
    <t>INT CITY 10</t>
  </si>
  <si>
    <t>INT CITY 11</t>
  </si>
  <si>
    <t>INT CITY 12</t>
  </si>
  <si>
    <t>INT CITY 13</t>
  </si>
  <si>
    <t>INT CITY 14</t>
  </si>
  <si>
    <t>INT CITY 2</t>
  </si>
  <si>
    <t>INT CITY 3</t>
  </si>
  <si>
    <t>INT CITY 4</t>
  </si>
  <si>
    <t>INT CITY 5</t>
  </si>
  <si>
    <t>INT CITY 6</t>
  </si>
  <si>
    <t>INT CITY 7</t>
  </si>
  <si>
    <t>INT CITY 8</t>
  </si>
  <si>
    <t>INT CITY 9</t>
  </si>
  <si>
    <t>SUWANNEE_P 1</t>
  </si>
  <si>
    <t>SUWANNEE_P 2</t>
  </si>
  <si>
    <t>SUWANNEE_P 3</t>
  </si>
  <si>
    <t>U OF FL 1</t>
  </si>
  <si>
    <t>NSG Vand CT 1</t>
  </si>
  <si>
    <t>NSG Vand CT 2</t>
  </si>
  <si>
    <t>NSG Vand CT 3</t>
  </si>
  <si>
    <t>NSG Vand CT 4</t>
  </si>
  <si>
    <t>Shady Hills 1</t>
  </si>
  <si>
    <t>Shady Hills 2</t>
  </si>
  <si>
    <t>Shady Hills 3</t>
  </si>
  <si>
    <t>Battery 4 Hours</t>
  </si>
  <si>
    <t>Solar 3rdParty Block 1</t>
  </si>
  <si>
    <t>Solar 3rdParty Block 2</t>
  </si>
  <si>
    <t>Solar 3rdParty Block 3</t>
  </si>
  <si>
    <t>Solar DEF Bay Ranch</t>
  </si>
  <si>
    <t>Solar DEF Bay Trail</t>
  </si>
  <si>
    <t>Solar DEF Charlie Creek</t>
  </si>
  <si>
    <t>Solar DEF Columbia</t>
  </si>
  <si>
    <t>Solar DEF County Line</t>
  </si>
  <si>
    <t>Solar DEF Debary</t>
  </si>
  <si>
    <t>Solar DEF Duette</t>
  </si>
  <si>
    <t>Solar DEF Falmouth</t>
  </si>
  <si>
    <t>Solar DEF Fort Green</t>
  </si>
  <si>
    <t>Solar DEF Hamilton</t>
  </si>
  <si>
    <t>Solar DEF Hardeetown</t>
  </si>
  <si>
    <t>Solar DEF High Spring</t>
  </si>
  <si>
    <t>Solar DEF Hildreth</t>
  </si>
  <si>
    <t>Solar DEF Lake Placid</t>
  </si>
  <si>
    <t>Solar DEF Mule Creek</t>
  </si>
  <si>
    <t>Solar DEF Osc Perry Suw</t>
  </si>
  <si>
    <t>Solar DEF Sandy Creek</t>
  </si>
  <si>
    <t>Solar DEF Santa Fe</t>
  </si>
  <si>
    <t>Solar DEF St Pete Pier</t>
  </si>
  <si>
    <t>Solar DEF Trenton</t>
  </si>
  <si>
    <t>Solar DEF Twin Rivers</t>
  </si>
  <si>
    <t>Solar DEF Winquepin</t>
  </si>
  <si>
    <t>Solar+Storage DEF NEW 1</t>
  </si>
  <si>
    <t>Solar+Storage DEF NEW 1 PTC + ITC</t>
  </si>
  <si>
    <t>As Avail</t>
  </si>
  <si>
    <t>Mulberry</t>
  </si>
  <si>
    <t>Orange Cogen</t>
  </si>
  <si>
    <t>Orlando Cogen</t>
  </si>
  <si>
    <t>As Avail PCS</t>
  </si>
  <si>
    <t>Pasco County</t>
  </si>
  <si>
    <t>Pinellas County</t>
  </si>
  <si>
    <t>10-MSW</t>
  </si>
  <si>
    <t>09-COGEN</t>
  </si>
  <si>
    <t>04-PPA</t>
  </si>
  <si>
    <t>03-Peaker</t>
  </si>
  <si>
    <t>01-Steam</t>
  </si>
  <si>
    <t>02-CC</t>
  </si>
  <si>
    <t>00-DR</t>
  </si>
  <si>
    <t>05-Nuclear</t>
  </si>
  <si>
    <t>06-Solar</t>
  </si>
  <si>
    <t>07-SPS</t>
  </si>
  <si>
    <t>08-Battery</t>
  </si>
  <si>
    <t>DUKE ENERGY FLORIDA</t>
  </si>
  <si>
    <t>SCHEDULE 7.1</t>
  </si>
  <si>
    <t>FORECAST OF CAPACITY, DEMAND AND SCHEDULED MAINTENANCE</t>
  </si>
  <si>
    <t>AT TIME OF SUMMER PEAK</t>
  </si>
  <si>
    <t>TOTAL</t>
  </si>
  <si>
    <t>FIRM</t>
  </si>
  <si>
    <t>SYSTEM FIRM</t>
  </si>
  <si>
    <t>INSTALLED</t>
  </si>
  <si>
    <t>CAPACITY</t>
  </si>
  <si>
    <t>SUMMER PEAK</t>
  </si>
  <si>
    <t>RESERVE MARGIN</t>
  </si>
  <si>
    <t>SCHEDULED</t>
  </si>
  <si>
    <t>IMPORT</t>
  </si>
  <si>
    <t>EXPORT</t>
  </si>
  <si>
    <t>AVAILABLE</t>
  </si>
  <si>
    <t>DEMAND</t>
  </si>
  <si>
    <t>BEFORE  MAINTENANCE</t>
  </si>
  <si>
    <t>MAINTENANCE</t>
  </si>
  <si>
    <t>AFTER MAINTENANCE</t>
  </si>
  <si>
    <t>YEAR</t>
  </si>
  <si>
    <t>MW</t>
  </si>
  <si>
    <t>% OF PEAK</t>
  </si>
  <si>
    <t>Notes:</t>
  </si>
  <si>
    <t>a. FIRM Capacity Import includes Cogeneration, Utility and Independent Power Producers, and Short Term Purchase Contracts.</t>
  </si>
  <si>
    <t>b. QF includes Firm Renewables</t>
  </si>
  <si>
    <r>
      <t>FIRM</t>
    </r>
    <r>
      <rPr>
        <vertAlign val="superscript"/>
        <sz val="14"/>
        <color indexed="8"/>
        <rFont val="CG Times"/>
      </rPr>
      <t>a</t>
    </r>
  </si>
  <si>
    <r>
      <t>QF</t>
    </r>
    <r>
      <rPr>
        <vertAlign val="superscript"/>
        <sz val="14"/>
        <color indexed="8"/>
        <rFont val="CG Times"/>
      </rPr>
      <t>b</t>
    </r>
  </si>
  <si>
    <t>SCHEDULE 7.2</t>
  </si>
  <si>
    <t>AT TIME OF WINTER PEAK</t>
  </si>
  <si>
    <t>WINTER PEAK</t>
  </si>
  <si>
    <t>2022/23</t>
  </si>
  <si>
    <t>2023/24</t>
  </si>
  <si>
    <t>2024/25</t>
  </si>
  <si>
    <t>2025/26</t>
  </si>
  <si>
    <t>2026/27</t>
  </si>
  <si>
    <t>2027/28</t>
  </si>
  <si>
    <t>2028/29</t>
  </si>
  <si>
    <t>2029/30</t>
  </si>
  <si>
    <t>2030/31</t>
  </si>
  <si>
    <t>2031/32</t>
  </si>
  <si>
    <t>Demand Response</t>
  </si>
  <si>
    <t>Demand Response / 1.2</t>
  </si>
  <si>
    <t>Demand Response as a Resource</t>
  </si>
  <si>
    <t>Firm Demand</t>
  </si>
  <si>
    <t>Non Firm Demand</t>
  </si>
  <si>
    <t>Demand Response as a Resource / 1.2</t>
  </si>
  <si>
    <t>2032/33</t>
  </si>
  <si>
    <t>2033/34</t>
  </si>
  <si>
    <t>2034/35</t>
  </si>
  <si>
    <t>2035/36</t>
  </si>
  <si>
    <t>2037/38</t>
  </si>
  <si>
    <t>2036/37</t>
  </si>
  <si>
    <t>2038/39</t>
  </si>
  <si>
    <t>2039/40</t>
  </si>
  <si>
    <t>2040/24</t>
  </si>
  <si>
    <t>2041/42</t>
  </si>
  <si>
    <t>2042/43</t>
  </si>
  <si>
    <t>2043/44</t>
  </si>
  <si>
    <t>2044/45</t>
  </si>
  <si>
    <t>2045/46</t>
  </si>
  <si>
    <t>2046/47</t>
  </si>
  <si>
    <t>2047/48</t>
  </si>
  <si>
    <t>2048/49</t>
  </si>
  <si>
    <t>2049/50</t>
  </si>
  <si>
    <t>2050/51</t>
  </si>
  <si>
    <t>2051/52</t>
  </si>
  <si>
    <t>2052/53</t>
  </si>
  <si>
    <t>2053/54</t>
  </si>
  <si>
    <t>2054/55</t>
  </si>
  <si>
    <t>2055/56</t>
  </si>
  <si>
    <t>Firm Capacity (MW)</t>
  </si>
  <si>
    <t>Base</t>
  </si>
  <si>
    <t>Resource</t>
  </si>
  <si>
    <t>Type</t>
  </si>
  <si>
    <t>Gen 190MW CT H2</t>
  </si>
  <si>
    <t>DEF Nuclear Natrium</t>
  </si>
  <si>
    <t>DEF Nuclear Natrium PTC</t>
  </si>
  <si>
    <t>DEF Nuclear Natrium - Storage</t>
  </si>
  <si>
    <t>DEF Nuclear Natrium - Storage PTC</t>
  </si>
  <si>
    <t>Solar 3rdParty Block 4</t>
  </si>
  <si>
    <t>Battery 2 Hours</t>
  </si>
  <si>
    <t>New DEF OnShore Wind</t>
  </si>
  <si>
    <t>11-Wind</t>
  </si>
  <si>
    <t>New DEF OnShore Wind PTC</t>
  </si>
  <si>
    <t>Total</t>
  </si>
  <si>
    <t>PPAs + COGEN</t>
  </si>
  <si>
    <t>MSW</t>
  </si>
  <si>
    <t>Total Installed Capacity</t>
  </si>
  <si>
    <t>BA</t>
  </si>
  <si>
    <t>Group Totals</t>
  </si>
  <si>
    <t>DEF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</si>
</sst>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0_)"/>
    <numFmt numFmtId="166" formatCode="0_)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indexed="8"/>
      <name val="CG Times"/>
      <family val="1"/>
    </font>
    <font>
      <sz val="12"/>
      <color indexed="8"/>
      <name val="CG Times"/>
      <family val="1"/>
    </font>
    <font>
      <sz val="11"/>
      <color indexed="8"/>
      <name val="CG Times"/>
      <family val="1"/>
    </font>
    <font>
      <sz val="11"/>
      <name val="Times New Roman"/>
      <family val="1"/>
    </font>
    <font>
      <sz val="10"/>
      <color indexed="8"/>
      <name val="CG Times"/>
      <family val="1"/>
    </font>
    <font>
      <vertAlign val="superscript"/>
      <sz val="14"/>
      <color indexed="8"/>
      <name val="CG Times"/>
    </font>
    <font>
      <u/>
      <sz val="12"/>
      <color indexed="8"/>
      <name val="CG Times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49" fontId="4" fillId="0" borderId="0" xfId="0" applyNumberFormat="1" applyFont="1" applyAlignment="1">
      <alignment horizontal="centerContinuous"/>
    </xf>
    <xf numFmtId="165" fontId="5" fillId="0" borderId="0" xfId="0" applyNumberFormat="1" applyFont="1" applyAlignment="1">
      <alignment horizontal="centerContinuous"/>
    </xf>
    <xf numFmtId="49" fontId="5" fillId="0" borderId="0" xfId="0" applyNumberFormat="1" applyFont="1" applyAlignment="1">
      <alignment horizontal="centerContinuous"/>
    </xf>
    <xf numFmtId="165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37" fontId="5" fillId="0" borderId="0" xfId="0" applyNumberFormat="1" applyFont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9" fontId="5" fillId="0" borderId="1" xfId="0" applyNumberFormat="1" applyFont="1" applyBorder="1" applyAlignment="1">
      <alignment horizontal="center"/>
    </xf>
    <xf numFmtId="9" fontId="5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3" fontId="6" fillId="0" borderId="0" xfId="0" applyNumberFormat="1" applyFont="1" applyAlignment="1" applyProtection="1">
      <alignment horizontal="center" wrapText="1"/>
      <protection locked="0"/>
    </xf>
    <xf numFmtId="166" fontId="6" fillId="0" borderId="0" xfId="0" applyNumberFormat="1" applyFont="1" applyAlignment="1" applyProtection="1">
      <alignment horizontal="center"/>
      <protection locked="0"/>
    </xf>
    <xf numFmtId="166" fontId="6" fillId="0" borderId="0" xfId="0" applyNumberFormat="1" applyFont="1" applyAlignment="1">
      <alignment horizontal="center"/>
    </xf>
    <xf numFmtId="3" fontId="6" fillId="0" borderId="0" xfId="1" applyNumberFormat="1" applyFont="1" applyFill="1" applyAlignment="1">
      <alignment horizontal="center" wrapText="1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wrapText="1"/>
    </xf>
    <xf numFmtId="9" fontId="6" fillId="0" borderId="0" xfId="2" applyFont="1" applyFill="1" applyAlignment="1">
      <alignment horizontal="center" wrapText="1"/>
    </xf>
    <xf numFmtId="9" fontId="6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/>
    </xf>
    <xf numFmtId="165" fontId="6" fillId="0" borderId="0" xfId="0" applyNumberFormat="1" applyFont="1"/>
    <xf numFmtId="37" fontId="6" fillId="0" borderId="0" xfId="0" applyNumberFormat="1" applyFont="1" applyAlignment="1" applyProtection="1">
      <alignment horizontal="right"/>
      <protection locked="0"/>
    </xf>
    <xf numFmtId="37" fontId="6" fillId="0" borderId="0" xfId="0" applyNumberFormat="1" applyFont="1" applyAlignment="1">
      <alignment horizontal="right"/>
    </xf>
    <xf numFmtId="165" fontId="8" fillId="0" borderId="0" xfId="0" applyNumberFormat="1" applyFont="1" applyProtection="1">
      <protection locked="0"/>
    </xf>
    <xf numFmtId="37" fontId="8" fillId="0" borderId="0" xfId="0" applyNumberFormat="1" applyFont="1" applyAlignment="1" applyProtection="1">
      <alignment horizontal="right"/>
      <protection locked="0"/>
    </xf>
    <xf numFmtId="165" fontId="8" fillId="0" borderId="0" xfId="0" applyNumberFormat="1" applyFont="1" applyAlignment="1" applyProtection="1">
      <alignment vertical="center"/>
      <protection locked="0"/>
    </xf>
    <xf numFmtId="165" fontId="8" fillId="0" borderId="0" xfId="0" applyNumberFormat="1" applyFont="1" applyAlignment="1" applyProtection="1">
      <alignment vertical="top"/>
      <protection locked="0"/>
    </xf>
    <xf numFmtId="166" fontId="6" fillId="0" borderId="0" xfId="0" applyNumberFormat="1" applyFont="1" applyAlignment="1">
      <alignment horizontal="center" wrapText="1"/>
    </xf>
    <xf numFmtId="9" fontId="6" fillId="0" borderId="0" xfId="0" applyNumberFormat="1" applyFont="1" applyAlignment="1">
      <alignment horizontal="center" wrapText="1"/>
    </xf>
    <xf numFmtId="2" fontId="0" fillId="0" borderId="0" xfId="0" applyNumberFormat="1"/>
    <xf numFmtId="49" fontId="10" fillId="0" borderId="0" xfId="0" applyNumberFormat="1" applyFont="1" applyAlignment="1">
      <alignment horizontal="center"/>
    </xf>
    <xf numFmtId="165" fontId="10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 wrapText="1"/>
    </xf>
    <xf numFmtId="1" fontId="6" fillId="0" borderId="0" xfId="0" applyNumberFormat="1" applyFont="1" applyAlignment="1">
      <alignment horizontal="center"/>
    </xf>
    <xf numFmtId="0" fontId="2" fillId="0" borderId="0" xfId="0" applyFont="1" applyFill="1"/>
    <xf numFmtId="0" fontId="0" fillId="0" borderId="0" xfId="0" applyFill="1"/>
    <xf numFmtId="49" fontId="2" fillId="0" borderId="0" xfId="0" applyNumberFormat="1" applyFont="1" applyFill="1" applyAlignment="1">
      <alignment horizontal="left"/>
    </xf>
    <xf numFmtId="14" fontId="2" fillId="0" borderId="0" xfId="0" applyNumberFormat="1" applyFont="1" applyFill="1" applyAlignment="1">
      <alignment horizontal="center"/>
    </xf>
    <xf numFmtId="3" fontId="0" fillId="0" borderId="0" xfId="0" applyNumberFormat="1" applyFill="1"/>
    <xf numFmtId="3" fontId="0" fillId="0" borderId="1" xfId="0" applyNumberFormat="1" applyFill="1" applyBorder="1"/>
    <xf numFmtId="0" fontId="0" fillId="0" borderId="1" xfId="0" applyFill="1" applyBorder="1"/>
    <xf numFmtId="164" fontId="0" fillId="0" borderId="0" xfId="1" applyNumberFormat="1" applyFont="1" applyFill="1"/>
    <xf numFmtId="164" fontId="0" fillId="0" borderId="0" xfId="0" applyNumberFormat="1" applyFill="1"/>
    <xf numFmtId="37" fontId="8" fillId="0" borderId="0" xfId="0" applyNumberFormat="1" applyFont="1" applyAlignment="1" applyProtection="1">
      <alignment horizontal="left" vertical="center" wrapText="1"/>
      <protection locked="0"/>
    </xf>
    <xf numFmtId="49" fontId="5" fillId="0" borderId="0" xfId="0" applyNumberFormat="1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08477-8223-4C91-959E-0808D0BD00EC}">
  <dimension ref="A1:AJ259"/>
  <sheetViews>
    <sheetView tabSelected="1" view="pageLayout" topLeftCell="C53" zoomScaleNormal="100" workbookViewId="0">
      <selection activeCell="C5" sqref="C5"/>
    </sheetView>
  </sheetViews>
  <sheetFormatPr defaultColWidth="8.85546875" defaultRowHeight="15"/>
  <cols>
    <col min="1" max="1" width="31.140625" style="40" bestFit="1" customWidth="1"/>
    <col min="2" max="2" width="10.28515625" style="40" bestFit="1" customWidth="1"/>
    <col min="3" max="36" width="8.7109375" style="40" bestFit="1" customWidth="1"/>
    <col min="37" max="16384" width="8.85546875" style="40"/>
  </cols>
  <sheetData>
    <row r="1" spans="1:36">
      <c r="A1" s="39" t="s">
        <v>183</v>
      </c>
    </row>
    <row r="3" spans="1:36">
      <c r="A3" s="41" t="s">
        <v>184</v>
      </c>
    </row>
    <row r="4" spans="1:36">
      <c r="A4" s="39" t="s">
        <v>185</v>
      </c>
      <c r="B4" s="39" t="s">
        <v>186</v>
      </c>
      <c r="C4" s="42">
        <v>45139</v>
      </c>
      <c r="D4" s="42">
        <v>45505</v>
      </c>
      <c r="E4" s="42">
        <v>45870</v>
      </c>
      <c r="F4" s="42">
        <v>46235</v>
      </c>
      <c r="G4" s="42">
        <v>46600</v>
      </c>
      <c r="H4" s="42">
        <v>46966</v>
      </c>
      <c r="I4" s="42">
        <v>47331</v>
      </c>
      <c r="J4" s="42">
        <v>47696</v>
      </c>
      <c r="K4" s="42">
        <v>48061</v>
      </c>
      <c r="L4" s="42">
        <v>48427</v>
      </c>
      <c r="M4" s="42">
        <v>48792</v>
      </c>
      <c r="N4" s="42">
        <v>49157</v>
      </c>
      <c r="O4" s="42">
        <v>49522</v>
      </c>
      <c r="P4" s="42">
        <v>49888</v>
      </c>
      <c r="Q4" s="42">
        <v>50253</v>
      </c>
      <c r="R4" s="42">
        <v>50618</v>
      </c>
      <c r="S4" s="42">
        <v>50983</v>
      </c>
      <c r="T4" s="42">
        <v>51349</v>
      </c>
      <c r="U4" s="42">
        <v>51714</v>
      </c>
      <c r="V4" s="42">
        <v>52079</v>
      </c>
      <c r="W4" s="42">
        <v>52444</v>
      </c>
      <c r="X4" s="42">
        <v>52810</v>
      </c>
      <c r="Y4" s="42">
        <v>53175</v>
      </c>
      <c r="Z4" s="42">
        <v>53540</v>
      </c>
      <c r="AA4" s="42">
        <v>53905</v>
      </c>
      <c r="AB4" s="42">
        <v>54271</v>
      </c>
      <c r="AC4" s="42">
        <v>54636</v>
      </c>
      <c r="AD4" s="42">
        <v>55001</v>
      </c>
      <c r="AE4" s="42">
        <v>55366</v>
      </c>
      <c r="AF4" s="42">
        <v>55732</v>
      </c>
      <c r="AG4" s="42">
        <v>56097</v>
      </c>
      <c r="AH4" s="42">
        <v>56462</v>
      </c>
      <c r="AI4" s="42">
        <v>56827</v>
      </c>
      <c r="AJ4" s="42">
        <v>57193</v>
      </c>
    </row>
    <row r="5" spans="1:36">
      <c r="A5" s="43" t="s">
        <v>0</v>
      </c>
      <c r="B5" s="40" t="s">
        <v>108</v>
      </c>
      <c r="C5" s="43">
        <v>362.85232543945313</v>
      </c>
      <c r="D5" s="43">
        <v>372.97738647460938</v>
      </c>
      <c r="E5" s="43">
        <v>384.25961303710938</v>
      </c>
      <c r="F5" s="43">
        <v>385.22390747070313</v>
      </c>
      <c r="G5" s="43">
        <v>386.18820190429688</v>
      </c>
      <c r="H5" s="43">
        <v>387.1524658203125</v>
      </c>
      <c r="I5" s="43">
        <v>388.11679077148438</v>
      </c>
      <c r="J5" s="43">
        <v>389.08108520507813</v>
      </c>
      <c r="K5" s="43">
        <v>390.04534912109375</v>
      </c>
      <c r="L5" s="43">
        <v>391.00967407226563</v>
      </c>
      <c r="M5" s="43">
        <v>391.97393798828125</v>
      </c>
      <c r="N5" s="43">
        <v>392.938232421875</v>
      </c>
      <c r="O5" s="43">
        <v>393.90255737304688</v>
      </c>
      <c r="P5" s="43">
        <v>394.8668212890625</v>
      </c>
      <c r="Q5" s="43">
        <v>395.83111572265625</v>
      </c>
      <c r="R5" s="43">
        <v>396.79537963867188</v>
      </c>
      <c r="S5" s="43">
        <v>397.75970458984375</v>
      </c>
      <c r="T5" s="43">
        <v>398.7239990234375</v>
      </c>
      <c r="U5" s="43">
        <v>399.68826293945313</v>
      </c>
      <c r="V5" s="43">
        <v>400.652587890625</v>
      </c>
      <c r="W5" s="43">
        <v>401.61685180664063</v>
      </c>
      <c r="X5" s="43">
        <v>402.58114624023438</v>
      </c>
      <c r="Y5" s="43">
        <v>403.54544067382813</v>
      </c>
      <c r="Z5" s="43">
        <v>404.50973510742188</v>
      </c>
      <c r="AA5" s="43">
        <v>405.47402954101563</v>
      </c>
      <c r="AB5" s="43">
        <v>406.43832397460938</v>
      </c>
      <c r="AC5" s="43">
        <v>407.40261840820313</v>
      </c>
      <c r="AD5" s="43">
        <v>408.36688232421875</v>
      </c>
      <c r="AE5" s="43">
        <v>408.36688232421875</v>
      </c>
      <c r="AF5" s="43">
        <v>408.36688232421875</v>
      </c>
      <c r="AG5" s="43">
        <v>408.36688232421875</v>
      </c>
      <c r="AH5" s="43">
        <v>408.36688232421875</v>
      </c>
      <c r="AI5" s="43">
        <v>408.36688232421875</v>
      </c>
      <c r="AJ5" s="43">
        <v>408.36688232421875</v>
      </c>
    </row>
    <row r="6" spans="1:36">
      <c r="A6" s="43" t="s">
        <v>1</v>
      </c>
      <c r="B6" s="40" t="s">
        <v>108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</row>
    <row r="7" spans="1:36">
      <c r="A7" s="43" t="s">
        <v>2</v>
      </c>
      <c r="B7" s="40" t="s">
        <v>108</v>
      </c>
      <c r="C7" s="43">
        <v>407.72219848632813</v>
      </c>
      <c r="D7" s="43">
        <v>407.72219848632813</v>
      </c>
      <c r="E7" s="43">
        <v>407.72219848632813</v>
      </c>
      <c r="F7" s="43">
        <v>407.72219848632813</v>
      </c>
      <c r="G7" s="43">
        <v>407.72219848632813</v>
      </c>
      <c r="H7" s="43">
        <v>407.72219848632813</v>
      </c>
      <c r="I7" s="43">
        <v>407.72219848632813</v>
      </c>
      <c r="J7" s="43">
        <v>407.72219848632813</v>
      </c>
      <c r="K7" s="43">
        <v>407.72219848632813</v>
      </c>
      <c r="L7" s="43">
        <v>407.72219848632813</v>
      </c>
      <c r="M7" s="43">
        <v>407.72219848632813</v>
      </c>
      <c r="N7" s="43">
        <v>407.72219848632813</v>
      </c>
      <c r="O7" s="43">
        <v>407.72219848632813</v>
      </c>
      <c r="P7" s="43">
        <v>407.72219848632813</v>
      </c>
      <c r="Q7" s="43">
        <v>407.72219848632813</v>
      </c>
      <c r="R7" s="43">
        <v>407.72219848632813</v>
      </c>
      <c r="S7" s="43">
        <v>407.72219848632813</v>
      </c>
      <c r="T7" s="43">
        <v>407.72219848632813</v>
      </c>
      <c r="U7" s="43">
        <v>407.72219848632813</v>
      </c>
      <c r="V7" s="43">
        <v>407.72219848632813</v>
      </c>
      <c r="W7" s="43">
        <v>407.72219848632813</v>
      </c>
      <c r="X7" s="43">
        <v>407.72219848632813</v>
      </c>
      <c r="Y7" s="43">
        <v>407.72219848632813</v>
      </c>
      <c r="Z7" s="43">
        <v>407.72219848632813</v>
      </c>
      <c r="AA7" s="43">
        <v>407.72219848632813</v>
      </c>
      <c r="AB7" s="43">
        <v>407.72219848632813</v>
      </c>
      <c r="AC7" s="43">
        <v>407.72219848632813</v>
      </c>
      <c r="AD7" s="43">
        <v>407.72219848632813</v>
      </c>
      <c r="AE7" s="43">
        <v>407.72219848632813</v>
      </c>
      <c r="AF7" s="43">
        <v>407.72219848632813</v>
      </c>
      <c r="AG7" s="43">
        <v>407.72219848632813</v>
      </c>
      <c r="AH7" s="43">
        <v>407.72219848632813</v>
      </c>
      <c r="AI7" s="43">
        <v>407.72219848632813</v>
      </c>
      <c r="AJ7" s="43">
        <v>407.72219848632813</v>
      </c>
    </row>
    <row r="8" spans="1:36">
      <c r="A8" s="43" t="s">
        <v>3</v>
      </c>
      <c r="B8" s="40" t="s">
        <v>108</v>
      </c>
      <c r="C8" s="43">
        <v>104.82615661621094</v>
      </c>
      <c r="D8" s="43">
        <v>108.67298889160156</v>
      </c>
      <c r="E8" s="43">
        <v>112.51981353759766</v>
      </c>
      <c r="F8" s="43">
        <v>116.36665344238281</v>
      </c>
      <c r="G8" s="43">
        <v>120.21347808837891</v>
      </c>
      <c r="H8" s="43">
        <v>124.06031036376953</v>
      </c>
      <c r="I8" s="43">
        <v>127.90714263916016</v>
      </c>
      <c r="J8" s="43">
        <v>131.75398254394531</v>
      </c>
      <c r="K8" s="43">
        <v>135.60079956054688</v>
      </c>
      <c r="L8" s="43">
        <v>139.4476318359375</v>
      </c>
      <c r="M8" s="43">
        <v>143.29447937011719</v>
      </c>
      <c r="N8" s="43">
        <v>147.14129638671875</v>
      </c>
      <c r="O8" s="43">
        <v>150.98812866210938</v>
      </c>
      <c r="P8" s="43">
        <v>154.8349609375</v>
      </c>
      <c r="Q8" s="43">
        <v>158.68179321289063</v>
      </c>
      <c r="R8" s="43">
        <v>162.52862548828125</v>
      </c>
      <c r="S8" s="43">
        <v>166.37545776367188</v>
      </c>
      <c r="T8" s="43">
        <v>170.2222900390625</v>
      </c>
      <c r="U8" s="43">
        <v>174.06910705566406</v>
      </c>
      <c r="V8" s="43">
        <v>177.91595458984375</v>
      </c>
      <c r="W8" s="43">
        <v>181.76278686523438</v>
      </c>
      <c r="X8" s="43">
        <v>185.60960388183594</v>
      </c>
      <c r="Y8" s="43">
        <v>189.45645141601563</v>
      </c>
      <c r="Z8" s="43">
        <v>193.30328369140625</v>
      </c>
      <c r="AA8" s="43">
        <v>197.15010070800781</v>
      </c>
      <c r="AB8" s="43">
        <v>200.99693298339844</v>
      </c>
      <c r="AC8" s="43">
        <v>204.84378051757813</v>
      </c>
      <c r="AD8" s="43">
        <v>208.69059753417969</v>
      </c>
      <c r="AE8" s="43">
        <v>208.69059753417969</v>
      </c>
      <c r="AF8" s="43">
        <v>208.69059753417969</v>
      </c>
      <c r="AG8" s="43">
        <v>208.69059753417969</v>
      </c>
      <c r="AH8" s="43">
        <v>208.69059753417969</v>
      </c>
      <c r="AI8" s="43">
        <v>208.69059753417969</v>
      </c>
      <c r="AJ8" s="43">
        <v>208.69059753417969</v>
      </c>
    </row>
    <row r="9" spans="1:36">
      <c r="A9" s="43" t="s">
        <v>4</v>
      </c>
      <c r="B9" s="40" t="s">
        <v>108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</row>
    <row r="10" spans="1:36">
      <c r="A10" s="43" t="s">
        <v>5</v>
      </c>
      <c r="B10" s="40" t="s">
        <v>108</v>
      </c>
      <c r="C10" s="43">
        <v>88.107688903808594</v>
      </c>
      <c r="D10" s="43">
        <v>90.582626342773438</v>
      </c>
      <c r="E10" s="43">
        <v>93.340415954589844</v>
      </c>
      <c r="F10" s="43">
        <v>93.576118469238281</v>
      </c>
      <c r="G10" s="43">
        <v>93.81182861328125</v>
      </c>
      <c r="H10" s="43">
        <v>94.047538757324219</v>
      </c>
      <c r="I10" s="43">
        <v>94.283241271972656</v>
      </c>
      <c r="J10" s="43">
        <v>94.518951416015625</v>
      </c>
      <c r="K10" s="43">
        <v>94.754653930664063</v>
      </c>
      <c r="L10" s="43">
        <v>94.990371704101563</v>
      </c>
      <c r="M10" s="43">
        <v>95.226081848144531</v>
      </c>
      <c r="N10" s="43">
        <v>95.461784362792969</v>
      </c>
      <c r="O10" s="43">
        <v>95.697494506835938</v>
      </c>
      <c r="P10" s="43">
        <v>95.933204650878906</v>
      </c>
      <c r="Q10" s="43">
        <v>96.168907165527344</v>
      </c>
      <c r="R10" s="43">
        <v>96.404624938964844</v>
      </c>
      <c r="S10" s="43">
        <v>96.640327453613281</v>
      </c>
      <c r="T10" s="43">
        <v>96.87603759765625</v>
      </c>
      <c r="U10" s="43">
        <v>97.111747741699219</v>
      </c>
      <c r="V10" s="43">
        <v>97.347450256347656</v>
      </c>
      <c r="W10" s="43">
        <v>97.583160400390625</v>
      </c>
      <c r="X10" s="43">
        <v>97.818862915039063</v>
      </c>
      <c r="Y10" s="43">
        <v>98.054573059082031</v>
      </c>
      <c r="Z10" s="43">
        <v>98.290290832519531</v>
      </c>
      <c r="AA10" s="43">
        <v>98.525993347167969</v>
      </c>
      <c r="AB10" s="43">
        <v>98.761703491210938</v>
      </c>
      <c r="AC10" s="43">
        <v>98.997406005859375</v>
      </c>
      <c r="AD10" s="43">
        <v>99.233116149902344</v>
      </c>
      <c r="AE10" s="43">
        <v>99.233116149902344</v>
      </c>
      <c r="AF10" s="43">
        <v>99.233116149902344</v>
      </c>
      <c r="AG10" s="43">
        <v>99.233116149902344</v>
      </c>
      <c r="AH10" s="43">
        <v>99.233116149902344</v>
      </c>
      <c r="AI10" s="43">
        <v>99.233116149902344</v>
      </c>
      <c r="AJ10" s="43">
        <v>99.233116149902344</v>
      </c>
    </row>
    <row r="11" spans="1:36">
      <c r="A11" s="43" t="s">
        <v>6</v>
      </c>
      <c r="B11" s="43" t="s">
        <v>106</v>
      </c>
      <c r="C11" s="43">
        <v>712</v>
      </c>
      <c r="D11" s="43">
        <v>712</v>
      </c>
      <c r="E11" s="43">
        <v>712</v>
      </c>
      <c r="F11" s="43">
        <v>712</v>
      </c>
      <c r="G11" s="43">
        <v>712</v>
      </c>
      <c r="H11" s="43">
        <v>712</v>
      </c>
      <c r="I11" s="43">
        <v>712</v>
      </c>
      <c r="J11" s="43">
        <v>712</v>
      </c>
      <c r="K11" s="43">
        <v>712</v>
      </c>
      <c r="L11" s="43">
        <v>712</v>
      </c>
      <c r="M11" s="43">
        <v>712</v>
      </c>
      <c r="N11" s="43"/>
      <c r="O11" s="43"/>
      <c r="P11" s="43"/>
      <c r="Q11" s="43"/>
      <c r="R11" s="43"/>
      <c r="S11" s="43"/>
      <c r="T11" s="43"/>
      <c r="U11" s="43"/>
      <c r="V11" s="43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</row>
    <row r="12" spans="1:36">
      <c r="A12" s="43" t="s">
        <v>7</v>
      </c>
      <c r="B12" s="43" t="s">
        <v>106</v>
      </c>
      <c r="C12" s="43">
        <v>698</v>
      </c>
      <c r="D12" s="43">
        <v>698</v>
      </c>
      <c r="E12" s="43">
        <v>698</v>
      </c>
      <c r="F12" s="43">
        <v>698</v>
      </c>
      <c r="G12" s="43">
        <v>698</v>
      </c>
      <c r="H12" s="43">
        <v>698</v>
      </c>
      <c r="I12" s="43">
        <v>698</v>
      </c>
      <c r="J12" s="43">
        <v>698</v>
      </c>
      <c r="K12" s="43">
        <v>698</v>
      </c>
      <c r="L12" s="43">
        <v>698</v>
      </c>
      <c r="M12" s="43">
        <v>698</v>
      </c>
      <c r="N12" s="43"/>
      <c r="O12" s="43"/>
      <c r="P12" s="43"/>
      <c r="Q12" s="43"/>
      <c r="R12" s="43"/>
      <c r="S12" s="43"/>
      <c r="T12" s="43"/>
      <c r="U12" s="43"/>
      <c r="V12" s="43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</row>
    <row r="13" spans="1:36">
      <c r="A13" s="43" t="s">
        <v>8</v>
      </c>
      <c r="B13" s="43" t="s">
        <v>106</v>
      </c>
      <c r="C13" s="43">
        <v>508</v>
      </c>
      <c r="D13" s="43">
        <v>508</v>
      </c>
      <c r="E13" s="43">
        <v>508</v>
      </c>
      <c r="F13" s="43">
        <v>508</v>
      </c>
      <c r="G13" s="43">
        <v>508</v>
      </c>
      <c r="H13" s="43">
        <v>508</v>
      </c>
      <c r="I13" s="43">
        <v>508</v>
      </c>
      <c r="J13" s="43">
        <v>508</v>
      </c>
      <c r="K13" s="43">
        <v>508</v>
      </c>
      <c r="L13" s="43">
        <v>508</v>
      </c>
      <c r="M13" s="43">
        <v>508</v>
      </c>
      <c r="N13" s="43">
        <v>508</v>
      </c>
      <c r="O13" s="43">
        <v>508</v>
      </c>
      <c r="P13" s="43">
        <v>508</v>
      </c>
      <c r="Q13" s="43">
        <v>508</v>
      </c>
      <c r="R13" s="43">
        <v>508</v>
      </c>
      <c r="S13" s="43">
        <v>508</v>
      </c>
      <c r="T13" s="43">
        <v>508</v>
      </c>
      <c r="U13" s="43">
        <v>508</v>
      </c>
      <c r="V13" s="43"/>
    </row>
    <row r="14" spans="1:36">
      <c r="A14" s="43" t="s">
        <v>9</v>
      </c>
      <c r="B14" s="43" t="s">
        <v>106</v>
      </c>
      <c r="C14" s="43">
        <v>505</v>
      </c>
      <c r="D14" s="43">
        <v>505</v>
      </c>
      <c r="E14" s="43">
        <v>505</v>
      </c>
      <c r="F14" s="43">
        <v>505</v>
      </c>
      <c r="G14" s="43">
        <v>505</v>
      </c>
      <c r="H14" s="43">
        <v>505</v>
      </c>
      <c r="I14" s="43">
        <v>505</v>
      </c>
      <c r="J14" s="43">
        <v>505</v>
      </c>
      <c r="K14" s="43">
        <v>505</v>
      </c>
      <c r="L14" s="43">
        <v>505</v>
      </c>
      <c r="M14" s="43">
        <v>505</v>
      </c>
      <c r="N14" s="43">
        <v>505</v>
      </c>
      <c r="O14" s="43">
        <v>505</v>
      </c>
      <c r="P14" s="43">
        <v>505</v>
      </c>
      <c r="Q14" s="43">
        <v>505</v>
      </c>
      <c r="R14" s="43">
        <v>505</v>
      </c>
      <c r="S14" s="43">
        <v>505</v>
      </c>
      <c r="T14" s="43">
        <v>505</v>
      </c>
      <c r="U14" s="43">
        <v>505</v>
      </c>
      <c r="V14" s="43"/>
    </row>
    <row r="15" spans="1:36">
      <c r="A15" s="43" t="s">
        <v>10</v>
      </c>
      <c r="B15" s="43" t="s">
        <v>107</v>
      </c>
      <c r="C15" s="43">
        <v>1043</v>
      </c>
      <c r="D15" s="43">
        <v>1043</v>
      </c>
      <c r="E15" s="43">
        <v>1143</v>
      </c>
      <c r="F15" s="43">
        <v>1143</v>
      </c>
      <c r="G15" s="43">
        <v>1143</v>
      </c>
      <c r="H15" s="43">
        <v>1143</v>
      </c>
      <c r="I15" s="43">
        <v>1143</v>
      </c>
      <c r="J15" s="43">
        <v>1143</v>
      </c>
      <c r="K15" s="43">
        <v>1143</v>
      </c>
      <c r="L15" s="43">
        <v>1143</v>
      </c>
      <c r="M15" s="43">
        <v>1143</v>
      </c>
      <c r="N15" s="43">
        <v>1143</v>
      </c>
      <c r="O15" s="43">
        <v>1143</v>
      </c>
      <c r="P15" s="43">
        <v>1143</v>
      </c>
      <c r="Q15" s="43">
        <v>1143</v>
      </c>
      <c r="R15" s="43">
        <v>1143</v>
      </c>
      <c r="S15" s="43">
        <v>1143</v>
      </c>
      <c r="T15" s="43">
        <v>1143</v>
      </c>
      <c r="U15" s="43">
        <v>1143</v>
      </c>
      <c r="V15" s="43">
        <v>1143</v>
      </c>
      <c r="W15" s="43">
        <v>1143</v>
      </c>
      <c r="X15" s="43">
        <v>1143</v>
      </c>
      <c r="Y15" s="43">
        <v>1143</v>
      </c>
      <c r="Z15" s="43">
        <v>1143</v>
      </c>
      <c r="AA15" s="43">
        <v>1143</v>
      </c>
      <c r="AB15" s="43">
        <v>1143</v>
      </c>
      <c r="AC15" s="43"/>
      <c r="AD15" s="43"/>
      <c r="AE15" s="43"/>
      <c r="AF15" s="43"/>
      <c r="AG15" s="43"/>
      <c r="AH15" s="43"/>
      <c r="AI15" s="43"/>
      <c r="AJ15" s="43"/>
    </row>
    <row r="16" spans="1:36">
      <c r="A16" s="43" t="s">
        <v>11</v>
      </c>
      <c r="B16" s="43" t="s">
        <v>107</v>
      </c>
      <c r="C16" s="43">
        <v>69</v>
      </c>
      <c r="D16" s="43">
        <v>69</v>
      </c>
      <c r="E16" s="43">
        <v>69</v>
      </c>
      <c r="F16" s="43">
        <v>69</v>
      </c>
      <c r="G16" s="43">
        <v>69</v>
      </c>
      <c r="H16" s="43">
        <v>69</v>
      </c>
      <c r="I16" s="43">
        <v>69</v>
      </c>
      <c r="J16" s="43">
        <v>69</v>
      </c>
      <c r="K16" s="43">
        <v>69</v>
      </c>
      <c r="L16" s="43">
        <v>69</v>
      </c>
      <c r="M16" s="43">
        <v>69</v>
      </c>
      <c r="N16" s="43">
        <v>69</v>
      </c>
      <c r="O16" s="43">
        <v>69</v>
      </c>
      <c r="P16" s="43">
        <v>69</v>
      </c>
      <c r="Q16" s="43">
        <v>69</v>
      </c>
      <c r="R16" s="43">
        <v>69</v>
      </c>
      <c r="S16" s="43">
        <v>69</v>
      </c>
      <c r="T16" s="43">
        <v>69</v>
      </c>
      <c r="U16" s="43">
        <v>69</v>
      </c>
      <c r="V16" s="43">
        <v>69</v>
      </c>
      <c r="W16" s="43">
        <v>69</v>
      </c>
      <c r="X16" s="43">
        <v>69</v>
      </c>
      <c r="Y16" s="43">
        <v>69</v>
      </c>
      <c r="Z16" s="43">
        <v>69</v>
      </c>
      <c r="AA16" s="43">
        <v>69</v>
      </c>
      <c r="AB16" s="43">
        <v>69</v>
      </c>
      <c r="AC16" s="43"/>
      <c r="AD16" s="43"/>
      <c r="AE16" s="43"/>
      <c r="AF16" s="43"/>
      <c r="AG16" s="43"/>
      <c r="AH16" s="43"/>
      <c r="AI16" s="43"/>
      <c r="AJ16" s="43"/>
    </row>
    <row r="17" spans="1:36">
      <c r="A17" s="43" t="s">
        <v>12</v>
      </c>
      <c r="B17" s="43" t="s">
        <v>107</v>
      </c>
      <c r="C17" s="43">
        <v>736.32806396484375</v>
      </c>
      <c r="D17" s="43">
        <v>736.32806396484375</v>
      </c>
      <c r="E17" s="43">
        <v>736.32806396484375</v>
      </c>
      <c r="F17" s="43">
        <v>758.32806396484375</v>
      </c>
      <c r="G17" s="43">
        <v>758.32806396484375</v>
      </c>
      <c r="H17" s="43">
        <v>758.32806396484375</v>
      </c>
      <c r="I17" s="43">
        <v>758.32806396484375</v>
      </c>
      <c r="J17" s="43">
        <v>758.32806396484375</v>
      </c>
      <c r="K17" s="43">
        <v>758.32806396484375</v>
      </c>
      <c r="L17" s="43">
        <v>758.32806396484375</v>
      </c>
      <c r="M17" s="43">
        <v>758.32806396484375</v>
      </c>
      <c r="N17" s="43">
        <v>758.32806396484375</v>
      </c>
      <c r="O17" s="43">
        <v>758.32806396484375</v>
      </c>
      <c r="P17" s="43">
        <v>758.32806396484375</v>
      </c>
      <c r="Q17" s="43">
        <v>758.32806396484375</v>
      </c>
      <c r="R17" s="43">
        <v>758.32806396484375</v>
      </c>
      <c r="S17" s="43">
        <v>758.32806396484375</v>
      </c>
      <c r="T17" s="43">
        <v>758.32806396484375</v>
      </c>
      <c r="U17" s="43">
        <v>758.32806396484375</v>
      </c>
      <c r="V17" s="43">
        <v>758.32806396484375</v>
      </c>
      <c r="W17" s="43">
        <v>758.32806396484375</v>
      </c>
      <c r="X17" s="43">
        <v>758.32806396484375</v>
      </c>
      <c r="Y17" s="43">
        <v>758.32806396484295</v>
      </c>
      <c r="Z17" s="43">
        <v>758.32806396484375</v>
      </c>
      <c r="AA17" s="43">
        <v>758.32806396484375</v>
      </c>
      <c r="AB17" s="43">
        <v>758.32806396484375</v>
      </c>
      <c r="AC17" s="43">
        <v>758.32806396484375</v>
      </c>
      <c r="AD17" s="43">
        <v>758.32806396484375</v>
      </c>
      <c r="AE17" s="43">
        <v>758.32806396484375</v>
      </c>
      <c r="AF17" s="43">
        <v>758.32806396484375</v>
      </c>
      <c r="AG17" s="43">
        <v>758.32806396484375</v>
      </c>
      <c r="AH17" s="43">
        <v>758.32806396484375</v>
      </c>
      <c r="AI17" s="43">
        <v>758.32806396484375</v>
      </c>
      <c r="AJ17" s="43">
        <v>758.32806396484375</v>
      </c>
    </row>
    <row r="18" spans="1:36">
      <c r="A18" s="43" t="s">
        <v>13</v>
      </c>
      <c r="B18" s="43" t="s">
        <v>107</v>
      </c>
      <c r="C18" s="43">
        <v>70.671943664550781</v>
      </c>
      <c r="D18" s="43">
        <v>70.671943664550781</v>
      </c>
      <c r="E18" s="43">
        <v>70.671943664550781</v>
      </c>
      <c r="F18" s="43">
        <v>70.671943664550781</v>
      </c>
      <c r="G18" s="43">
        <v>70.671943664550781</v>
      </c>
      <c r="H18" s="43">
        <v>70.671943664550781</v>
      </c>
      <c r="I18" s="43">
        <v>70.671943664550781</v>
      </c>
      <c r="J18" s="43">
        <v>70.671943664550781</v>
      </c>
      <c r="K18" s="43">
        <v>70.671943664550781</v>
      </c>
      <c r="L18" s="43">
        <v>70.671943664550781</v>
      </c>
      <c r="M18" s="43">
        <v>70.671943664550781</v>
      </c>
      <c r="N18" s="43">
        <v>70.671943664550781</v>
      </c>
      <c r="O18" s="43">
        <v>70.671943664550781</v>
      </c>
      <c r="P18" s="43">
        <v>70.671943664550781</v>
      </c>
      <c r="Q18" s="43">
        <v>70.671943664550781</v>
      </c>
      <c r="R18" s="43">
        <v>70.671943664550781</v>
      </c>
      <c r="S18" s="43">
        <v>70.671943664550781</v>
      </c>
      <c r="T18" s="43">
        <v>70.671943664550781</v>
      </c>
      <c r="U18" s="43">
        <v>70.671943664550781</v>
      </c>
      <c r="V18" s="43">
        <v>70.671943664550781</v>
      </c>
      <c r="W18" s="43">
        <v>70.671943664550781</v>
      </c>
      <c r="X18" s="43">
        <v>70.671943664550781</v>
      </c>
      <c r="Y18" s="43">
        <v>70.671943664550781</v>
      </c>
      <c r="Z18" s="43">
        <v>70.671943664550781</v>
      </c>
      <c r="AA18" s="43">
        <v>70.671943664550781</v>
      </c>
      <c r="AB18" s="43">
        <v>70.671943664550781</v>
      </c>
      <c r="AC18" s="43">
        <v>70.671943664550781</v>
      </c>
      <c r="AD18" s="43">
        <v>70.671943664550781</v>
      </c>
      <c r="AE18" s="43">
        <v>70.671943664550781</v>
      </c>
      <c r="AF18" s="43">
        <v>70.671943664550781</v>
      </c>
      <c r="AG18" s="43">
        <v>70.671943664550781</v>
      </c>
      <c r="AH18" s="43">
        <v>70.671943664550781</v>
      </c>
      <c r="AI18" s="43">
        <v>70.671943664550781</v>
      </c>
      <c r="AJ18" s="43">
        <v>70.671943664550781</v>
      </c>
    </row>
    <row r="19" spans="1:36">
      <c r="A19" s="43" t="s">
        <v>14</v>
      </c>
      <c r="B19" s="43" t="s">
        <v>107</v>
      </c>
      <c r="C19" s="43">
        <v>729.823974609375</v>
      </c>
      <c r="D19" s="43">
        <v>729.823974609375</v>
      </c>
      <c r="E19" s="43">
        <v>729.823974609375</v>
      </c>
      <c r="F19" s="43">
        <v>751.823974609375</v>
      </c>
      <c r="G19" s="43">
        <v>751.823974609375</v>
      </c>
      <c r="H19" s="43">
        <v>751.823974609375</v>
      </c>
      <c r="I19" s="43">
        <v>751.823974609375</v>
      </c>
      <c r="J19" s="43">
        <v>751.823974609375</v>
      </c>
      <c r="K19" s="43">
        <v>751.823974609375</v>
      </c>
      <c r="L19" s="43">
        <v>751.823974609375</v>
      </c>
      <c r="M19" s="43">
        <v>751.823974609375</v>
      </c>
      <c r="N19" s="43">
        <v>751.823974609375</v>
      </c>
      <c r="O19" s="43">
        <v>751.823974609375</v>
      </c>
      <c r="P19" s="43">
        <v>751.823974609375</v>
      </c>
      <c r="Q19" s="43">
        <v>751.823974609375</v>
      </c>
      <c r="R19" s="43">
        <v>751.823974609375</v>
      </c>
      <c r="S19" s="43">
        <v>751.823974609375</v>
      </c>
      <c r="T19" s="43">
        <v>751.823974609375</v>
      </c>
      <c r="U19" s="43">
        <v>751.823974609375</v>
      </c>
      <c r="V19" s="43">
        <v>751.823974609375</v>
      </c>
      <c r="W19" s="43">
        <v>751.823974609375</v>
      </c>
      <c r="X19" s="43">
        <v>751.823974609375</v>
      </c>
      <c r="Y19" s="43">
        <v>751.823974609375</v>
      </c>
      <c r="Z19" s="43">
        <v>751.823974609375</v>
      </c>
      <c r="AA19" s="43">
        <v>751.823974609375</v>
      </c>
      <c r="AB19" s="43">
        <v>751.823974609375</v>
      </c>
      <c r="AC19" s="43">
        <v>751.823974609375</v>
      </c>
      <c r="AD19" s="43">
        <v>751.823974609375</v>
      </c>
      <c r="AE19" s="43">
        <v>751.823974609375</v>
      </c>
      <c r="AF19" s="43">
        <v>751.823974609375</v>
      </c>
      <c r="AG19" s="43">
        <v>751.823974609375</v>
      </c>
      <c r="AH19" s="43">
        <v>751.823974609375</v>
      </c>
      <c r="AI19" s="43">
        <v>751.823974609375</v>
      </c>
      <c r="AJ19" s="43">
        <v>751.823974609375</v>
      </c>
    </row>
    <row r="20" spans="1:36">
      <c r="A20" s="43" t="s">
        <v>15</v>
      </c>
      <c r="B20" s="43" t="s">
        <v>107</v>
      </c>
      <c r="C20" s="43">
        <v>73.175994873046875</v>
      </c>
      <c r="D20" s="43">
        <v>73.175994873046875</v>
      </c>
      <c r="E20" s="43">
        <v>73.175994873046875</v>
      </c>
      <c r="F20" s="43">
        <v>73.175994873046875</v>
      </c>
      <c r="G20" s="43">
        <v>73.175994873046875</v>
      </c>
      <c r="H20" s="43">
        <v>73.175994873046875</v>
      </c>
      <c r="I20" s="43">
        <v>73.175994873046875</v>
      </c>
      <c r="J20" s="43">
        <v>73.175994873046875</v>
      </c>
      <c r="K20" s="43">
        <v>73.175994873046875</v>
      </c>
      <c r="L20" s="43">
        <v>73.175994873046875</v>
      </c>
      <c r="M20" s="43">
        <v>73.175994873046875</v>
      </c>
      <c r="N20" s="43">
        <v>73.175994873046875</v>
      </c>
      <c r="O20" s="43">
        <v>73.175994873046875</v>
      </c>
      <c r="P20" s="43">
        <v>73.175994873046875</v>
      </c>
      <c r="Q20" s="43">
        <v>73.175994873046875</v>
      </c>
      <c r="R20" s="43">
        <v>73.175994873046875</v>
      </c>
      <c r="S20" s="43">
        <v>73.175994873046875</v>
      </c>
      <c r="T20" s="43">
        <v>73.175994873046875</v>
      </c>
      <c r="U20" s="43">
        <v>73.175994873046875</v>
      </c>
      <c r="V20" s="43">
        <v>73.175994873046875</v>
      </c>
      <c r="W20" s="43">
        <v>73.175994873046875</v>
      </c>
      <c r="X20" s="43">
        <v>73.175994873046875</v>
      </c>
      <c r="Y20" s="43">
        <v>73.175994873046875</v>
      </c>
      <c r="Z20" s="43">
        <v>73.175994873046875</v>
      </c>
      <c r="AA20" s="43">
        <v>73.175994873046875</v>
      </c>
      <c r="AB20" s="43">
        <v>73.175994873046875</v>
      </c>
      <c r="AC20" s="43">
        <v>73.175994873046875</v>
      </c>
      <c r="AD20" s="43">
        <v>73.175994873046875</v>
      </c>
      <c r="AE20" s="43">
        <v>73.175994873046875</v>
      </c>
      <c r="AF20" s="43">
        <v>73.175994873046875</v>
      </c>
      <c r="AG20" s="43">
        <v>73.175994873046875</v>
      </c>
      <c r="AH20" s="43">
        <v>73.175994873046875</v>
      </c>
      <c r="AI20" s="43">
        <v>73.175994873046875</v>
      </c>
      <c r="AJ20" s="43">
        <v>73.175994873046875</v>
      </c>
    </row>
    <row r="21" spans="1:36">
      <c r="A21" s="43" t="s">
        <v>16</v>
      </c>
      <c r="B21" s="43" t="s">
        <v>107</v>
      </c>
      <c r="C21" s="43">
        <v>490</v>
      </c>
      <c r="D21" s="43">
        <v>490</v>
      </c>
      <c r="E21" s="43">
        <v>490</v>
      </c>
      <c r="F21" s="43">
        <v>490</v>
      </c>
      <c r="G21" s="43">
        <v>490</v>
      </c>
      <c r="H21" s="43">
        <v>490</v>
      </c>
      <c r="I21" s="43">
        <v>490</v>
      </c>
      <c r="J21" s="43">
        <v>490</v>
      </c>
      <c r="K21" s="43">
        <v>490</v>
      </c>
      <c r="L21" s="43">
        <v>490</v>
      </c>
      <c r="M21" s="43">
        <v>490</v>
      </c>
      <c r="N21" s="43">
        <v>490</v>
      </c>
      <c r="O21" s="43">
        <v>490</v>
      </c>
      <c r="P21" s="43">
        <v>490</v>
      </c>
      <c r="Q21" s="43">
        <v>490</v>
      </c>
      <c r="R21" s="43">
        <v>490</v>
      </c>
      <c r="S21" s="43"/>
      <c r="T21" s="43"/>
      <c r="U21" s="43"/>
      <c r="V21" s="43"/>
    </row>
    <row r="22" spans="1:36">
      <c r="A22" s="43" t="s">
        <v>17</v>
      </c>
      <c r="B22" s="43" t="s">
        <v>107</v>
      </c>
      <c r="C22" s="43">
        <v>532</v>
      </c>
      <c r="D22" s="43">
        <v>532</v>
      </c>
      <c r="E22" s="43">
        <v>597</v>
      </c>
      <c r="F22" s="43">
        <v>597</v>
      </c>
      <c r="G22" s="43">
        <v>597</v>
      </c>
      <c r="H22" s="43">
        <v>597</v>
      </c>
      <c r="I22" s="43">
        <v>597</v>
      </c>
      <c r="J22" s="43">
        <v>597</v>
      </c>
      <c r="K22" s="43">
        <v>597</v>
      </c>
      <c r="L22" s="43">
        <v>597</v>
      </c>
      <c r="M22" s="43">
        <v>597</v>
      </c>
      <c r="N22" s="43">
        <v>597</v>
      </c>
      <c r="O22" s="43">
        <v>597</v>
      </c>
      <c r="P22" s="43">
        <v>597</v>
      </c>
      <c r="Q22" s="43">
        <v>597</v>
      </c>
      <c r="R22" s="43">
        <v>597</v>
      </c>
      <c r="S22" s="43">
        <v>597</v>
      </c>
      <c r="T22" s="43">
        <v>597</v>
      </c>
      <c r="U22" s="43">
        <v>597</v>
      </c>
      <c r="V22" s="43">
        <v>597</v>
      </c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</row>
    <row r="23" spans="1:36">
      <c r="A23" s="43" t="s">
        <v>18</v>
      </c>
      <c r="B23" s="43" t="s">
        <v>107</v>
      </c>
      <c r="C23" s="43">
        <v>523</v>
      </c>
      <c r="D23" s="43">
        <v>523</v>
      </c>
      <c r="E23" s="43">
        <v>523</v>
      </c>
      <c r="F23" s="43">
        <v>588</v>
      </c>
      <c r="G23" s="43">
        <v>588</v>
      </c>
      <c r="H23" s="43">
        <v>588</v>
      </c>
      <c r="I23" s="43">
        <v>588</v>
      </c>
      <c r="J23" s="43">
        <v>588</v>
      </c>
      <c r="K23" s="43">
        <v>588</v>
      </c>
      <c r="L23" s="43">
        <v>588</v>
      </c>
      <c r="M23" s="43">
        <v>588</v>
      </c>
      <c r="N23" s="43">
        <v>588</v>
      </c>
      <c r="O23" s="43">
        <v>588</v>
      </c>
      <c r="P23" s="43">
        <v>588</v>
      </c>
      <c r="Q23" s="43">
        <v>588</v>
      </c>
      <c r="R23" s="43">
        <v>588</v>
      </c>
      <c r="S23" s="43">
        <v>588</v>
      </c>
      <c r="T23" s="43">
        <v>588</v>
      </c>
      <c r="U23" s="43">
        <v>588</v>
      </c>
      <c r="V23" s="43">
        <v>588</v>
      </c>
      <c r="W23" s="43">
        <v>588</v>
      </c>
      <c r="X23" s="43">
        <v>588</v>
      </c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</row>
    <row r="24" spans="1:36">
      <c r="A24" s="43" t="s">
        <v>19</v>
      </c>
      <c r="B24" s="43" t="s">
        <v>107</v>
      </c>
      <c r="C24" s="43">
        <v>516</v>
      </c>
      <c r="D24" s="43">
        <v>516</v>
      </c>
      <c r="E24" s="43">
        <v>516</v>
      </c>
      <c r="F24" s="43">
        <v>516</v>
      </c>
      <c r="G24" s="43">
        <v>516</v>
      </c>
      <c r="H24" s="43">
        <v>568</v>
      </c>
      <c r="I24" s="43">
        <v>568</v>
      </c>
      <c r="J24" s="43">
        <v>568</v>
      </c>
      <c r="K24" s="43">
        <v>568</v>
      </c>
      <c r="L24" s="43">
        <v>568</v>
      </c>
      <c r="M24" s="43">
        <v>568</v>
      </c>
      <c r="N24" s="43">
        <v>568</v>
      </c>
      <c r="O24" s="43">
        <v>568</v>
      </c>
      <c r="P24" s="43">
        <v>568</v>
      </c>
      <c r="Q24" s="43">
        <v>568</v>
      </c>
      <c r="R24" s="43">
        <v>568</v>
      </c>
      <c r="S24" s="43">
        <v>568</v>
      </c>
      <c r="T24" s="43">
        <v>568</v>
      </c>
      <c r="U24" s="43">
        <v>568</v>
      </c>
      <c r="V24" s="43">
        <v>568</v>
      </c>
      <c r="W24" s="43">
        <v>568</v>
      </c>
      <c r="X24" s="43">
        <v>568</v>
      </c>
      <c r="Y24" s="43">
        <v>568</v>
      </c>
      <c r="Z24" s="43">
        <v>568</v>
      </c>
      <c r="AA24" s="43"/>
      <c r="AB24" s="43"/>
      <c r="AC24" s="43"/>
      <c r="AD24" s="43"/>
      <c r="AE24" s="43"/>
      <c r="AF24" s="43"/>
      <c r="AG24" s="43"/>
      <c r="AH24" s="43"/>
      <c r="AI24" s="43"/>
      <c r="AJ24" s="43"/>
    </row>
    <row r="25" spans="1:36">
      <c r="A25" s="43" t="s">
        <v>20</v>
      </c>
      <c r="B25" s="43" t="s">
        <v>107</v>
      </c>
      <c r="C25" s="43">
        <v>245</v>
      </c>
      <c r="D25" s="43">
        <v>245</v>
      </c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</row>
    <row r="26" spans="1:36">
      <c r="A26" s="43" t="s">
        <v>21</v>
      </c>
      <c r="B26" s="43" t="s">
        <v>107</v>
      </c>
      <c r="C26" s="43"/>
      <c r="D26" s="43"/>
      <c r="E26" s="43">
        <v>543.0999755859375</v>
      </c>
      <c r="F26" s="43">
        <v>543.0999755859375</v>
      </c>
      <c r="G26" s="43">
        <v>543.0999755859375</v>
      </c>
      <c r="H26" s="43">
        <v>543.0999755859375</v>
      </c>
      <c r="I26" s="43">
        <v>543.0999755859375</v>
      </c>
      <c r="J26" s="43">
        <v>543.0999755859375</v>
      </c>
      <c r="K26" s="43">
        <v>543.0999755859375</v>
      </c>
      <c r="L26" s="43">
        <v>543.0999755859375</v>
      </c>
      <c r="M26" s="43">
        <v>543.0999755859375</v>
      </c>
      <c r="N26" s="43">
        <v>543.0999755859375</v>
      </c>
      <c r="O26" s="43">
        <v>543.0999755859375</v>
      </c>
      <c r="P26" s="43">
        <v>543.0999755859375</v>
      </c>
      <c r="Q26" s="43">
        <v>543.0999755859375</v>
      </c>
      <c r="R26" s="43">
        <v>543.0999755859375</v>
      </c>
      <c r="S26" s="43">
        <v>543.0999755859375</v>
      </c>
      <c r="T26" s="43">
        <v>543.0999755859375</v>
      </c>
      <c r="U26" s="43">
        <v>543.0999755859375</v>
      </c>
      <c r="V26" s="43">
        <v>543.0999755859375</v>
      </c>
      <c r="W26" s="43">
        <v>543.0999755859375</v>
      </c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</row>
    <row r="27" spans="1:36">
      <c r="A27" s="43" t="s">
        <v>22</v>
      </c>
      <c r="B27" s="43" t="s">
        <v>107</v>
      </c>
      <c r="C27" s="43"/>
      <c r="D27" s="43"/>
      <c r="E27" s="43">
        <v>53.215999603271484</v>
      </c>
      <c r="F27" s="43">
        <v>53.215999603271484</v>
      </c>
      <c r="G27" s="43">
        <v>53.215999603271484</v>
      </c>
      <c r="H27" s="43">
        <v>53.215999603271484</v>
      </c>
      <c r="I27" s="43">
        <v>53.215999603271484</v>
      </c>
      <c r="J27" s="43">
        <v>53.215999603271484</v>
      </c>
      <c r="K27" s="43">
        <v>53.215999603271484</v>
      </c>
      <c r="L27" s="43">
        <v>53.215999603271484</v>
      </c>
      <c r="M27" s="43">
        <v>53.215999603271484</v>
      </c>
      <c r="N27" s="43">
        <v>53.215999603271484</v>
      </c>
      <c r="O27" s="43">
        <v>53.215999603271484</v>
      </c>
      <c r="P27" s="43">
        <v>53.215999603271484</v>
      </c>
      <c r="Q27" s="43">
        <v>53.215999603271484</v>
      </c>
      <c r="R27" s="43">
        <v>53.215999603271484</v>
      </c>
      <c r="S27" s="43">
        <v>53.215999603271484</v>
      </c>
      <c r="T27" s="43">
        <v>53.215999603271484</v>
      </c>
      <c r="U27" s="43">
        <v>53.215999603271484</v>
      </c>
      <c r="V27" s="43">
        <v>53.215999603271484</v>
      </c>
      <c r="W27" s="43">
        <v>53.215999603271484</v>
      </c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</row>
    <row r="28" spans="1:36">
      <c r="A28" s="43" t="s">
        <v>23</v>
      </c>
      <c r="B28" s="43" t="s">
        <v>107</v>
      </c>
      <c r="C28" s="43">
        <v>199</v>
      </c>
      <c r="D28" s="43">
        <v>199</v>
      </c>
      <c r="E28" s="43">
        <v>221</v>
      </c>
      <c r="F28" s="43">
        <v>221</v>
      </c>
      <c r="G28" s="43">
        <v>221</v>
      </c>
      <c r="H28" s="43">
        <v>221</v>
      </c>
      <c r="I28" s="43">
        <v>221</v>
      </c>
      <c r="J28" s="43">
        <v>221</v>
      </c>
      <c r="K28" s="43">
        <v>221</v>
      </c>
      <c r="L28" s="43">
        <v>221</v>
      </c>
      <c r="M28" s="43">
        <v>221</v>
      </c>
      <c r="N28" s="43">
        <v>221</v>
      </c>
      <c r="O28" s="43"/>
      <c r="P28" s="43"/>
      <c r="Q28" s="43"/>
      <c r="R28" s="43"/>
      <c r="S28" s="43"/>
      <c r="T28" s="43"/>
      <c r="U28" s="43"/>
      <c r="V28" s="43"/>
    </row>
    <row r="29" spans="1:36">
      <c r="A29" s="43" t="s">
        <v>24</v>
      </c>
      <c r="B29" s="43" t="s">
        <v>105</v>
      </c>
      <c r="C29" s="43">
        <v>41</v>
      </c>
      <c r="D29" s="43">
        <v>41</v>
      </c>
      <c r="E29" s="43">
        <v>41</v>
      </c>
      <c r="F29" s="43">
        <v>41</v>
      </c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</row>
    <row r="30" spans="1:36">
      <c r="A30" s="43" t="s">
        <v>25</v>
      </c>
      <c r="B30" s="43" t="s">
        <v>105</v>
      </c>
      <c r="C30" s="43">
        <v>41</v>
      </c>
      <c r="D30" s="43">
        <v>41</v>
      </c>
      <c r="E30" s="43">
        <v>41</v>
      </c>
      <c r="F30" s="43">
        <v>41</v>
      </c>
      <c r="G30" s="43">
        <v>41</v>
      </c>
      <c r="H30" s="43">
        <v>41</v>
      </c>
      <c r="I30" s="43">
        <v>41</v>
      </c>
      <c r="J30" s="43">
        <v>41</v>
      </c>
      <c r="K30" s="43">
        <v>41</v>
      </c>
      <c r="L30" s="43">
        <v>41</v>
      </c>
      <c r="M30" s="43">
        <v>41</v>
      </c>
      <c r="N30" s="43"/>
      <c r="O30" s="43"/>
      <c r="P30" s="43"/>
      <c r="Q30" s="43"/>
      <c r="R30" s="43"/>
      <c r="S30" s="43"/>
      <c r="T30" s="43"/>
      <c r="U30" s="43"/>
      <c r="V30" s="43"/>
    </row>
    <row r="31" spans="1:36">
      <c r="A31" s="43" t="s">
        <v>26</v>
      </c>
      <c r="B31" s="43" t="s">
        <v>105</v>
      </c>
      <c r="C31" s="43">
        <v>41</v>
      </c>
      <c r="D31" s="43">
        <v>41</v>
      </c>
      <c r="E31" s="43">
        <v>41</v>
      </c>
      <c r="F31" s="43">
        <v>41</v>
      </c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</row>
    <row r="32" spans="1:36">
      <c r="A32" s="43" t="s">
        <v>27</v>
      </c>
      <c r="B32" s="43" t="s">
        <v>105</v>
      </c>
      <c r="C32" s="43">
        <v>45</v>
      </c>
      <c r="D32" s="43">
        <v>45</v>
      </c>
      <c r="E32" s="43">
        <v>45</v>
      </c>
      <c r="F32" s="43">
        <v>45</v>
      </c>
      <c r="G32" s="43">
        <v>45</v>
      </c>
      <c r="H32" s="43">
        <v>45</v>
      </c>
      <c r="I32" s="43">
        <v>45</v>
      </c>
      <c r="J32" s="43">
        <v>45</v>
      </c>
      <c r="K32" s="43">
        <v>45</v>
      </c>
      <c r="L32" s="43">
        <v>45</v>
      </c>
      <c r="M32" s="43">
        <v>45</v>
      </c>
      <c r="N32" s="43"/>
      <c r="O32" s="43"/>
      <c r="P32" s="43"/>
      <c r="Q32" s="43"/>
      <c r="R32" s="43"/>
      <c r="S32" s="43"/>
      <c r="T32" s="43"/>
      <c r="U32" s="43"/>
      <c r="V32" s="43"/>
    </row>
    <row r="33" spans="1:36">
      <c r="A33" s="43" t="s">
        <v>28</v>
      </c>
      <c r="B33" s="43" t="s">
        <v>105</v>
      </c>
      <c r="C33" s="43">
        <v>44</v>
      </c>
      <c r="D33" s="43">
        <v>44</v>
      </c>
      <c r="E33" s="43">
        <v>44</v>
      </c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</row>
    <row r="34" spans="1:36">
      <c r="A34" s="43" t="s">
        <v>29</v>
      </c>
      <c r="B34" s="43" t="s">
        <v>105</v>
      </c>
      <c r="C34" s="43">
        <v>41</v>
      </c>
      <c r="D34" s="43">
        <v>41</v>
      </c>
      <c r="E34" s="43">
        <v>41</v>
      </c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</row>
    <row r="35" spans="1:36">
      <c r="A35" s="43" t="s">
        <v>30</v>
      </c>
      <c r="B35" s="43" t="s">
        <v>105</v>
      </c>
      <c r="C35" s="43">
        <v>43</v>
      </c>
      <c r="D35" s="43">
        <v>43</v>
      </c>
      <c r="E35" s="43">
        <v>43</v>
      </c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</row>
    <row r="36" spans="1:36">
      <c r="A36" s="43" t="s">
        <v>31</v>
      </c>
      <c r="B36" s="43" t="s">
        <v>105</v>
      </c>
      <c r="C36" s="43">
        <v>43</v>
      </c>
      <c r="D36" s="43">
        <v>43</v>
      </c>
      <c r="E36" s="43">
        <v>43</v>
      </c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</row>
    <row r="37" spans="1:36">
      <c r="A37" s="43" t="s">
        <v>32</v>
      </c>
      <c r="B37" s="43" t="s">
        <v>105</v>
      </c>
      <c r="C37" s="43">
        <v>72</v>
      </c>
      <c r="D37" s="43">
        <v>72</v>
      </c>
      <c r="E37" s="43">
        <v>72</v>
      </c>
      <c r="F37" s="43">
        <v>72</v>
      </c>
      <c r="G37" s="43">
        <v>72</v>
      </c>
      <c r="H37" s="43">
        <v>72</v>
      </c>
      <c r="I37" s="43">
        <v>72</v>
      </c>
      <c r="J37" s="43">
        <v>72</v>
      </c>
      <c r="K37" s="43">
        <v>72</v>
      </c>
      <c r="L37" s="43">
        <v>72</v>
      </c>
      <c r="M37" s="43">
        <v>72</v>
      </c>
      <c r="N37" s="43">
        <v>72</v>
      </c>
      <c r="O37" s="43">
        <v>72</v>
      </c>
      <c r="P37" s="43"/>
      <c r="Q37" s="43"/>
      <c r="R37" s="43"/>
      <c r="S37" s="43"/>
      <c r="T37" s="43"/>
      <c r="U37" s="43"/>
      <c r="V37" s="43"/>
    </row>
    <row r="38" spans="1:36">
      <c r="A38" s="43" t="s">
        <v>33</v>
      </c>
      <c r="B38" s="43" t="s">
        <v>105</v>
      </c>
      <c r="C38" s="43">
        <v>45</v>
      </c>
      <c r="D38" s="43">
        <v>45</v>
      </c>
      <c r="E38" s="43">
        <v>45</v>
      </c>
      <c r="F38" s="43">
        <v>45</v>
      </c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</row>
    <row r="39" spans="1:36">
      <c r="A39" s="43" t="s">
        <v>34</v>
      </c>
      <c r="B39" s="43" t="s">
        <v>105</v>
      </c>
      <c r="C39" s="43">
        <v>45</v>
      </c>
      <c r="D39" s="43">
        <v>45</v>
      </c>
      <c r="E39" s="43">
        <v>45</v>
      </c>
      <c r="F39" s="43">
        <v>45</v>
      </c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</row>
    <row r="40" spans="1:36">
      <c r="A40" s="43" t="s">
        <v>35</v>
      </c>
      <c r="B40" s="43" t="s">
        <v>105</v>
      </c>
      <c r="C40" s="43">
        <v>46</v>
      </c>
      <c r="D40" s="43">
        <v>46</v>
      </c>
      <c r="E40" s="43">
        <v>46</v>
      </c>
      <c r="F40" s="43">
        <v>46</v>
      </c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</row>
    <row r="41" spans="1:36">
      <c r="A41" s="43" t="s">
        <v>36</v>
      </c>
      <c r="B41" s="43" t="s">
        <v>105</v>
      </c>
      <c r="C41" s="43">
        <v>45</v>
      </c>
      <c r="D41" s="43">
        <v>45</v>
      </c>
      <c r="E41" s="43">
        <v>45</v>
      </c>
      <c r="F41" s="43">
        <v>45</v>
      </c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</row>
    <row r="42" spans="1:36">
      <c r="A42" s="43" t="s">
        <v>37</v>
      </c>
      <c r="B42" s="43" t="s">
        <v>105</v>
      </c>
      <c r="C42" s="43">
        <v>46</v>
      </c>
      <c r="D42" s="43">
        <v>46</v>
      </c>
      <c r="E42" s="43">
        <v>46</v>
      </c>
      <c r="F42" s="43">
        <v>46</v>
      </c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</row>
    <row r="43" spans="1:36">
      <c r="A43" s="43" t="s">
        <v>38</v>
      </c>
      <c r="B43" s="43" t="s">
        <v>105</v>
      </c>
      <c r="C43" s="43">
        <v>74</v>
      </c>
      <c r="D43" s="43">
        <v>74</v>
      </c>
      <c r="E43" s="43">
        <v>74</v>
      </c>
      <c r="F43" s="43">
        <v>74</v>
      </c>
      <c r="G43" s="43">
        <v>74</v>
      </c>
      <c r="H43" s="43">
        <v>74</v>
      </c>
      <c r="I43" s="43">
        <v>74</v>
      </c>
      <c r="J43" s="43">
        <v>74</v>
      </c>
      <c r="K43" s="43">
        <v>74</v>
      </c>
      <c r="L43" s="43">
        <v>74</v>
      </c>
      <c r="M43" s="43">
        <v>74</v>
      </c>
      <c r="N43" s="43">
        <v>74</v>
      </c>
      <c r="O43" s="43">
        <v>74</v>
      </c>
      <c r="P43" s="43"/>
      <c r="Q43" s="43"/>
      <c r="R43" s="43"/>
      <c r="S43" s="43"/>
      <c r="T43" s="43"/>
      <c r="U43" s="43"/>
      <c r="V43" s="43"/>
    </row>
    <row r="44" spans="1:36">
      <c r="A44" s="43" t="s">
        <v>39</v>
      </c>
      <c r="B44" s="43" t="s">
        <v>105</v>
      </c>
      <c r="C44" s="43">
        <v>75</v>
      </c>
      <c r="D44" s="43">
        <v>75</v>
      </c>
      <c r="E44" s="43">
        <v>75</v>
      </c>
      <c r="F44" s="43">
        <v>75</v>
      </c>
      <c r="G44" s="43">
        <v>75</v>
      </c>
      <c r="H44" s="43">
        <v>75</v>
      </c>
      <c r="I44" s="43">
        <v>75</v>
      </c>
      <c r="J44" s="43">
        <v>75</v>
      </c>
      <c r="K44" s="43">
        <v>75</v>
      </c>
      <c r="L44" s="43">
        <v>75</v>
      </c>
      <c r="M44" s="43">
        <v>75</v>
      </c>
      <c r="N44" s="43">
        <v>75</v>
      </c>
      <c r="O44" s="43">
        <v>75</v>
      </c>
      <c r="P44" s="43"/>
      <c r="Q44" s="43"/>
      <c r="R44" s="43"/>
      <c r="S44" s="43"/>
      <c r="T44" s="43"/>
      <c r="U44" s="43"/>
      <c r="V44" s="43"/>
    </row>
    <row r="45" spans="1:36">
      <c r="A45" s="43" t="s">
        <v>40</v>
      </c>
      <c r="B45" s="43" t="s">
        <v>105</v>
      </c>
      <c r="C45" s="43">
        <v>76</v>
      </c>
      <c r="D45" s="43">
        <v>76</v>
      </c>
      <c r="E45" s="43">
        <v>76</v>
      </c>
      <c r="F45" s="43">
        <v>76</v>
      </c>
      <c r="G45" s="43">
        <v>76</v>
      </c>
      <c r="H45" s="43">
        <v>76</v>
      </c>
      <c r="I45" s="43">
        <v>76</v>
      </c>
      <c r="J45" s="43">
        <v>76</v>
      </c>
      <c r="K45" s="43">
        <v>76</v>
      </c>
      <c r="L45" s="43">
        <v>76</v>
      </c>
      <c r="M45" s="43">
        <v>76</v>
      </c>
      <c r="N45" s="43">
        <v>76</v>
      </c>
      <c r="O45" s="43">
        <v>76</v>
      </c>
      <c r="P45" s="43"/>
      <c r="Q45" s="43"/>
      <c r="R45" s="43"/>
      <c r="S45" s="43"/>
      <c r="T45" s="43"/>
      <c r="U45" s="43"/>
      <c r="V45" s="43"/>
    </row>
    <row r="46" spans="1:36">
      <c r="A46" s="43" t="s">
        <v>41</v>
      </c>
      <c r="B46" s="43" t="s">
        <v>105</v>
      </c>
      <c r="C46" s="43"/>
      <c r="D46" s="43"/>
      <c r="E46" s="43"/>
      <c r="F46" s="43"/>
      <c r="G46" s="43"/>
      <c r="H46" s="43">
        <v>214.80000305175781</v>
      </c>
      <c r="I46" s="43">
        <v>214.80000305175781</v>
      </c>
      <c r="J46" s="43">
        <v>429.60000610351563</v>
      </c>
      <c r="K46" s="43">
        <v>429.60000610351563</v>
      </c>
      <c r="L46" s="43">
        <v>429.60000610351563</v>
      </c>
      <c r="M46" s="43">
        <v>429.60000610351563</v>
      </c>
      <c r="N46" s="43">
        <v>1288.800048828125</v>
      </c>
      <c r="O46" s="43">
        <v>1288.800048828125</v>
      </c>
      <c r="P46" s="43">
        <v>1288.800048828125</v>
      </c>
      <c r="Q46" s="43">
        <v>1288.800048828125</v>
      </c>
      <c r="R46" s="43">
        <v>1288.800048828125</v>
      </c>
      <c r="S46" s="43">
        <v>1288.800048828125</v>
      </c>
      <c r="T46" s="43">
        <v>1288.800048828125</v>
      </c>
      <c r="U46" s="43">
        <v>1288.800048828125</v>
      </c>
      <c r="V46" s="43">
        <v>1288.800048828125</v>
      </c>
      <c r="W46" s="43">
        <v>1288.800048828125</v>
      </c>
      <c r="X46" s="43">
        <v>1288.800048828125</v>
      </c>
      <c r="Y46" s="43">
        <v>1288.800048828125</v>
      </c>
      <c r="Z46" s="43">
        <v>1288.800048828125</v>
      </c>
      <c r="AA46" s="43">
        <v>1288.800048828125</v>
      </c>
      <c r="AB46" s="43">
        <v>1288.800048828125</v>
      </c>
      <c r="AC46" s="43">
        <v>1288.800048828125</v>
      </c>
      <c r="AD46" s="43">
        <v>1288.800048828125</v>
      </c>
      <c r="AE46" s="43">
        <v>1288.800048828125</v>
      </c>
      <c r="AF46" s="43">
        <v>1288.800048828125</v>
      </c>
      <c r="AG46" s="43">
        <v>1288.800048828125</v>
      </c>
      <c r="AH46" s="43">
        <v>1288.800048828125</v>
      </c>
      <c r="AI46" s="43">
        <v>1288.800048828125</v>
      </c>
      <c r="AJ46" s="43">
        <v>1288.800048828125</v>
      </c>
    </row>
    <row r="47" spans="1:36">
      <c r="A47" s="43" t="s">
        <v>187</v>
      </c>
      <c r="B47" s="43" t="s">
        <v>105</v>
      </c>
      <c r="W47" s="43">
        <v>856</v>
      </c>
      <c r="X47" s="43">
        <v>856</v>
      </c>
      <c r="Y47" s="43">
        <v>1070</v>
      </c>
      <c r="Z47" s="43">
        <v>1070</v>
      </c>
      <c r="AA47" s="43">
        <v>1926</v>
      </c>
      <c r="AB47" s="43">
        <v>1926</v>
      </c>
      <c r="AC47" s="43">
        <v>3424</v>
      </c>
      <c r="AD47" s="43">
        <v>3424</v>
      </c>
      <c r="AE47" s="43">
        <v>3424</v>
      </c>
      <c r="AF47" s="43">
        <v>3424</v>
      </c>
      <c r="AG47" s="43">
        <v>3424</v>
      </c>
      <c r="AH47" s="43">
        <v>3424</v>
      </c>
      <c r="AI47" s="43">
        <v>3424</v>
      </c>
      <c r="AJ47" s="43">
        <v>3424</v>
      </c>
    </row>
    <row r="48" spans="1:36">
      <c r="A48" s="43" t="s">
        <v>42</v>
      </c>
      <c r="B48" s="43" t="s">
        <v>105</v>
      </c>
      <c r="C48" s="43">
        <v>45</v>
      </c>
      <c r="D48" s="43">
        <v>45</v>
      </c>
      <c r="E48" s="43">
        <v>45</v>
      </c>
      <c r="F48" s="43">
        <v>45</v>
      </c>
      <c r="G48" s="43">
        <v>45</v>
      </c>
      <c r="H48" s="43">
        <v>45</v>
      </c>
      <c r="I48" s="43">
        <v>45</v>
      </c>
      <c r="J48" s="43">
        <v>45</v>
      </c>
      <c r="K48" s="43">
        <v>45</v>
      </c>
      <c r="L48" s="43">
        <v>45</v>
      </c>
      <c r="M48" s="43">
        <v>45</v>
      </c>
      <c r="N48" s="43"/>
      <c r="O48" s="43"/>
      <c r="P48" s="43"/>
      <c r="Q48" s="43"/>
      <c r="R48" s="43"/>
      <c r="S48" s="43"/>
      <c r="T48" s="43"/>
      <c r="U48" s="43"/>
      <c r="V48" s="43"/>
    </row>
    <row r="49" spans="1:36">
      <c r="A49" s="43" t="s">
        <v>43</v>
      </c>
      <c r="B49" s="43" t="s">
        <v>105</v>
      </c>
      <c r="C49" s="43">
        <v>74</v>
      </c>
      <c r="D49" s="43">
        <v>74</v>
      </c>
      <c r="E49" s="43">
        <v>74</v>
      </c>
      <c r="F49" s="43">
        <v>74</v>
      </c>
      <c r="G49" s="43">
        <v>74</v>
      </c>
      <c r="H49" s="43">
        <v>74</v>
      </c>
      <c r="I49" s="43">
        <v>74</v>
      </c>
      <c r="J49" s="43">
        <v>74</v>
      </c>
      <c r="K49" s="43">
        <v>74</v>
      </c>
      <c r="L49" s="43">
        <v>74</v>
      </c>
      <c r="M49" s="43">
        <v>74</v>
      </c>
      <c r="N49" s="43">
        <v>74</v>
      </c>
      <c r="O49" s="43">
        <v>74</v>
      </c>
      <c r="P49" s="43">
        <v>74</v>
      </c>
      <c r="Q49" s="43">
        <v>74</v>
      </c>
      <c r="R49" s="43"/>
      <c r="S49" s="43"/>
      <c r="T49" s="43"/>
      <c r="U49" s="43"/>
      <c r="V49" s="43"/>
    </row>
    <row r="50" spans="1:36">
      <c r="A50" s="43" t="s">
        <v>44</v>
      </c>
      <c r="B50" s="43" t="s">
        <v>105</v>
      </c>
      <c r="C50" s="43">
        <v>140</v>
      </c>
      <c r="D50" s="43">
        <v>140</v>
      </c>
      <c r="E50" s="43">
        <v>140</v>
      </c>
      <c r="F50" s="43">
        <v>140</v>
      </c>
      <c r="G50" s="43">
        <v>140</v>
      </c>
      <c r="H50" s="43">
        <v>140</v>
      </c>
      <c r="I50" s="43">
        <v>140</v>
      </c>
      <c r="J50" s="43">
        <v>140</v>
      </c>
      <c r="K50" s="43">
        <v>140</v>
      </c>
      <c r="L50" s="43">
        <v>140</v>
      </c>
      <c r="M50" s="43">
        <v>140</v>
      </c>
      <c r="N50" s="43">
        <v>140</v>
      </c>
      <c r="O50" s="43">
        <v>140</v>
      </c>
      <c r="P50" s="43">
        <v>140</v>
      </c>
      <c r="Q50" s="43">
        <v>140</v>
      </c>
      <c r="R50" s="43">
        <v>140</v>
      </c>
      <c r="S50" s="43">
        <v>140</v>
      </c>
      <c r="T50" s="43">
        <v>140</v>
      </c>
      <c r="U50" s="43">
        <v>140</v>
      </c>
      <c r="V50" s="43">
        <v>140</v>
      </c>
      <c r="W50" s="43">
        <v>140</v>
      </c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</row>
    <row r="51" spans="1:36">
      <c r="A51" s="43" t="s">
        <v>45</v>
      </c>
      <c r="B51" s="43" t="s">
        <v>105</v>
      </c>
      <c r="C51" s="43">
        <v>73</v>
      </c>
      <c r="D51" s="43">
        <v>73</v>
      </c>
      <c r="E51" s="43">
        <v>73</v>
      </c>
      <c r="F51" s="43">
        <v>73</v>
      </c>
      <c r="G51" s="43">
        <v>73</v>
      </c>
      <c r="H51" s="43">
        <v>73</v>
      </c>
      <c r="I51" s="43">
        <v>73</v>
      </c>
      <c r="J51" s="43">
        <v>73</v>
      </c>
      <c r="K51" s="43">
        <v>73</v>
      </c>
      <c r="L51" s="43">
        <v>73</v>
      </c>
      <c r="M51" s="43">
        <v>73</v>
      </c>
      <c r="N51" s="43">
        <v>73</v>
      </c>
      <c r="O51" s="43">
        <v>73</v>
      </c>
      <c r="P51" s="43">
        <v>73</v>
      </c>
      <c r="Q51" s="43">
        <v>73</v>
      </c>
      <c r="R51" s="43">
        <v>73</v>
      </c>
      <c r="S51" s="43">
        <v>73</v>
      </c>
      <c r="T51" s="43">
        <v>73</v>
      </c>
      <c r="U51" s="43">
        <v>73</v>
      </c>
      <c r="V51" s="43">
        <v>73</v>
      </c>
      <c r="W51" s="43">
        <v>73</v>
      </c>
      <c r="X51" s="43">
        <v>73</v>
      </c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</row>
    <row r="52" spans="1:36">
      <c r="A52" s="43" t="s">
        <v>46</v>
      </c>
      <c r="B52" s="43" t="s">
        <v>105</v>
      </c>
      <c r="C52" s="43">
        <v>73</v>
      </c>
      <c r="D52" s="43">
        <v>73</v>
      </c>
      <c r="E52" s="43">
        <v>73</v>
      </c>
      <c r="F52" s="43">
        <v>73</v>
      </c>
      <c r="G52" s="43">
        <v>73</v>
      </c>
      <c r="H52" s="43">
        <v>73</v>
      </c>
      <c r="I52" s="43">
        <v>73</v>
      </c>
      <c r="J52" s="43">
        <v>73</v>
      </c>
      <c r="K52" s="43">
        <v>73</v>
      </c>
      <c r="L52" s="43">
        <v>73</v>
      </c>
      <c r="M52" s="43">
        <v>73</v>
      </c>
      <c r="N52" s="43">
        <v>73</v>
      </c>
      <c r="O52" s="43">
        <v>73</v>
      </c>
      <c r="P52" s="43">
        <v>73</v>
      </c>
      <c r="Q52" s="43">
        <v>73</v>
      </c>
      <c r="R52" s="43">
        <v>73</v>
      </c>
      <c r="S52" s="43">
        <v>73</v>
      </c>
      <c r="T52" s="43">
        <v>73</v>
      </c>
      <c r="U52" s="43">
        <v>73</v>
      </c>
      <c r="V52" s="43">
        <v>73</v>
      </c>
      <c r="W52" s="43">
        <v>73</v>
      </c>
      <c r="X52" s="43">
        <v>73</v>
      </c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</row>
    <row r="53" spans="1:36">
      <c r="A53" s="43" t="s">
        <v>47</v>
      </c>
      <c r="B53" s="43" t="s">
        <v>105</v>
      </c>
      <c r="C53" s="43">
        <v>73</v>
      </c>
      <c r="D53" s="43">
        <v>73</v>
      </c>
      <c r="E53" s="43">
        <v>73</v>
      </c>
      <c r="F53" s="43">
        <v>73</v>
      </c>
      <c r="G53" s="43">
        <v>73</v>
      </c>
      <c r="H53" s="43">
        <v>73</v>
      </c>
      <c r="I53" s="43">
        <v>73</v>
      </c>
      <c r="J53" s="43">
        <v>73</v>
      </c>
      <c r="K53" s="43">
        <v>73</v>
      </c>
      <c r="L53" s="43">
        <v>73</v>
      </c>
      <c r="M53" s="43">
        <v>73</v>
      </c>
      <c r="N53" s="43">
        <v>73</v>
      </c>
      <c r="O53" s="43">
        <v>73</v>
      </c>
      <c r="P53" s="43">
        <v>73</v>
      </c>
      <c r="Q53" s="43">
        <v>73</v>
      </c>
      <c r="R53" s="43">
        <v>73</v>
      </c>
      <c r="S53" s="43">
        <v>73</v>
      </c>
      <c r="T53" s="43">
        <v>73</v>
      </c>
      <c r="U53" s="43">
        <v>73</v>
      </c>
      <c r="V53" s="43">
        <v>73</v>
      </c>
      <c r="W53" s="43">
        <v>73</v>
      </c>
      <c r="X53" s="43">
        <v>73</v>
      </c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</row>
    <row r="54" spans="1:36">
      <c r="A54" s="43" t="s">
        <v>48</v>
      </c>
      <c r="B54" s="43" t="s">
        <v>105</v>
      </c>
      <c r="C54" s="43">
        <v>46</v>
      </c>
      <c r="D54" s="43">
        <v>46</v>
      </c>
      <c r="E54" s="43">
        <v>46</v>
      </c>
      <c r="F54" s="43">
        <v>46</v>
      </c>
      <c r="G54" s="43">
        <v>46</v>
      </c>
      <c r="H54" s="43">
        <v>46</v>
      </c>
      <c r="I54" s="43">
        <v>46</v>
      </c>
      <c r="J54" s="43">
        <v>46</v>
      </c>
      <c r="K54" s="43">
        <v>46</v>
      </c>
      <c r="L54" s="43">
        <v>46</v>
      </c>
      <c r="M54" s="43">
        <v>46</v>
      </c>
      <c r="N54" s="43"/>
      <c r="O54" s="43"/>
      <c r="P54" s="43"/>
      <c r="Q54" s="43"/>
      <c r="R54" s="43"/>
      <c r="S54" s="43"/>
      <c r="T54" s="43"/>
      <c r="U54" s="43"/>
      <c r="V54" s="43"/>
    </row>
    <row r="55" spans="1:36">
      <c r="A55" s="43" t="s">
        <v>49</v>
      </c>
      <c r="B55" s="43" t="s">
        <v>105</v>
      </c>
      <c r="C55" s="43">
        <v>46</v>
      </c>
      <c r="D55" s="43">
        <v>46</v>
      </c>
      <c r="E55" s="43">
        <v>46</v>
      </c>
      <c r="F55" s="43">
        <v>46</v>
      </c>
      <c r="G55" s="43">
        <v>46</v>
      </c>
      <c r="H55" s="43">
        <v>46</v>
      </c>
      <c r="I55" s="43">
        <v>46</v>
      </c>
      <c r="J55" s="43">
        <v>46</v>
      </c>
      <c r="K55" s="43">
        <v>46</v>
      </c>
      <c r="L55" s="43">
        <v>46</v>
      </c>
      <c r="M55" s="43">
        <v>46</v>
      </c>
      <c r="N55" s="43"/>
      <c r="O55" s="43"/>
      <c r="P55" s="43"/>
      <c r="Q55" s="43"/>
      <c r="R55" s="43"/>
      <c r="S55" s="43"/>
      <c r="T55" s="43"/>
      <c r="U55" s="43"/>
      <c r="V55" s="43"/>
    </row>
    <row r="56" spans="1:36">
      <c r="A56" s="43" t="s">
        <v>50</v>
      </c>
      <c r="B56" s="43" t="s">
        <v>105</v>
      </c>
      <c r="C56" s="43">
        <v>46</v>
      </c>
      <c r="D56" s="43">
        <v>46</v>
      </c>
      <c r="E56" s="43">
        <v>46</v>
      </c>
      <c r="F56" s="43">
        <v>46</v>
      </c>
      <c r="G56" s="43">
        <v>46</v>
      </c>
      <c r="H56" s="43">
        <v>46</v>
      </c>
      <c r="I56" s="43">
        <v>46</v>
      </c>
      <c r="J56" s="43">
        <v>46</v>
      </c>
      <c r="K56" s="43">
        <v>46</v>
      </c>
      <c r="L56" s="43">
        <v>46</v>
      </c>
      <c r="M56" s="43">
        <v>46</v>
      </c>
      <c r="N56" s="43"/>
      <c r="O56" s="43"/>
      <c r="P56" s="43"/>
      <c r="Q56" s="43"/>
      <c r="R56" s="43"/>
      <c r="S56" s="43"/>
      <c r="T56" s="43"/>
      <c r="U56" s="43"/>
      <c r="V56" s="43"/>
    </row>
    <row r="57" spans="1:36">
      <c r="A57" s="43" t="s">
        <v>51</v>
      </c>
      <c r="B57" s="43" t="s">
        <v>105</v>
      </c>
      <c r="C57" s="43">
        <v>45</v>
      </c>
      <c r="D57" s="43">
        <v>45</v>
      </c>
      <c r="E57" s="43">
        <v>45</v>
      </c>
      <c r="F57" s="43">
        <v>45</v>
      </c>
      <c r="G57" s="43">
        <v>45</v>
      </c>
      <c r="H57" s="43">
        <v>45</v>
      </c>
      <c r="I57" s="43">
        <v>45</v>
      </c>
      <c r="J57" s="43">
        <v>45</v>
      </c>
      <c r="K57" s="43">
        <v>45</v>
      </c>
      <c r="L57" s="43">
        <v>45</v>
      </c>
      <c r="M57" s="43">
        <v>45</v>
      </c>
      <c r="N57" s="43"/>
      <c r="O57" s="43"/>
      <c r="P57" s="43"/>
      <c r="Q57" s="43"/>
      <c r="R57" s="43"/>
      <c r="S57" s="43"/>
      <c r="T57" s="43"/>
      <c r="U57" s="43"/>
      <c r="V57" s="43"/>
    </row>
    <row r="58" spans="1:36">
      <c r="A58" s="43" t="s">
        <v>52</v>
      </c>
      <c r="B58" s="43" t="s">
        <v>105</v>
      </c>
      <c r="C58" s="43">
        <v>47</v>
      </c>
      <c r="D58" s="43">
        <v>47</v>
      </c>
      <c r="E58" s="43">
        <v>47</v>
      </c>
      <c r="F58" s="43">
        <v>47</v>
      </c>
      <c r="G58" s="43">
        <v>47</v>
      </c>
      <c r="H58" s="43">
        <v>47</v>
      </c>
      <c r="I58" s="43">
        <v>47</v>
      </c>
      <c r="J58" s="43">
        <v>47</v>
      </c>
      <c r="K58" s="43">
        <v>47</v>
      </c>
      <c r="L58" s="43">
        <v>47</v>
      </c>
      <c r="M58" s="43">
        <v>47</v>
      </c>
      <c r="N58" s="43"/>
      <c r="O58" s="43"/>
      <c r="P58" s="43"/>
      <c r="Q58" s="43"/>
      <c r="R58" s="43"/>
      <c r="S58" s="43"/>
      <c r="T58" s="43"/>
      <c r="U58" s="43"/>
      <c r="V58" s="43"/>
    </row>
    <row r="59" spans="1:36">
      <c r="A59" s="43" t="s">
        <v>53</v>
      </c>
      <c r="B59" s="43" t="s">
        <v>105</v>
      </c>
      <c r="C59" s="43">
        <v>78</v>
      </c>
      <c r="D59" s="43">
        <v>78</v>
      </c>
      <c r="E59" s="43">
        <v>78</v>
      </c>
      <c r="F59" s="43">
        <v>78</v>
      </c>
      <c r="G59" s="43">
        <v>78</v>
      </c>
      <c r="H59" s="43">
        <v>78</v>
      </c>
      <c r="I59" s="43">
        <v>78</v>
      </c>
      <c r="J59" s="43">
        <v>78</v>
      </c>
      <c r="K59" s="43">
        <v>78</v>
      </c>
      <c r="L59" s="43">
        <v>78</v>
      </c>
      <c r="M59" s="43">
        <v>78</v>
      </c>
      <c r="N59" s="43">
        <v>78</v>
      </c>
      <c r="O59" s="43">
        <v>78</v>
      </c>
      <c r="P59" s="43">
        <v>78</v>
      </c>
      <c r="Q59" s="43">
        <v>78</v>
      </c>
      <c r="R59" s="43"/>
      <c r="S59" s="43"/>
      <c r="T59" s="43"/>
      <c r="U59" s="43"/>
      <c r="V59" s="43"/>
    </row>
    <row r="60" spans="1:36">
      <c r="A60" s="43" t="s">
        <v>54</v>
      </c>
      <c r="B60" s="43" t="s">
        <v>105</v>
      </c>
      <c r="C60" s="43">
        <v>77</v>
      </c>
      <c r="D60" s="43">
        <v>77</v>
      </c>
      <c r="E60" s="43">
        <v>77</v>
      </c>
      <c r="F60" s="43">
        <v>77</v>
      </c>
      <c r="G60" s="43">
        <v>77</v>
      </c>
      <c r="H60" s="43">
        <v>77</v>
      </c>
      <c r="I60" s="43">
        <v>77</v>
      </c>
      <c r="J60" s="43">
        <v>77</v>
      </c>
      <c r="K60" s="43">
        <v>77</v>
      </c>
      <c r="L60" s="43">
        <v>77</v>
      </c>
      <c r="M60" s="43">
        <v>77</v>
      </c>
      <c r="N60" s="43">
        <v>77</v>
      </c>
      <c r="O60" s="43">
        <v>77</v>
      </c>
      <c r="P60" s="43">
        <v>77</v>
      </c>
      <c r="Q60" s="43">
        <v>77</v>
      </c>
      <c r="R60" s="43"/>
      <c r="S60" s="43"/>
      <c r="T60" s="43"/>
      <c r="U60" s="43"/>
      <c r="V60" s="43"/>
    </row>
    <row r="61" spans="1:36">
      <c r="A61" s="43" t="s">
        <v>55</v>
      </c>
      <c r="B61" s="43" t="s">
        <v>105</v>
      </c>
      <c r="C61" s="43">
        <v>77</v>
      </c>
      <c r="D61" s="43">
        <v>77</v>
      </c>
      <c r="E61" s="43">
        <v>77</v>
      </c>
      <c r="F61" s="43">
        <v>77</v>
      </c>
      <c r="G61" s="43">
        <v>77</v>
      </c>
      <c r="H61" s="43">
        <v>77</v>
      </c>
      <c r="I61" s="43">
        <v>77</v>
      </c>
      <c r="J61" s="43">
        <v>77</v>
      </c>
      <c r="K61" s="43">
        <v>77</v>
      </c>
      <c r="L61" s="43">
        <v>77</v>
      </c>
      <c r="M61" s="43">
        <v>77</v>
      </c>
      <c r="N61" s="43">
        <v>77</v>
      </c>
      <c r="O61" s="43">
        <v>77</v>
      </c>
      <c r="P61" s="43">
        <v>77</v>
      </c>
      <c r="Q61" s="43">
        <v>77</v>
      </c>
      <c r="R61" s="43"/>
      <c r="S61" s="43"/>
      <c r="T61" s="43"/>
      <c r="U61" s="43"/>
      <c r="V61" s="43"/>
    </row>
    <row r="62" spans="1:36">
      <c r="A62" s="43" t="s">
        <v>56</v>
      </c>
      <c r="B62" s="43" t="s">
        <v>105</v>
      </c>
      <c r="C62" s="43">
        <v>48</v>
      </c>
      <c r="D62" s="43">
        <v>48</v>
      </c>
      <c r="E62" s="43">
        <v>48</v>
      </c>
      <c r="F62" s="43">
        <v>48</v>
      </c>
      <c r="G62" s="43">
        <v>48</v>
      </c>
      <c r="H62" s="43">
        <v>48</v>
      </c>
      <c r="I62" s="43">
        <v>48</v>
      </c>
      <c r="J62" s="43">
        <v>48</v>
      </c>
      <c r="K62" s="43">
        <v>48</v>
      </c>
      <c r="L62" s="43">
        <v>48</v>
      </c>
      <c r="M62" s="43">
        <v>48</v>
      </c>
      <c r="N62" s="43"/>
      <c r="O62" s="43"/>
      <c r="P62" s="43"/>
      <c r="Q62" s="43"/>
      <c r="R62" s="43"/>
      <c r="S62" s="43"/>
      <c r="T62" s="43"/>
      <c r="U62" s="43"/>
      <c r="V62" s="43"/>
    </row>
    <row r="63" spans="1:36">
      <c r="A63" s="43" t="s">
        <v>57</v>
      </c>
      <c r="B63" s="43" t="s">
        <v>105</v>
      </c>
      <c r="C63" s="43">
        <v>48</v>
      </c>
      <c r="D63" s="43">
        <v>48</v>
      </c>
      <c r="E63" s="43">
        <v>48</v>
      </c>
      <c r="F63" s="43">
        <v>48</v>
      </c>
      <c r="G63" s="43">
        <v>48</v>
      </c>
      <c r="H63" s="43">
        <v>48</v>
      </c>
      <c r="I63" s="43">
        <v>48</v>
      </c>
      <c r="J63" s="43">
        <v>48</v>
      </c>
      <c r="K63" s="43">
        <v>48</v>
      </c>
      <c r="L63" s="43">
        <v>48</v>
      </c>
      <c r="M63" s="43">
        <v>48</v>
      </c>
      <c r="N63" s="43"/>
      <c r="O63" s="43"/>
      <c r="P63" s="43"/>
      <c r="Q63" s="43"/>
      <c r="R63" s="43"/>
      <c r="S63" s="43"/>
      <c r="T63" s="43"/>
      <c r="U63" s="43"/>
      <c r="V63" s="43"/>
    </row>
    <row r="64" spans="1:36">
      <c r="A64" s="43" t="s">
        <v>58</v>
      </c>
      <c r="B64" s="43" t="s">
        <v>105</v>
      </c>
      <c r="C64" s="43">
        <v>49</v>
      </c>
      <c r="D64" s="43">
        <v>49</v>
      </c>
      <c r="E64" s="43">
        <v>49</v>
      </c>
      <c r="F64" s="43">
        <v>49</v>
      </c>
      <c r="G64" s="43">
        <v>49</v>
      </c>
      <c r="H64" s="43">
        <v>49</v>
      </c>
      <c r="I64" s="43">
        <v>49</v>
      </c>
      <c r="J64" s="43">
        <v>49</v>
      </c>
      <c r="K64" s="43">
        <v>49</v>
      </c>
      <c r="L64" s="43">
        <v>49</v>
      </c>
      <c r="M64" s="43">
        <v>49</v>
      </c>
      <c r="N64" s="43"/>
      <c r="O64" s="43"/>
      <c r="P64" s="43"/>
      <c r="Q64" s="43"/>
      <c r="R64" s="43"/>
      <c r="S64" s="43"/>
      <c r="T64" s="43"/>
      <c r="U64" s="43"/>
      <c r="V64" s="43"/>
    </row>
    <row r="65" spans="1:36">
      <c r="A65" s="43" t="s">
        <v>59</v>
      </c>
      <c r="B65" s="43" t="s">
        <v>105</v>
      </c>
      <c r="C65" s="43">
        <v>44</v>
      </c>
      <c r="D65" s="43">
        <v>44</v>
      </c>
      <c r="E65" s="43">
        <v>44</v>
      </c>
      <c r="F65" s="43">
        <v>44</v>
      </c>
      <c r="G65" s="43">
        <v>44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</row>
    <row r="66" spans="1:36">
      <c r="A66" s="43" t="s">
        <v>60</v>
      </c>
      <c r="B66" s="40" t="s">
        <v>104</v>
      </c>
      <c r="C66" s="43">
        <v>164.20223999023438</v>
      </c>
      <c r="D66" s="43">
        <v>164.20223999023438</v>
      </c>
      <c r="E66" s="43">
        <v>164.20223999023438</v>
      </c>
      <c r="F66" s="43">
        <v>164.20223999023438</v>
      </c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</row>
    <row r="67" spans="1:36">
      <c r="A67" s="43" t="s">
        <v>61</v>
      </c>
      <c r="B67" s="40" t="s">
        <v>104</v>
      </c>
      <c r="C67" s="43">
        <v>164.20223999023438</v>
      </c>
      <c r="D67" s="43">
        <v>164.20223999023438</v>
      </c>
      <c r="E67" s="43">
        <v>164.20223999023438</v>
      </c>
      <c r="F67" s="43">
        <v>164.20223999023438</v>
      </c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</row>
    <row r="68" spans="1:36">
      <c r="A68" s="43" t="s">
        <v>62</v>
      </c>
      <c r="B68" s="40" t="s">
        <v>104</v>
      </c>
      <c r="C68" s="43">
        <v>164.20223999023438</v>
      </c>
      <c r="D68" s="43">
        <v>164.20223999023438</v>
      </c>
      <c r="E68" s="43">
        <v>164.20223999023438</v>
      </c>
      <c r="F68" s="43">
        <v>164.20223999023438</v>
      </c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</row>
    <row r="69" spans="1:36">
      <c r="A69" s="43" t="s">
        <v>63</v>
      </c>
      <c r="B69" s="40" t="s">
        <v>104</v>
      </c>
      <c r="C69" s="43">
        <v>164.20223999023438</v>
      </c>
      <c r="D69" s="43">
        <v>164.20223999023438</v>
      </c>
      <c r="E69" s="43">
        <v>164.20223999023438</v>
      </c>
      <c r="F69" s="43">
        <v>164.20223999023438</v>
      </c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</row>
    <row r="70" spans="1:36">
      <c r="A70" s="43" t="s">
        <v>64</v>
      </c>
      <c r="B70" s="40" t="s">
        <v>104</v>
      </c>
      <c r="C70" s="43">
        <v>160.50291442871094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</row>
    <row r="71" spans="1:36">
      <c r="A71" s="43" t="s">
        <v>65</v>
      </c>
      <c r="B71" s="40" t="s">
        <v>104</v>
      </c>
      <c r="C71" s="43">
        <v>160.50291442871094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</row>
    <row r="72" spans="1:36">
      <c r="A72" s="43" t="s">
        <v>66</v>
      </c>
      <c r="B72" s="40" t="s">
        <v>104</v>
      </c>
      <c r="C72" s="43">
        <v>160.50291442871094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</row>
    <row r="73" spans="1:36">
      <c r="A73" s="43" t="s">
        <v>188</v>
      </c>
      <c r="B73" s="43" t="s">
        <v>109</v>
      </c>
      <c r="W73" s="43"/>
      <c r="X73" s="43"/>
      <c r="Y73" s="43"/>
      <c r="Z73" s="43"/>
      <c r="AA73" s="43"/>
      <c r="AB73" s="43">
        <v>1000</v>
      </c>
      <c r="AC73" s="43">
        <v>1000</v>
      </c>
      <c r="AD73" s="43">
        <v>2000</v>
      </c>
      <c r="AE73" s="43">
        <v>2000</v>
      </c>
      <c r="AF73" s="43">
        <v>3000</v>
      </c>
      <c r="AG73" s="43">
        <v>3000</v>
      </c>
      <c r="AH73" s="43">
        <v>4500</v>
      </c>
      <c r="AI73" s="43">
        <v>4500</v>
      </c>
      <c r="AJ73" s="43">
        <v>6000</v>
      </c>
    </row>
    <row r="74" spans="1:36">
      <c r="A74" s="43" t="s">
        <v>189</v>
      </c>
      <c r="B74" s="43" t="s">
        <v>109</v>
      </c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>
        <v>1000</v>
      </c>
      <c r="S74" s="43">
        <v>1000</v>
      </c>
      <c r="T74" s="43">
        <v>2000</v>
      </c>
      <c r="U74" s="43">
        <v>2000</v>
      </c>
      <c r="V74" s="43">
        <v>3000</v>
      </c>
      <c r="W74" s="43">
        <v>3000</v>
      </c>
      <c r="X74" s="43">
        <v>4500</v>
      </c>
      <c r="Y74" s="43">
        <v>4500</v>
      </c>
      <c r="Z74" s="43">
        <v>6000</v>
      </c>
      <c r="AA74" s="43">
        <v>6000</v>
      </c>
      <c r="AB74" s="43">
        <v>6500</v>
      </c>
      <c r="AC74" s="43">
        <v>6500</v>
      </c>
      <c r="AD74" s="43">
        <v>7000</v>
      </c>
      <c r="AE74" s="43">
        <v>7000</v>
      </c>
      <c r="AF74" s="43">
        <v>6000</v>
      </c>
      <c r="AG74" s="43">
        <v>6000</v>
      </c>
      <c r="AH74" s="43">
        <v>4500</v>
      </c>
      <c r="AI74" s="43">
        <v>4500</v>
      </c>
      <c r="AJ74" s="43">
        <v>3000</v>
      </c>
    </row>
    <row r="75" spans="1:36">
      <c r="A75" s="43" t="s">
        <v>190</v>
      </c>
      <c r="B75" s="43" t="s">
        <v>109</v>
      </c>
      <c r="W75" s="43"/>
      <c r="X75" s="43"/>
      <c r="Y75" s="43"/>
      <c r="Z75" s="43"/>
      <c r="AA75" s="43"/>
      <c r="AB75" s="43">
        <v>0</v>
      </c>
      <c r="AC75" s="43">
        <v>0</v>
      </c>
      <c r="AD75" s="43">
        <v>0</v>
      </c>
      <c r="AE75" s="43">
        <v>0</v>
      </c>
      <c r="AF75" s="43">
        <v>0</v>
      </c>
      <c r="AG75" s="43">
        <v>0</v>
      </c>
      <c r="AH75" s="43">
        <v>0</v>
      </c>
      <c r="AI75" s="43">
        <v>0</v>
      </c>
      <c r="AJ75" s="43">
        <v>0</v>
      </c>
    </row>
    <row r="76" spans="1:36">
      <c r="A76" s="43" t="s">
        <v>191</v>
      </c>
      <c r="B76" s="43" t="s">
        <v>109</v>
      </c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>
        <v>0</v>
      </c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43">
        <v>0</v>
      </c>
      <c r="AF76" s="43">
        <v>0</v>
      </c>
      <c r="AG76" s="43">
        <v>0</v>
      </c>
      <c r="AH76" s="43">
        <v>0</v>
      </c>
      <c r="AI76" s="43">
        <v>0</v>
      </c>
      <c r="AJ76" s="43">
        <v>0</v>
      </c>
    </row>
    <row r="77" spans="1:36">
      <c r="A77" s="43" t="s">
        <v>68</v>
      </c>
      <c r="B77" s="43" t="s">
        <v>110</v>
      </c>
      <c r="C77" s="43"/>
      <c r="D77" s="43">
        <v>0</v>
      </c>
      <c r="E77" s="43">
        <v>0</v>
      </c>
      <c r="F77" s="43">
        <v>0</v>
      </c>
      <c r="G77" s="43">
        <v>0</v>
      </c>
      <c r="H77" s="43">
        <v>0</v>
      </c>
      <c r="I77" s="43">
        <v>0</v>
      </c>
      <c r="J77" s="43">
        <v>0</v>
      </c>
      <c r="K77" s="43">
        <v>0</v>
      </c>
      <c r="L77" s="43">
        <v>0</v>
      </c>
      <c r="M77" s="43">
        <v>0</v>
      </c>
      <c r="N77" s="43">
        <v>0</v>
      </c>
      <c r="O77" s="43">
        <v>0</v>
      </c>
      <c r="P77" s="43">
        <v>0</v>
      </c>
      <c r="Q77" s="43">
        <v>0</v>
      </c>
      <c r="R77" s="43">
        <v>0</v>
      </c>
      <c r="S77" s="43">
        <v>0</v>
      </c>
      <c r="T77" s="43">
        <v>0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43">
        <v>0</v>
      </c>
      <c r="AF77" s="43">
        <v>0</v>
      </c>
      <c r="AG77" s="43">
        <v>0</v>
      </c>
      <c r="AH77" s="43">
        <v>0</v>
      </c>
      <c r="AI77" s="43">
        <v>0</v>
      </c>
      <c r="AJ77" s="43">
        <v>0</v>
      </c>
    </row>
    <row r="78" spans="1:36">
      <c r="A78" s="43" t="s">
        <v>69</v>
      </c>
      <c r="B78" s="43" t="s">
        <v>110</v>
      </c>
      <c r="C78" s="43"/>
      <c r="D78" s="43"/>
      <c r="E78" s="43"/>
      <c r="F78" s="43"/>
      <c r="G78" s="43"/>
      <c r="H78" s="43"/>
      <c r="I78" s="43"/>
      <c r="J78" s="43"/>
      <c r="K78" s="43"/>
      <c r="L78" s="43">
        <v>0</v>
      </c>
      <c r="M78" s="43">
        <v>0</v>
      </c>
      <c r="N78" s="43">
        <v>0</v>
      </c>
      <c r="O78" s="43">
        <v>0</v>
      </c>
      <c r="P78" s="43">
        <v>0</v>
      </c>
      <c r="Q78" s="43">
        <v>0</v>
      </c>
      <c r="R78" s="43">
        <v>0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43">
        <v>0</v>
      </c>
      <c r="AF78" s="43">
        <v>0</v>
      </c>
      <c r="AG78" s="43">
        <v>0</v>
      </c>
      <c r="AH78" s="43">
        <v>0</v>
      </c>
      <c r="AI78" s="43">
        <v>0</v>
      </c>
      <c r="AJ78" s="43">
        <v>0</v>
      </c>
    </row>
    <row r="79" spans="1:36">
      <c r="A79" s="43" t="s">
        <v>70</v>
      </c>
      <c r="B79" s="43" t="s">
        <v>110</v>
      </c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>
        <v>0</v>
      </c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43">
        <v>0</v>
      </c>
      <c r="AF79" s="43">
        <v>0</v>
      </c>
      <c r="AG79" s="43">
        <v>0</v>
      </c>
      <c r="AH79" s="43">
        <v>0</v>
      </c>
      <c r="AI79" s="43">
        <v>0</v>
      </c>
      <c r="AJ79" s="43">
        <v>0</v>
      </c>
    </row>
    <row r="80" spans="1:36">
      <c r="A80" s="43" t="s">
        <v>192</v>
      </c>
      <c r="B80" s="43" t="s">
        <v>110</v>
      </c>
      <c r="W80" s="43"/>
      <c r="X80" s="43"/>
      <c r="Y80" s="43"/>
      <c r="Z80" s="43"/>
      <c r="AA80" s="43"/>
      <c r="AB80" s="43">
        <v>0</v>
      </c>
      <c r="AC80" s="43">
        <v>0</v>
      </c>
      <c r="AD80" s="43">
        <v>0</v>
      </c>
      <c r="AE80" s="43">
        <v>0</v>
      </c>
      <c r="AF80" s="43">
        <v>0</v>
      </c>
      <c r="AG80" s="43">
        <v>0</v>
      </c>
      <c r="AH80" s="43">
        <v>0</v>
      </c>
      <c r="AI80" s="43">
        <v>0</v>
      </c>
      <c r="AJ80" s="43">
        <v>0</v>
      </c>
    </row>
    <row r="81" spans="1:36">
      <c r="A81" s="43" t="s">
        <v>71</v>
      </c>
      <c r="B81" s="43" t="s">
        <v>110</v>
      </c>
      <c r="C81" s="43">
        <v>42.693000793457031</v>
      </c>
      <c r="D81" s="43">
        <v>42.479537963867188</v>
      </c>
      <c r="E81" s="43">
        <v>42.267139434814453</v>
      </c>
      <c r="F81" s="43">
        <v>42.055805206298828</v>
      </c>
      <c r="G81" s="43">
        <v>41.845523834228516</v>
      </c>
      <c r="H81" s="43">
        <v>41.636295318603516</v>
      </c>
      <c r="I81" s="43">
        <v>41.428115844726563</v>
      </c>
      <c r="J81" s="43">
        <v>41.220977783203125</v>
      </c>
      <c r="K81" s="43">
        <v>41.014873504638672</v>
      </c>
      <c r="L81" s="43">
        <v>40.809799194335938</v>
      </c>
      <c r="M81" s="43">
        <v>40.605751037597656</v>
      </c>
      <c r="N81" s="43">
        <v>40.402721405029297</v>
      </c>
      <c r="O81" s="43">
        <v>40.200706481933594</v>
      </c>
      <c r="P81" s="43">
        <v>39.999702453613281</v>
      </c>
      <c r="Q81" s="43">
        <v>39.799705505371094</v>
      </c>
      <c r="R81" s="43">
        <v>39.600704193115234</v>
      </c>
      <c r="S81" s="43">
        <v>39.402702331542969</v>
      </c>
      <c r="T81" s="43">
        <v>39.2056884765625</v>
      </c>
      <c r="U81" s="43">
        <v>39.009662628173828</v>
      </c>
      <c r="V81" s="43">
        <v>38.814617156982422</v>
      </c>
      <c r="W81" s="43">
        <v>38.62054443359375</v>
      </c>
      <c r="X81" s="43">
        <v>38.427440643310547</v>
      </c>
      <c r="Y81" s="43">
        <v>38.235305786132813</v>
      </c>
      <c r="Z81" s="43">
        <v>38.04412841796875</v>
      </c>
      <c r="AA81" s="43">
        <v>37.853908538818359</v>
      </c>
      <c r="AB81" s="43">
        <v>37.664638519287109</v>
      </c>
      <c r="AC81" s="43">
        <v>37.476318359375</v>
      </c>
      <c r="AD81" s="43">
        <v>37.288932800292969</v>
      </c>
      <c r="AE81" s="43">
        <v>37.102489471435547</v>
      </c>
      <c r="AF81" s="43">
        <v>36.916976928710938</v>
      </c>
      <c r="AG81" s="43">
        <v>42.693000793457031</v>
      </c>
      <c r="AH81" s="43">
        <v>42.479537963867188</v>
      </c>
      <c r="AI81" s="43">
        <v>42.267139434814453</v>
      </c>
      <c r="AJ81" s="43">
        <v>42.055805206298828</v>
      </c>
    </row>
    <row r="82" spans="1:36">
      <c r="A82" s="43" t="s">
        <v>72</v>
      </c>
      <c r="B82" s="43" t="s">
        <v>110</v>
      </c>
      <c r="C82" s="43">
        <v>42.693000793457031</v>
      </c>
      <c r="D82" s="43">
        <v>42.479537963867188</v>
      </c>
      <c r="E82" s="43">
        <v>42.267139434814453</v>
      </c>
      <c r="F82" s="43">
        <v>42.055805206298828</v>
      </c>
      <c r="G82" s="43">
        <v>41.845523834228516</v>
      </c>
      <c r="H82" s="43">
        <v>41.636295318603516</v>
      </c>
      <c r="I82" s="43">
        <v>41.428115844726563</v>
      </c>
      <c r="J82" s="43">
        <v>41.220977783203125</v>
      </c>
      <c r="K82" s="43">
        <v>41.014873504638672</v>
      </c>
      <c r="L82" s="43">
        <v>40.809799194335938</v>
      </c>
      <c r="M82" s="43">
        <v>40.605751037597656</v>
      </c>
      <c r="N82" s="43">
        <v>40.402721405029297</v>
      </c>
      <c r="O82" s="43">
        <v>40.200706481933594</v>
      </c>
      <c r="P82" s="43">
        <v>39.999702453613281</v>
      </c>
      <c r="Q82" s="43">
        <v>39.799705505371094</v>
      </c>
      <c r="R82" s="43">
        <v>39.600704193115234</v>
      </c>
      <c r="S82" s="43">
        <v>39.402702331542969</v>
      </c>
      <c r="T82" s="43">
        <v>39.2056884765625</v>
      </c>
      <c r="U82" s="43">
        <v>39.009662628173828</v>
      </c>
      <c r="V82" s="43">
        <v>38.814617156982422</v>
      </c>
      <c r="W82" s="43">
        <v>38.62054443359375</v>
      </c>
      <c r="X82" s="43">
        <v>38.427440643310547</v>
      </c>
      <c r="Y82" s="43">
        <v>38.235305786132813</v>
      </c>
      <c r="Z82" s="43">
        <v>38.04412841796875</v>
      </c>
      <c r="AA82" s="43">
        <v>37.853908538818359</v>
      </c>
      <c r="AB82" s="43">
        <v>37.664638519287109</v>
      </c>
      <c r="AC82" s="43">
        <v>37.476318359375</v>
      </c>
      <c r="AD82" s="43">
        <v>37.288932800292969</v>
      </c>
      <c r="AE82" s="43">
        <v>37.102489471435547</v>
      </c>
      <c r="AF82" s="43">
        <v>36.916976928710938</v>
      </c>
      <c r="AG82" s="43">
        <v>42.693000793457031</v>
      </c>
      <c r="AH82" s="43">
        <v>42.479537963867188</v>
      </c>
      <c r="AI82" s="43">
        <v>42.267139434814453</v>
      </c>
      <c r="AJ82" s="43">
        <v>42.055805206298828</v>
      </c>
    </row>
    <row r="83" spans="1:36">
      <c r="A83" s="43" t="s">
        <v>73</v>
      </c>
      <c r="B83" s="43" t="s">
        <v>110</v>
      </c>
      <c r="C83" s="43">
        <v>42.693000793457031</v>
      </c>
      <c r="D83" s="43">
        <v>42.479537963867188</v>
      </c>
      <c r="E83" s="43">
        <v>42.267139434814453</v>
      </c>
      <c r="F83" s="43">
        <v>42.055805206298828</v>
      </c>
      <c r="G83" s="43">
        <v>41.845523834228516</v>
      </c>
      <c r="H83" s="43">
        <v>41.636295318603516</v>
      </c>
      <c r="I83" s="43">
        <v>41.428115844726563</v>
      </c>
      <c r="J83" s="43">
        <v>41.220977783203125</v>
      </c>
      <c r="K83" s="43">
        <v>41.014873504638672</v>
      </c>
      <c r="L83" s="43">
        <v>40.809799194335938</v>
      </c>
      <c r="M83" s="43">
        <v>40.605751037597656</v>
      </c>
      <c r="N83" s="43">
        <v>40.402721405029297</v>
      </c>
      <c r="O83" s="43">
        <v>40.200706481933594</v>
      </c>
      <c r="P83" s="43">
        <v>39.999702453613281</v>
      </c>
      <c r="Q83" s="43">
        <v>39.799705505371094</v>
      </c>
      <c r="R83" s="43">
        <v>39.600704193115234</v>
      </c>
      <c r="S83" s="43">
        <v>39.402702331542969</v>
      </c>
      <c r="T83" s="43">
        <v>39.2056884765625</v>
      </c>
      <c r="U83" s="43">
        <v>39.009662628173828</v>
      </c>
      <c r="V83" s="43">
        <v>38.814617156982422</v>
      </c>
      <c r="W83" s="43">
        <v>38.62054443359375</v>
      </c>
      <c r="X83" s="43">
        <v>38.427440643310547</v>
      </c>
      <c r="Y83" s="43">
        <v>38.235305786132813</v>
      </c>
      <c r="Z83" s="43">
        <v>38.04412841796875</v>
      </c>
      <c r="AA83" s="43">
        <v>37.853908538818359</v>
      </c>
      <c r="AB83" s="43">
        <v>37.664638519287109</v>
      </c>
      <c r="AC83" s="43">
        <v>37.476318359375</v>
      </c>
      <c r="AD83" s="43">
        <v>37.288932800292969</v>
      </c>
      <c r="AE83" s="43">
        <v>37.102489471435547</v>
      </c>
      <c r="AF83" s="43">
        <v>36.916976928710938</v>
      </c>
      <c r="AG83" s="43">
        <v>42.693000793457031</v>
      </c>
      <c r="AH83" s="43">
        <v>42.479537963867188</v>
      </c>
      <c r="AI83" s="43">
        <v>42.267139434814453</v>
      </c>
      <c r="AJ83" s="43">
        <v>42.055805206298828</v>
      </c>
    </row>
    <row r="84" spans="1:36">
      <c r="A84" s="43" t="s">
        <v>74</v>
      </c>
      <c r="B84" s="43" t="s">
        <v>110</v>
      </c>
      <c r="C84" s="43">
        <v>42.055805206298828</v>
      </c>
      <c r="D84" s="43">
        <v>41.845523834228516</v>
      </c>
      <c r="E84" s="43">
        <v>41.636295318603516</v>
      </c>
      <c r="F84" s="43">
        <v>41.428115844726563</v>
      </c>
      <c r="G84" s="43">
        <v>41.220977783203125</v>
      </c>
      <c r="H84" s="43">
        <v>41.014873504638672</v>
      </c>
      <c r="I84" s="43">
        <v>40.809799194335938</v>
      </c>
      <c r="J84" s="43">
        <v>40.605751037597656</v>
      </c>
      <c r="K84" s="43">
        <v>40.402721405029297</v>
      </c>
      <c r="L84" s="43">
        <v>40.200706481933594</v>
      </c>
      <c r="M84" s="43">
        <v>39.999702453613281</v>
      </c>
      <c r="N84" s="43">
        <v>39.799705505371094</v>
      </c>
      <c r="O84" s="43">
        <v>39.600704193115234</v>
      </c>
      <c r="P84" s="43">
        <v>39.402702331542969</v>
      </c>
      <c r="Q84" s="43">
        <v>39.2056884765625</v>
      </c>
      <c r="R84" s="43">
        <v>39.009662628173828</v>
      </c>
      <c r="S84" s="43">
        <v>38.814617156982422</v>
      </c>
      <c r="T84" s="43">
        <v>38.62054443359375</v>
      </c>
      <c r="U84" s="43">
        <v>38.427440643310547</v>
      </c>
      <c r="V84" s="43">
        <v>38.235305786132813</v>
      </c>
      <c r="W84" s="43">
        <v>38.04412841796875</v>
      </c>
      <c r="X84" s="43">
        <v>37.853908538818359</v>
      </c>
      <c r="Y84" s="43">
        <v>37.664638519287109</v>
      </c>
      <c r="Z84" s="43">
        <v>37.476318359375</v>
      </c>
      <c r="AA84" s="43">
        <v>37.288932800292969</v>
      </c>
      <c r="AB84" s="43">
        <v>37.102489471435547</v>
      </c>
      <c r="AC84" s="43">
        <v>36.916976928710938</v>
      </c>
      <c r="AD84" s="43">
        <v>42.693000793457031</v>
      </c>
      <c r="AE84" s="43">
        <v>42.479537963867188</v>
      </c>
      <c r="AF84" s="43">
        <v>42.267139434814453</v>
      </c>
      <c r="AG84" s="43">
        <v>42.055805206298828</v>
      </c>
      <c r="AH84" s="43">
        <v>41.845523834228516</v>
      </c>
      <c r="AI84" s="43">
        <v>41.636295318603516</v>
      </c>
      <c r="AJ84" s="43">
        <v>41.428115844726563</v>
      </c>
    </row>
    <row r="85" spans="1:36">
      <c r="A85" s="43" t="s">
        <v>75</v>
      </c>
      <c r="B85" s="43" t="s">
        <v>110</v>
      </c>
      <c r="C85" s="43"/>
      <c r="D85" s="43"/>
      <c r="E85" s="43">
        <v>42.693000793457031</v>
      </c>
      <c r="F85" s="43">
        <v>42.479537963867188</v>
      </c>
      <c r="G85" s="43">
        <v>42.267139434814453</v>
      </c>
      <c r="H85" s="43">
        <v>42.055805206298828</v>
      </c>
      <c r="I85" s="43">
        <v>41.845523834228516</v>
      </c>
      <c r="J85" s="43">
        <v>41.636295318603516</v>
      </c>
      <c r="K85" s="43">
        <v>41.428115844726563</v>
      </c>
      <c r="L85" s="43">
        <v>41.220977783203125</v>
      </c>
      <c r="M85" s="43">
        <v>41.014873504638672</v>
      </c>
      <c r="N85" s="43">
        <v>40.809799194335938</v>
      </c>
      <c r="O85" s="43">
        <v>40.605751037597656</v>
      </c>
      <c r="P85" s="43">
        <v>40.402721405029297</v>
      </c>
      <c r="Q85" s="43">
        <v>40.200706481933594</v>
      </c>
      <c r="R85" s="43">
        <v>39.999702453613281</v>
      </c>
      <c r="S85" s="43">
        <v>39.799705505371094</v>
      </c>
      <c r="T85" s="43">
        <v>39.600704193115234</v>
      </c>
      <c r="U85" s="43">
        <v>39.402702331542969</v>
      </c>
      <c r="V85" s="43">
        <v>39.2056884765625</v>
      </c>
      <c r="W85" s="43">
        <v>39.009662628173828</v>
      </c>
      <c r="X85" s="43">
        <v>38.814617156982422</v>
      </c>
      <c r="Y85" s="43">
        <v>38.62054443359375</v>
      </c>
      <c r="Z85" s="43">
        <v>38.427440643310547</v>
      </c>
      <c r="AA85" s="43">
        <v>38.235305786132813</v>
      </c>
      <c r="AB85" s="43">
        <v>38.04412841796875</v>
      </c>
      <c r="AC85" s="43">
        <v>37.853908538818359</v>
      </c>
      <c r="AD85" s="43">
        <v>37.664638519287109</v>
      </c>
      <c r="AE85" s="43">
        <v>37.476318359375</v>
      </c>
      <c r="AF85" s="43">
        <v>37.288932800292969</v>
      </c>
      <c r="AG85" s="43">
        <v>37.102489471435547</v>
      </c>
      <c r="AH85" s="43">
        <v>36.916976928710938</v>
      </c>
      <c r="AI85" s="43">
        <v>42.693000793457031</v>
      </c>
      <c r="AJ85" s="43">
        <v>42.479537963867188</v>
      </c>
    </row>
    <row r="86" spans="1:36">
      <c r="A86" s="43" t="s">
        <v>76</v>
      </c>
      <c r="B86" s="43" t="s">
        <v>110</v>
      </c>
      <c r="C86" s="43">
        <v>33.024635314941406</v>
      </c>
      <c r="D86" s="43">
        <v>32.859512329101563</v>
      </c>
      <c r="E86" s="43">
        <v>32.695217132568359</v>
      </c>
      <c r="F86" s="43">
        <v>32.53173828125</v>
      </c>
      <c r="G86" s="43">
        <v>32.36907958984375</v>
      </c>
      <c r="H86" s="43">
        <v>32.207233428955078</v>
      </c>
      <c r="I86" s="43">
        <v>32.046199798583984</v>
      </c>
      <c r="J86" s="43">
        <v>31.885965347290039</v>
      </c>
      <c r="K86" s="43">
        <v>31.726537704467773</v>
      </c>
      <c r="L86" s="43">
        <v>31.567905426025391</v>
      </c>
      <c r="M86" s="43">
        <v>31.410066604614258</v>
      </c>
      <c r="N86" s="43">
        <v>31.253015518188477</v>
      </c>
      <c r="O86" s="43">
        <v>31.096752166748047</v>
      </c>
      <c r="P86" s="43">
        <v>30.941268920898438</v>
      </c>
      <c r="Q86" s="43">
        <v>30.786563873291016</v>
      </c>
      <c r="R86" s="43">
        <v>30.632631301879883</v>
      </c>
      <c r="S86" s="43">
        <v>30.479469299316406</v>
      </c>
      <c r="T86" s="43">
        <v>30.327072143554688</v>
      </c>
      <c r="U86" s="43">
        <v>30.175436019897461</v>
      </c>
      <c r="V86" s="43">
        <v>30.024559020996094</v>
      </c>
      <c r="W86" s="43">
        <v>29.87443733215332</v>
      </c>
      <c r="X86" s="43">
        <v>29.725065231323242</v>
      </c>
      <c r="Y86" s="43">
        <v>29.576440811157227</v>
      </c>
      <c r="Z86" s="43">
        <v>29.428558349609375</v>
      </c>
      <c r="AA86" s="43">
        <v>29.281415939331055</v>
      </c>
      <c r="AB86" s="43">
        <v>29.135009765625</v>
      </c>
      <c r="AC86" s="43">
        <v>28.989334106445313</v>
      </c>
      <c r="AD86" s="43">
        <v>33.524997711181641</v>
      </c>
      <c r="AE86" s="43">
        <v>33.357376098632813</v>
      </c>
      <c r="AF86" s="43">
        <v>33.190589904785156</v>
      </c>
      <c r="AG86" s="43">
        <v>33.024635314941406</v>
      </c>
      <c r="AH86" s="43">
        <v>32.859512329101563</v>
      </c>
      <c r="AI86" s="43">
        <v>32.695217132568359</v>
      </c>
      <c r="AJ86" s="43">
        <v>32.53173828125</v>
      </c>
    </row>
    <row r="87" spans="1:36">
      <c r="A87" s="43" t="s">
        <v>77</v>
      </c>
      <c r="B87" s="43" t="s">
        <v>110</v>
      </c>
      <c r="C87" s="43">
        <v>42.252674102783203</v>
      </c>
      <c r="D87" s="43">
        <v>42.041412353515625</v>
      </c>
      <c r="E87" s="43">
        <v>41.831207275390625</v>
      </c>
      <c r="F87" s="43">
        <v>41.622051239013672</v>
      </c>
      <c r="G87" s="43">
        <v>41.4139404296875</v>
      </c>
      <c r="H87" s="43">
        <v>41.206871032714844</v>
      </c>
      <c r="I87" s="43">
        <v>41.000835418701172</v>
      </c>
      <c r="J87" s="43">
        <v>40.795829772949219</v>
      </c>
      <c r="K87" s="43">
        <v>40.591850280761719</v>
      </c>
      <c r="L87" s="43">
        <v>40.388889312744141</v>
      </c>
      <c r="M87" s="43">
        <v>40.186946868896484</v>
      </c>
      <c r="N87" s="43">
        <v>39.986015319824219</v>
      </c>
      <c r="O87" s="43">
        <v>39.786083221435547</v>
      </c>
      <c r="P87" s="43">
        <v>39.587154388427734</v>
      </c>
      <c r="Q87" s="43">
        <v>39.38922119140625</v>
      </c>
      <c r="R87" s="43">
        <v>39.192276000976563</v>
      </c>
      <c r="S87" s="43">
        <v>38.996315002441406</v>
      </c>
      <c r="T87" s="43">
        <v>38.801334381103516</v>
      </c>
      <c r="U87" s="43">
        <v>38.607326507568359</v>
      </c>
      <c r="V87" s="43">
        <v>38.414291381835938</v>
      </c>
      <c r="W87" s="43">
        <v>38.222217559814453</v>
      </c>
      <c r="X87" s="43">
        <v>38.031108856201172</v>
      </c>
      <c r="Y87" s="43">
        <v>37.840953826904297</v>
      </c>
      <c r="Z87" s="43">
        <v>37.651748657226563</v>
      </c>
      <c r="AA87" s="43">
        <v>37.463493347167969</v>
      </c>
      <c r="AB87" s="43">
        <v>37.276172637939453</v>
      </c>
      <c r="AC87" s="43">
        <v>37.089794158935547</v>
      </c>
      <c r="AD87" s="43">
        <v>36.904346466064453</v>
      </c>
      <c r="AE87" s="43">
        <v>36.719825744628906</v>
      </c>
      <c r="AF87" s="43">
        <v>42.465000152587891</v>
      </c>
      <c r="AG87" s="43">
        <v>42.252674102783203</v>
      </c>
      <c r="AH87" s="43">
        <v>42.041412353515625</v>
      </c>
      <c r="AI87" s="43">
        <v>41.831207275390625</v>
      </c>
      <c r="AJ87" s="43">
        <v>41.622051239013672</v>
      </c>
    </row>
    <row r="88" spans="1:36">
      <c r="A88" s="43" t="s">
        <v>78</v>
      </c>
      <c r="B88" s="43" t="s">
        <v>110</v>
      </c>
      <c r="C88" s="43"/>
      <c r="D88" s="43">
        <v>42.693000793457031</v>
      </c>
      <c r="E88" s="43">
        <v>42.479537963867188</v>
      </c>
      <c r="F88" s="43">
        <v>42.267139434814453</v>
      </c>
      <c r="G88" s="43">
        <v>42.055805206298828</v>
      </c>
      <c r="H88" s="43">
        <v>41.845523834228516</v>
      </c>
      <c r="I88" s="43">
        <v>41.636295318603516</v>
      </c>
      <c r="J88" s="43">
        <v>41.428115844726563</v>
      </c>
      <c r="K88" s="43">
        <v>41.220977783203125</v>
      </c>
      <c r="L88" s="43">
        <v>41.014873504638672</v>
      </c>
      <c r="M88" s="43">
        <v>40.809799194335938</v>
      </c>
      <c r="N88" s="43">
        <v>40.605751037597656</v>
      </c>
      <c r="O88" s="43">
        <v>40.402721405029297</v>
      </c>
      <c r="P88" s="43">
        <v>40.200706481933594</v>
      </c>
      <c r="Q88" s="43">
        <v>39.999702453613281</v>
      </c>
      <c r="R88" s="43">
        <v>39.799705505371094</v>
      </c>
      <c r="S88" s="43">
        <v>39.600704193115234</v>
      </c>
      <c r="T88" s="43">
        <v>39.402702331542969</v>
      </c>
      <c r="U88" s="43">
        <v>39.2056884765625</v>
      </c>
      <c r="V88" s="43">
        <v>39.009662628173828</v>
      </c>
      <c r="W88" s="43">
        <v>38.814617156982422</v>
      </c>
      <c r="X88" s="43">
        <v>38.62054443359375</v>
      </c>
      <c r="Y88" s="43">
        <v>38.427440643310547</v>
      </c>
      <c r="Z88" s="43">
        <v>38.235305786132813</v>
      </c>
      <c r="AA88" s="43">
        <v>38.04412841796875</v>
      </c>
      <c r="AB88" s="43">
        <v>37.853908538818359</v>
      </c>
      <c r="AC88" s="43">
        <v>37.664638519287109</v>
      </c>
      <c r="AD88" s="43">
        <v>37.476318359375</v>
      </c>
      <c r="AE88" s="43">
        <v>37.288932800292969</v>
      </c>
      <c r="AF88" s="43">
        <v>37.102489471435547</v>
      </c>
      <c r="AG88" s="43">
        <v>36.916976928710938</v>
      </c>
      <c r="AH88" s="43">
        <v>42.693000793457031</v>
      </c>
      <c r="AI88" s="43">
        <v>42.479537963867188</v>
      </c>
      <c r="AJ88" s="43">
        <v>42.267139434814453</v>
      </c>
    </row>
    <row r="89" spans="1:36">
      <c r="A89" s="43" t="s">
        <v>79</v>
      </c>
      <c r="B89" s="43" t="s">
        <v>110</v>
      </c>
      <c r="C89" s="43">
        <v>33.536476135253906</v>
      </c>
      <c r="D89" s="43">
        <v>33.368793487548828</v>
      </c>
      <c r="E89" s="43">
        <v>33.201950073242188</v>
      </c>
      <c r="F89" s="43">
        <v>33.035938262939453</v>
      </c>
      <c r="G89" s="43">
        <v>32.870758056640625</v>
      </c>
      <c r="H89" s="43">
        <v>32.706409454345703</v>
      </c>
      <c r="I89" s="43">
        <v>32.542877197265625</v>
      </c>
      <c r="J89" s="43">
        <v>32.380161285400391</v>
      </c>
      <c r="K89" s="43">
        <v>32.21826171875</v>
      </c>
      <c r="L89" s="43">
        <v>32.057170867919922</v>
      </c>
      <c r="M89" s="43">
        <v>31.896883010864258</v>
      </c>
      <c r="N89" s="43">
        <v>31.737400054931641</v>
      </c>
      <c r="O89" s="43">
        <v>31.578712463378906</v>
      </c>
      <c r="P89" s="43">
        <v>31.420818328857422</v>
      </c>
      <c r="Q89" s="43">
        <v>31.263713836669922</v>
      </c>
      <c r="R89" s="43">
        <v>31.107395172119141</v>
      </c>
      <c r="S89" s="43">
        <v>30.951860427856445</v>
      </c>
      <c r="T89" s="43">
        <v>30.797100067138672</v>
      </c>
      <c r="U89" s="43">
        <v>30.643117904663086</v>
      </c>
      <c r="V89" s="43">
        <v>30.489902496337891</v>
      </c>
      <c r="W89" s="43">
        <v>30.337453842163086</v>
      </c>
      <c r="X89" s="43">
        <v>30.185766220092773</v>
      </c>
      <c r="Y89" s="43">
        <v>30.03483772277832</v>
      </c>
      <c r="Z89" s="43">
        <v>29.884666442871094</v>
      </c>
      <c r="AA89" s="43">
        <v>29.735240936279297</v>
      </c>
      <c r="AB89" s="43">
        <v>29.586565017700195</v>
      </c>
      <c r="AC89" s="43">
        <v>29.438631057739258</v>
      </c>
      <c r="AD89" s="43">
        <v>29.291439056396484</v>
      </c>
      <c r="AE89" s="43">
        <v>29.144979476928711</v>
      </c>
      <c r="AF89" s="43">
        <v>33.704998016357422</v>
      </c>
      <c r="AG89" s="43">
        <v>33.536476135253906</v>
      </c>
      <c r="AH89" s="43">
        <v>33.368793487548828</v>
      </c>
      <c r="AI89" s="43">
        <v>33.201950073242188</v>
      </c>
      <c r="AJ89" s="43">
        <v>33.035938262939453</v>
      </c>
    </row>
    <row r="90" spans="1:36">
      <c r="A90" s="43" t="s">
        <v>80</v>
      </c>
      <c r="B90" s="43" t="s">
        <v>110</v>
      </c>
      <c r="C90" s="43">
        <v>41.845523834228516</v>
      </c>
      <c r="D90" s="43">
        <v>41.636295318603516</v>
      </c>
      <c r="E90" s="43">
        <v>41.428115844726563</v>
      </c>
      <c r="F90" s="43">
        <v>41.220977783203125</v>
      </c>
      <c r="G90" s="43">
        <v>41.014873504638672</v>
      </c>
      <c r="H90" s="43">
        <v>40.809799194335938</v>
      </c>
      <c r="I90" s="43">
        <v>40.605751037597656</v>
      </c>
      <c r="J90" s="43">
        <v>40.402721405029297</v>
      </c>
      <c r="K90" s="43">
        <v>40.200706481933594</v>
      </c>
      <c r="L90" s="43">
        <v>39.999702453613281</v>
      </c>
      <c r="M90" s="43">
        <v>39.799705505371094</v>
      </c>
      <c r="N90" s="43">
        <v>39.600704193115234</v>
      </c>
      <c r="O90" s="43">
        <v>39.402702331542969</v>
      </c>
      <c r="P90" s="43">
        <v>39.2056884765625</v>
      </c>
      <c r="Q90" s="43">
        <v>39.009662628173828</v>
      </c>
      <c r="R90" s="43">
        <v>38.814617156982422</v>
      </c>
      <c r="S90" s="43">
        <v>38.62054443359375</v>
      </c>
      <c r="T90" s="43">
        <v>38.427440643310547</v>
      </c>
      <c r="U90" s="43">
        <v>38.235305786132813</v>
      </c>
      <c r="V90" s="43">
        <v>38.04412841796875</v>
      </c>
      <c r="W90" s="43">
        <v>37.853908538818359</v>
      </c>
      <c r="X90" s="43">
        <v>37.664638519287109</v>
      </c>
      <c r="Y90" s="43">
        <v>37.476318359375</v>
      </c>
      <c r="Z90" s="43">
        <v>37.288932800292969</v>
      </c>
      <c r="AA90" s="43">
        <v>37.102489471435547</v>
      </c>
      <c r="AB90" s="43">
        <v>36.916976928710938</v>
      </c>
      <c r="AC90" s="43">
        <v>42.693000793457031</v>
      </c>
      <c r="AD90" s="43">
        <v>42.479537963867188</v>
      </c>
      <c r="AE90" s="43">
        <v>42.267139434814453</v>
      </c>
      <c r="AF90" s="43">
        <v>42.055805206298828</v>
      </c>
      <c r="AG90" s="43">
        <v>41.845523834228516</v>
      </c>
      <c r="AH90" s="43">
        <v>41.636295318603516</v>
      </c>
      <c r="AI90" s="43">
        <v>41.428115844726563</v>
      </c>
      <c r="AJ90" s="43">
        <v>41.220977783203125</v>
      </c>
    </row>
    <row r="91" spans="1:36">
      <c r="A91" s="43" t="s">
        <v>81</v>
      </c>
      <c r="B91" s="43" t="s">
        <v>110</v>
      </c>
      <c r="C91" s="43">
        <v>42.693000793457031</v>
      </c>
      <c r="D91" s="43">
        <v>42.479537963867188</v>
      </c>
      <c r="E91" s="43">
        <v>42.267139434814453</v>
      </c>
      <c r="F91" s="43">
        <v>42.055805206298828</v>
      </c>
      <c r="G91" s="43">
        <v>41.845523834228516</v>
      </c>
      <c r="H91" s="43">
        <v>41.636295318603516</v>
      </c>
      <c r="I91" s="43">
        <v>41.428115844726563</v>
      </c>
      <c r="J91" s="43">
        <v>41.220977783203125</v>
      </c>
      <c r="K91" s="43">
        <v>41.014873504638672</v>
      </c>
      <c r="L91" s="43">
        <v>40.809799194335938</v>
      </c>
      <c r="M91" s="43">
        <v>40.605751037597656</v>
      </c>
      <c r="N91" s="43">
        <v>40.402721405029297</v>
      </c>
      <c r="O91" s="43">
        <v>40.200706481933594</v>
      </c>
      <c r="P91" s="43">
        <v>39.999702453613281</v>
      </c>
      <c r="Q91" s="43">
        <v>39.799705505371094</v>
      </c>
      <c r="R91" s="43">
        <v>39.600704193115234</v>
      </c>
      <c r="S91" s="43">
        <v>39.402702331542969</v>
      </c>
      <c r="T91" s="43">
        <v>39.2056884765625</v>
      </c>
      <c r="U91" s="43">
        <v>39.009662628173828</v>
      </c>
      <c r="V91" s="43">
        <v>38.814617156982422</v>
      </c>
      <c r="W91" s="43">
        <v>38.62054443359375</v>
      </c>
      <c r="X91" s="43">
        <v>38.427440643310547</v>
      </c>
      <c r="Y91" s="43">
        <v>38.235305786132813</v>
      </c>
      <c r="Z91" s="43">
        <v>38.04412841796875</v>
      </c>
      <c r="AA91" s="43">
        <v>37.853908538818359</v>
      </c>
      <c r="AB91" s="43">
        <v>37.664638519287109</v>
      </c>
      <c r="AC91" s="43">
        <v>37.476318359375</v>
      </c>
      <c r="AD91" s="43">
        <v>37.288932800292969</v>
      </c>
      <c r="AE91" s="43">
        <v>37.102489471435547</v>
      </c>
      <c r="AF91" s="43">
        <v>36.916976928710938</v>
      </c>
      <c r="AG91" s="43">
        <v>42.693000793457031</v>
      </c>
      <c r="AH91" s="43">
        <v>42.479537963867188</v>
      </c>
      <c r="AI91" s="43">
        <v>42.267139434814453</v>
      </c>
      <c r="AJ91" s="43">
        <v>42.055805206298828</v>
      </c>
    </row>
    <row r="92" spans="1:36">
      <c r="A92" s="43" t="s">
        <v>82</v>
      </c>
      <c r="B92" s="43" t="s">
        <v>110</v>
      </c>
      <c r="C92" s="43">
        <v>42.693000793457031</v>
      </c>
      <c r="D92" s="43">
        <v>42.479537963867188</v>
      </c>
      <c r="E92" s="43">
        <v>42.267139434814453</v>
      </c>
      <c r="F92" s="43">
        <v>42.055805206298828</v>
      </c>
      <c r="G92" s="43">
        <v>41.845523834228516</v>
      </c>
      <c r="H92" s="43">
        <v>41.636295318603516</v>
      </c>
      <c r="I92" s="43">
        <v>41.428115844726563</v>
      </c>
      <c r="J92" s="43">
        <v>41.220977783203125</v>
      </c>
      <c r="K92" s="43">
        <v>41.014873504638672</v>
      </c>
      <c r="L92" s="43">
        <v>40.809799194335938</v>
      </c>
      <c r="M92" s="43">
        <v>40.605751037597656</v>
      </c>
      <c r="N92" s="43">
        <v>40.402721405029297</v>
      </c>
      <c r="O92" s="43">
        <v>40.200706481933594</v>
      </c>
      <c r="P92" s="43">
        <v>39.999702453613281</v>
      </c>
      <c r="Q92" s="43">
        <v>39.799705505371094</v>
      </c>
      <c r="R92" s="43">
        <v>39.600704193115234</v>
      </c>
      <c r="S92" s="43">
        <v>39.402702331542969</v>
      </c>
      <c r="T92" s="43">
        <v>39.2056884765625</v>
      </c>
      <c r="U92" s="43">
        <v>39.009662628173828</v>
      </c>
      <c r="V92" s="43">
        <v>38.814617156982422</v>
      </c>
      <c r="W92" s="43">
        <v>38.62054443359375</v>
      </c>
      <c r="X92" s="43">
        <v>38.427440643310547</v>
      </c>
      <c r="Y92" s="43">
        <v>38.235305786132813</v>
      </c>
      <c r="Z92" s="43">
        <v>38.04412841796875</v>
      </c>
      <c r="AA92" s="43">
        <v>37.853908538818359</v>
      </c>
      <c r="AB92" s="43">
        <v>37.664638519287109</v>
      </c>
      <c r="AC92" s="43">
        <v>37.476318359375</v>
      </c>
      <c r="AD92" s="43">
        <v>37.288932800292969</v>
      </c>
      <c r="AE92" s="43">
        <v>37.102489471435547</v>
      </c>
      <c r="AF92" s="43">
        <v>36.916976928710938</v>
      </c>
      <c r="AG92" s="43">
        <v>42.693000793457031</v>
      </c>
      <c r="AH92" s="43">
        <v>42.479537963867188</v>
      </c>
      <c r="AI92" s="43">
        <v>42.267139434814453</v>
      </c>
      <c r="AJ92" s="43">
        <v>42.055805206298828</v>
      </c>
    </row>
    <row r="93" spans="1:36">
      <c r="A93" s="43" t="s">
        <v>83</v>
      </c>
      <c r="B93" s="43" t="s">
        <v>110</v>
      </c>
      <c r="C93" s="43">
        <v>42.693000793457031</v>
      </c>
      <c r="D93" s="43">
        <v>42.479537963867188</v>
      </c>
      <c r="E93" s="43">
        <v>42.267139434814453</v>
      </c>
      <c r="F93" s="43">
        <v>42.055805206298828</v>
      </c>
      <c r="G93" s="43">
        <v>41.845523834228516</v>
      </c>
      <c r="H93" s="43">
        <v>41.636295318603516</v>
      </c>
      <c r="I93" s="43">
        <v>41.428115844726563</v>
      </c>
      <c r="J93" s="43">
        <v>41.220977783203125</v>
      </c>
      <c r="K93" s="43">
        <v>41.014873504638672</v>
      </c>
      <c r="L93" s="43">
        <v>40.809799194335938</v>
      </c>
      <c r="M93" s="43">
        <v>40.605751037597656</v>
      </c>
      <c r="N93" s="43">
        <v>40.402721405029297</v>
      </c>
      <c r="O93" s="43">
        <v>40.200706481933594</v>
      </c>
      <c r="P93" s="43">
        <v>39.999702453613281</v>
      </c>
      <c r="Q93" s="43">
        <v>39.799705505371094</v>
      </c>
      <c r="R93" s="43">
        <v>39.600704193115234</v>
      </c>
      <c r="S93" s="43">
        <v>39.402702331542969</v>
      </c>
      <c r="T93" s="43">
        <v>39.2056884765625</v>
      </c>
      <c r="U93" s="43">
        <v>39.009662628173828</v>
      </c>
      <c r="V93" s="43">
        <v>38.814617156982422</v>
      </c>
      <c r="W93" s="43">
        <v>38.62054443359375</v>
      </c>
      <c r="X93" s="43">
        <v>38.427440643310547</v>
      </c>
      <c r="Y93" s="43">
        <v>38.235305786132813</v>
      </c>
      <c r="Z93" s="43">
        <v>38.04412841796875</v>
      </c>
      <c r="AA93" s="43">
        <v>37.853908538818359</v>
      </c>
      <c r="AB93" s="43">
        <v>37.664638519287109</v>
      </c>
      <c r="AC93" s="43">
        <v>37.476318359375</v>
      </c>
      <c r="AD93" s="43">
        <v>37.288932800292969</v>
      </c>
      <c r="AE93" s="43">
        <v>37.102489471435547</v>
      </c>
      <c r="AF93" s="43">
        <v>36.916976928710938</v>
      </c>
      <c r="AG93" s="43">
        <v>42.693000793457031</v>
      </c>
      <c r="AH93" s="43">
        <v>42.479537963867188</v>
      </c>
      <c r="AI93" s="43">
        <v>42.267139434814453</v>
      </c>
      <c r="AJ93" s="43">
        <v>42.055805206298828</v>
      </c>
    </row>
    <row r="94" spans="1:36">
      <c r="A94" s="43" t="s">
        <v>84</v>
      </c>
      <c r="B94" s="43" t="s">
        <v>110</v>
      </c>
      <c r="C94" s="43">
        <v>25.267171859741211</v>
      </c>
      <c r="D94" s="43">
        <v>25.140836715698242</v>
      </c>
      <c r="E94" s="43">
        <v>25.015130996704102</v>
      </c>
      <c r="F94" s="43">
        <v>24.890056610107422</v>
      </c>
      <c r="G94" s="43">
        <v>24.765605926513672</v>
      </c>
      <c r="H94" s="43">
        <v>24.641777038574219</v>
      </c>
      <c r="I94" s="43">
        <v>24.51856803894043</v>
      </c>
      <c r="J94" s="43">
        <v>24.395975112915039</v>
      </c>
      <c r="K94" s="43">
        <v>24.273994445800781</v>
      </c>
      <c r="L94" s="43">
        <v>24.152626037597656</v>
      </c>
      <c r="M94" s="43">
        <v>24.031862258911133</v>
      </c>
      <c r="N94" s="43">
        <v>23.911705017089844</v>
      </c>
      <c r="O94" s="43">
        <v>23.792146682739258</v>
      </c>
      <c r="P94" s="43">
        <v>23.673185348510742</v>
      </c>
      <c r="Q94" s="43">
        <v>23.554819107055664</v>
      </c>
      <c r="R94" s="43">
        <v>23.437046051025391</v>
      </c>
      <c r="S94" s="43">
        <v>23.319860458374023</v>
      </c>
      <c r="T94" s="43">
        <v>23.203262329101563</v>
      </c>
      <c r="U94" s="43">
        <v>23.087245941162109</v>
      </c>
      <c r="V94" s="43">
        <v>22.971809387207031</v>
      </c>
      <c r="W94" s="43">
        <v>22.856950759887695</v>
      </c>
      <c r="X94" s="43">
        <v>22.742666244506836</v>
      </c>
      <c r="Y94" s="43">
        <v>22.628952026367188</v>
      </c>
      <c r="Z94" s="43">
        <v>22.51580810546875</v>
      </c>
      <c r="AA94" s="43">
        <v>22.403230667114258</v>
      </c>
      <c r="AB94" s="43">
        <v>22.291215896606445</v>
      </c>
      <c r="AC94" s="43">
        <v>22.179758071899414</v>
      </c>
      <c r="AD94" s="43">
        <v>25.649999618530273</v>
      </c>
      <c r="AE94" s="43">
        <v>25.521751403808594</v>
      </c>
      <c r="AF94" s="43">
        <v>25.394142150878906</v>
      </c>
      <c r="AG94" s="43">
        <v>25.267171859741211</v>
      </c>
      <c r="AH94" s="43">
        <v>25.140836715698242</v>
      </c>
      <c r="AI94" s="43">
        <v>25.015130996704102</v>
      </c>
      <c r="AJ94" s="43">
        <v>24.890056610107422</v>
      </c>
    </row>
    <row r="95" spans="1:36">
      <c r="A95" s="43" t="s">
        <v>85</v>
      </c>
      <c r="B95" s="43" t="s">
        <v>110</v>
      </c>
      <c r="C95" s="43"/>
      <c r="D95" s="43">
        <v>42.693000793457031</v>
      </c>
      <c r="E95" s="43">
        <v>42.479537963867188</v>
      </c>
      <c r="F95" s="43">
        <v>42.267139434814453</v>
      </c>
      <c r="G95" s="43">
        <v>42.055805206298828</v>
      </c>
      <c r="H95" s="43">
        <v>41.845523834228516</v>
      </c>
      <c r="I95" s="43">
        <v>41.636295318603516</v>
      </c>
      <c r="J95" s="43">
        <v>41.428115844726563</v>
      </c>
      <c r="K95" s="43">
        <v>41.220977783203125</v>
      </c>
      <c r="L95" s="43">
        <v>41.014873504638672</v>
      </c>
      <c r="M95" s="43">
        <v>40.809799194335938</v>
      </c>
      <c r="N95" s="43">
        <v>40.605751037597656</v>
      </c>
      <c r="O95" s="43">
        <v>40.402721405029297</v>
      </c>
      <c r="P95" s="43">
        <v>40.200706481933594</v>
      </c>
      <c r="Q95" s="43">
        <v>39.999702453613281</v>
      </c>
      <c r="R95" s="43">
        <v>39.799705505371094</v>
      </c>
      <c r="S95" s="43">
        <v>39.600704193115234</v>
      </c>
      <c r="T95" s="43">
        <v>39.402702331542969</v>
      </c>
      <c r="U95" s="43">
        <v>39.2056884765625</v>
      </c>
      <c r="V95" s="43">
        <v>39.009662628173828</v>
      </c>
      <c r="W95" s="43">
        <v>38.814617156982422</v>
      </c>
      <c r="X95" s="43">
        <v>38.62054443359375</v>
      </c>
      <c r="Y95" s="43">
        <v>38.427440643310547</v>
      </c>
      <c r="Z95" s="43">
        <v>38.235305786132813</v>
      </c>
      <c r="AA95" s="43">
        <v>38.04412841796875</v>
      </c>
      <c r="AB95" s="43">
        <v>37.853908538818359</v>
      </c>
      <c r="AC95" s="43">
        <v>37.664638519287109</v>
      </c>
      <c r="AD95" s="43">
        <v>37.476318359375</v>
      </c>
      <c r="AE95" s="43">
        <v>37.288932800292969</v>
      </c>
      <c r="AF95" s="43">
        <v>37.102489471435547</v>
      </c>
      <c r="AG95" s="43">
        <v>36.916976928710938</v>
      </c>
      <c r="AH95" s="43">
        <v>42.693000793457031</v>
      </c>
      <c r="AI95" s="43">
        <v>42.479537963867188</v>
      </c>
      <c r="AJ95" s="43">
        <v>42.267139434814453</v>
      </c>
    </row>
    <row r="96" spans="1:36">
      <c r="A96" s="43" t="s">
        <v>86</v>
      </c>
      <c r="B96" s="43" t="s">
        <v>110</v>
      </c>
      <c r="C96" s="43">
        <v>7.728797435760498</v>
      </c>
      <c r="D96" s="43">
        <v>7.6901540756225586</v>
      </c>
      <c r="E96" s="43">
        <v>7.6517033576965332</v>
      </c>
      <c r="F96" s="43">
        <v>7.6134452819824219</v>
      </c>
      <c r="G96" s="43">
        <v>7.57537841796875</v>
      </c>
      <c r="H96" s="43">
        <v>7.537501335144043</v>
      </c>
      <c r="I96" s="43">
        <v>7.4998140335083008</v>
      </c>
      <c r="J96" s="43">
        <v>7.4623146057128906</v>
      </c>
      <c r="K96" s="43">
        <v>7.4250030517578125</v>
      </c>
      <c r="L96" s="43">
        <v>7.3878779411315918</v>
      </c>
      <c r="M96" s="43">
        <v>7.3509392738342285</v>
      </c>
      <c r="N96" s="43">
        <v>7.3141846656799316</v>
      </c>
      <c r="O96" s="43">
        <v>7.2776141166687012</v>
      </c>
      <c r="P96" s="43">
        <v>7.2412261962890625</v>
      </c>
      <c r="Q96" s="43">
        <v>7.2050199508666992</v>
      </c>
      <c r="R96" s="43">
        <v>7.1689953804016113</v>
      </c>
      <c r="S96" s="43">
        <v>7.1331501007080078</v>
      </c>
      <c r="T96" s="43">
        <v>7.0974845886230469</v>
      </c>
      <c r="U96" s="43">
        <v>7.0619969367980957</v>
      </c>
      <c r="V96" s="43">
        <v>7.0266871452331543</v>
      </c>
      <c r="W96" s="43">
        <v>6.991553783416748</v>
      </c>
      <c r="X96" s="43">
        <v>6.9565958976745605</v>
      </c>
      <c r="Y96" s="43">
        <v>6.9218130111694336</v>
      </c>
      <c r="Z96" s="43">
        <v>3.4415998458862305</v>
      </c>
      <c r="AA96" s="43">
        <v>3.4240500926971436</v>
      </c>
      <c r="AB96" s="43"/>
      <c r="AC96" s="43"/>
      <c r="AD96" s="43"/>
      <c r="AE96" s="43"/>
      <c r="AF96" s="43"/>
      <c r="AG96" s="43"/>
      <c r="AH96" s="43"/>
      <c r="AI96" s="43"/>
      <c r="AJ96" s="43"/>
    </row>
    <row r="97" spans="1:36">
      <c r="A97" s="43" t="s">
        <v>87</v>
      </c>
      <c r="B97" s="43" t="s">
        <v>110</v>
      </c>
      <c r="C97" s="43">
        <v>42.479537963867188</v>
      </c>
      <c r="D97" s="43">
        <v>42.267139434814453</v>
      </c>
      <c r="E97" s="43">
        <v>42.055805206298828</v>
      </c>
      <c r="F97" s="43">
        <v>41.845523834228516</v>
      </c>
      <c r="G97" s="43">
        <v>41.636295318603516</v>
      </c>
      <c r="H97" s="43">
        <v>41.428115844726563</v>
      </c>
      <c r="I97" s="43">
        <v>41.220977783203125</v>
      </c>
      <c r="J97" s="43">
        <v>41.014873504638672</v>
      </c>
      <c r="K97" s="43">
        <v>40.809799194335938</v>
      </c>
      <c r="L97" s="43">
        <v>40.605751037597656</v>
      </c>
      <c r="M97" s="43">
        <v>40.402721405029297</v>
      </c>
      <c r="N97" s="43">
        <v>40.200706481933594</v>
      </c>
      <c r="O97" s="43">
        <v>39.999702453613281</v>
      </c>
      <c r="P97" s="43">
        <v>39.799705505371094</v>
      </c>
      <c r="Q97" s="43">
        <v>39.600704193115234</v>
      </c>
      <c r="R97" s="43">
        <v>39.402702331542969</v>
      </c>
      <c r="S97" s="43">
        <v>39.2056884765625</v>
      </c>
      <c r="T97" s="43">
        <v>39.009662628173828</v>
      </c>
      <c r="U97" s="43">
        <v>38.814617156982422</v>
      </c>
      <c r="V97" s="43">
        <v>38.62054443359375</v>
      </c>
      <c r="W97" s="43">
        <v>38.427440643310547</v>
      </c>
      <c r="X97" s="43">
        <v>38.235305786132813</v>
      </c>
      <c r="Y97" s="43">
        <v>38.04412841796875</v>
      </c>
      <c r="Z97" s="43">
        <v>37.853908538818359</v>
      </c>
      <c r="AA97" s="43">
        <v>37.664638519287109</v>
      </c>
      <c r="AB97" s="43">
        <v>37.476318359375</v>
      </c>
      <c r="AC97" s="43">
        <v>37.288932800292969</v>
      </c>
      <c r="AD97" s="43">
        <v>37.102489471435547</v>
      </c>
      <c r="AE97" s="43">
        <v>36.916976928710938</v>
      </c>
      <c r="AF97" s="43">
        <v>42.693000793457031</v>
      </c>
      <c r="AG97" s="43">
        <v>42.479537963867188</v>
      </c>
      <c r="AH97" s="43">
        <v>42.267139434814453</v>
      </c>
      <c r="AI97" s="43">
        <v>42.055805206298828</v>
      </c>
      <c r="AJ97" s="43">
        <v>41.845523834228516</v>
      </c>
    </row>
    <row r="98" spans="1:36">
      <c r="A98" s="43" t="s">
        <v>88</v>
      </c>
      <c r="B98" s="43" t="s">
        <v>110</v>
      </c>
      <c r="C98" s="43">
        <v>42.267139434814453</v>
      </c>
      <c r="D98" s="43">
        <v>42.055805206298828</v>
      </c>
      <c r="E98" s="43">
        <v>41.845523834228516</v>
      </c>
      <c r="F98" s="43">
        <v>41.636295318603516</v>
      </c>
      <c r="G98" s="43">
        <v>41.428115844726563</v>
      </c>
      <c r="H98" s="43">
        <v>41.220977783203125</v>
      </c>
      <c r="I98" s="43">
        <v>41.014873504638672</v>
      </c>
      <c r="J98" s="43">
        <v>40.809799194335938</v>
      </c>
      <c r="K98" s="43">
        <v>40.605751037597656</v>
      </c>
      <c r="L98" s="43">
        <v>40.402721405029297</v>
      </c>
      <c r="M98" s="43">
        <v>40.200706481933594</v>
      </c>
      <c r="N98" s="43">
        <v>39.999702453613281</v>
      </c>
      <c r="O98" s="43">
        <v>39.799705505371094</v>
      </c>
      <c r="P98" s="43">
        <v>39.600704193115234</v>
      </c>
      <c r="Q98" s="43">
        <v>39.402702331542969</v>
      </c>
      <c r="R98" s="43">
        <v>39.2056884765625</v>
      </c>
      <c r="S98" s="43">
        <v>39.009662628173828</v>
      </c>
      <c r="T98" s="43">
        <v>38.814617156982422</v>
      </c>
      <c r="U98" s="43">
        <v>38.62054443359375</v>
      </c>
      <c r="V98" s="43">
        <v>38.427440643310547</v>
      </c>
      <c r="W98" s="43">
        <v>38.235305786132813</v>
      </c>
      <c r="X98" s="43">
        <v>38.04412841796875</v>
      </c>
      <c r="Y98" s="43">
        <v>37.853908538818359</v>
      </c>
      <c r="Z98" s="43">
        <v>37.664638519287109</v>
      </c>
      <c r="AA98" s="43">
        <v>37.476318359375</v>
      </c>
      <c r="AB98" s="43">
        <v>37.288932800292969</v>
      </c>
      <c r="AC98" s="43">
        <v>37.102489471435547</v>
      </c>
      <c r="AD98" s="43">
        <v>36.916976928710938</v>
      </c>
      <c r="AE98" s="43">
        <v>42.693000793457031</v>
      </c>
      <c r="AF98" s="43">
        <v>42.479537963867188</v>
      </c>
      <c r="AG98" s="43">
        <v>42.267139434814453</v>
      </c>
      <c r="AH98" s="43">
        <v>42.055805206298828</v>
      </c>
      <c r="AI98" s="43">
        <v>41.845523834228516</v>
      </c>
      <c r="AJ98" s="43">
        <v>41.636295318603516</v>
      </c>
    </row>
    <row r="99" spans="1:36">
      <c r="A99" s="43" t="s">
        <v>89</v>
      </c>
      <c r="B99" s="43" t="s">
        <v>110</v>
      </c>
      <c r="C99" s="43">
        <v>0.15524999797344208</v>
      </c>
      <c r="D99" s="43">
        <v>0.15434999763965607</v>
      </c>
      <c r="E99" s="43">
        <v>0.15344999730587006</v>
      </c>
      <c r="F99" s="43">
        <v>0.15299999713897705</v>
      </c>
      <c r="G99" s="43">
        <v>0.15209999680519104</v>
      </c>
      <c r="H99" s="43">
        <v>0.15119999647140503</v>
      </c>
      <c r="I99" s="43">
        <v>0.15074999630451202</v>
      </c>
      <c r="J99" s="43">
        <v>0.14984999597072601</v>
      </c>
      <c r="K99" s="43">
        <v>0.14894999563694</v>
      </c>
      <c r="L99" s="43">
        <v>0.148499995470047</v>
      </c>
      <c r="M99" s="43">
        <v>0.14759999513626099</v>
      </c>
      <c r="N99" s="43">
        <v>0.14669999480247498</v>
      </c>
      <c r="O99" s="43">
        <v>0.14624999463558197</v>
      </c>
      <c r="P99" s="43">
        <v>0.14535000920295715</v>
      </c>
      <c r="Q99" s="43">
        <v>0.14444999396800995</v>
      </c>
      <c r="R99" s="43">
        <v>0.14399999380111694</v>
      </c>
      <c r="S99" s="43">
        <v>0.14309999346733093</v>
      </c>
      <c r="T99" s="43">
        <v>0.14264999330043793</v>
      </c>
      <c r="U99" s="43">
        <v>0.14174999296665192</v>
      </c>
      <c r="V99" s="43">
        <v>0.14084999263286591</v>
      </c>
      <c r="W99" s="43">
        <v>0.1403999924659729</v>
      </c>
      <c r="X99" s="43">
        <v>0.13949999213218689</v>
      </c>
      <c r="Y99" s="43">
        <v>0.13904999196529388</v>
      </c>
      <c r="Z99" s="43">
        <v>0.13815000653266907</v>
      </c>
      <c r="AA99" s="43">
        <v>0.13769999146461487</v>
      </c>
      <c r="AB99" s="43">
        <v>0.13679999113082886</v>
      </c>
      <c r="AC99" s="43">
        <v>0.13634999096393585</v>
      </c>
      <c r="AD99" s="43"/>
      <c r="AE99" s="43"/>
      <c r="AF99" s="43"/>
      <c r="AG99" s="43"/>
      <c r="AH99" s="43"/>
      <c r="AI99" s="43"/>
      <c r="AJ99" s="43"/>
    </row>
    <row r="100" spans="1:36">
      <c r="A100" s="43" t="s">
        <v>90</v>
      </c>
      <c r="B100" s="43" t="s">
        <v>110</v>
      </c>
      <c r="C100" s="43">
        <v>42.055805206298828</v>
      </c>
      <c r="D100" s="43">
        <v>41.845523834228516</v>
      </c>
      <c r="E100" s="43">
        <v>41.636295318603516</v>
      </c>
      <c r="F100" s="43">
        <v>41.428115844726563</v>
      </c>
      <c r="G100" s="43">
        <v>41.220977783203125</v>
      </c>
      <c r="H100" s="43">
        <v>41.014873504638672</v>
      </c>
      <c r="I100" s="43">
        <v>40.809799194335938</v>
      </c>
      <c r="J100" s="43">
        <v>40.605751037597656</v>
      </c>
      <c r="K100" s="43">
        <v>40.402721405029297</v>
      </c>
      <c r="L100" s="43">
        <v>40.200706481933594</v>
      </c>
      <c r="M100" s="43">
        <v>39.999702453613281</v>
      </c>
      <c r="N100" s="43">
        <v>39.799705505371094</v>
      </c>
      <c r="O100" s="43">
        <v>39.600704193115234</v>
      </c>
      <c r="P100" s="43">
        <v>39.402702331542969</v>
      </c>
      <c r="Q100" s="43">
        <v>39.2056884765625</v>
      </c>
      <c r="R100" s="43">
        <v>39.009662628173828</v>
      </c>
      <c r="S100" s="43">
        <v>38.814617156982422</v>
      </c>
      <c r="T100" s="43">
        <v>38.62054443359375</v>
      </c>
      <c r="U100" s="43">
        <v>38.427440643310547</v>
      </c>
      <c r="V100" s="43">
        <v>38.235305786132813</v>
      </c>
      <c r="W100" s="43">
        <v>38.04412841796875</v>
      </c>
      <c r="X100" s="43">
        <v>37.853908538818359</v>
      </c>
      <c r="Y100" s="43">
        <v>37.664638519287109</v>
      </c>
      <c r="Z100" s="43">
        <v>37.476318359375</v>
      </c>
      <c r="AA100" s="43">
        <v>37.288932800292969</v>
      </c>
      <c r="AB100" s="43">
        <v>37.102489471435547</v>
      </c>
      <c r="AC100" s="43">
        <v>36.916976928710938</v>
      </c>
      <c r="AD100" s="43">
        <v>42.693000793457031</v>
      </c>
      <c r="AE100" s="43">
        <v>42.479537963867188</v>
      </c>
      <c r="AF100" s="43">
        <v>42.267139434814453</v>
      </c>
      <c r="AG100" s="43">
        <v>42.055805206298828</v>
      </c>
      <c r="AH100" s="43">
        <v>41.845523834228516</v>
      </c>
      <c r="AI100" s="43">
        <v>41.636295318603516</v>
      </c>
      <c r="AJ100" s="43">
        <v>41.428115844726563</v>
      </c>
    </row>
    <row r="101" spans="1:36">
      <c r="A101" s="43" t="s">
        <v>91</v>
      </c>
      <c r="B101" s="43" t="s">
        <v>110</v>
      </c>
      <c r="C101" s="43">
        <v>42.267139434814453</v>
      </c>
      <c r="D101" s="43">
        <v>42.055805206298828</v>
      </c>
      <c r="E101" s="43">
        <v>41.845523834228516</v>
      </c>
      <c r="F101" s="43">
        <v>41.636295318603516</v>
      </c>
      <c r="G101" s="43">
        <v>41.428115844726563</v>
      </c>
      <c r="H101" s="43">
        <v>41.220977783203125</v>
      </c>
      <c r="I101" s="43">
        <v>41.014873504638672</v>
      </c>
      <c r="J101" s="43">
        <v>40.809799194335938</v>
      </c>
      <c r="K101" s="43">
        <v>40.605751037597656</v>
      </c>
      <c r="L101" s="43">
        <v>40.402721405029297</v>
      </c>
      <c r="M101" s="43">
        <v>40.200706481933594</v>
      </c>
      <c r="N101" s="43">
        <v>39.999702453613281</v>
      </c>
      <c r="O101" s="43">
        <v>39.799705505371094</v>
      </c>
      <c r="P101" s="43">
        <v>39.600704193115234</v>
      </c>
      <c r="Q101" s="43">
        <v>39.402702331542969</v>
      </c>
      <c r="R101" s="43">
        <v>39.2056884765625</v>
      </c>
      <c r="S101" s="43">
        <v>39.009662628173828</v>
      </c>
      <c r="T101" s="43">
        <v>38.814617156982422</v>
      </c>
      <c r="U101" s="43">
        <v>38.62054443359375</v>
      </c>
      <c r="V101" s="43">
        <v>38.427440643310547</v>
      </c>
      <c r="W101" s="43">
        <v>38.235305786132813</v>
      </c>
      <c r="X101" s="43">
        <v>38.04412841796875</v>
      </c>
      <c r="Y101" s="43">
        <v>37.853908538818359</v>
      </c>
      <c r="Z101" s="43">
        <v>37.664638519287109</v>
      </c>
      <c r="AA101" s="43">
        <v>37.476318359375</v>
      </c>
      <c r="AB101" s="43">
        <v>37.288932800292969</v>
      </c>
      <c r="AC101" s="43">
        <v>37.102489471435547</v>
      </c>
      <c r="AD101" s="43">
        <v>36.916976928710938</v>
      </c>
      <c r="AE101" s="43">
        <v>42.693000793457031</v>
      </c>
      <c r="AF101" s="43">
        <v>42.479537963867188</v>
      </c>
      <c r="AG101" s="43">
        <v>42.267139434814453</v>
      </c>
      <c r="AH101" s="43">
        <v>42.055805206298828</v>
      </c>
      <c r="AI101" s="43">
        <v>41.845523834228516</v>
      </c>
      <c r="AJ101" s="43">
        <v>41.636295318603516</v>
      </c>
    </row>
    <row r="102" spans="1:36">
      <c r="A102" s="43" t="s">
        <v>92</v>
      </c>
      <c r="B102" s="43" t="s">
        <v>110</v>
      </c>
      <c r="C102" s="43"/>
      <c r="D102" s="43">
        <v>42.693000793457031</v>
      </c>
      <c r="E102" s="43">
        <v>42.479537963867188</v>
      </c>
      <c r="F102" s="43">
        <v>42.267139434814453</v>
      </c>
      <c r="G102" s="43">
        <v>42.055805206298828</v>
      </c>
      <c r="H102" s="43">
        <v>41.845523834228516</v>
      </c>
      <c r="I102" s="43">
        <v>41.636295318603516</v>
      </c>
      <c r="J102" s="43">
        <v>41.428115844726563</v>
      </c>
      <c r="K102" s="43">
        <v>41.220977783203125</v>
      </c>
      <c r="L102" s="43">
        <v>41.014873504638672</v>
      </c>
      <c r="M102" s="43">
        <v>40.809799194335938</v>
      </c>
      <c r="N102" s="43">
        <v>40.605751037597656</v>
      </c>
      <c r="O102" s="43">
        <v>40.402721405029297</v>
      </c>
      <c r="P102" s="43">
        <v>40.200706481933594</v>
      </c>
      <c r="Q102" s="43">
        <v>39.999702453613281</v>
      </c>
      <c r="R102" s="43">
        <v>39.799705505371094</v>
      </c>
      <c r="S102" s="43">
        <v>39.600704193115234</v>
      </c>
      <c r="T102" s="43">
        <v>39.402702331542969</v>
      </c>
      <c r="U102" s="43">
        <v>39.2056884765625</v>
      </c>
      <c r="V102" s="43">
        <v>39.009662628173828</v>
      </c>
      <c r="W102" s="43">
        <v>38.814617156982422</v>
      </c>
      <c r="X102" s="43">
        <v>38.62054443359375</v>
      </c>
      <c r="Y102" s="43">
        <v>38.427440643310547</v>
      </c>
      <c r="Z102" s="43">
        <v>38.235305786132813</v>
      </c>
      <c r="AA102" s="43">
        <v>38.04412841796875</v>
      </c>
      <c r="AB102" s="43">
        <v>37.853908538818359</v>
      </c>
      <c r="AC102" s="43">
        <v>37.664638519287109</v>
      </c>
      <c r="AD102" s="43">
        <v>37.476318359375</v>
      </c>
      <c r="AE102" s="43">
        <v>37.288932800292969</v>
      </c>
      <c r="AF102" s="43">
        <v>37.102489471435547</v>
      </c>
      <c r="AG102" s="43">
        <v>36.916976928710938</v>
      </c>
      <c r="AH102" s="43">
        <v>42.693000793457031</v>
      </c>
      <c r="AI102" s="43">
        <v>42.479537963867188</v>
      </c>
      <c r="AJ102" s="43">
        <v>42.267139434814453</v>
      </c>
    </row>
    <row r="103" spans="1:36">
      <c r="A103" s="43" t="s">
        <v>93</v>
      </c>
      <c r="B103" s="43" t="s">
        <v>111</v>
      </c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>
        <v>17.809535980224609</v>
      </c>
      <c r="U103" s="43">
        <v>35.530025482177734</v>
      </c>
      <c r="V103" s="43">
        <v>53.161911010742188</v>
      </c>
      <c r="W103" s="43">
        <v>52.896099090576172</v>
      </c>
      <c r="X103" s="43">
        <v>52.631622314453125</v>
      </c>
      <c r="Y103" s="43">
        <v>52.36846923828125</v>
      </c>
      <c r="Z103" s="43">
        <v>52.106632232666016</v>
      </c>
      <c r="AA103" s="43">
        <v>51.846099853515625</v>
      </c>
      <c r="AB103" s="43">
        <v>51.586868286132813</v>
      </c>
      <c r="AC103" s="43">
        <v>51.328937530517578</v>
      </c>
      <c r="AD103" s="43">
        <v>51.072296142578125</v>
      </c>
      <c r="AE103" s="43">
        <v>50.816936492919922</v>
      </c>
      <c r="AF103" s="43">
        <v>50.562854766845703</v>
      </c>
      <c r="AG103" s="43">
        <v>50.310039520263672</v>
      </c>
      <c r="AH103" s="43">
        <v>50.058490753173828</v>
      </c>
      <c r="AI103" s="43">
        <v>49.808193206787109</v>
      </c>
      <c r="AJ103" s="43">
        <v>49.559154510498047</v>
      </c>
    </row>
    <row r="104" spans="1:36">
      <c r="A104" s="43" t="s">
        <v>94</v>
      </c>
      <c r="B104" s="43" t="s">
        <v>111</v>
      </c>
      <c r="C104" s="43"/>
      <c r="D104" s="43"/>
      <c r="E104" s="43"/>
      <c r="F104" s="43"/>
      <c r="G104" s="43"/>
      <c r="H104" s="43"/>
      <c r="I104" s="43"/>
      <c r="J104" s="43">
        <v>18.725000381469727</v>
      </c>
      <c r="K104" s="43">
        <v>37.356376647949219</v>
      </c>
      <c r="L104" s="43">
        <v>55.89459228515625</v>
      </c>
      <c r="M104" s="43">
        <v>55.615123748779297</v>
      </c>
      <c r="N104" s="43">
        <v>55.337055206298828</v>
      </c>
      <c r="O104" s="43">
        <v>55.060371398925781</v>
      </c>
      <c r="P104" s="43">
        <v>54.785076141357422</v>
      </c>
      <c r="Q104" s="43">
        <v>54.511146545410156</v>
      </c>
      <c r="R104" s="43">
        <v>54.238582611083984</v>
      </c>
      <c r="S104" s="43">
        <v>53.967388153076172</v>
      </c>
      <c r="T104" s="43">
        <v>35.888008117675781</v>
      </c>
      <c r="U104" s="43">
        <v>17.89903450012207</v>
      </c>
      <c r="V104" s="43"/>
    </row>
    <row r="105" spans="1:36">
      <c r="A105" s="43" t="s">
        <v>193</v>
      </c>
      <c r="B105" s="43" t="s">
        <v>112</v>
      </c>
      <c r="C105" s="43"/>
      <c r="D105" s="43"/>
      <c r="E105" s="43"/>
      <c r="F105" s="43"/>
      <c r="G105" s="43">
        <v>90</v>
      </c>
      <c r="H105" s="43">
        <v>90</v>
      </c>
      <c r="I105" s="43">
        <v>90</v>
      </c>
      <c r="J105" s="43">
        <v>90</v>
      </c>
      <c r="K105" s="43">
        <v>90</v>
      </c>
      <c r="L105" s="43">
        <v>90</v>
      </c>
      <c r="M105" s="43">
        <v>90</v>
      </c>
      <c r="N105" s="43">
        <v>90</v>
      </c>
      <c r="O105" s="43">
        <v>90</v>
      </c>
      <c r="P105" s="43">
        <v>90</v>
      </c>
      <c r="Q105" s="43">
        <v>90</v>
      </c>
      <c r="R105" s="43">
        <v>90</v>
      </c>
      <c r="S105" s="43">
        <v>90</v>
      </c>
      <c r="T105" s="43">
        <v>90</v>
      </c>
      <c r="U105" s="43">
        <v>90</v>
      </c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</row>
    <row r="106" spans="1:36">
      <c r="A106" s="43" t="s">
        <v>67</v>
      </c>
      <c r="B106" s="43" t="s">
        <v>112</v>
      </c>
      <c r="C106" s="43"/>
      <c r="D106" s="43"/>
      <c r="E106" s="43"/>
      <c r="F106" s="43"/>
      <c r="G106" s="43"/>
      <c r="H106" s="43"/>
      <c r="I106" s="43"/>
      <c r="J106" s="43"/>
      <c r="K106" s="43"/>
      <c r="L106" s="43">
        <v>405</v>
      </c>
      <c r="M106" s="43">
        <v>945</v>
      </c>
      <c r="N106" s="43">
        <v>1485</v>
      </c>
      <c r="O106" s="43">
        <v>1935</v>
      </c>
      <c r="P106" s="43">
        <v>1935</v>
      </c>
      <c r="Q106" s="43">
        <v>1935</v>
      </c>
      <c r="R106" s="43">
        <v>1935</v>
      </c>
      <c r="S106" s="43">
        <v>2160</v>
      </c>
      <c r="T106" s="43">
        <v>2160</v>
      </c>
      <c r="U106" s="43">
        <v>2160</v>
      </c>
      <c r="V106" s="43">
        <v>2160</v>
      </c>
      <c r="W106" s="43">
        <v>2250</v>
      </c>
      <c r="X106" s="43">
        <v>2250</v>
      </c>
      <c r="Y106" s="43">
        <v>2250</v>
      </c>
      <c r="Z106" s="43">
        <v>2250</v>
      </c>
      <c r="AA106" s="43">
        <v>1845</v>
      </c>
      <c r="AB106" s="43">
        <v>1305</v>
      </c>
      <c r="AC106" s="43">
        <v>900</v>
      </c>
      <c r="AD106" s="43">
        <v>450</v>
      </c>
      <c r="AE106" s="43">
        <v>450</v>
      </c>
      <c r="AF106" s="43">
        <v>450</v>
      </c>
      <c r="AG106" s="43">
        <v>450</v>
      </c>
      <c r="AH106" s="43">
        <v>225</v>
      </c>
      <c r="AI106" s="43">
        <v>225</v>
      </c>
      <c r="AJ106" s="43">
        <v>225</v>
      </c>
    </row>
    <row r="107" spans="1:36">
      <c r="A107" s="43" t="s">
        <v>95</v>
      </c>
      <c r="B107" s="43" t="s">
        <v>103</v>
      </c>
      <c r="C107" s="43">
        <v>0</v>
      </c>
      <c r="D107" s="43">
        <v>0</v>
      </c>
      <c r="E107" s="43">
        <v>0</v>
      </c>
      <c r="F107" s="43">
        <v>0</v>
      </c>
      <c r="G107" s="43">
        <v>0</v>
      </c>
      <c r="H107" s="43">
        <v>0</v>
      </c>
      <c r="I107" s="43">
        <v>0</v>
      </c>
      <c r="J107" s="43">
        <v>0</v>
      </c>
      <c r="K107" s="43">
        <v>0</v>
      </c>
      <c r="L107" s="43">
        <v>0</v>
      </c>
      <c r="M107" s="43">
        <v>0</v>
      </c>
      <c r="N107" s="43">
        <v>0</v>
      </c>
      <c r="O107" s="43">
        <v>0</v>
      </c>
      <c r="P107" s="43">
        <v>0</v>
      </c>
      <c r="Q107" s="43">
        <v>0</v>
      </c>
      <c r="R107" s="43">
        <v>0</v>
      </c>
      <c r="S107" s="43">
        <v>0</v>
      </c>
      <c r="T107" s="43">
        <v>0</v>
      </c>
      <c r="U107" s="43">
        <v>0</v>
      </c>
      <c r="V107" s="43">
        <v>0</v>
      </c>
      <c r="W107" s="43"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  <c r="AE107" s="43">
        <v>0</v>
      </c>
      <c r="AF107" s="43">
        <v>0</v>
      </c>
      <c r="AG107" s="43">
        <v>0</v>
      </c>
      <c r="AH107" s="43">
        <v>0</v>
      </c>
      <c r="AI107" s="43">
        <v>0</v>
      </c>
      <c r="AJ107" s="43">
        <v>0</v>
      </c>
    </row>
    <row r="108" spans="1:36">
      <c r="A108" s="43" t="s">
        <v>96</v>
      </c>
      <c r="B108" s="43" t="s">
        <v>103</v>
      </c>
      <c r="C108" s="43">
        <v>115</v>
      </c>
      <c r="D108" s="43">
        <v>115</v>
      </c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</row>
    <row r="109" spans="1:36">
      <c r="A109" s="43" t="s">
        <v>97</v>
      </c>
      <c r="B109" s="43" t="s">
        <v>103</v>
      </c>
      <c r="C109" s="43">
        <v>104</v>
      </c>
      <c r="D109" s="43">
        <v>104</v>
      </c>
      <c r="E109" s="43">
        <v>104</v>
      </c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</row>
    <row r="110" spans="1:36">
      <c r="A110" s="43" t="s">
        <v>98</v>
      </c>
      <c r="B110" s="43" t="s">
        <v>103</v>
      </c>
      <c r="C110" s="43">
        <v>115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</row>
    <row r="111" spans="1:36">
      <c r="A111" s="43" t="s">
        <v>99</v>
      </c>
      <c r="B111" s="43" t="s">
        <v>102</v>
      </c>
      <c r="C111" s="43">
        <v>0</v>
      </c>
      <c r="D111" s="43">
        <v>0</v>
      </c>
      <c r="E111" s="43">
        <v>0</v>
      </c>
      <c r="F111" s="43">
        <v>0</v>
      </c>
      <c r="G111" s="43">
        <v>0</v>
      </c>
      <c r="H111" s="43">
        <v>0</v>
      </c>
      <c r="I111" s="43">
        <v>0</v>
      </c>
      <c r="J111" s="43">
        <v>0</v>
      </c>
      <c r="K111" s="43">
        <v>0</v>
      </c>
      <c r="L111" s="43">
        <v>0</v>
      </c>
      <c r="M111" s="43">
        <v>0</v>
      </c>
      <c r="N111" s="43">
        <v>0</v>
      </c>
      <c r="O111" s="43">
        <v>0</v>
      </c>
      <c r="P111" s="43">
        <v>0</v>
      </c>
      <c r="Q111" s="43">
        <v>0</v>
      </c>
      <c r="R111" s="43">
        <v>0</v>
      </c>
      <c r="S111" s="43">
        <v>0</v>
      </c>
      <c r="T111" s="43">
        <v>0</v>
      </c>
      <c r="U111" s="43">
        <v>0</v>
      </c>
      <c r="V111" s="43">
        <v>0</v>
      </c>
    </row>
    <row r="112" spans="1:36">
      <c r="A112" s="43" t="s">
        <v>100</v>
      </c>
      <c r="B112" s="43" t="s">
        <v>102</v>
      </c>
      <c r="C112" s="43">
        <v>23</v>
      </c>
      <c r="D112" s="43">
        <v>23</v>
      </c>
      <c r="E112" s="43">
        <v>0</v>
      </c>
      <c r="F112" s="43">
        <v>0</v>
      </c>
      <c r="G112" s="43">
        <v>0</v>
      </c>
      <c r="H112" s="43">
        <v>0</v>
      </c>
      <c r="I112" s="43">
        <v>0</v>
      </c>
      <c r="J112" s="43">
        <v>0</v>
      </c>
      <c r="K112" s="43">
        <v>0</v>
      </c>
      <c r="L112" s="43">
        <v>0</v>
      </c>
      <c r="M112" s="43">
        <v>0</v>
      </c>
      <c r="N112" s="43">
        <v>0</v>
      </c>
      <c r="O112" s="43">
        <v>0</v>
      </c>
      <c r="P112" s="43">
        <v>0</v>
      </c>
      <c r="Q112" s="43">
        <v>0</v>
      </c>
      <c r="R112" s="43">
        <v>0</v>
      </c>
      <c r="S112" s="43">
        <v>0</v>
      </c>
      <c r="T112" s="43">
        <v>0</v>
      </c>
      <c r="U112" s="43">
        <v>0</v>
      </c>
      <c r="V112" s="43">
        <v>0</v>
      </c>
    </row>
    <row r="113" spans="1:36">
      <c r="A113" s="43" t="s">
        <v>101</v>
      </c>
      <c r="B113" s="43" t="s">
        <v>102</v>
      </c>
      <c r="C113" s="43">
        <v>54.75</v>
      </c>
      <c r="D113" s="43">
        <v>54.75</v>
      </c>
      <c r="E113" s="43">
        <v>0</v>
      </c>
      <c r="F113" s="43">
        <v>0</v>
      </c>
      <c r="G113" s="43">
        <v>0</v>
      </c>
      <c r="H113" s="43">
        <v>0</v>
      </c>
      <c r="I113" s="43">
        <v>0</v>
      </c>
      <c r="J113" s="43">
        <v>0</v>
      </c>
      <c r="K113" s="43">
        <v>0</v>
      </c>
      <c r="L113" s="43">
        <v>0</v>
      </c>
      <c r="M113" s="43">
        <v>0</v>
      </c>
      <c r="N113" s="43">
        <v>0</v>
      </c>
      <c r="O113" s="43">
        <v>0</v>
      </c>
      <c r="P113" s="43">
        <v>0</v>
      </c>
      <c r="Q113" s="43">
        <v>0</v>
      </c>
      <c r="R113" s="43">
        <v>0</v>
      </c>
      <c r="S113" s="43">
        <v>0</v>
      </c>
      <c r="T113" s="43">
        <v>0</v>
      </c>
      <c r="U113" s="43">
        <v>0</v>
      </c>
      <c r="V113" s="43">
        <v>0</v>
      </c>
    </row>
    <row r="114" spans="1:36">
      <c r="A114" s="43" t="s">
        <v>194</v>
      </c>
      <c r="B114" s="43" t="s">
        <v>195</v>
      </c>
      <c r="W114" s="43"/>
      <c r="X114" s="43"/>
      <c r="Y114" s="43"/>
      <c r="Z114" s="43"/>
      <c r="AA114" s="43"/>
      <c r="AB114" s="43">
        <v>13.500000953674316</v>
      </c>
      <c r="AC114" s="43">
        <v>27.000001907348633</v>
      </c>
      <c r="AD114" s="43">
        <v>27.000001907348633</v>
      </c>
      <c r="AE114" s="43">
        <v>27.000001907348633</v>
      </c>
      <c r="AF114" s="43">
        <v>27.000001907348633</v>
      </c>
      <c r="AG114" s="43">
        <v>40.5</v>
      </c>
      <c r="AH114" s="43">
        <v>54.000003814697266</v>
      </c>
      <c r="AI114" s="43">
        <v>67.5</v>
      </c>
      <c r="AJ114" s="43">
        <v>81</v>
      </c>
    </row>
    <row r="115" spans="1:36">
      <c r="A115" s="44" t="s">
        <v>196</v>
      </c>
      <c r="B115" s="44" t="s">
        <v>195</v>
      </c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4">
        <v>13.500000953674316</v>
      </c>
      <c r="X115" s="44">
        <v>27.000001907348633</v>
      </c>
      <c r="Y115" s="44">
        <v>40.5</v>
      </c>
      <c r="Z115" s="44">
        <v>54.000003814697266</v>
      </c>
      <c r="AA115" s="44">
        <v>67.5</v>
      </c>
      <c r="AB115" s="44">
        <v>67.5</v>
      </c>
      <c r="AC115" s="44">
        <v>67.5</v>
      </c>
      <c r="AD115" s="44">
        <v>67.5</v>
      </c>
      <c r="AE115" s="44">
        <v>67.5</v>
      </c>
      <c r="AF115" s="44">
        <v>67.5</v>
      </c>
      <c r="AG115" s="44">
        <v>54.000003814697266</v>
      </c>
      <c r="AH115" s="44">
        <v>40.5</v>
      </c>
      <c r="AI115" s="44">
        <v>27.000001907348633</v>
      </c>
      <c r="AJ115" s="44">
        <v>13.500000953674316</v>
      </c>
    </row>
    <row r="116" spans="1:36">
      <c r="A116" s="40" t="s">
        <v>197</v>
      </c>
      <c r="C116" s="43">
        <f>SUM(C5:C115)</f>
        <v>12806.670010492206</v>
      </c>
      <c r="D116" s="43">
        <f t="shared" ref="D116:AJ116" si="0">SUM(D5:D115)</f>
        <v>12351.43151922524</v>
      </c>
      <c r="E116" s="43">
        <f t="shared" si="0"/>
        <v>12753.69762276113</v>
      </c>
      <c r="F116" s="43">
        <f t="shared" si="0"/>
        <v>12588.671131253242</v>
      </c>
      <c r="G116" s="43">
        <f t="shared" si="0"/>
        <v>11713.855575948954</v>
      </c>
      <c r="H116" s="43">
        <f t="shared" si="0"/>
        <v>11937.669227302074</v>
      </c>
      <c r="I116" s="43">
        <f t="shared" si="0"/>
        <v>11938.703552082181</v>
      </c>
      <c r="J116" s="43">
        <f t="shared" si="0"/>
        <v>12173.282477483153</v>
      </c>
      <c r="K116" s="43">
        <f t="shared" si="0"/>
        <v>12192.987674131989</v>
      </c>
      <c r="L116" s="43">
        <f t="shared" si="0"/>
        <v>12617.62009909749</v>
      </c>
      <c r="M116" s="43">
        <f t="shared" si="0"/>
        <v>13158.454099953175</v>
      </c>
      <c r="N116" s="43">
        <f t="shared" si="0"/>
        <v>12642.509195894003</v>
      </c>
      <c r="O116" s="43">
        <f t="shared" si="0"/>
        <v>12872.385688528419</v>
      </c>
      <c r="P116" s="43">
        <f t="shared" si="0"/>
        <v>12576.282528430223</v>
      </c>
      <c r="Q116" s="43">
        <f t="shared" si="0"/>
        <v>12577.20014552772</v>
      </c>
      <c r="R116" s="43">
        <f t="shared" si="0"/>
        <v>13272.1388220191</v>
      </c>
      <c r="S116" s="43">
        <f t="shared" si="0"/>
        <v>13008.097657412291</v>
      </c>
      <c r="T116" s="43">
        <f t="shared" si="0"/>
        <v>14009.077342376113</v>
      </c>
      <c r="U116" s="43">
        <f t="shared" si="0"/>
        <v>14010.076887264848</v>
      </c>
      <c r="V116" s="43">
        <f t="shared" si="0"/>
        <v>13908.096747800708</v>
      </c>
      <c r="W116" s="43">
        <f t="shared" si="0"/>
        <v>14271.637110292912</v>
      </c>
      <c r="X116" s="43">
        <f t="shared" si="0"/>
        <v>15049.881076663733</v>
      </c>
      <c r="Y116" s="43">
        <f t="shared" si="0"/>
        <v>14471.461448177695</v>
      </c>
      <c r="Z116" s="43">
        <f t="shared" si="0"/>
        <v>15982.615585118532</v>
      </c>
      <c r="AA116" s="43">
        <f t="shared" si="0"/>
        <v>15880.252351433039</v>
      </c>
      <c r="AB116" s="43">
        <f t="shared" si="0"/>
        <v>16851.501642405987</v>
      </c>
      <c r="AC116" s="43">
        <f t="shared" si="0"/>
        <v>16753.155436828732</v>
      </c>
      <c r="AD116" s="43">
        <f t="shared" si="0"/>
        <v>17824.385074615479</v>
      </c>
      <c r="AE116" s="43">
        <f t="shared" si="0"/>
        <v>17832.360939025879</v>
      </c>
      <c r="AF116" s="43">
        <f t="shared" si="0"/>
        <v>17844.970830917358</v>
      </c>
      <c r="AG116" s="43">
        <f t="shared" si="0"/>
        <v>17876.686197280884</v>
      </c>
      <c r="AH116" s="43">
        <f t="shared" si="0"/>
        <v>17665.361169815063</v>
      </c>
      <c r="AI116" s="43">
        <f t="shared" si="0"/>
        <v>17667.046531677246</v>
      </c>
      <c r="AJ116" s="43">
        <f t="shared" si="0"/>
        <v>17662.762871742249</v>
      </c>
    </row>
    <row r="117" spans="1:36">
      <c r="A117" s="40" t="s">
        <v>198</v>
      </c>
      <c r="C117" s="43">
        <f>SUM(C66:C72)+SUM(C107:C110)</f>
        <v>1472.3177032470703</v>
      </c>
      <c r="D117" s="43">
        <f t="shared" ref="D117:AJ117" si="1">SUM(D66:D72)+SUM(D107:D110)</f>
        <v>875.8089599609375</v>
      </c>
      <c r="E117" s="43">
        <f t="shared" si="1"/>
        <v>760.8089599609375</v>
      </c>
      <c r="F117" s="43">
        <f t="shared" si="1"/>
        <v>656.8089599609375</v>
      </c>
      <c r="G117" s="43">
        <f t="shared" si="1"/>
        <v>0</v>
      </c>
      <c r="H117" s="43">
        <f t="shared" si="1"/>
        <v>0</v>
      </c>
      <c r="I117" s="43">
        <f t="shared" si="1"/>
        <v>0</v>
      </c>
      <c r="J117" s="43">
        <f t="shared" si="1"/>
        <v>0</v>
      </c>
      <c r="K117" s="43">
        <f t="shared" si="1"/>
        <v>0</v>
      </c>
      <c r="L117" s="43">
        <f t="shared" si="1"/>
        <v>0</v>
      </c>
      <c r="M117" s="43">
        <f t="shared" si="1"/>
        <v>0</v>
      </c>
      <c r="N117" s="43">
        <f t="shared" si="1"/>
        <v>0</v>
      </c>
      <c r="O117" s="43">
        <f t="shared" si="1"/>
        <v>0</v>
      </c>
      <c r="P117" s="43">
        <f t="shared" si="1"/>
        <v>0</v>
      </c>
      <c r="Q117" s="43">
        <f t="shared" si="1"/>
        <v>0</v>
      </c>
      <c r="R117" s="43">
        <f t="shared" si="1"/>
        <v>0</v>
      </c>
      <c r="S117" s="43">
        <f t="shared" si="1"/>
        <v>0</v>
      </c>
      <c r="T117" s="43">
        <f t="shared" si="1"/>
        <v>0</v>
      </c>
      <c r="U117" s="43">
        <f t="shared" si="1"/>
        <v>0</v>
      </c>
      <c r="V117" s="43">
        <f t="shared" si="1"/>
        <v>0</v>
      </c>
      <c r="W117" s="43">
        <f t="shared" si="1"/>
        <v>0</v>
      </c>
      <c r="X117" s="43">
        <f t="shared" si="1"/>
        <v>0</v>
      </c>
      <c r="Y117" s="43">
        <f t="shared" si="1"/>
        <v>0</v>
      </c>
      <c r="Z117" s="43">
        <f t="shared" si="1"/>
        <v>0</v>
      </c>
      <c r="AA117" s="43">
        <f t="shared" si="1"/>
        <v>0</v>
      </c>
      <c r="AB117" s="43">
        <f t="shared" si="1"/>
        <v>0</v>
      </c>
      <c r="AC117" s="43">
        <f t="shared" si="1"/>
        <v>0</v>
      </c>
      <c r="AD117" s="43">
        <f t="shared" si="1"/>
        <v>0</v>
      </c>
      <c r="AE117" s="43">
        <f t="shared" si="1"/>
        <v>0</v>
      </c>
      <c r="AF117" s="43">
        <f t="shared" si="1"/>
        <v>0</v>
      </c>
      <c r="AG117" s="43">
        <f t="shared" si="1"/>
        <v>0</v>
      </c>
      <c r="AH117" s="43">
        <f t="shared" si="1"/>
        <v>0</v>
      </c>
      <c r="AI117" s="43">
        <f t="shared" si="1"/>
        <v>0</v>
      </c>
      <c r="AJ117" s="43">
        <f t="shared" si="1"/>
        <v>0</v>
      </c>
    </row>
    <row r="118" spans="1:36">
      <c r="A118" s="40" t="s">
        <v>199</v>
      </c>
      <c r="C118" s="43">
        <f t="shared" ref="C118:AI118" si="2">SUM(C111:C113)</f>
        <v>77.75</v>
      </c>
      <c r="D118" s="43">
        <f t="shared" si="2"/>
        <v>77.75</v>
      </c>
      <c r="E118" s="43">
        <f t="shared" si="2"/>
        <v>0</v>
      </c>
      <c r="F118" s="43">
        <f t="shared" si="2"/>
        <v>0</v>
      </c>
      <c r="G118" s="43">
        <f t="shared" si="2"/>
        <v>0</v>
      </c>
      <c r="H118" s="43">
        <f t="shared" si="2"/>
        <v>0</v>
      </c>
      <c r="I118" s="43">
        <f t="shared" si="2"/>
        <v>0</v>
      </c>
      <c r="J118" s="43">
        <f t="shared" si="2"/>
        <v>0</v>
      </c>
      <c r="K118" s="43">
        <f t="shared" si="2"/>
        <v>0</v>
      </c>
      <c r="L118" s="43">
        <f t="shared" si="2"/>
        <v>0</v>
      </c>
      <c r="M118" s="43">
        <f t="shared" si="2"/>
        <v>0</v>
      </c>
      <c r="N118" s="43">
        <f t="shared" si="2"/>
        <v>0</v>
      </c>
      <c r="O118" s="43">
        <f t="shared" si="2"/>
        <v>0</v>
      </c>
      <c r="P118" s="43">
        <f t="shared" si="2"/>
        <v>0</v>
      </c>
      <c r="Q118" s="43">
        <f t="shared" si="2"/>
        <v>0</v>
      </c>
      <c r="R118" s="43">
        <f t="shared" si="2"/>
        <v>0</v>
      </c>
      <c r="S118" s="43">
        <f t="shared" si="2"/>
        <v>0</v>
      </c>
      <c r="T118" s="43">
        <f t="shared" si="2"/>
        <v>0</v>
      </c>
      <c r="U118" s="43">
        <f t="shared" si="2"/>
        <v>0</v>
      </c>
      <c r="V118" s="43">
        <f t="shared" si="2"/>
        <v>0</v>
      </c>
      <c r="W118" s="43">
        <f t="shared" si="2"/>
        <v>0</v>
      </c>
      <c r="X118" s="43">
        <f t="shared" si="2"/>
        <v>0</v>
      </c>
      <c r="Y118" s="43">
        <f t="shared" si="2"/>
        <v>0</v>
      </c>
      <c r="Z118" s="43">
        <f t="shared" si="2"/>
        <v>0</v>
      </c>
      <c r="AA118" s="43">
        <f t="shared" si="2"/>
        <v>0</v>
      </c>
      <c r="AB118" s="43">
        <f t="shared" si="2"/>
        <v>0</v>
      </c>
      <c r="AC118" s="43">
        <f t="shared" si="2"/>
        <v>0</v>
      </c>
      <c r="AD118" s="43">
        <f t="shared" si="2"/>
        <v>0</v>
      </c>
      <c r="AE118" s="43">
        <f t="shared" si="2"/>
        <v>0</v>
      </c>
      <c r="AF118" s="43">
        <f t="shared" si="2"/>
        <v>0</v>
      </c>
      <c r="AG118" s="43">
        <f t="shared" si="2"/>
        <v>0</v>
      </c>
      <c r="AH118" s="43">
        <f t="shared" si="2"/>
        <v>0</v>
      </c>
      <c r="AI118" s="43">
        <f t="shared" si="2"/>
        <v>0</v>
      </c>
      <c r="AJ118" s="43">
        <f>SUM(AJ111:AJ113)</f>
        <v>0</v>
      </c>
    </row>
    <row r="119" spans="1:36">
      <c r="A119" s="40" t="s">
        <v>155</v>
      </c>
      <c r="C119" s="43">
        <f t="shared" ref="C119:AI119" si="3">SUM(C5:C10)</f>
        <v>963.50836944580078</v>
      </c>
      <c r="D119" s="43">
        <f t="shared" si="3"/>
        <v>979.9552001953125</v>
      </c>
      <c r="E119" s="43">
        <f t="shared" si="3"/>
        <v>997.842041015625</v>
      </c>
      <c r="F119" s="43">
        <f t="shared" si="3"/>
        <v>1002.8888778686523</v>
      </c>
      <c r="G119" s="43">
        <f t="shared" si="3"/>
        <v>1007.9357070922852</v>
      </c>
      <c r="H119" s="43">
        <f t="shared" si="3"/>
        <v>1012.9825134277344</v>
      </c>
      <c r="I119" s="43">
        <f t="shared" si="3"/>
        <v>1018.0293731689453</v>
      </c>
      <c r="J119" s="43">
        <f t="shared" si="3"/>
        <v>1023.0762176513672</v>
      </c>
      <c r="K119" s="43">
        <f t="shared" si="3"/>
        <v>1028.1230010986328</v>
      </c>
      <c r="L119" s="43">
        <f t="shared" si="3"/>
        <v>1033.1698760986328</v>
      </c>
      <c r="M119" s="43">
        <f t="shared" si="3"/>
        <v>1038.2166976928711</v>
      </c>
      <c r="N119" s="43">
        <f t="shared" si="3"/>
        <v>1043.2635116577148</v>
      </c>
      <c r="O119" s="43">
        <f t="shared" si="3"/>
        <v>1048.3103790283203</v>
      </c>
      <c r="P119" s="43">
        <f t="shared" si="3"/>
        <v>1053.3571853637695</v>
      </c>
      <c r="Q119" s="43">
        <f t="shared" si="3"/>
        <v>1058.4040145874023</v>
      </c>
      <c r="R119" s="43">
        <f t="shared" si="3"/>
        <v>1063.4508285522461</v>
      </c>
      <c r="S119" s="43">
        <f t="shared" si="3"/>
        <v>1068.497688293457</v>
      </c>
      <c r="T119" s="43">
        <f t="shared" si="3"/>
        <v>1073.5445251464844</v>
      </c>
      <c r="U119" s="43">
        <f t="shared" si="3"/>
        <v>1078.5913162231445</v>
      </c>
      <c r="V119" s="43">
        <f t="shared" si="3"/>
        <v>1083.6381912231445</v>
      </c>
      <c r="W119" s="43">
        <f t="shared" si="3"/>
        <v>1088.6849975585938</v>
      </c>
      <c r="X119" s="43">
        <f t="shared" si="3"/>
        <v>1093.7318115234375</v>
      </c>
      <c r="Y119" s="43">
        <f t="shared" si="3"/>
        <v>1098.7786636352539</v>
      </c>
      <c r="Z119" s="43">
        <f t="shared" si="3"/>
        <v>1103.8255081176758</v>
      </c>
      <c r="AA119" s="43">
        <f t="shared" si="3"/>
        <v>1108.8723220825195</v>
      </c>
      <c r="AB119" s="43">
        <f t="shared" si="3"/>
        <v>1113.9191589355469</v>
      </c>
      <c r="AC119" s="43">
        <f t="shared" si="3"/>
        <v>1118.9660034179688</v>
      </c>
      <c r="AD119" s="43">
        <f t="shared" si="3"/>
        <v>1124.0127944946289</v>
      </c>
      <c r="AE119" s="43">
        <f t="shared" si="3"/>
        <v>1124.0127944946289</v>
      </c>
      <c r="AF119" s="43">
        <f t="shared" si="3"/>
        <v>1124.0127944946289</v>
      </c>
      <c r="AG119" s="43">
        <f t="shared" si="3"/>
        <v>1124.0127944946289</v>
      </c>
      <c r="AH119" s="43">
        <f t="shared" si="3"/>
        <v>1124.0127944946289</v>
      </c>
      <c r="AI119" s="43">
        <f t="shared" si="3"/>
        <v>1124.0127944946289</v>
      </c>
      <c r="AJ119" s="43">
        <f>SUM(AJ5:AJ10)</f>
        <v>1124.0127944946289</v>
      </c>
    </row>
    <row r="120" spans="1:36">
      <c r="A120" s="40" t="s">
        <v>200</v>
      </c>
      <c r="C120" s="43">
        <f>C116-C117-C118-C119</f>
        <v>10293.093937799335</v>
      </c>
      <c r="D120" s="43">
        <f t="shared" ref="D120:AJ120" si="4">D116-D117-D118-D119</f>
        <v>10417.91735906899</v>
      </c>
      <c r="E120" s="43">
        <f t="shared" si="4"/>
        <v>10995.046621784568</v>
      </c>
      <c r="F120" s="43">
        <f t="shared" si="4"/>
        <v>10928.973293423653</v>
      </c>
      <c r="G120" s="43">
        <f t="shared" si="4"/>
        <v>10705.919868856668</v>
      </c>
      <c r="H120" s="43">
        <f t="shared" si="4"/>
        <v>10924.68671387434</v>
      </c>
      <c r="I120" s="43">
        <f t="shared" si="4"/>
        <v>10920.674178913236</v>
      </c>
      <c r="J120" s="43">
        <f t="shared" si="4"/>
        <v>11150.206259831786</v>
      </c>
      <c r="K120" s="43">
        <f t="shared" si="4"/>
        <v>11164.864673033357</v>
      </c>
      <c r="L120" s="43">
        <f t="shared" si="4"/>
        <v>11584.450222998857</v>
      </c>
      <c r="M120" s="43">
        <f t="shared" si="4"/>
        <v>12120.237402260303</v>
      </c>
      <c r="N120" s="43">
        <f t="shared" si="4"/>
        <v>11599.245684236288</v>
      </c>
      <c r="O120" s="43">
        <f t="shared" si="4"/>
        <v>11824.075309500098</v>
      </c>
      <c r="P120" s="43">
        <f t="shared" si="4"/>
        <v>11522.925343066454</v>
      </c>
      <c r="Q120" s="43">
        <f t="shared" si="4"/>
        <v>11518.796130940318</v>
      </c>
      <c r="R120" s="43">
        <f t="shared" si="4"/>
        <v>12208.687993466854</v>
      </c>
      <c r="S120" s="43">
        <f t="shared" si="4"/>
        <v>11939.599969118834</v>
      </c>
      <c r="T120" s="43">
        <f t="shared" si="4"/>
        <v>12935.532817229629</v>
      </c>
      <c r="U120" s="43">
        <f t="shared" si="4"/>
        <v>12931.485571041703</v>
      </c>
      <c r="V120" s="43">
        <f t="shared" si="4"/>
        <v>12824.458556577563</v>
      </c>
      <c r="W120" s="43">
        <f t="shared" si="4"/>
        <v>13182.952112734318</v>
      </c>
      <c r="X120" s="43">
        <f t="shared" si="4"/>
        <v>13956.149265140295</v>
      </c>
      <c r="Y120" s="43">
        <f t="shared" si="4"/>
        <v>13372.682784542441</v>
      </c>
      <c r="Z120" s="43">
        <f t="shared" si="4"/>
        <v>14878.790077000856</v>
      </c>
      <c r="AA120" s="43">
        <f t="shared" si="4"/>
        <v>14771.380029350519</v>
      </c>
      <c r="AB120" s="43">
        <f t="shared" si="4"/>
        <v>15737.58248347044</v>
      </c>
      <c r="AC120" s="43">
        <f t="shared" si="4"/>
        <v>15634.189433410764</v>
      </c>
      <c r="AD120" s="43">
        <f t="shared" si="4"/>
        <v>16700.37228012085</v>
      </c>
      <c r="AE120" s="43">
        <f t="shared" si="4"/>
        <v>16708.34814453125</v>
      </c>
      <c r="AF120" s="43">
        <f t="shared" si="4"/>
        <v>16720.958036422729</v>
      </c>
      <c r="AG120" s="43">
        <f t="shared" si="4"/>
        <v>16752.673402786255</v>
      </c>
      <c r="AH120" s="43">
        <f t="shared" si="4"/>
        <v>16541.348375320435</v>
      </c>
      <c r="AI120" s="43">
        <f t="shared" si="4"/>
        <v>16543.033737182617</v>
      </c>
      <c r="AJ120" s="43">
        <f t="shared" si="4"/>
        <v>16538.75007724762</v>
      </c>
    </row>
    <row r="121" spans="1:36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</row>
    <row r="122" spans="1:36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</row>
    <row r="123" spans="1:36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</row>
    <row r="124" spans="1:36">
      <c r="A124" s="40" t="s">
        <v>157</v>
      </c>
      <c r="C124" s="46">
        <v>9072.51</v>
      </c>
      <c r="D124" s="46">
        <v>9715.35</v>
      </c>
      <c r="E124" s="46">
        <v>9559.93</v>
      </c>
      <c r="F124" s="46">
        <v>9649.74</v>
      </c>
      <c r="G124" s="46">
        <v>9707.68</v>
      </c>
      <c r="H124" s="46">
        <v>9776.24</v>
      </c>
      <c r="I124" s="46">
        <v>9867.0300000000007</v>
      </c>
      <c r="J124" s="46">
        <v>9980.08</v>
      </c>
      <c r="K124" s="46">
        <v>10061.5</v>
      </c>
      <c r="L124" s="46">
        <v>10226.89</v>
      </c>
      <c r="M124" s="46">
        <v>10346.43</v>
      </c>
      <c r="N124" s="46">
        <v>10520.72</v>
      </c>
      <c r="O124" s="46">
        <v>10700.09</v>
      </c>
      <c r="P124" s="46">
        <v>10172.280000000001</v>
      </c>
      <c r="Q124" s="46">
        <v>10366.709999999999</v>
      </c>
      <c r="R124" s="46">
        <v>10584.03</v>
      </c>
      <c r="S124" s="46">
        <v>10805.82</v>
      </c>
      <c r="T124" s="46">
        <v>11028.61</v>
      </c>
      <c r="U124" s="46">
        <v>11230.73</v>
      </c>
      <c r="V124" s="46">
        <v>11483.54</v>
      </c>
      <c r="W124" s="46">
        <v>11779.21</v>
      </c>
      <c r="X124" s="46">
        <v>12052.29</v>
      </c>
      <c r="Y124" s="46">
        <v>11983.92</v>
      </c>
      <c r="Z124" s="46">
        <v>12272.06</v>
      </c>
      <c r="AA124" s="46">
        <v>13143.32</v>
      </c>
      <c r="AB124" s="46">
        <v>13471.71</v>
      </c>
      <c r="AC124" s="46">
        <v>13888.51</v>
      </c>
      <c r="AD124" s="46">
        <v>14668.33</v>
      </c>
      <c r="AE124" s="47">
        <f>AD124</f>
        <v>14668.33</v>
      </c>
      <c r="AF124" s="47">
        <f t="shared" ref="AF124:AJ124" si="5">AE124</f>
        <v>14668.33</v>
      </c>
      <c r="AG124" s="47">
        <f t="shared" si="5"/>
        <v>14668.33</v>
      </c>
      <c r="AH124" s="47">
        <f t="shared" si="5"/>
        <v>14668.33</v>
      </c>
      <c r="AI124" s="47">
        <f t="shared" si="5"/>
        <v>14668.33</v>
      </c>
      <c r="AJ124" s="47">
        <f t="shared" si="5"/>
        <v>14668.33</v>
      </c>
    </row>
    <row r="125" spans="1:36">
      <c r="A125" s="40" t="s">
        <v>154</v>
      </c>
      <c r="C125" s="46">
        <f t="shared" ref="C125:AD125" si="6">C119/1.2</f>
        <v>802.92364120483398</v>
      </c>
      <c r="D125" s="46">
        <f t="shared" si="6"/>
        <v>816.62933349609375</v>
      </c>
      <c r="E125" s="46">
        <f t="shared" si="6"/>
        <v>831.5350341796875</v>
      </c>
      <c r="F125" s="46">
        <f t="shared" si="6"/>
        <v>835.74073155721032</v>
      </c>
      <c r="G125" s="46">
        <f t="shared" si="6"/>
        <v>839.9464225769043</v>
      </c>
      <c r="H125" s="46">
        <f t="shared" si="6"/>
        <v>844.15209452311205</v>
      </c>
      <c r="I125" s="46">
        <f t="shared" si="6"/>
        <v>848.35781097412109</v>
      </c>
      <c r="J125" s="46">
        <f t="shared" si="6"/>
        <v>852.56351470947266</v>
      </c>
      <c r="K125" s="46">
        <f t="shared" si="6"/>
        <v>856.76916758219409</v>
      </c>
      <c r="L125" s="46">
        <f t="shared" si="6"/>
        <v>860.97489674886071</v>
      </c>
      <c r="M125" s="46">
        <f t="shared" si="6"/>
        <v>865.18058141072595</v>
      </c>
      <c r="N125" s="46">
        <f t="shared" si="6"/>
        <v>869.38625971476245</v>
      </c>
      <c r="O125" s="46">
        <f t="shared" si="6"/>
        <v>873.59198252360034</v>
      </c>
      <c r="P125" s="46">
        <f t="shared" si="6"/>
        <v>877.79765446980798</v>
      </c>
      <c r="Q125" s="46">
        <f t="shared" si="6"/>
        <v>882.00334548950195</v>
      </c>
      <c r="R125" s="46">
        <f t="shared" si="6"/>
        <v>886.20902379353845</v>
      </c>
      <c r="S125" s="46">
        <f t="shared" si="6"/>
        <v>890.4147402445476</v>
      </c>
      <c r="T125" s="46">
        <f t="shared" si="6"/>
        <v>894.62043762207031</v>
      </c>
      <c r="U125" s="46">
        <f t="shared" si="6"/>
        <v>898.82609685262048</v>
      </c>
      <c r="V125" s="46">
        <f t="shared" si="6"/>
        <v>903.03182601928711</v>
      </c>
      <c r="W125" s="46">
        <f t="shared" si="6"/>
        <v>907.23749796549487</v>
      </c>
      <c r="X125" s="46">
        <f t="shared" si="6"/>
        <v>911.44317626953125</v>
      </c>
      <c r="Y125" s="46">
        <f t="shared" si="6"/>
        <v>915.64888636271166</v>
      </c>
      <c r="Z125" s="46">
        <f t="shared" si="6"/>
        <v>919.85459009806323</v>
      </c>
      <c r="AA125" s="46">
        <f t="shared" si="6"/>
        <v>924.06026840209961</v>
      </c>
      <c r="AB125" s="46">
        <f t="shared" si="6"/>
        <v>928.26596577962243</v>
      </c>
      <c r="AC125" s="46">
        <f t="shared" si="6"/>
        <v>932.471669514974</v>
      </c>
      <c r="AD125" s="46">
        <f t="shared" si="6"/>
        <v>936.67732874552416</v>
      </c>
    </row>
    <row r="126" spans="1:36">
      <c r="A126" s="40" t="s">
        <v>153</v>
      </c>
      <c r="C126" s="46">
        <v>802.9236125312932</v>
      </c>
      <c r="D126" s="46">
        <v>816.62930521170756</v>
      </c>
      <c r="E126" s="46">
        <v>831.53499789212196</v>
      </c>
      <c r="F126" s="46">
        <v>835.74069057253655</v>
      </c>
      <c r="G126" s="46">
        <v>839.94638325295091</v>
      </c>
      <c r="H126" s="46">
        <v>844.15207593336527</v>
      </c>
      <c r="I126" s="46">
        <v>848.35776861377974</v>
      </c>
      <c r="J126" s="46">
        <v>852.56346129419421</v>
      </c>
      <c r="K126" s="46">
        <v>856.76915397460857</v>
      </c>
      <c r="L126" s="46">
        <v>860.97484665502293</v>
      </c>
      <c r="M126" s="46">
        <v>865.18053933543752</v>
      </c>
      <c r="N126" s="46">
        <v>869.3862320158521</v>
      </c>
      <c r="O126" s="46">
        <v>873.59192469626669</v>
      </c>
      <c r="P126" s="46">
        <v>877.79761737668127</v>
      </c>
      <c r="Q126" s="46">
        <v>882.00331005709563</v>
      </c>
      <c r="R126" s="46">
        <v>886.20900273750999</v>
      </c>
      <c r="S126" s="46">
        <v>890.41469541792458</v>
      </c>
      <c r="T126" s="46">
        <v>894.62038809833894</v>
      </c>
      <c r="U126" s="46">
        <v>898.82608077875329</v>
      </c>
      <c r="V126" s="46">
        <v>903.03177345916765</v>
      </c>
      <c r="W126" s="46">
        <v>907.23746613958201</v>
      </c>
      <c r="X126" s="46">
        <v>911.4431588199966</v>
      </c>
      <c r="Y126" s="46">
        <v>915.64885150041096</v>
      </c>
      <c r="Z126" s="46">
        <v>919.85454418082531</v>
      </c>
      <c r="AA126" s="46">
        <v>924.06023686123967</v>
      </c>
      <c r="AB126" s="46">
        <v>928.26592954165426</v>
      </c>
      <c r="AC126" s="46">
        <v>932.47162222206862</v>
      </c>
      <c r="AD126" s="46">
        <v>936.67731490248298</v>
      </c>
      <c r="AE126" s="47">
        <f>AD126</f>
        <v>936.67731490248298</v>
      </c>
      <c r="AF126" s="47">
        <f t="shared" ref="AF126:AJ126" si="7">AE126</f>
        <v>936.67731490248298</v>
      </c>
      <c r="AG126" s="47">
        <f t="shared" si="7"/>
        <v>936.67731490248298</v>
      </c>
      <c r="AH126" s="47">
        <f t="shared" si="7"/>
        <v>936.67731490248298</v>
      </c>
      <c r="AI126" s="47">
        <f t="shared" si="7"/>
        <v>936.67731490248298</v>
      </c>
      <c r="AJ126" s="47">
        <f t="shared" si="7"/>
        <v>936.67731490248298</v>
      </c>
    </row>
    <row r="127" spans="1:36">
      <c r="A127" s="40" t="s">
        <v>156</v>
      </c>
      <c r="C127" s="46">
        <f>C124-C126</f>
        <v>8269.5863874687075</v>
      </c>
      <c r="D127" s="46">
        <f t="shared" ref="D127:AJ127" si="8">D124-D126</f>
        <v>8898.7206947882933</v>
      </c>
      <c r="E127" s="46">
        <f t="shared" si="8"/>
        <v>8728.3950021078781</v>
      </c>
      <c r="F127" s="46">
        <f t="shared" si="8"/>
        <v>8813.9993094274632</v>
      </c>
      <c r="G127" s="46">
        <f t="shared" si="8"/>
        <v>8867.7336167470494</v>
      </c>
      <c r="H127" s="46">
        <f t="shared" si="8"/>
        <v>8932.0879240666345</v>
      </c>
      <c r="I127" s="46">
        <f t="shared" si="8"/>
        <v>9018.672231386221</v>
      </c>
      <c r="J127" s="46">
        <f t="shared" si="8"/>
        <v>9127.5165387058059</v>
      </c>
      <c r="K127" s="46">
        <f t="shared" si="8"/>
        <v>9204.7308460253917</v>
      </c>
      <c r="L127" s="46">
        <f t="shared" si="8"/>
        <v>9365.9151533449767</v>
      </c>
      <c r="M127" s="46">
        <f t="shared" si="8"/>
        <v>9481.2494606645632</v>
      </c>
      <c r="N127" s="46">
        <f t="shared" si="8"/>
        <v>9651.3337679841479</v>
      </c>
      <c r="O127" s="46">
        <f t="shared" si="8"/>
        <v>9826.4980753037344</v>
      </c>
      <c r="P127" s="46">
        <f t="shared" si="8"/>
        <v>9294.4823826233187</v>
      </c>
      <c r="Q127" s="46">
        <f t="shared" si="8"/>
        <v>9484.7066899429028</v>
      </c>
      <c r="R127" s="46">
        <f t="shared" si="8"/>
        <v>9697.82099726249</v>
      </c>
      <c r="S127" s="46">
        <f t="shared" si="8"/>
        <v>9915.4053045820747</v>
      </c>
      <c r="T127" s="46">
        <f t="shared" si="8"/>
        <v>10133.989611901661</v>
      </c>
      <c r="U127" s="46">
        <f t="shared" si="8"/>
        <v>10331.903919221246</v>
      </c>
      <c r="V127" s="46">
        <f t="shared" si="8"/>
        <v>10580.508226540833</v>
      </c>
      <c r="W127" s="46">
        <f t="shared" si="8"/>
        <v>10871.972533860417</v>
      </c>
      <c r="X127" s="46">
        <f t="shared" si="8"/>
        <v>11140.846841180004</v>
      </c>
      <c r="Y127" s="46">
        <f t="shared" si="8"/>
        <v>11068.271148499589</v>
      </c>
      <c r="Z127" s="46">
        <f t="shared" si="8"/>
        <v>11352.205455819174</v>
      </c>
      <c r="AA127" s="46">
        <f t="shared" si="8"/>
        <v>12219.25976313876</v>
      </c>
      <c r="AB127" s="46">
        <f t="shared" si="8"/>
        <v>12543.444070458345</v>
      </c>
      <c r="AC127" s="46">
        <f t="shared" si="8"/>
        <v>12956.038377777932</v>
      </c>
      <c r="AD127" s="46">
        <f t="shared" si="8"/>
        <v>13731.652685097517</v>
      </c>
      <c r="AE127" s="46">
        <f t="shared" si="8"/>
        <v>13731.652685097517</v>
      </c>
      <c r="AF127" s="46">
        <f t="shared" si="8"/>
        <v>13731.652685097517</v>
      </c>
      <c r="AG127" s="46">
        <f t="shared" si="8"/>
        <v>13731.652685097517</v>
      </c>
      <c r="AH127" s="46">
        <f t="shared" si="8"/>
        <v>13731.652685097517</v>
      </c>
      <c r="AI127" s="46">
        <f t="shared" si="8"/>
        <v>13731.652685097517</v>
      </c>
      <c r="AJ127" s="46">
        <f t="shared" si="8"/>
        <v>13731.652685097517</v>
      </c>
    </row>
    <row r="128" spans="1:36"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</row>
    <row r="131" spans="1:22">
      <c r="A131" s="41"/>
    </row>
    <row r="132" spans="1:22">
      <c r="A132" s="39"/>
      <c r="B132" s="39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</row>
    <row r="133" spans="1:22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</row>
    <row r="134" spans="1:22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</row>
    <row r="135" spans="1:22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</row>
    <row r="136" spans="1:22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</row>
    <row r="137" spans="1:22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</row>
    <row r="138" spans="1:22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</row>
    <row r="139" spans="1:22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</row>
    <row r="140" spans="1:22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</row>
    <row r="141" spans="1:22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</row>
    <row r="142" spans="1:22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</row>
    <row r="143" spans="1:22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</row>
    <row r="144" spans="1:22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</row>
    <row r="145" spans="1:22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</row>
    <row r="146" spans="1:22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</row>
    <row r="147" spans="1:22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</row>
    <row r="148" spans="1:22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</row>
    <row r="149" spans="1:22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</row>
    <row r="150" spans="1:22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</row>
    <row r="151" spans="1:22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</row>
    <row r="152" spans="1:22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</row>
    <row r="153" spans="1:22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</row>
    <row r="154" spans="1:22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</row>
    <row r="155" spans="1:22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</row>
    <row r="156" spans="1:22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</row>
    <row r="157" spans="1:22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</row>
    <row r="158" spans="1:22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</row>
    <row r="159" spans="1:22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</row>
    <row r="160" spans="1:22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</row>
    <row r="161" spans="1:22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</row>
    <row r="162" spans="1:22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</row>
    <row r="163" spans="1:22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</row>
    <row r="164" spans="1:22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</row>
    <row r="165" spans="1:22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</row>
    <row r="166" spans="1:22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</row>
    <row r="167" spans="1:22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</row>
    <row r="168" spans="1:22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</row>
    <row r="169" spans="1:22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</row>
    <row r="170" spans="1:22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</row>
    <row r="171" spans="1:22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</row>
    <row r="172" spans="1:22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</row>
    <row r="173" spans="1:22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</row>
    <row r="174" spans="1:22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</row>
    <row r="175" spans="1:22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</row>
    <row r="176" spans="1:22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</row>
    <row r="177" spans="1:22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</row>
    <row r="178" spans="1:22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</row>
    <row r="179" spans="1:22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</row>
    <row r="180" spans="1:22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</row>
    <row r="181" spans="1:22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</row>
    <row r="182" spans="1:22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</row>
    <row r="183" spans="1:22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</row>
    <row r="184" spans="1:22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</row>
    <row r="185" spans="1:22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</row>
    <row r="186" spans="1:22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</row>
    <row r="187" spans="1:22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</row>
    <row r="188" spans="1:22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</row>
    <row r="189" spans="1:22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</row>
    <row r="190" spans="1:22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</row>
    <row r="191" spans="1:22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</row>
    <row r="192" spans="1:22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</row>
    <row r="193" spans="1:22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</row>
    <row r="194" spans="1:22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</row>
    <row r="195" spans="1:22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</row>
    <row r="196" spans="1:22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</row>
    <row r="197" spans="1:22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</row>
    <row r="198" spans="1:22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</row>
    <row r="199" spans="1:22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</row>
    <row r="200" spans="1:22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</row>
    <row r="201" spans="1:22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</row>
    <row r="202" spans="1:22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</row>
    <row r="203" spans="1:22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</row>
    <row r="204" spans="1:22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</row>
    <row r="205" spans="1:22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</row>
    <row r="206" spans="1:22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</row>
    <row r="207" spans="1:22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</row>
    <row r="208" spans="1:22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</row>
    <row r="209" spans="1:22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</row>
    <row r="210" spans="1:22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</row>
    <row r="211" spans="1:22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</row>
    <row r="212" spans="1:22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</row>
    <row r="213" spans="1:22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</row>
    <row r="214" spans="1:22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</row>
    <row r="215" spans="1:22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</row>
    <row r="216" spans="1:22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</row>
    <row r="217" spans="1:22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</row>
    <row r="218" spans="1:22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</row>
    <row r="219" spans="1:22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</row>
    <row r="220" spans="1:22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</row>
    <row r="221" spans="1:22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</row>
    <row r="222" spans="1:22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</row>
    <row r="223" spans="1:22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</row>
    <row r="224" spans="1:22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</row>
    <row r="225" spans="1:22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</row>
    <row r="226" spans="1:22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</row>
    <row r="227" spans="1:22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</row>
    <row r="228" spans="1:22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</row>
    <row r="229" spans="1:22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</row>
    <row r="230" spans="1:22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</row>
    <row r="231" spans="1:22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</row>
    <row r="232" spans="1:22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</row>
    <row r="233" spans="1:22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</row>
    <row r="234" spans="1:22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</row>
    <row r="235" spans="1:22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</row>
    <row r="236" spans="1:22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</row>
    <row r="237" spans="1:22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</row>
    <row r="238" spans="1:22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</row>
    <row r="239" spans="1:22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</row>
    <row r="240" spans="1:22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</row>
    <row r="241" spans="1:22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</row>
    <row r="242" spans="1:22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</row>
    <row r="243" spans="1:22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</row>
    <row r="244" spans="1:22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</row>
    <row r="245" spans="1:22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</row>
    <row r="246" spans="1:22"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</row>
    <row r="249" spans="1:22">
      <c r="A249" s="39" t="s">
        <v>202</v>
      </c>
    </row>
    <row r="250" spans="1:22">
      <c r="A250" s="39" t="s">
        <v>185</v>
      </c>
      <c r="B250" s="39" t="s">
        <v>201</v>
      </c>
      <c r="C250" s="42">
        <v>45139</v>
      </c>
      <c r="D250" s="42">
        <v>45505</v>
      </c>
      <c r="E250" s="42">
        <v>45870</v>
      </c>
      <c r="F250" s="42">
        <v>46235</v>
      </c>
      <c r="G250" s="42">
        <v>46600</v>
      </c>
      <c r="H250" s="42">
        <v>46966</v>
      </c>
      <c r="I250" s="42">
        <v>47331</v>
      </c>
      <c r="J250" s="42">
        <v>47696</v>
      </c>
      <c r="K250" s="42">
        <v>48061</v>
      </c>
      <c r="L250" s="42">
        <v>48427</v>
      </c>
      <c r="M250" s="42">
        <v>48792</v>
      </c>
      <c r="N250" s="42">
        <v>49157</v>
      </c>
      <c r="O250" s="42">
        <v>49522</v>
      </c>
      <c r="P250" s="42">
        <v>49888</v>
      </c>
      <c r="Q250" s="42">
        <v>50253</v>
      </c>
      <c r="R250" s="42">
        <v>50618</v>
      </c>
      <c r="S250" s="42">
        <v>50983</v>
      </c>
      <c r="T250" s="42">
        <v>51349</v>
      </c>
      <c r="U250" s="42">
        <v>51714</v>
      </c>
      <c r="V250" s="42">
        <v>52079</v>
      </c>
    </row>
    <row r="251" spans="1:22">
      <c r="A251" s="43" t="s">
        <v>197</v>
      </c>
      <c r="B251" s="43" t="s">
        <v>203</v>
      </c>
      <c r="C251" s="43">
        <v>1410</v>
      </c>
      <c r="D251" s="43">
        <v>1410</v>
      </c>
      <c r="E251" s="43">
        <v>1410</v>
      </c>
      <c r="F251" s="43">
        <v>1410</v>
      </c>
      <c r="G251" s="43">
        <v>1410</v>
      </c>
      <c r="H251" s="43">
        <v>1410</v>
      </c>
      <c r="I251" s="43">
        <v>1410</v>
      </c>
      <c r="J251" s="43">
        <v>1410</v>
      </c>
      <c r="K251" s="43">
        <v>1410</v>
      </c>
      <c r="L251" s="43">
        <v>1410</v>
      </c>
      <c r="M251" s="43">
        <v>1410</v>
      </c>
      <c r="N251" s="43"/>
      <c r="O251" s="43"/>
      <c r="P251" s="43"/>
      <c r="Q251" s="43"/>
      <c r="R251" s="43"/>
      <c r="S251" s="43"/>
      <c r="T251" s="43"/>
      <c r="U251" s="43"/>
      <c r="V251" s="43"/>
    </row>
    <row r="252" spans="1:22">
      <c r="A252" s="43" t="s">
        <v>197</v>
      </c>
      <c r="B252" s="43" t="s">
        <v>203</v>
      </c>
      <c r="C252" s="43">
        <v>963.50836944580078</v>
      </c>
      <c r="D252" s="43">
        <v>979.9552001953125</v>
      </c>
      <c r="E252" s="43">
        <v>997.842041015625</v>
      </c>
      <c r="F252" s="43">
        <v>1002.8888778686523</v>
      </c>
      <c r="G252" s="43">
        <v>1007.9357070922852</v>
      </c>
      <c r="H252" s="43">
        <v>1012.9825134277344</v>
      </c>
      <c r="I252" s="43">
        <v>1018.0293731689453</v>
      </c>
      <c r="J252" s="43">
        <v>1023.0762176513672</v>
      </c>
      <c r="K252" s="43">
        <v>1028.1230010986328</v>
      </c>
      <c r="L252" s="43">
        <v>1033.1698760986328</v>
      </c>
      <c r="M252" s="43">
        <v>1038.2166976928711</v>
      </c>
      <c r="N252" s="43">
        <v>1043.2635116577148</v>
      </c>
      <c r="O252" s="43">
        <v>1048.3103790283203</v>
      </c>
      <c r="P252" s="43">
        <v>1053.3571853637695</v>
      </c>
      <c r="Q252" s="43">
        <v>1058.4040145874023</v>
      </c>
      <c r="R252" s="43">
        <v>1063.4508285522461</v>
      </c>
      <c r="S252" s="43">
        <v>1068.497688293457</v>
      </c>
      <c r="T252" s="43">
        <v>1073.5445251464844</v>
      </c>
      <c r="U252" s="43">
        <v>1078.5913162231445</v>
      </c>
      <c r="V252" s="43">
        <v>1083.6381912231445</v>
      </c>
    </row>
    <row r="253" spans="1:22">
      <c r="A253" s="43" t="s">
        <v>197</v>
      </c>
      <c r="B253" s="43" t="s">
        <v>203</v>
      </c>
      <c r="C253" s="43">
        <v>5560.9999771118164</v>
      </c>
      <c r="D253" s="43">
        <v>5445.9999771118164</v>
      </c>
      <c r="E253" s="43">
        <v>5869.3159523010254</v>
      </c>
      <c r="F253" s="43">
        <v>5874.3159523010254</v>
      </c>
      <c r="G253" s="43">
        <v>5874.3159523010254</v>
      </c>
      <c r="H253" s="43">
        <v>5926.3159523010254</v>
      </c>
      <c r="I253" s="43">
        <v>5926.3159523010254</v>
      </c>
      <c r="J253" s="43">
        <v>5926.3159523010254</v>
      </c>
      <c r="K253" s="43">
        <v>5926.3159523010254</v>
      </c>
      <c r="L253" s="43">
        <v>5926.3159523010254</v>
      </c>
      <c r="M253" s="43">
        <v>5926.3159523010254</v>
      </c>
      <c r="N253" s="43">
        <v>5926.3159523010254</v>
      </c>
      <c r="O253" s="43">
        <v>5705.3159523010254</v>
      </c>
      <c r="P253" s="43">
        <v>5705.3159523010254</v>
      </c>
      <c r="Q253" s="43">
        <v>5705.3159523010254</v>
      </c>
      <c r="R253" s="43">
        <v>5705.3159523010254</v>
      </c>
      <c r="S253" s="43">
        <v>5215.3159523010254</v>
      </c>
      <c r="T253" s="43">
        <v>5215.3159523010254</v>
      </c>
      <c r="U253" s="43">
        <v>5215.3159523010254</v>
      </c>
      <c r="V253" s="43">
        <v>5215.3159523010254</v>
      </c>
    </row>
    <row r="254" spans="1:22">
      <c r="A254" s="43" t="s">
        <v>197</v>
      </c>
      <c r="B254" s="43" t="s">
        <v>203</v>
      </c>
      <c r="C254" s="43">
        <v>3130.3177032470703</v>
      </c>
      <c r="D254" s="43">
        <v>2648.8089599609375</v>
      </c>
      <c r="E254" s="43">
        <v>2648.8089599609375</v>
      </c>
      <c r="F254" s="43">
        <v>2477.8089599609375</v>
      </c>
      <c r="G254" s="43">
        <v>1512</v>
      </c>
      <c r="H254" s="43">
        <v>1468</v>
      </c>
      <c r="I254" s="43">
        <v>1682.8000030517578</v>
      </c>
      <c r="J254" s="43">
        <v>1682.8000030517578</v>
      </c>
      <c r="K254" s="43">
        <v>1682.8000030517578</v>
      </c>
      <c r="L254" s="43">
        <v>1682.8000030517578</v>
      </c>
      <c r="M254" s="43">
        <v>1682.8000030517578</v>
      </c>
      <c r="N254" s="43">
        <v>2250.800048828125</v>
      </c>
      <c r="O254" s="43">
        <v>2250.800048828125</v>
      </c>
      <c r="P254" s="43">
        <v>1953.800048828125</v>
      </c>
      <c r="Q254" s="43">
        <v>1953.800048828125</v>
      </c>
      <c r="R254" s="43">
        <v>1647.800048828125</v>
      </c>
      <c r="S254" s="43">
        <v>1647.800048828125</v>
      </c>
      <c r="T254" s="43">
        <v>1647.800048828125</v>
      </c>
      <c r="U254" s="43">
        <v>1647.800048828125</v>
      </c>
      <c r="V254" s="43">
        <v>1647.800048828125</v>
      </c>
    </row>
    <row r="255" spans="1:22">
      <c r="A255" s="43" t="s">
        <v>197</v>
      </c>
      <c r="B255" s="43" t="s">
        <v>203</v>
      </c>
      <c r="C255" s="43">
        <v>1013</v>
      </c>
      <c r="D255" s="43">
        <v>1013</v>
      </c>
      <c r="E255" s="43">
        <v>1013</v>
      </c>
      <c r="F255" s="43">
        <v>1013</v>
      </c>
      <c r="G255" s="43">
        <v>1013</v>
      </c>
      <c r="H255" s="43">
        <v>1013</v>
      </c>
      <c r="I255" s="43">
        <v>1013</v>
      </c>
      <c r="J255" s="43">
        <v>1013</v>
      </c>
      <c r="K255" s="43">
        <v>1013</v>
      </c>
      <c r="L255" s="43">
        <v>1013</v>
      </c>
      <c r="M255" s="43">
        <v>1013</v>
      </c>
      <c r="N255" s="43">
        <v>1013</v>
      </c>
      <c r="O255" s="43">
        <v>1013</v>
      </c>
      <c r="P255" s="43">
        <v>1013</v>
      </c>
      <c r="Q255" s="43">
        <v>1013</v>
      </c>
      <c r="R255" s="43">
        <v>1013</v>
      </c>
      <c r="S255" s="43">
        <v>1013</v>
      </c>
      <c r="T255" s="43">
        <v>1013</v>
      </c>
      <c r="U255" s="43">
        <v>1013</v>
      </c>
      <c r="V255" s="43"/>
    </row>
    <row r="256" spans="1:22">
      <c r="A256" s="43" t="s">
        <v>197</v>
      </c>
      <c r="B256" s="43" t="s">
        <v>203</v>
      </c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>
        <v>1000</v>
      </c>
      <c r="S256" s="43">
        <v>1000</v>
      </c>
      <c r="T256" s="43">
        <v>2000</v>
      </c>
      <c r="U256" s="43">
        <v>2000</v>
      </c>
      <c r="V256" s="43">
        <v>3000</v>
      </c>
    </row>
    <row r="257" spans="1:22">
      <c r="A257" s="43" t="s">
        <v>197</v>
      </c>
      <c r="B257" s="43" t="s">
        <v>203</v>
      </c>
      <c r="C257" s="43">
        <v>77.75</v>
      </c>
      <c r="D257" s="43">
        <v>77.75</v>
      </c>
      <c r="E257" s="43">
        <v>0</v>
      </c>
      <c r="F257" s="43">
        <v>0</v>
      </c>
      <c r="G257" s="43">
        <v>0</v>
      </c>
      <c r="H257" s="43">
        <v>0</v>
      </c>
      <c r="I257" s="43">
        <v>0</v>
      </c>
      <c r="J257" s="43">
        <v>0</v>
      </c>
      <c r="K257" s="43">
        <v>0</v>
      </c>
      <c r="L257" s="43">
        <v>0</v>
      </c>
      <c r="M257" s="43">
        <v>0</v>
      </c>
      <c r="N257" s="43">
        <v>0</v>
      </c>
      <c r="O257" s="43">
        <v>0</v>
      </c>
      <c r="P257" s="43">
        <v>0</v>
      </c>
      <c r="Q257" s="43">
        <v>0</v>
      </c>
      <c r="R257" s="43">
        <v>0</v>
      </c>
      <c r="S257" s="43">
        <v>0</v>
      </c>
      <c r="T257" s="43">
        <v>0</v>
      </c>
      <c r="U257" s="43">
        <v>0</v>
      </c>
      <c r="V257" s="43">
        <v>0</v>
      </c>
    </row>
    <row r="258" spans="1:22">
      <c r="A258" s="43" t="s">
        <v>197</v>
      </c>
      <c r="B258" s="43" t="s">
        <v>203</v>
      </c>
      <c r="C258" s="43">
        <v>651.09396068751812</v>
      </c>
      <c r="D258" s="43">
        <v>775.91738195717335</v>
      </c>
      <c r="E258" s="43">
        <v>852.1806702464819</v>
      </c>
      <c r="F258" s="43">
        <v>997.72009861469269</v>
      </c>
      <c r="G258" s="43">
        <v>1030.1813606321812</v>
      </c>
      <c r="H258" s="43">
        <v>1025.0303170084953</v>
      </c>
      <c r="I258" s="43">
        <v>1019.9055212289095</v>
      </c>
      <c r="J258" s="43">
        <v>1033.5309172719717</v>
      </c>
      <c r="K258" s="43">
        <v>1047.0881093889475</v>
      </c>
      <c r="L258" s="43">
        <v>1060.5779772102833</v>
      </c>
      <c r="M258" s="43">
        <v>1055.2749121785164</v>
      </c>
      <c r="N258" s="43">
        <v>1049.9983449876308</v>
      </c>
      <c r="O258" s="43">
        <v>1044.74866078794</v>
      </c>
      <c r="P258" s="43">
        <v>1039.5246854126453</v>
      </c>
      <c r="Q258" s="43">
        <v>1034.3268754929304</v>
      </c>
      <c r="R258" s="43">
        <v>1029.1555036902428</v>
      </c>
      <c r="S258" s="43">
        <v>1024.0095665156841</v>
      </c>
      <c r="T258" s="43">
        <v>1018.8897927850485</v>
      </c>
      <c r="U258" s="43">
        <v>1013.7951833158731</v>
      </c>
      <c r="V258" s="43">
        <v>1008.7260412424803</v>
      </c>
    </row>
    <row r="259" spans="1:22">
      <c r="A259" s="43" t="s">
        <v>197</v>
      </c>
      <c r="B259" s="43" t="s">
        <v>203</v>
      </c>
      <c r="C259" s="43"/>
      <c r="D259" s="43"/>
      <c r="E259" s="43"/>
      <c r="F259" s="43"/>
      <c r="G259" s="43">
        <v>90</v>
      </c>
      <c r="H259" s="43">
        <v>90</v>
      </c>
      <c r="I259" s="43">
        <v>90</v>
      </c>
      <c r="J259" s="43">
        <v>90</v>
      </c>
      <c r="K259" s="43">
        <v>90</v>
      </c>
      <c r="L259" s="43">
        <v>270</v>
      </c>
      <c r="M259" s="43">
        <v>810</v>
      </c>
      <c r="N259" s="43">
        <v>1350</v>
      </c>
      <c r="O259" s="43">
        <v>1800</v>
      </c>
      <c r="P259" s="43">
        <v>1800</v>
      </c>
      <c r="Q259" s="43">
        <v>1800</v>
      </c>
      <c r="R259" s="43">
        <v>1800</v>
      </c>
      <c r="S259" s="43">
        <v>2025</v>
      </c>
      <c r="T259" s="43">
        <v>2025</v>
      </c>
      <c r="U259" s="43">
        <v>2025</v>
      </c>
      <c r="V259" s="43">
        <v>1935</v>
      </c>
    </row>
  </sheetData>
  <pageMargins left="0.7" right="0.7" top="0.75" bottom="0.75" header="0.3" footer="0.3"/>
  <pageSetup paperSize="17" scale="58" fitToWidth="4" fitToHeight="2" orientation="landscape" r:id="rId1"/>
  <headerFooter>
    <oddHeader xml:space="preserve">&amp;RDEF's Response to Staff ROG 6 (55-73) Q64b
Page&amp;P of &amp;N 
</oddHeader>
    <oddFooter>&amp;R20240025-STAFFROG6-00001245 through 20240025-STAFFROG6-00001250</oddFooter>
  </headerFooter>
  <rowBreaks count="1" manualBreakCount="1">
    <brk id="53" max="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E98BE-90DA-4CBA-B29D-73F39289228E}">
  <dimension ref="A1:AJ259"/>
  <sheetViews>
    <sheetView view="pageBreakPreview" topLeftCell="A10" zoomScale="60" zoomScaleNormal="100" workbookViewId="0">
      <selection activeCell="C5" sqref="C5"/>
    </sheetView>
  </sheetViews>
  <sheetFormatPr defaultColWidth="8.85546875" defaultRowHeight="15"/>
  <cols>
    <col min="1" max="1" width="31.140625" style="40" bestFit="1" customWidth="1"/>
    <col min="2" max="30" width="10.28515625" style="40" bestFit="1" customWidth="1"/>
    <col min="31" max="36" width="8.7109375" style="40" bestFit="1" customWidth="1"/>
    <col min="37" max="16384" width="8.85546875" style="40"/>
  </cols>
  <sheetData>
    <row r="1" spans="1:36">
      <c r="A1" s="39" t="s">
        <v>183</v>
      </c>
    </row>
    <row r="3" spans="1:36">
      <c r="A3" s="41" t="s">
        <v>184</v>
      </c>
    </row>
    <row r="4" spans="1:36">
      <c r="A4" s="39" t="s">
        <v>185</v>
      </c>
      <c r="B4" s="39" t="s">
        <v>186</v>
      </c>
      <c r="C4" s="42">
        <v>44927</v>
      </c>
      <c r="D4" s="42">
        <v>45292</v>
      </c>
      <c r="E4" s="42">
        <v>45658</v>
      </c>
      <c r="F4" s="42">
        <v>46023</v>
      </c>
      <c r="G4" s="42">
        <v>46388</v>
      </c>
      <c r="H4" s="42">
        <v>46753</v>
      </c>
      <c r="I4" s="42">
        <v>47119</v>
      </c>
      <c r="J4" s="42">
        <v>47484</v>
      </c>
      <c r="K4" s="42">
        <v>47849</v>
      </c>
      <c r="L4" s="42">
        <v>48214</v>
      </c>
      <c r="M4" s="42">
        <v>48580</v>
      </c>
      <c r="N4" s="42">
        <v>48945</v>
      </c>
      <c r="O4" s="42">
        <v>49310</v>
      </c>
      <c r="P4" s="42">
        <v>49675</v>
      </c>
      <c r="Q4" s="42">
        <v>50041</v>
      </c>
      <c r="R4" s="42">
        <v>50406</v>
      </c>
      <c r="S4" s="42">
        <v>50771</v>
      </c>
      <c r="T4" s="42">
        <v>51136</v>
      </c>
      <c r="U4" s="42">
        <v>51502</v>
      </c>
      <c r="V4" s="42">
        <v>51867</v>
      </c>
      <c r="W4" s="42">
        <v>52232</v>
      </c>
      <c r="X4" s="42">
        <v>52597</v>
      </c>
      <c r="Y4" s="42">
        <v>52963</v>
      </c>
      <c r="Z4" s="42">
        <v>53328</v>
      </c>
      <c r="AA4" s="42">
        <v>53693</v>
      </c>
      <c r="AB4" s="42">
        <v>54058</v>
      </c>
      <c r="AC4" s="42">
        <v>54424</v>
      </c>
      <c r="AD4" s="42">
        <v>54789</v>
      </c>
      <c r="AE4" s="42">
        <v>55154</v>
      </c>
      <c r="AF4" s="42">
        <v>55519</v>
      </c>
      <c r="AG4" s="42">
        <v>55885</v>
      </c>
      <c r="AH4" s="42">
        <v>56250</v>
      </c>
      <c r="AI4" s="42">
        <v>56615</v>
      </c>
      <c r="AJ4" s="42">
        <v>56980</v>
      </c>
    </row>
    <row r="5" spans="1:36">
      <c r="A5" s="43" t="s">
        <v>0</v>
      </c>
      <c r="B5" s="40" t="s">
        <v>108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</row>
    <row r="6" spans="1:36">
      <c r="A6" s="43" t="s">
        <v>1</v>
      </c>
      <c r="B6" s="40" t="s">
        <v>108</v>
      </c>
      <c r="C6" s="43">
        <v>604.25494384765625</v>
      </c>
      <c r="D6" s="43">
        <v>617.741455078125</v>
      </c>
      <c r="E6" s="43">
        <v>632.83135986328125</v>
      </c>
      <c r="F6" s="43">
        <v>633.77447509765625</v>
      </c>
      <c r="G6" s="43">
        <v>634.7176513671875</v>
      </c>
      <c r="H6" s="43">
        <v>635.66070556640625</v>
      </c>
      <c r="I6" s="43">
        <v>636.60382080078125</v>
      </c>
      <c r="J6" s="43">
        <v>637.5469970703125</v>
      </c>
      <c r="K6" s="43">
        <v>638.4901123046875</v>
      </c>
      <c r="L6" s="43">
        <v>639.43316650390625</v>
      </c>
      <c r="M6" s="43">
        <v>640.3763427734375</v>
      </c>
      <c r="N6" s="43">
        <v>641.3194580078125</v>
      </c>
      <c r="O6" s="43">
        <v>642.26251220703125</v>
      </c>
      <c r="P6" s="43">
        <v>643.2056884765625</v>
      </c>
      <c r="Q6" s="43">
        <v>644.1488037109375</v>
      </c>
      <c r="R6" s="43">
        <v>645.09185791015625</v>
      </c>
      <c r="S6" s="43">
        <v>646.0350341796875</v>
      </c>
      <c r="T6" s="43">
        <v>646.9781494140625</v>
      </c>
      <c r="U6" s="43">
        <v>647.92120361328125</v>
      </c>
      <c r="V6" s="43">
        <v>648.8643798828125</v>
      </c>
      <c r="W6" s="43">
        <v>649.8074951171875</v>
      </c>
      <c r="X6" s="43">
        <v>650.75054931640625</v>
      </c>
      <c r="Y6" s="43">
        <v>651.6937255859375</v>
      </c>
      <c r="Z6" s="43">
        <v>652.6368408203125</v>
      </c>
      <c r="AA6" s="43">
        <v>653.5799560546875</v>
      </c>
      <c r="AB6" s="43">
        <v>654.5230712890625</v>
      </c>
      <c r="AC6" s="43">
        <v>655.4661865234375</v>
      </c>
      <c r="AD6" s="43">
        <v>656.4093017578125</v>
      </c>
      <c r="AE6" s="43">
        <v>656.4093017578125</v>
      </c>
      <c r="AF6" s="43">
        <v>656.4093017578125</v>
      </c>
      <c r="AG6" s="43">
        <v>656.4093017578125</v>
      </c>
      <c r="AH6" s="43">
        <v>656.4093017578125</v>
      </c>
      <c r="AI6" s="43">
        <v>656.4093017578125</v>
      </c>
      <c r="AJ6" s="43">
        <v>656.4093017578125</v>
      </c>
    </row>
    <row r="7" spans="1:36">
      <c r="A7" s="43" t="s">
        <v>2</v>
      </c>
      <c r="B7" s="40" t="s">
        <v>108</v>
      </c>
      <c r="C7" s="43">
        <v>379.52993774414063</v>
      </c>
      <c r="D7" s="43">
        <v>379.52993774414063</v>
      </c>
      <c r="E7" s="43">
        <v>379.52993774414063</v>
      </c>
      <c r="F7" s="43">
        <v>379.52993774414063</v>
      </c>
      <c r="G7" s="43">
        <v>379.52993774414063</v>
      </c>
      <c r="H7" s="43">
        <v>379.52993774414063</v>
      </c>
      <c r="I7" s="43">
        <v>379.52993774414063</v>
      </c>
      <c r="J7" s="43">
        <v>379.52993774414063</v>
      </c>
      <c r="K7" s="43">
        <v>379.52993774414063</v>
      </c>
      <c r="L7" s="43">
        <v>379.52993774414063</v>
      </c>
      <c r="M7" s="43">
        <v>379.52993774414063</v>
      </c>
      <c r="N7" s="43">
        <v>379.52993774414063</v>
      </c>
      <c r="O7" s="43">
        <v>379.52993774414063</v>
      </c>
      <c r="P7" s="43">
        <v>379.52993774414063</v>
      </c>
      <c r="Q7" s="43">
        <v>379.52993774414063</v>
      </c>
      <c r="R7" s="43">
        <v>379.52993774414063</v>
      </c>
      <c r="S7" s="43">
        <v>379.52993774414063</v>
      </c>
      <c r="T7" s="43">
        <v>379.52993774414063</v>
      </c>
      <c r="U7" s="43">
        <v>379.52993774414063</v>
      </c>
      <c r="V7" s="43">
        <v>379.52993774414063</v>
      </c>
      <c r="W7" s="43">
        <v>379.52993774414063</v>
      </c>
      <c r="X7" s="43">
        <v>379.52993774414063</v>
      </c>
      <c r="Y7" s="43">
        <v>379.52993774414063</v>
      </c>
      <c r="Z7" s="43">
        <v>379.52993774414063</v>
      </c>
      <c r="AA7" s="43">
        <v>379.52993774414063</v>
      </c>
      <c r="AB7" s="43">
        <v>379.52993774414063</v>
      </c>
      <c r="AC7" s="43">
        <v>379.52993774414063</v>
      </c>
      <c r="AD7" s="43">
        <v>379.52993774414063</v>
      </c>
      <c r="AE7" s="43">
        <v>379.52993774414063</v>
      </c>
      <c r="AF7" s="43">
        <v>379.52993774414063</v>
      </c>
      <c r="AG7" s="43">
        <v>379.52993774414063</v>
      </c>
      <c r="AH7" s="43">
        <v>379.52993774414063</v>
      </c>
      <c r="AI7" s="43">
        <v>379.52993774414063</v>
      </c>
      <c r="AJ7" s="43">
        <v>379.52993774414063</v>
      </c>
    </row>
    <row r="8" spans="1:36">
      <c r="A8" s="43" t="s">
        <v>3</v>
      </c>
      <c r="B8" s="40" t="s">
        <v>108</v>
      </c>
      <c r="C8" s="43">
        <v>102.58216857910156</v>
      </c>
      <c r="D8" s="43">
        <v>106.42900848388672</v>
      </c>
      <c r="E8" s="43">
        <v>110.27583312988281</v>
      </c>
      <c r="F8" s="43">
        <v>114.12266540527344</v>
      </c>
      <c r="G8" s="43">
        <v>117.96949005126953</v>
      </c>
      <c r="H8" s="43">
        <v>121.81632995605469</v>
      </c>
      <c r="I8" s="43">
        <v>125.66315460205078</v>
      </c>
      <c r="J8" s="43">
        <v>129.50999450683594</v>
      </c>
      <c r="K8" s="43">
        <v>133.3568115234375</v>
      </c>
      <c r="L8" s="43">
        <v>137.20365905761719</v>
      </c>
      <c r="M8" s="43">
        <v>141.05049133300781</v>
      </c>
      <c r="N8" s="43">
        <v>144.89730834960938</v>
      </c>
      <c r="O8" s="43">
        <v>148.74415588378906</v>
      </c>
      <c r="P8" s="43">
        <v>152.59097290039063</v>
      </c>
      <c r="Q8" s="43">
        <v>156.43780517578125</v>
      </c>
      <c r="R8" s="43">
        <v>160.28463745117188</v>
      </c>
      <c r="S8" s="43">
        <v>164.1314697265625</v>
      </c>
      <c r="T8" s="43">
        <v>167.97830200195313</v>
      </c>
      <c r="U8" s="43">
        <v>171.82513427734375</v>
      </c>
      <c r="V8" s="43">
        <v>175.67196655273438</v>
      </c>
      <c r="W8" s="43">
        <v>179.518798828125</v>
      </c>
      <c r="X8" s="43">
        <v>183.36563110351563</v>
      </c>
      <c r="Y8" s="43">
        <v>187.21246337890625</v>
      </c>
      <c r="Z8" s="43">
        <v>191.05928039550781</v>
      </c>
      <c r="AA8" s="43">
        <v>194.9061279296875</v>
      </c>
      <c r="AB8" s="43">
        <v>198.75296020507813</v>
      </c>
      <c r="AC8" s="43">
        <v>202.59977722167969</v>
      </c>
      <c r="AD8" s="43">
        <v>206.44660949707031</v>
      </c>
      <c r="AE8" s="43">
        <v>206.44660949707031</v>
      </c>
      <c r="AF8" s="43">
        <v>206.44660949707031</v>
      </c>
      <c r="AG8" s="43">
        <v>206.44660949707031</v>
      </c>
      <c r="AH8" s="43">
        <v>206.44660949707031</v>
      </c>
      <c r="AI8" s="43">
        <v>206.44660949707031</v>
      </c>
      <c r="AJ8" s="43">
        <v>206.44660949707031</v>
      </c>
    </row>
    <row r="9" spans="1:36">
      <c r="A9" s="43" t="s">
        <v>4</v>
      </c>
      <c r="B9" s="40" t="s">
        <v>108</v>
      </c>
      <c r="C9" s="43">
        <v>119.56591033935547</v>
      </c>
      <c r="D9" s="43">
        <v>135.68865966796875</v>
      </c>
      <c r="E9" s="43">
        <v>135.85050964355469</v>
      </c>
      <c r="F9" s="43">
        <v>136.30531311035156</v>
      </c>
      <c r="G9" s="43">
        <v>136.74406433105469</v>
      </c>
      <c r="H9" s="43">
        <v>137.17695617675781</v>
      </c>
      <c r="I9" s="43">
        <v>138.25559997558594</v>
      </c>
      <c r="J9" s="43">
        <v>139.67056274414063</v>
      </c>
      <c r="K9" s="43">
        <v>141.34065246582031</v>
      </c>
      <c r="L9" s="43">
        <v>143.34750366210938</v>
      </c>
      <c r="M9" s="43">
        <v>145.27920532226563</v>
      </c>
      <c r="N9" s="43">
        <v>147.6568603515625</v>
      </c>
      <c r="O9" s="43">
        <v>150.25621032714844</v>
      </c>
      <c r="P9" s="43">
        <v>147.99435424804688</v>
      </c>
      <c r="Q9" s="43">
        <v>150.75480651855469</v>
      </c>
      <c r="R9" s="43">
        <v>153.70695495605469</v>
      </c>
      <c r="S9" s="43">
        <v>156.72421264648438</v>
      </c>
      <c r="T9" s="43">
        <v>159.75</v>
      </c>
      <c r="U9" s="43">
        <v>159.32565307617188</v>
      </c>
      <c r="V9" s="43">
        <v>165.88859558105469</v>
      </c>
      <c r="W9" s="43">
        <v>169.137451171875</v>
      </c>
      <c r="X9" s="43">
        <v>172.35404968261719</v>
      </c>
      <c r="Y9" s="43">
        <v>177.91365051269531</v>
      </c>
      <c r="Z9" s="43">
        <v>174.9283447265625</v>
      </c>
      <c r="AA9" s="43">
        <v>178.22340393066406</v>
      </c>
      <c r="AB9" s="43">
        <v>185.122802734375</v>
      </c>
      <c r="AC9" s="43">
        <v>190.58235168457031</v>
      </c>
      <c r="AD9" s="43">
        <v>197.41665649414063</v>
      </c>
      <c r="AE9" s="43">
        <v>197.41665649414063</v>
      </c>
      <c r="AF9" s="43">
        <v>197.41665649414063</v>
      </c>
      <c r="AG9" s="43">
        <v>197.41665649414063</v>
      </c>
      <c r="AH9" s="43">
        <v>197.41665649414063</v>
      </c>
      <c r="AI9" s="43">
        <v>197.41665649414063</v>
      </c>
      <c r="AJ9" s="43">
        <v>197.41665649414063</v>
      </c>
    </row>
    <row r="10" spans="1:36">
      <c r="A10" s="43" t="s">
        <v>5</v>
      </c>
      <c r="B10" s="40" t="s">
        <v>108</v>
      </c>
      <c r="C10" s="43">
        <v>164.5850830078125</v>
      </c>
      <c r="D10" s="43">
        <v>168.25851440429688</v>
      </c>
      <c r="E10" s="43">
        <v>172.36865234375</v>
      </c>
      <c r="F10" s="43">
        <v>172.62554931640625</v>
      </c>
      <c r="G10" s="43">
        <v>172.88241577148438</v>
      </c>
      <c r="H10" s="43">
        <v>173.13929748535156</v>
      </c>
      <c r="I10" s="43">
        <v>173.39617919921875</v>
      </c>
      <c r="J10" s="43">
        <v>173.653076171875</v>
      </c>
      <c r="K10" s="43">
        <v>173.90995788574219</v>
      </c>
      <c r="L10" s="43">
        <v>174.16683959960938</v>
      </c>
      <c r="M10" s="43">
        <v>174.4237060546875</v>
      </c>
      <c r="N10" s="43">
        <v>174.68060302734375</v>
      </c>
      <c r="O10" s="43">
        <v>174.93748474121094</v>
      </c>
      <c r="P10" s="43">
        <v>175.19436645507813</v>
      </c>
      <c r="Q10" s="43">
        <v>175.45124816894531</v>
      </c>
      <c r="R10" s="43">
        <v>175.70814514160156</v>
      </c>
      <c r="S10" s="43">
        <v>175.96502685546875</v>
      </c>
      <c r="T10" s="43">
        <v>176.22189331054688</v>
      </c>
      <c r="U10" s="43">
        <v>176.47877502441406</v>
      </c>
      <c r="V10" s="43">
        <v>176.73567199707031</v>
      </c>
      <c r="W10" s="43">
        <v>176.9925537109375</v>
      </c>
      <c r="X10" s="43">
        <v>177.24943542480469</v>
      </c>
      <c r="Y10" s="43">
        <v>177.50631713867188</v>
      </c>
      <c r="Z10" s="43">
        <v>177.76321411132813</v>
      </c>
      <c r="AA10" s="43">
        <v>178.02008056640625</v>
      </c>
      <c r="AB10" s="43">
        <v>178.27696228027344</v>
      </c>
      <c r="AC10" s="43">
        <v>178.53384399414063</v>
      </c>
      <c r="AD10" s="43">
        <v>178.79074096679688</v>
      </c>
      <c r="AE10" s="43">
        <v>178.79074096679688</v>
      </c>
      <c r="AF10" s="43">
        <v>178.79074096679688</v>
      </c>
      <c r="AG10" s="43">
        <v>178.79074096679688</v>
      </c>
      <c r="AH10" s="43">
        <v>178.79074096679688</v>
      </c>
      <c r="AI10" s="43">
        <v>178.79074096679688</v>
      </c>
      <c r="AJ10" s="43">
        <v>178.79074096679688</v>
      </c>
    </row>
    <row r="11" spans="1:36">
      <c r="A11" s="43" t="s">
        <v>6</v>
      </c>
      <c r="B11" s="43" t="s">
        <v>106</v>
      </c>
      <c r="C11" s="43">
        <v>721</v>
      </c>
      <c r="D11" s="43">
        <v>721</v>
      </c>
      <c r="E11" s="43">
        <v>721</v>
      </c>
      <c r="F11" s="43">
        <v>721</v>
      </c>
      <c r="G11" s="43">
        <v>721</v>
      </c>
      <c r="H11" s="43">
        <v>721</v>
      </c>
      <c r="I11" s="43">
        <v>721</v>
      </c>
      <c r="J11" s="43">
        <v>721</v>
      </c>
      <c r="K11" s="43">
        <v>721</v>
      </c>
      <c r="L11" s="43">
        <v>721</v>
      </c>
      <c r="M11" s="43">
        <v>721</v>
      </c>
      <c r="N11" s="43">
        <v>721</v>
      </c>
      <c r="O11" s="43"/>
      <c r="P11" s="43"/>
      <c r="Q11" s="43"/>
      <c r="R11" s="43"/>
      <c r="S11" s="43"/>
      <c r="T11" s="43"/>
      <c r="U11" s="43"/>
      <c r="V11" s="43"/>
      <c r="W11" s="43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</row>
    <row r="12" spans="1:36">
      <c r="A12" s="43" t="s">
        <v>7</v>
      </c>
      <c r="B12" s="43" t="s">
        <v>106</v>
      </c>
      <c r="C12" s="43">
        <v>721</v>
      </c>
      <c r="D12" s="43">
        <v>721</v>
      </c>
      <c r="E12" s="43">
        <v>721</v>
      </c>
      <c r="F12" s="43">
        <v>721</v>
      </c>
      <c r="G12" s="43">
        <v>721</v>
      </c>
      <c r="H12" s="43">
        <v>721</v>
      </c>
      <c r="I12" s="43">
        <v>721</v>
      </c>
      <c r="J12" s="43">
        <v>721</v>
      </c>
      <c r="K12" s="43">
        <v>721</v>
      </c>
      <c r="L12" s="43">
        <v>721</v>
      </c>
      <c r="M12" s="43">
        <v>721</v>
      </c>
      <c r="N12" s="43">
        <v>721</v>
      </c>
      <c r="O12" s="43"/>
      <c r="P12" s="43"/>
      <c r="Q12" s="43"/>
      <c r="R12" s="43"/>
      <c r="S12" s="43"/>
      <c r="T12" s="43"/>
      <c r="U12" s="43"/>
      <c r="V12" s="43"/>
      <c r="W12" s="43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</row>
    <row r="13" spans="1:36">
      <c r="A13" s="43" t="s">
        <v>8</v>
      </c>
      <c r="B13" s="43" t="s">
        <v>106</v>
      </c>
      <c r="C13" s="43">
        <v>521</v>
      </c>
      <c r="D13" s="43">
        <v>521</v>
      </c>
      <c r="E13" s="43">
        <v>521</v>
      </c>
      <c r="F13" s="43">
        <v>521</v>
      </c>
      <c r="G13" s="43">
        <v>521</v>
      </c>
      <c r="H13" s="43">
        <v>521</v>
      </c>
      <c r="I13" s="43">
        <v>521</v>
      </c>
      <c r="J13" s="43">
        <v>521</v>
      </c>
      <c r="K13" s="43">
        <v>521</v>
      </c>
      <c r="L13" s="43">
        <v>521</v>
      </c>
      <c r="M13" s="43">
        <v>521</v>
      </c>
      <c r="N13" s="43">
        <v>521</v>
      </c>
      <c r="O13" s="43">
        <v>521</v>
      </c>
      <c r="P13" s="43">
        <v>521</v>
      </c>
      <c r="Q13" s="43">
        <v>521</v>
      </c>
      <c r="R13" s="43">
        <v>521</v>
      </c>
      <c r="S13" s="43">
        <v>521</v>
      </c>
      <c r="T13" s="43">
        <v>521</v>
      </c>
      <c r="U13" s="43">
        <v>521</v>
      </c>
      <c r="V13" s="43">
        <v>521</v>
      </c>
      <c r="W13" s="43"/>
    </row>
    <row r="14" spans="1:36">
      <c r="A14" s="43" t="s">
        <v>9</v>
      </c>
      <c r="B14" s="43" t="s">
        <v>106</v>
      </c>
      <c r="C14" s="43">
        <v>514</v>
      </c>
      <c r="D14" s="43">
        <v>514</v>
      </c>
      <c r="E14" s="43">
        <v>514</v>
      </c>
      <c r="F14" s="43">
        <v>514</v>
      </c>
      <c r="G14" s="43">
        <v>514</v>
      </c>
      <c r="H14" s="43">
        <v>514</v>
      </c>
      <c r="I14" s="43">
        <v>514</v>
      </c>
      <c r="J14" s="43">
        <v>514</v>
      </c>
      <c r="K14" s="43">
        <v>514</v>
      </c>
      <c r="L14" s="43">
        <v>514</v>
      </c>
      <c r="M14" s="43">
        <v>514</v>
      </c>
      <c r="N14" s="43">
        <v>514</v>
      </c>
      <c r="O14" s="43">
        <v>514</v>
      </c>
      <c r="P14" s="43">
        <v>514</v>
      </c>
      <c r="Q14" s="43">
        <v>514</v>
      </c>
      <c r="R14" s="43">
        <v>514</v>
      </c>
      <c r="S14" s="43">
        <v>514</v>
      </c>
      <c r="T14" s="43">
        <v>514</v>
      </c>
      <c r="U14" s="43">
        <v>514</v>
      </c>
      <c r="V14" s="43">
        <v>514</v>
      </c>
      <c r="W14" s="43"/>
    </row>
    <row r="15" spans="1:36">
      <c r="A15" s="43" t="s">
        <v>10</v>
      </c>
      <c r="B15" s="43" t="s">
        <v>107</v>
      </c>
      <c r="C15" s="43">
        <v>1194</v>
      </c>
      <c r="D15" s="43">
        <v>1194</v>
      </c>
      <c r="E15" s="43">
        <v>1294</v>
      </c>
      <c r="F15" s="43">
        <v>1294</v>
      </c>
      <c r="G15" s="43">
        <v>1294</v>
      </c>
      <c r="H15" s="43">
        <v>1294</v>
      </c>
      <c r="I15" s="43">
        <v>1294</v>
      </c>
      <c r="J15" s="43">
        <v>1294</v>
      </c>
      <c r="K15" s="43">
        <v>1294</v>
      </c>
      <c r="L15" s="43">
        <v>1294</v>
      </c>
      <c r="M15" s="43">
        <v>1294</v>
      </c>
      <c r="N15" s="43">
        <v>1294</v>
      </c>
      <c r="O15" s="43">
        <v>1294</v>
      </c>
      <c r="P15" s="43">
        <v>1294</v>
      </c>
      <c r="Q15" s="43">
        <v>1294</v>
      </c>
      <c r="R15" s="43">
        <v>1294</v>
      </c>
      <c r="S15" s="43">
        <v>1294</v>
      </c>
      <c r="T15" s="43">
        <v>1294</v>
      </c>
      <c r="U15" s="43">
        <v>1294</v>
      </c>
      <c r="V15" s="43">
        <v>1294</v>
      </c>
      <c r="W15" s="43">
        <v>1294</v>
      </c>
      <c r="X15" s="43">
        <v>1294</v>
      </c>
      <c r="Y15" s="43">
        <v>1294</v>
      </c>
      <c r="Z15" s="43">
        <v>1294</v>
      </c>
      <c r="AA15" s="43">
        <v>1294</v>
      </c>
      <c r="AB15" s="43">
        <v>1294</v>
      </c>
      <c r="AC15" s="43">
        <v>1294</v>
      </c>
      <c r="AD15" s="43"/>
      <c r="AE15" s="43"/>
      <c r="AF15" s="43"/>
      <c r="AG15" s="43"/>
      <c r="AH15" s="43"/>
      <c r="AI15" s="43"/>
      <c r="AJ15" s="43"/>
    </row>
    <row r="16" spans="1:36">
      <c r="A16" s="43" t="s">
        <v>11</v>
      </c>
      <c r="B16" s="43" t="s">
        <v>107</v>
      </c>
      <c r="C16" s="43">
        <v>65</v>
      </c>
      <c r="D16" s="43">
        <v>65</v>
      </c>
      <c r="E16" s="43">
        <v>65</v>
      </c>
      <c r="F16" s="43">
        <v>65</v>
      </c>
      <c r="G16" s="43">
        <v>65</v>
      </c>
      <c r="H16" s="43">
        <v>65</v>
      </c>
      <c r="I16" s="43">
        <v>65</v>
      </c>
      <c r="J16" s="43">
        <v>65</v>
      </c>
      <c r="K16" s="43">
        <v>65</v>
      </c>
      <c r="L16" s="43">
        <v>65</v>
      </c>
      <c r="M16" s="43">
        <v>65</v>
      </c>
      <c r="N16" s="43">
        <v>65</v>
      </c>
      <c r="O16" s="43">
        <v>65</v>
      </c>
      <c r="P16" s="43">
        <v>65</v>
      </c>
      <c r="Q16" s="43">
        <v>65</v>
      </c>
      <c r="R16" s="43">
        <v>65</v>
      </c>
      <c r="S16" s="43">
        <v>65</v>
      </c>
      <c r="T16" s="43">
        <v>65</v>
      </c>
      <c r="U16" s="43">
        <v>65</v>
      </c>
      <c r="V16" s="43">
        <v>65</v>
      </c>
      <c r="W16" s="43">
        <v>65</v>
      </c>
      <c r="X16" s="43">
        <v>65</v>
      </c>
      <c r="Y16" s="43">
        <v>65</v>
      </c>
      <c r="Z16" s="43">
        <v>65</v>
      </c>
      <c r="AA16" s="43">
        <v>65</v>
      </c>
      <c r="AB16" s="43">
        <v>65</v>
      </c>
      <c r="AC16" s="43">
        <v>65</v>
      </c>
      <c r="AD16" s="43"/>
      <c r="AE16" s="43"/>
      <c r="AF16" s="43"/>
      <c r="AG16" s="43"/>
      <c r="AH16" s="43"/>
      <c r="AI16" s="43"/>
      <c r="AJ16" s="43"/>
    </row>
    <row r="17" spans="1:36">
      <c r="A17" s="43" t="s">
        <v>12</v>
      </c>
      <c r="B17" s="43" t="s">
        <v>107</v>
      </c>
      <c r="C17" s="43">
        <v>864.24945068359375</v>
      </c>
      <c r="D17" s="43">
        <v>864.24945068359375</v>
      </c>
      <c r="E17" s="43">
        <v>864.24945068359375</v>
      </c>
      <c r="F17" s="43">
        <v>886.24945068359375</v>
      </c>
      <c r="G17" s="43">
        <v>886.24945068359375</v>
      </c>
      <c r="H17" s="43">
        <v>886.24945068359375</v>
      </c>
      <c r="I17" s="43">
        <v>886.24945068359375</v>
      </c>
      <c r="J17" s="43">
        <v>886.24945068359375</v>
      </c>
      <c r="K17" s="43">
        <v>886.24945068359375</v>
      </c>
      <c r="L17" s="43">
        <v>886.24945068359375</v>
      </c>
      <c r="M17" s="43">
        <v>886.24945068359375</v>
      </c>
      <c r="N17" s="43">
        <v>886.24945068359375</v>
      </c>
      <c r="O17" s="43">
        <v>886.24945068359375</v>
      </c>
      <c r="P17" s="43">
        <v>886.24945068359375</v>
      </c>
      <c r="Q17" s="43">
        <v>886.24945068359375</v>
      </c>
      <c r="R17" s="43">
        <v>886.24945068359375</v>
      </c>
      <c r="S17" s="43">
        <v>886.24945068359375</v>
      </c>
      <c r="T17" s="43">
        <v>886.24945068359375</v>
      </c>
      <c r="U17" s="43">
        <v>886.24945068359375</v>
      </c>
      <c r="V17" s="43">
        <v>886.24945068359375</v>
      </c>
      <c r="W17" s="43">
        <v>886.24945068359375</v>
      </c>
      <c r="X17" s="43">
        <v>886.24945068359375</v>
      </c>
      <c r="Y17" s="43">
        <v>886.24945068359375</v>
      </c>
      <c r="Z17" s="43">
        <v>886.24945068359375</v>
      </c>
      <c r="AA17" s="43">
        <v>886.24945068359375</v>
      </c>
      <c r="AB17" s="43">
        <v>886.24945068359375</v>
      </c>
      <c r="AC17" s="43">
        <v>886.24945068359375</v>
      </c>
      <c r="AD17" s="43">
        <v>886.24945068359375</v>
      </c>
      <c r="AE17" s="43">
        <v>886.24945068359375</v>
      </c>
      <c r="AF17" s="43">
        <v>886.24945068359375</v>
      </c>
      <c r="AG17" s="43">
        <v>886.24945068359375</v>
      </c>
      <c r="AH17" s="43">
        <v>886.24945068359375</v>
      </c>
      <c r="AI17" s="43">
        <v>886.24945068359375</v>
      </c>
      <c r="AJ17" s="43">
        <v>886.24945068359375</v>
      </c>
    </row>
    <row r="18" spans="1:36">
      <c r="A18" s="43" t="s">
        <v>13</v>
      </c>
      <c r="B18" s="43" t="s">
        <v>107</v>
      </c>
      <c r="C18" s="43">
        <v>60.750530242919922</v>
      </c>
      <c r="D18" s="43">
        <v>60.750530242919922</v>
      </c>
      <c r="E18" s="43">
        <v>60.750530242919922</v>
      </c>
      <c r="F18" s="43">
        <v>60.750530242919922</v>
      </c>
      <c r="G18" s="43">
        <v>60.750530242919922</v>
      </c>
      <c r="H18" s="43">
        <v>60.750530242919922</v>
      </c>
      <c r="I18" s="43">
        <v>60.750530242919922</v>
      </c>
      <c r="J18" s="43">
        <v>60.750530242919922</v>
      </c>
      <c r="K18" s="43">
        <v>60.750530242919922</v>
      </c>
      <c r="L18" s="43">
        <v>60.750530242919922</v>
      </c>
      <c r="M18" s="43">
        <v>60.750530242919922</v>
      </c>
      <c r="N18" s="43">
        <v>60.750530242919922</v>
      </c>
      <c r="O18" s="43">
        <v>60.750530242919922</v>
      </c>
      <c r="P18" s="43">
        <v>60.750530242919922</v>
      </c>
      <c r="Q18" s="43">
        <v>60.750530242919922</v>
      </c>
      <c r="R18" s="43">
        <v>60.750530242919922</v>
      </c>
      <c r="S18" s="43">
        <v>60.750530242919922</v>
      </c>
      <c r="T18" s="43">
        <v>60.750530242919922</v>
      </c>
      <c r="U18" s="43">
        <v>60.750530242919922</v>
      </c>
      <c r="V18" s="43">
        <v>60.750530242919922</v>
      </c>
      <c r="W18" s="43">
        <v>60.750530242919922</v>
      </c>
      <c r="X18" s="43">
        <v>60.750530242919922</v>
      </c>
      <c r="Y18" s="43">
        <v>60.750530242919922</v>
      </c>
      <c r="Z18" s="43">
        <v>60.750530242919922</v>
      </c>
      <c r="AA18" s="43">
        <v>60.750530242919922</v>
      </c>
      <c r="AB18" s="43">
        <v>60.750530242919922</v>
      </c>
      <c r="AC18" s="43">
        <v>60.750530242919922</v>
      </c>
      <c r="AD18" s="43">
        <v>60.750530242919922</v>
      </c>
      <c r="AE18" s="43">
        <v>60.750530242919922</v>
      </c>
      <c r="AF18" s="43">
        <v>60.750530242919922</v>
      </c>
      <c r="AG18" s="43">
        <v>60.750530242919922</v>
      </c>
      <c r="AH18" s="43">
        <v>60.750530242919922</v>
      </c>
      <c r="AI18" s="43">
        <v>60.750530242919922</v>
      </c>
      <c r="AJ18" s="43">
        <v>60.750530242919922</v>
      </c>
    </row>
    <row r="19" spans="1:36">
      <c r="A19" s="43" t="s">
        <v>14</v>
      </c>
      <c r="B19" s="43" t="s">
        <v>107</v>
      </c>
      <c r="C19" s="43">
        <v>868.8851318359375</v>
      </c>
      <c r="D19" s="43">
        <v>868.8851318359375</v>
      </c>
      <c r="E19" s="43">
        <v>868.8851318359375</v>
      </c>
      <c r="F19" s="43">
        <v>868.8851318359375</v>
      </c>
      <c r="G19" s="43">
        <v>890.8851318359375</v>
      </c>
      <c r="H19" s="43">
        <v>890.8851318359375</v>
      </c>
      <c r="I19" s="43">
        <v>890.8851318359375</v>
      </c>
      <c r="J19" s="43">
        <v>890.8851318359375</v>
      </c>
      <c r="K19" s="43">
        <v>890.8851318359375</v>
      </c>
      <c r="L19" s="43">
        <v>890.8851318359375</v>
      </c>
      <c r="M19" s="43">
        <v>890.8851318359375</v>
      </c>
      <c r="N19" s="43">
        <v>890.8851318359375</v>
      </c>
      <c r="O19" s="43">
        <v>890.8851318359375</v>
      </c>
      <c r="P19" s="43">
        <v>890.8851318359375</v>
      </c>
      <c r="Q19" s="43">
        <v>890.8851318359375</v>
      </c>
      <c r="R19" s="43">
        <v>890.8851318359375</v>
      </c>
      <c r="S19" s="43">
        <v>890.8851318359375</v>
      </c>
      <c r="T19" s="43">
        <v>890.8851318359375</v>
      </c>
      <c r="U19" s="43">
        <v>890.8851318359375</v>
      </c>
      <c r="V19" s="43">
        <v>890.8851318359375</v>
      </c>
      <c r="W19" s="43">
        <v>890.8851318359375</v>
      </c>
      <c r="X19" s="43">
        <v>890.8851318359375</v>
      </c>
      <c r="Y19" s="43">
        <v>890.8851318359375</v>
      </c>
      <c r="Z19" s="43">
        <v>890.8851318359375</v>
      </c>
      <c r="AA19" s="43">
        <v>890.8851318359375</v>
      </c>
      <c r="AB19" s="43">
        <v>890.8851318359375</v>
      </c>
      <c r="AC19" s="43">
        <v>890.8851318359375</v>
      </c>
      <c r="AD19" s="43">
        <v>890.8851318359375</v>
      </c>
      <c r="AE19" s="43">
        <v>890.8851318359375</v>
      </c>
      <c r="AF19" s="43">
        <v>890.8851318359375</v>
      </c>
      <c r="AG19" s="43">
        <v>890.8851318359375</v>
      </c>
      <c r="AH19" s="43">
        <v>890.8851318359375</v>
      </c>
      <c r="AI19" s="43">
        <v>890.8851318359375</v>
      </c>
      <c r="AJ19" s="43">
        <v>890.8851318359375</v>
      </c>
    </row>
    <row r="20" spans="1:36">
      <c r="A20" s="43" t="s">
        <v>15</v>
      </c>
      <c r="B20" s="43" t="s">
        <v>107</v>
      </c>
      <c r="C20" s="43">
        <v>60.114849090576172</v>
      </c>
      <c r="D20" s="43">
        <v>60.114849090576172</v>
      </c>
      <c r="E20" s="43">
        <v>60.114849090576172</v>
      </c>
      <c r="F20" s="43">
        <v>60.114849090576172</v>
      </c>
      <c r="G20" s="43">
        <v>60.114849090576172</v>
      </c>
      <c r="H20" s="43">
        <v>60.114849090576172</v>
      </c>
      <c r="I20" s="43">
        <v>60.114849090576172</v>
      </c>
      <c r="J20" s="43">
        <v>60.114849090576172</v>
      </c>
      <c r="K20" s="43">
        <v>60.114849090576172</v>
      </c>
      <c r="L20" s="43">
        <v>60.114849090576172</v>
      </c>
      <c r="M20" s="43">
        <v>60.114849090576172</v>
      </c>
      <c r="N20" s="43">
        <v>60.114849090576172</v>
      </c>
      <c r="O20" s="43">
        <v>60.114849090576172</v>
      </c>
      <c r="P20" s="43">
        <v>60.114849090576172</v>
      </c>
      <c r="Q20" s="43">
        <v>60.114849090576172</v>
      </c>
      <c r="R20" s="43">
        <v>60.114849090576172</v>
      </c>
      <c r="S20" s="43">
        <v>60.114849090576172</v>
      </c>
      <c r="T20" s="43">
        <v>60.114849090576172</v>
      </c>
      <c r="U20" s="43">
        <v>60.114849090576172</v>
      </c>
      <c r="V20" s="43">
        <v>60.114849090576172</v>
      </c>
      <c r="W20" s="43">
        <v>60.114849090576172</v>
      </c>
      <c r="X20" s="43">
        <v>60.114849090576172</v>
      </c>
      <c r="Y20" s="43">
        <v>60.114849090576172</v>
      </c>
      <c r="Z20" s="43">
        <v>60.114849090576172</v>
      </c>
      <c r="AA20" s="43">
        <v>60.114849090576172</v>
      </c>
      <c r="AB20" s="43">
        <v>60.114849090576172</v>
      </c>
      <c r="AC20" s="43">
        <v>60.114849090576172</v>
      </c>
      <c r="AD20" s="43">
        <v>60.114849090576172</v>
      </c>
      <c r="AE20" s="43">
        <v>60.114849090576172</v>
      </c>
      <c r="AF20" s="43">
        <v>60.114849090576172</v>
      </c>
      <c r="AG20" s="43">
        <v>60.114849090576172</v>
      </c>
      <c r="AH20" s="43">
        <v>60.114849090576172</v>
      </c>
      <c r="AI20" s="43">
        <v>60.114849090576172</v>
      </c>
      <c r="AJ20" s="43">
        <v>60.114849090576172</v>
      </c>
    </row>
    <row r="21" spans="1:36">
      <c r="A21" s="43" t="s">
        <v>16</v>
      </c>
      <c r="B21" s="43" t="s">
        <v>107</v>
      </c>
      <c r="C21" s="43">
        <v>521</v>
      </c>
      <c r="D21" s="43">
        <v>521</v>
      </c>
      <c r="E21" s="43">
        <v>521</v>
      </c>
      <c r="F21" s="43">
        <v>521</v>
      </c>
      <c r="G21" s="43">
        <v>521</v>
      </c>
      <c r="H21" s="43">
        <v>521</v>
      </c>
      <c r="I21" s="43">
        <v>521</v>
      </c>
      <c r="J21" s="43">
        <v>521</v>
      </c>
      <c r="K21" s="43">
        <v>521</v>
      </c>
      <c r="L21" s="43">
        <v>521</v>
      </c>
      <c r="M21" s="43">
        <v>521</v>
      </c>
      <c r="N21" s="43">
        <v>521</v>
      </c>
      <c r="O21" s="43">
        <v>521</v>
      </c>
      <c r="P21" s="43">
        <v>521</v>
      </c>
      <c r="Q21" s="43">
        <v>521</v>
      </c>
      <c r="R21" s="43">
        <v>521</v>
      </c>
      <c r="S21" s="43">
        <v>521</v>
      </c>
      <c r="T21" s="43"/>
      <c r="U21" s="43"/>
      <c r="V21" s="43"/>
      <c r="W21" s="43"/>
    </row>
    <row r="22" spans="1:36">
      <c r="A22" s="43" t="s">
        <v>17</v>
      </c>
      <c r="B22" s="43" t="s">
        <v>107</v>
      </c>
      <c r="C22" s="43">
        <v>549</v>
      </c>
      <c r="D22" s="43">
        <v>549</v>
      </c>
      <c r="E22" s="43">
        <v>549</v>
      </c>
      <c r="F22" s="43">
        <v>614</v>
      </c>
      <c r="G22" s="43">
        <v>614</v>
      </c>
      <c r="H22" s="43">
        <v>614</v>
      </c>
      <c r="I22" s="43">
        <v>614</v>
      </c>
      <c r="J22" s="43">
        <v>614</v>
      </c>
      <c r="K22" s="43">
        <v>614</v>
      </c>
      <c r="L22" s="43">
        <v>614</v>
      </c>
      <c r="M22" s="43">
        <v>614</v>
      </c>
      <c r="N22" s="43">
        <v>614</v>
      </c>
      <c r="O22" s="43">
        <v>614</v>
      </c>
      <c r="P22" s="43">
        <v>614</v>
      </c>
      <c r="Q22" s="43">
        <v>614</v>
      </c>
      <c r="R22" s="43">
        <v>614</v>
      </c>
      <c r="S22" s="43">
        <v>614</v>
      </c>
      <c r="T22" s="43">
        <v>614</v>
      </c>
      <c r="U22" s="43">
        <v>614</v>
      </c>
      <c r="V22" s="43">
        <v>614</v>
      </c>
      <c r="W22" s="43">
        <v>614</v>
      </c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</row>
    <row r="23" spans="1:36">
      <c r="A23" s="43" t="s">
        <v>18</v>
      </c>
      <c r="B23" s="43" t="s">
        <v>107</v>
      </c>
      <c r="C23" s="43">
        <v>555</v>
      </c>
      <c r="D23" s="43">
        <v>555</v>
      </c>
      <c r="E23" s="43">
        <v>555</v>
      </c>
      <c r="F23" s="43">
        <v>555</v>
      </c>
      <c r="G23" s="43">
        <v>620</v>
      </c>
      <c r="H23" s="43">
        <v>620</v>
      </c>
      <c r="I23" s="43">
        <v>620</v>
      </c>
      <c r="J23" s="43">
        <v>620</v>
      </c>
      <c r="K23" s="43">
        <v>620</v>
      </c>
      <c r="L23" s="43">
        <v>620</v>
      </c>
      <c r="M23" s="43">
        <v>620</v>
      </c>
      <c r="N23" s="43">
        <v>620</v>
      </c>
      <c r="O23" s="43">
        <v>620</v>
      </c>
      <c r="P23" s="43">
        <v>620</v>
      </c>
      <c r="Q23" s="43">
        <v>620</v>
      </c>
      <c r="R23" s="43">
        <v>620</v>
      </c>
      <c r="S23" s="43">
        <v>620</v>
      </c>
      <c r="T23" s="43">
        <v>620</v>
      </c>
      <c r="U23" s="43">
        <v>620</v>
      </c>
      <c r="V23" s="43">
        <v>620</v>
      </c>
      <c r="W23" s="43">
        <v>620</v>
      </c>
      <c r="X23" s="43">
        <v>620</v>
      </c>
      <c r="Y23" s="43">
        <v>620</v>
      </c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</row>
    <row r="24" spans="1:36">
      <c r="A24" s="43" t="s">
        <v>19</v>
      </c>
      <c r="B24" s="43" t="s">
        <v>107</v>
      </c>
      <c r="C24" s="43">
        <v>544</v>
      </c>
      <c r="D24" s="43">
        <v>544</v>
      </c>
      <c r="E24" s="43">
        <v>544</v>
      </c>
      <c r="F24" s="43">
        <v>544</v>
      </c>
      <c r="G24" s="43">
        <v>544</v>
      </c>
      <c r="H24" s="43">
        <v>596</v>
      </c>
      <c r="I24" s="43">
        <v>596</v>
      </c>
      <c r="J24" s="43">
        <v>596</v>
      </c>
      <c r="K24" s="43">
        <v>596</v>
      </c>
      <c r="L24" s="43">
        <v>596</v>
      </c>
      <c r="M24" s="43">
        <v>596</v>
      </c>
      <c r="N24" s="43">
        <v>596</v>
      </c>
      <c r="O24" s="43">
        <v>596</v>
      </c>
      <c r="P24" s="43">
        <v>596</v>
      </c>
      <c r="Q24" s="43">
        <v>596</v>
      </c>
      <c r="R24" s="43">
        <v>596</v>
      </c>
      <c r="S24" s="43">
        <v>596</v>
      </c>
      <c r="T24" s="43">
        <v>596</v>
      </c>
      <c r="U24" s="43">
        <v>596</v>
      </c>
      <c r="V24" s="43">
        <v>596</v>
      </c>
      <c r="W24" s="43">
        <v>596</v>
      </c>
      <c r="X24" s="43">
        <v>596</v>
      </c>
      <c r="Y24" s="43">
        <v>596</v>
      </c>
      <c r="Z24" s="43">
        <v>596</v>
      </c>
      <c r="AA24" s="43">
        <v>596</v>
      </c>
      <c r="AB24" s="43"/>
      <c r="AC24" s="43"/>
      <c r="AD24" s="43"/>
      <c r="AE24" s="43"/>
      <c r="AF24" s="43"/>
      <c r="AG24" s="43"/>
      <c r="AH24" s="43"/>
      <c r="AI24" s="43"/>
      <c r="AJ24" s="43"/>
    </row>
    <row r="25" spans="1:36">
      <c r="A25" s="43" t="s">
        <v>20</v>
      </c>
      <c r="B25" s="43" t="s">
        <v>107</v>
      </c>
      <c r="C25" s="43">
        <v>245</v>
      </c>
      <c r="D25" s="43">
        <v>245</v>
      </c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</row>
    <row r="26" spans="1:36">
      <c r="A26" s="43" t="s">
        <v>21</v>
      </c>
      <c r="B26" s="43" t="s">
        <v>107</v>
      </c>
      <c r="C26" s="43"/>
      <c r="D26" s="43"/>
      <c r="E26" s="43">
        <v>602.75006103515625</v>
      </c>
      <c r="F26" s="43">
        <v>602.75006103515625</v>
      </c>
      <c r="G26" s="43">
        <v>602.75006103515625</v>
      </c>
      <c r="H26" s="43">
        <v>602.75006103515625</v>
      </c>
      <c r="I26" s="43">
        <v>602.75006103515625</v>
      </c>
      <c r="J26" s="43">
        <v>602.75006103515625</v>
      </c>
      <c r="K26" s="43">
        <v>602.75006103515625</v>
      </c>
      <c r="L26" s="43">
        <v>602.75006103515625</v>
      </c>
      <c r="M26" s="43">
        <v>602.75006103515625</v>
      </c>
      <c r="N26" s="43">
        <v>602.75006103515625</v>
      </c>
      <c r="O26" s="43">
        <v>602.75006103515625</v>
      </c>
      <c r="P26" s="43">
        <v>602.75006103515625</v>
      </c>
      <c r="Q26" s="43">
        <v>602.75006103515625</v>
      </c>
      <c r="R26" s="43">
        <v>602.75006103515625</v>
      </c>
      <c r="S26" s="43">
        <v>602.75006103515625</v>
      </c>
      <c r="T26" s="43">
        <v>602.75006103515625</v>
      </c>
      <c r="U26" s="43">
        <v>602.75006103515625</v>
      </c>
      <c r="V26" s="43">
        <v>602.75006103515625</v>
      </c>
      <c r="W26" s="43">
        <v>602.75006103515625</v>
      </c>
      <c r="X26" s="43">
        <v>602.75006103515625</v>
      </c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</row>
    <row r="27" spans="1:36">
      <c r="A27" s="43" t="s">
        <v>22</v>
      </c>
      <c r="B27" s="43" t="s">
        <v>107</v>
      </c>
      <c r="C27" s="43"/>
      <c r="D27" s="43"/>
      <c r="E27" s="43">
        <v>42.24993896484375</v>
      </c>
      <c r="F27" s="43">
        <v>42.24993896484375</v>
      </c>
      <c r="G27" s="43">
        <v>42.24993896484375</v>
      </c>
      <c r="H27" s="43">
        <v>42.24993896484375</v>
      </c>
      <c r="I27" s="43">
        <v>42.24993896484375</v>
      </c>
      <c r="J27" s="43">
        <v>42.24993896484375</v>
      </c>
      <c r="K27" s="43">
        <v>42.24993896484375</v>
      </c>
      <c r="L27" s="43">
        <v>42.24993896484375</v>
      </c>
      <c r="M27" s="43">
        <v>42.24993896484375</v>
      </c>
      <c r="N27" s="43">
        <v>42.24993896484375</v>
      </c>
      <c r="O27" s="43">
        <v>42.24993896484375</v>
      </c>
      <c r="P27" s="43">
        <v>42.24993896484375</v>
      </c>
      <c r="Q27" s="43">
        <v>42.24993896484375</v>
      </c>
      <c r="R27" s="43">
        <v>42.24993896484375</v>
      </c>
      <c r="S27" s="43">
        <v>42.24993896484375</v>
      </c>
      <c r="T27" s="43">
        <v>42.24993896484375</v>
      </c>
      <c r="U27" s="43">
        <v>42.24993896484375</v>
      </c>
      <c r="V27" s="43">
        <v>42.24993896484375</v>
      </c>
      <c r="W27" s="43">
        <v>42.24993896484375</v>
      </c>
      <c r="X27" s="43">
        <v>42.24993896484375</v>
      </c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</row>
    <row r="28" spans="1:36">
      <c r="A28" s="43" t="s">
        <v>23</v>
      </c>
      <c r="B28" s="43" t="s">
        <v>107</v>
      </c>
      <c r="C28" s="43">
        <v>230</v>
      </c>
      <c r="D28" s="43">
        <v>230</v>
      </c>
      <c r="E28" s="43">
        <v>230</v>
      </c>
      <c r="F28" s="43">
        <v>252</v>
      </c>
      <c r="G28" s="43">
        <v>252</v>
      </c>
      <c r="H28" s="43">
        <v>252</v>
      </c>
      <c r="I28" s="43">
        <v>252</v>
      </c>
      <c r="J28" s="43">
        <v>252</v>
      </c>
      <c r="K28" s="43">
        <v>252</v>
      </c>
      <c r="L28" s="43">
        <v>252</v>
      </c>
      <c r="M28" s="43">
        <v>252</v>
      </c>
      <c r="N28" s="43">
        <v>252</v>
      </c>
      <c r="O28" s="43">
        <v>252</v>
      </c>
      <c r="P28" s="43"/>
      <c r="Q28" s="43"/>
      <c r="R28" s="43"/>
      <c r="S28" s="43"/>
      <c r="T28" s="43"/>
      <c r="U28" s="43"/>
      <c r="V28" s="43"/>
      <c r="W28" s="43"/>
    </row>
    <row r="29" spans="1:36">
      <c r="A29" s="43" t="s">
        <v>24</v>
      </c>
      <c r="B29" s="43" t="s">
        <v>105</v>
      </c>
      <c r="C29" s="43">
        <v>50</v>
      </c>
      <c r="D29" s="43">
        <v>50</v>
      </c>
      <c r="E29" s="43">
        <v>50</v>
      </c>
      <c r="F29" s="43">
        <v>50</v>
      </c>
      <c r="G29" s="43">
        <v>50</v>
      </c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</row>
    <row r="30" spans="1:36">
      <c r="A30" s="43" t="s">
        <v>25</v>
      </c>
      <c r="B30" s="43" t="s">
        <v>105</v>
      </c>
      <c r="C30" s="43">
        <v>53</v>
      </c>
      <c r="D30" s="43">
        <v>53</v>
      </c>
      <c r="E30" s="43">
        <v>53</v>
      </c>
      <c r="F30" s="43">
        <v>53</v>
      </c>
      <c r="G30" s="43">
        <v>53</v>
      </c>
      <c r="H30" s="43">
        <v>53</v>
      </c>
      <c r="I30" s="43">
        <v>53</v>
      </c>
      <c r="J30" s="43">
        <v>53</v>
      </c>
      <c r="K30" s="43">
        <v>53</v>
      </c>
      <c r="L30" s="43">
        <v>53</v>
      </c>
      <c r="M30" s="43">
        <v>53</v>
      </c>
      <c r="N30" s="43">
        <v>53</v>
      </c>
      <c r="O30" s="43"/>
      <c r="P30" s="43"/>
      <c r="Q30" s="43"/>
      <c r="R30" s="43"/>
      <c r="S30" s="43"/>
      <c r="T30" s="43"/>
      <c r="U30" s="43"/>
      <c r="V30" s="43"/>
      <c r="W30" s="43"/>
    </row>
    <row r="31" spans="1:36">
      <c r="A31" s="43" t="s">
        <v>26</v>
      </c>
      <c r="B31" s="43" t="s">
        <v>105</v>
      </c>
      <c r="C31" s="43">
        <v>51</v>
      </c>
      <c r="D31" s="43">
        <v>51</v>
      </c>
      <c r="E31" s="43">
        <v>51</v>
      </c>
      <c r="F31" s="43">
        <v>51</v>
      </c>
      <c r="G31" s="43">
        <v>51</v>
      </c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</row>
    <row r="32" spans="1:36">
      <c r="A32" s="43" t="s">
        <v>27</v>
      </c>
      <c r="B32" s="43" t="s">
        <v>105</v>
      </c>
      <c r="C32" s="43">
        <v>58</v>
      </c>
      <c r="D32" s="43">
        <v>58</v>
      </c>
      <c r="E32" s="43">
        <v>58</v>
      </c>
      <c r="F32" s="43">
        <v>58</v>
      </c>
      <c r="G32" s="43">
        <v>58</v>
      </c>
      <c r="H32" s="43">
        <v>58</v>
      </c>
      <c r="I32" s="43">
        <v>58</v>
      </c>
      <c r="J32" s="43">
        <v>58</v>
      </c>
      <c r="K32" s="43">
        <v>58</v>
      </c>
      <c r="L32" s="43">
        <v>58</v>
      </c>
      <c r="M32" s="43">
        <v>58</v>
      </c>
      <c r="N32" s="43">
        <v>58</v>
      </c>
      <c r="O32" s="43"/>
      <c r="P32" s="43"/>
      <c r="Q32" s="43"/>
      <c r="R32" s="43"/>
      <c r="S32" s="43"/>
      <c r="T32" s="43"/>
      <c r="U32" s="43"/>
      <c r="V32" s="43"/>
      <c r="W32" s="43"/>
    </row>
    <row r="33" spans="1:36">
      <c r="A33" s="43" t="s">
        <v>28</v>
      </c>
      <c r="B33" s="43" t="s">
        <v>105</v>
      </c>
      <c r="C33" s="43">
        <v>58</v>
      </c>
      <c r="D33" s="43">
        <v>58</v>
      </c>
      <c r="E33" s="43">
        <v>58</v>
      </c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</row>
    <row r="34" spans="1:36">
      <c r="A34" s="43" t="s">
        <v>29</v>
      </c>
      <c r="B34" s="43" t="s">
        <v>105</v>
      </c>
      <c r="C34" s="43">
        <v>55</v>
      </c>
      <c r="D34" s="43">
        <v>55</v>
      </c>
      <c r="E34" s="43">
        <v>55</v>
      </c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</row>
    <row r="35" spans="1:36">
      <c r="A35" s="43" t="s">
        <v>30</v>
      </c>
      <c r="B35" s="43" t="s">
        <v>105</v>
      </c>
      <c r="C35" s="43">
        <v>57</v>
      </c>
      <c r="D35" s="43">
        <v>57</v>
      </c>
      <c r="E35" s="43">
        <v>57</v>
      </c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</row>
    <row r="36" spans="1:36">
      <c r="A36" s="43" t="s">
        <v>31</v>
      </c>
      <c r="B36" s="43" t="s">
        <v>105</v>
      </c>
      <c r="C36" s="43">
        <v>56</v>
      </c>
      <c r="D36" s="43">
        <v>56</v>
      </c>
      <c r="E36" s="43">
        <v>56</v>
      </c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</row>
    <row r="37" spans="1:36">
      <c r="A37" s="43" t="s">
        <v>32</v>
      </c>
      <c r="B37" s="43" t="s">
        <v>105</v>
      </c>
      <c r="C37" s="43">
        <v>88</v>
      </c>
      <c r="D37" s="43">
        <v>88</v>
      </c>
      <c r="E37" s="43">
        <v>88</v>
      </c>
      <c r="F37" s="43">
        <v>88</v>
      </c>
      <c r="G37" s="43">
        <v>88</v>
      </c>
      <c r="H37" s="43">
        <v>88</v>
      </c>
      <c r="I37" s="43">
        <v>88</v>
      </c>
      <c r="J37" s="43">
        <v>88</v>
      </c>
      <c r="K37" s="43">
        <v>88</v>
      </c>
      <c r="L37" s="43">
        <v>88</v>
      </c>
      <c r="M37" s="43">
        <v>88</v>
      </c>
      <c r="N37" s="43">
        <v>88</v>
      </c>
      <c r="O37" s="43">
        <v>88</v>
      </c>
      <c r="P37" s="43">
        <v>88</v>
      </c>
      <c r="Q37" s="43"/>
      <c r="R37" s="43"/>
      <c r="S37" s="43"/>
      <c r="T37" s="43"/>
      <c r="U37" s="43"/>
      <c r="V37" s="43"/>
    </row>
    <row r="38" spans="1:36">
      <c r="A38" s="43" t="s">
        <v>33</v>
      </c>
      <c r="B38" s="43" t="s">
        <v>105</v>
      </c>
      <c r="C38" s="43">
        <v>57</v>
      </c>
      <c r="D38" s="43">
        <v>57</v>
      </c>
      <c r="E38" s="43">
        <v>57</v>
      </c>
      <c r="F38" s="43">
        <v>57</v>
      </c>
      <c r="G38" s="43">
        <v>57</v>
      </c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</row>
    <row r="39" spans="1:36">
      <c r="A39" s="43" t="s">
        <v>34</v>
      </c>
      <c r="B39" s="43" t="s">
        <v>105</v>
      </c>
      <c r="C39" s="43">
        <v>59</v>
      </c>
      <c r="D39" s="43">
        <v>59</v>
      </c>
      <c r="E39" s="43">
        <v>59</v>
      </c>
      <c r="F39" s="43">
        <v>59</v>
      </c>
      <c r="G39" s="43">
        <v>59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</row>
    <row r="40" spans="1:36">
      <c r="A40" s="43" t="s">
        <v>35</v>
      </c>
      <c r="B40" s="43" t="s">
        <v>105</v>
      </c>
      <c r="C40" s="43">
        <v>59</v>
      </c>
      <c r="D40" s="43">
        <v>59</v>
      </c>
      <c r="E40" s="43">
        <v>59</v>
      </c>
      <c r="F40" s="43">
        <v>59</v>
      </c>
      <c r="G40" s="43">
        <v>59</v>
      </c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</row>
    <row r="41" spans="1:36">
      <c r="A41" s="43" t="s">
        <v>36</v>
      </c>
      <c r="B41" s="43" t="s">
        <v>105</v>
      </c>
      <c r="C41" s="43">
        <v>58</v>
      </c>
      <c r="D41" s="43">
        <v>58</v>
      </c>
      <c r="E41" s="43">
        <v>58</v>
      </c>
      <c r="F41" s="43">
        <v>58</v>
      </c>
      <c r="G41" s="43">
        <v>58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</row>
    <row r="42" spans="1:36">
      <c r="A42" s="43" t="s">
        <v>37</v>
      </c>
      <c r="B42" s="43" t="s">
        <v>105</v>
      </c>
      <c r="C42" s="43">
        <v>59</v>
      </c>
      <c r="D42" s="43">
        <v>59</v>
      </c>
      <c r="E42" s="43">
        <v>59</v>
      </c>
      <c r="F42" s="43">
        <v>59</v>
      </c>
      <c r="G42" s="43">
        <v>59</v>
      </c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</row>
    <row r="43" spans="1:36">
      <c r="A43" s="43" t="s">
        <v>38</v>
      </c>
      <c r="B43" s="43" t="s">
        <v>105</v>
      </c>
      <c r="C43" s="43">
        <v>93</v>
      </c>
      <c r="D43" s="43">
        <v>93</v>
      </c>
      <c r="E43" s="43">
        <v>93</v>
      </c>
      <c r="F43" s="43">
        <v>93</v>
      </c>
      <c r="G43" s="43">
        <v>93</v>
      </c>
      <c r="H43" s="43">
        <v>93</v>
      </c>
      <c r="I43" s="43">
        <v>93</v>
      </c>
      <c r="J43" s="43">
        <v>93</v>
      </c>
      <c r="K43" s="43">
        <v>93</v>
      </c>
      <c r="L43" s="43">
        <v>93</v>
      </c>
      <c r="M43" s="43">
        <v>93</v>
      </c>
      <c r="N43" s="43">
        <v>93</v>
      </c>
      <c r="O43" s="43">
        <v>93</v>
      </c>
      <c r="P43" s="43">
        <v>93</v>
      </c>
      <c r="Q43" s="43"/>
      <c r="R43" s="43"/>
      <c r="S43" s="43"/>
      <c r="T43" s="43"/>
      <c r="U43" s="43"/>
      <c r="V43" s="43"/>
    </row>
    <row r="44" spans="1:36">
      <c r="A44" s="43" t="s">
        <v>39</v>
      </c>
      <c r="B44" s="43" t="s">
        <v>105</v>
      </c>
      <c r="C44" s="43">
        <v>94</v>
      </c>
      <c r="D44" s="43">
        <v>94</v>
      </c>
      <c r="E44" s="43">
        <v>94</v>
      </c>
      <c r="F44" s="43">
        <v>94</v>
      </c>
      <c r="G44" s="43">
        <v>94</v>
      </c>
      <c r="H44" s="43">
        <v>94</v>
      </c>
      <c r="I44" s="43">
        <v>94</v>
      </c>
      <c r="J44" s="43">
        <v>94</v>
      </c>
      <c r="K44" s="43">
        <v>94</v>
      </c>
      <c r="L44" s="43">
        <v>94</v>
      </c>
      <c r="M44" s="43">
        <v>94</v>
      </c>
      <c r="N44" s="43">
        <v>94</v>
      </c>
      <c r="O44" s="43">
        <v>94</v>
      </c>
      <c r="P44" s="43">
        <v>94</v>
      </c>
      <c r="Q44" s="43"/>
      <c r="R44" s="43"/>
      <c r="S44" s="43"/>
      <c r="T44" s="43"/>
      <c r="U44" s="43"/>
      <c r="V44" s="43"/>
    </row>
    <row r="45" spans="1:36">
      <c r="A45" s="43" t="s">
        <v>40</v>
      </c>
      <c r="B45" s="43" t="s">
        <v>105</v>
      </c>
      <c r="C45" s="43">
        <v>94</v>
      </c>
      <c r="D45" s="43">
        <v>94</v>
      </c>
      <c r="E45" s="43">
        <v>94</v>
      </c>
      <c r="F45" s="43">
        <v>94</v>
      </c>
      <c r="G45" s="43">
        <v>94</v>
      </c>
      <c r="H45" s="43">
        <v>94</v>
      </c>
      <c r="I45" s="43">
        <v>94</v>
      </c>
      <c r="J45" s="43">
        <v>94</v>
      </c>
      <c r="K45" s="43">
        <v>94</v>
      </c>
      <c r="L45" s="43">
        <v>94</v>
      </c>
      <c r="M45" s="43">
        <v>94</v>
      </c>
      <c r="N45" s="43">
        <v>94</v>
      </c>
      <c r="O45" s="43">
        <v>94</v>
      </c>
      <c r="P45" s="43">
        <v>94</v>
      </c>
      <c r="Q45" s="43"/>
      <c r="R45" s="43"/>
      <c r="S45" s="43"/>
      <c r="T45" s="43"/>
      <c r="U45" s="43"/>
      <c r="V45" s="43"/>
    </row>
    <row r="46" spans="1:36">
      <c r="A46" s="43" t="s">
        <v>41</v>
      </c>
      <c r="B46" s="43" t="s">
        <v>105</v>
      </c>
      <c r="C46" s="43"/>
      <c r="D46" s="43"/>
      <c r="E46" s="43"/>
      <c r="F46" s="43"/>
      <c r="G46" s="43"/>
      <c r="H46" s="43"/>
      <c r="I46" s="43">
        <v>234.60000610351563</v>
      </c>
      <c r="J46" s="43">
        <v>234.60000610351563</v>
      </c>
      <c r="K46" s="43">
        <v>469.20001220703125</v>
      </c>
      <c r="L46" s="43">
        <v>469.20001220703125</v>
      </c>
      <c r="M46" s="43">
        <v>469.20001220703125</v>
      </c>
      <c r="N46" s="43">
        <v>469.20001220703125</v>
      </c>
      <c r="O46" s="43">
        <v>1407.60009765625</v>
      </c>
      <c r="P46" s="43">
        <v>1407.60009765625</v>
      </c>
      <c r="Q46" s="43">
        <v>1407.60009765625</v>
      </c>
      <c r="R46" s="43">
        <v>1407.60009765625</v>
      </c>
      <c r="S46" s="43">
        <v>1407.60009765625</v>
      </c>
      <c r="T46" s="43">
        <v>1407.60009765625</v>
      </c>
      <c r="U46" s="43">
        <v>1407.60009765625</v>
      </c>
      <c r="V46" s="43">
        <v>1407.60009765625</v>
      </c>
      <c r="W46" s="43">
        <v>1407.60009765625</v>
      </c>
      <c r="X46" s="43">
        <v>1407.60009765625</v>
      </c>
      <c r="Y46" s="43">
        <v>1407.60009765625</v>
      </c>
      <c r="Z46" s="43">
        <v>1407.60009765625</v>
      </c>
      <c r="AA46" s="43">
        <v>1407.60009765625</v>
      </c>
      <c r="AB46" s="43">
        <v>1407.60009765625</v>
      </c>
      <c r="AC46" s="43">
        <v>1407.60009765625</v>
      </c>
      <c r="AD46" s="43">
        <v>1407.60009765625</v>
      </c>
      <c r="AE46" s="43">
        <v>1407.60009765625</v>
      </c>
      <c r="AF46" s="43">
        <v>1407.60009765625</v>
      </c>
      <c r="AG46" s="43">
        <v>1407.60009765625</v>
      </c>
      <c r="AH46" s="43">
        <v>1407.60009765625</v>
      </c>
      <c r="AI46" s="43">
        <v>1407.60009765625</v>
      </c>
      <c r="AJ46" s="43">
        <v>1407.60009765625</v>
      </c>
    </row>
    <row r="47" spans="1:36">
      <c r="A47" s="43" t="s">
        <v>187</v>
      </c>
      <c r="B47" s="43" t="s">
        <v>105</v>
      </c>
      <c r="W47" s="43"/>
      <c r="X47" s="43">
        <v>934.4000244140625</v>
      </c>
      <c r="Y47" s="43">
        <v>934.4000244140625</v>
      </c>
      <c r="Z47" s="43">
        <v>1168</v>
      </c>
      <c r="AA47" s="43">
        <v>1168</v>
      </c>
      <c r="AB47" s="43">
        <v>2102.400146484375</v>
      </c>
      <c r="AC47" s="43">
        <v>2102.400146484375</v>
      </c>
      <c r="AD47" s="43">
        <v>3737.60009765625</v>
      </c>
      <c r="AE47" s="43">
        <v>3737.60009765625</v>
      </c>
      <c r="AF47" s="43">
        <v>3737.60009765625</v>
      </c>
      <c r="AG47" s="43">
        <v>3737.60009765625</v>
      </c>
      <c r="AH47" s="43">
        <v>3737.60009765625</v>
      </c>
      <c r="AI47" s="43">
        <v>3737.60009765625</v>
      </c>
      <c r="AJ47" s="43">
        <v>3737.60009765625</v>
      </c>
    </row>
    <row r="48" spans="1:36">
      <c r="A48" s="43" t="s">
        <v>42</v>
      </c>
      <c r="B48" s="43" t="s">
        <v>105</v>
      </c>
      <c r="C48" s="43">
        <v>61</v>
      </c>
      <c r="D48" s="43">
        <v>61</v>
      </c>
      <c r="E48" s="43">
        <v>61</v>
      </c>
      <c r="F48" s="43">
        <v>61</v>
      </c>
      <c r="G48" s="43">
        <v>61</v>
      </c>
      <c r="H48" s="43">
        <v>61</v>
      </c>
      <c r="I48" s="43">
        <v>61</v>
      </c>
      <c r="J48" s="43">
        <v>61</v>
      </c>
      <c r="K48" s="43">
        <v>61</v>
      </c>
      <c r="L48" s="43">
        <v>61</v>
      </c>
      <c r="M48" s="43">
        <v>61</v>
      </c>
      <c r="N48" s="43">
        <v>61</v>
      </c>
      <c r="O48" s="43"/>
      <c r="P48" s="43"/>
      <c r="Q48" s="43"/>
      <c r="R48" s="43"/>
      <c r="S48" s="43"/>
      <c r="T48" s="43"/>
      <c r="U48" s="43"/>
      <c r="V48" s="43"/>
      <c r="W48" s="43"/>
    </row>
    <row r="49" spans="1:36">
      <c r="A49" s="43" t="s">
        <v>43</v>
      </c>
      <c r="B49" s="43" t="s">
        <v>105</v>
      </c>
      <c r="C49" s="43">
        <v>86</v>
      </c>
      <c r="D49" s="43">
        <v>86</v>
      </c>
      <c r="E49" s="43">
        <v>86</v>
      </c>
      <c r="F49" s="43">
        <v>86</v>
      </c>
      <c r="G49" s="43">
        <v>86</v>
      </c>
      <c r="H49" s="43">
        <v>86</v>
      </c>
      <c r="I49" s="43">
        <v>86</v>
      </c>
      <c r="J49" s="43">
        <v>86</v>
      </c>
      <c r="K49" s="43">
        <v>86</v>
      </c>
      <c r="L49" s="43">
        <v>86</v>
      </c>
      <c r="M49" s="43">
        <v>86</v>
      </c>
      <c r="N49" s="43">
        <v>86</v>
      </c>
      <c r="O49" s="43">
        <v>86</v>
      </c>
      <c r="P49" s="43">
        <v>86</v>
      </c>
      <c r="Q49" s="43">
        <v>86</v>
      </c>
      <c r="R49" s="43">
        <v>86</v>
      </c>
      <c r="S49" s="43"/>
      <c r="T49" s="43"/>
      <c r="U49" s="43"/>
      <c r="V49" s="43"/>
      <c r="W49" s="43"/>
    </row>
    <row r="50" spans="1:36">
      <c r="A50" s="43" t="s">
        <v>44</v>
      </c>
      <c r="B50" s="43" t="s">
        <v>105</v>
      </c>
      <c r="C50" s="43">
        <v>161</v>
      </c>
      <c r="D50" s="43">
        <v>161</v>
      </c>
      <c r="E50" s="43">
        <v>161</v>
      </c>
      <c r="F50" s="43">
        <v>161</v>
      </c>
      <c r="G50" s="43">
        <v>161</v>
      </c>
      <c r="H50" s="43">
        <v>161</v>
      </c>
      <c r="I50" s="43">
        <v>161</v>
      </c>
      <c r="J50" s="43">
        <v>161</v>
      </c>
      <c r="K50" s="43">
        <v>161</v>
      </c>
      <c r="L50" s="43">
        <v>161</v>
      </c>
      <c r="M50" s="43">
        <v>161</v>
      </c>
      <c r="N50" s="43">
        <v>161</v>
      </c>
      <c r="O50" s="43">
        <v>161</v>
      </c>
      <c r="P50" s="43">
        <v>161</v>
      </c>
      <c r="Q50" s="43">
        <v>161</v>
      </c>
      <c r="R50" s="43">
        <v>161</v>
      </c>
      <c r="S50" s="43">
        <v>161</v>
      </c>
      <c r="T50" s="43">
        <v>161</v>
      </c>
      <c r="U50" s="43">
        <v>161</v>
      </c>
      <c r="V50" s="43">
        <v>161</v>
      </c>
      <c r="W50" s="43">
        <v>161</v>
      </c>
      <c r="X50" s="43">
        <v>161</v>
      </c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</row>
    <row r="51" spans="1:36">
      <c r="A51" s="43" t="s">
        <v>45</v>
      </c>
      <c r="B51" s="43" t="s">
        <v>105</v>
      </c>
      <c r="C51" s="43">
        <v>89</v>
      </c>
      <c r="D51" s="43">
        <v>89</v>
      </c>
      <c r="E51" s="43">
        <v>89</v>
      </c>
      <c r="F51" s="43">
        <v>89</v>
      </c>
      <c r="G51" s="43">
        <v>89</v>
      </c>
      <c r="H51" s="43">
        <v>89</v>
      </c>
      <c r="I51" s="43">
        <v>89</v>
      </c>
      <c r="J51" s="43">
        <v>89</v>
      </c>
      <c r="K51" s="43">
        <v>89</v>
      </c>
      <c r="L51" s="43">
        <v>89</v>
      </c>
      <c r="M51" s="43">
        <v>89</v>
      </c>
      <c r="N51" s="43">
        <v>89</v>
      </c>
      <c r="O51" s="43">
        <v>89</v>
      </c>
      <c r="P51" s="43">
        <v>89</v>
      </c>
      <c r="Q51" s="43">
        <v>89</v>
      </c>
      <c r="R51" s="43">
        <v>89</v>
      </c>
      <c r="S51" s="43">
        <v>89</v>
      </c>
      <c r="T51" s="43">
        <v>89</v>
      </c>
      <c r="U51" s="43">
        <v>89</v>
      </c>
      <c r="V51" s="43">
        <v>89</v>
      </c>
      <c r="W51" s="43">
        <v>89</v>
      </c>
      <c r="X51" s="43">
        <v>89</v>
      </c>
      <c r="Y51" s="43">
        <v>89</v>
      </c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</row>
    <row r="52" spans="1:36">
      <c r="A52" s="43" t="s">
        <v>46</v>
      </c>
      <c r="B52" s="43" t="s">
        <v>105</v>
      </c>
      <c r="C52" s="43">
        <v>91</v>
      </c>
      <c r="D52" s="43">
        <v>91</v>
      </c>
      <c r="E52" s="43">
        <v>91</v>
      </c>
      <c r="F52" s="43">
        <v>91</v>
      </c>
      <c r="G52" s="43">
        <v>91</v>
      </c>
      <c r="H52" s="43">
        <v>91</v>
      </c>
      <c r="I52" s="43">
        <v>91</v>
      </c>
      <c r="J52" s="43">
        <v>91</v>
      </c>
      <c r="K52" s="43">
        <v>91</v>
      </c>
      <c r="L52" s="43">
        <v>91</v>
      </c>
      <c r="M52" s="43">
        <v>91</v>
      </c>
      <c r="N52" s="43">
        <v>91</v>
      </c>
      <c r="O52" s="43">
        <v>91</v>
      </c>
      <c r="P52" s="43">
        <v>91</v>
      </c>
      <c r="Q52" s="43">
        <v>91</v>
      </c>
      <c r="R52" s="43">
        <v>91</v>
      </c>
      <c r="S52" s="43">
        <v>91</v>
      </c>
      <c r="T52" s="43">
        <v>91</v>
      </c>
      <c r="U52" s="43">
        <v>91</v>
      </c>
      <c r="V52" s="43">
        <v>91</v>
      </c>
      <c r="W52" s="43">
        <v>91</v>
      </c>
      <c r="X52" s="43">
        <v>91</v>
      </c>
      <c r="Y52" s="43">
        <v>91</v>
      </c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</row>
    <row r="53" spans="1:36">
      <c r="A53" s="43" t="s">
        <v>47</v>
      </c>
      <c r="B53" s="43" t="s">
        <v>105</v>
      </c>
      <c r="C53" s="43">
        <v>90</v>
      </c>
      <c r="D53" s="43">
        <v>90</v>
      </c>
      <c r="E53" s="43">
        <v>90</v>
      </c>
      <c r="F53" s="43">
        <v>90</v>
      </c>
      <c r="G53" s="43">
        <v>90</v>
      </c>
      <c r="H53" s="43">
        <v>90</v>
      </c>
      <c r="I53" s="43">
        <v>90</v>
      </c>
      <c r="J53" s="43">
        <v>90</v>
      </c>
      <c r="K53" s="43">
        <v>90</v>
      </c>
      <c r="L53" s="43">
        <v>90</v>
      </c>
      <c r="M53" s="43">
        <v>90</v>
      </c>
      <c r="N53" s="43">
        <v>90</v>
      </c>
      <c r="O53" s="43">
        <v>90</v>
      </c>
      <c r="P53" s="43">
        <v>90</v>
      </c>
      <c r="Q53" s="43">
        <v>90</v>
      </c>
      <c r="R53" s="43">
        <v>90</v>
      </c>
      <c r="S53" s="43">
        <v>90</v>
      </c>
      <c r="T53" s="43">
        <v>90</v>
      </c>
      <c r="U53" s="43">
        <v>90</v>
      </c>
      <c r="V53" s="43">
        <v>90</v>
      </c>
      <c r="W53" s="43">
        <v>90</v>
      </c>
      <c r="X53" s="43">
        <v>90</v>
      </c>
      <c r="Y53" s="43">
        <v>90</v>
      </c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</row>
    <row r="54" spans="1:36">
      <c r="A54" s="43" t="s">
        <v>48</v>
      </c>
      <c r="B54" s="43" t="s">
        <v>105</v>
      </c>
      <c r="C54" s="43">
        <v>60</v>
      </c>
      <c r="D54" s="43">
        <v>60</v>
      </c>
      <c r="E54" s="43">
        <v>60</v>
      </c>
      <c r="F54" s="43">
        <v>60</v>
      </c>
      <c r="G54" s="43">
        <v>60</v>
      </c>
      <c r="H54" s="43">
        <v>60</v>
      </c>
      <c r="I54" s="43">
        <v>60</v>
      </c>
      <c r="J54" s="43">
        <v>60</v>
      </c>
      <c r="K54" s="43">
        <v>60</v>
      </c>
      <c r="L54" s="43">
        <v>60</v>
      </c>
      <c r="M54" s="43">
        <v>60</v>
      </c>
      <c r="N54" s="43">
        <v>60</v>
      </c>
      <c r="O54" s="43"/>
      <c r="P54" s="43"/>
      <c r="Q54" s="43"/>
      <c r="R54" s="43"/>
      <c r="S54" s="43"/>
      <c r="T54" s="43"/>
      <c r="U54" s="43"/>
      <c r="V54" s="43"/>
      <c r="W54" s="43"/>
    </row>
    <row r="55" spans="1:36">
      <c r="A55" s="43" t="s">
        <v>49</v>
      </c>
      <c r="B55" s="43" t="s">
        <v>105</v>
      </c>
      <c r="C55" s="43">
        <v>61</v>
      </c>
      <c r="D55" s="43">
        <v>61</v>
      </c>
      <c r="E55" s="43">
        <v>61</v>
      </c>
      <c r="F55" s="43">
        <v>61</v>
      </c>
      <c r="G55" s="43">
        <v>61</v>
      </c>
      <c r="H55" s="43">
        <v>61</v>
      </c>
      <c r="I55" s="43">
        <v>61</v>
      </c>
      <c r="J55" s="43">
        <v>61</v>
      </c>
      <c r="K55" s="43">
        <v>61</v>
      </c>
      <c r="L55" s="43">
        <v>61</v>
      </c>
      <c r="M55" s="43">
        <v>61</v>
      </c>
      <c r="N55" s="43">
        <v>61</v>
      </c>
      <c r="O55" s="43"/>
      <c r="P55" s="43"/>
      <c r="Q55" s="43"/>
      <c r="R55" s="43"/>
      <c r="S55" s="43"/>
      <c r="T55" s="43"/>
      <c r="U55" s="43"/>
      <c r="V55" s="43"/>
      <c r="W55" s="43"/>
    </row>
    <row r="56" spans="1:36">
      <c r="A56" s="43" t="s">
        <v>50</v>
      </c>
      <c r="B56" s="43" t="s">
        <v>105</v>
      </c>
      <c r="C56" s="43">
        <v>62</v>
      </c>
      <c r="D56" s="43">
        <v>62</v>
      </c>
      <c r="E56" s="43">
        <v>62</v>
      </c>
      <c r="F56" s="43">
        <v>62</v>
      </c>
      <c r="G56" s="43">
        <v>62</v>
      </c>
      <c r="H56" s="43">
        <v>62</v>
      </c>
      <c r="I56" s="43">
        <v>62</v>
      </c>
      <c r="J56" s="43">
        <v>62</v>
      </c>
      <c r="K56" s="43">
        <v>62</v>
      </c>
      <c r="L56" s="43">
        <v>62</v>
      </c>
      <c r="M56" s="43">
        <v>62</v>
      </c>
      <c r="N56" s="43">
        <v>62</v>
      </c>
      <c r="O56" s="43"/>
      <c r="P56" s="43"/>
      <c r="Q56" s="43"/>
      <c r="R56" s="43"/>
      <c r="S56" s="43"/>
      <c r="T56" s="43"/>
      <c r="U56" s="43"/>
      <c r="V56" s="43"/>
      <c r="W56" s="43"/>
    </row>
    <row r="57" spans="1:36">
      <c r="A57" s="43" t="s">
        <v>51</v>
      </c>
      <c r="B57" s="43" t="s">
        <v>105</v>
      </c>
      <c r="C57" s="43">
        <v>59</v>
      </c>
      <c r="D57" s="43">
        <v>59</v>
      </c>
      <c r="E57" s="43">
        <v>59</v>
      </c>
      <c r="F57" s="43">
        <v>59</v>
      </c>
      <c r="G57" s="43">
        <v>59</v>
      </c>
      <c r="H57" s="43">
        <v>59</v>
      </c>
      <c r="I57" s="43">
        <v>59</v>
      </c>
      <c r="J57" s="43">
        <v>59</v>
      </c>
      <c r="K57" s="43">
        <v>59</v>
      </c>
      <c r="L57" s="43">
        <v>59</v>
      </c>
      <c r="M57" s="43">
        <v>59</v>
      </c>
      <c r="N57" s="43">
        <v>59</v>
      </c>
      <c r="O57" s="43"/>
      <c r="P57" s="43"/>
      <c r="Q57" s="43"/>
      <c r="R57" s="43"/>
      <c r="S57" s="43"/>
      <c r="T57" s="43"/>
      <c r="U57" s="43"/>
      <c r="V57" s="43"/>
      <c r="W57" s="43"/>
    </row>
    <row r="58" spans="1:36">
      <c r="A58" s="43" t="s">
        <v>52</v>
      </c>
      <c r="B58" s="43" t="s">
        <v>105</v>
      </c>
      <c r="C58" s="43">
        <v>60</v>
      </c>
      <c r="D58" s="43">
        <v>60</v>
      </c>
      <c r="E58" s="43">
        <v>60</v>
      </c>
      <c r="F58" s="43">
        <v>60</v>
      </c>
      <c r="G58" s="43">
        <v>60</v>
      </c>
      <c r="H58" s="43">
        <v>60</v>
      </c>
      <c r="I58" s="43">
        <v>60</v>
      </c>
      <c r="J58" s="43">
        <v>60</v>
      </c>
      <c r="K58" s="43">
        <v>60</v>
      </c>
      <c r="L58" s="43">
        <v>60</v>
      </c>
      <c r="M58" s="43">
        <v>60</v>
      </c>
      <c r="N58" s="43">
        <v>60</v>
      </c>
      <c r="O58" s="43"/>
      <c r="P58" s="43"/>
      <c r="Q58" s="43"/>
      <c r="R58" s="43"/>
      <c r="S58" s="43"/>
      <c r="T58" s="43"/>
      <c r="U58" s="43"/>
      <c r="V58" s="43"/>
      <c r="W58" s="43"/>
    </row>
    <row r="59" spans="1:36">
      <c r="A59" s="43" t="s">
        <v>53</v>
      </c>
      <c r="B59" s="43" t="s">
        <v>105</v>
      </c>
      <c r="C59" s="43">
        <v>90</v>
      </c>
      <c r="D59" s="43">
        <v>90</v>
      </c>
      <c r="E59" s="43">
        <v>90</v>
      </c>
      <c r="F59" s="43">
        <v>90</v>
      </c>
      <c r="G59" s="43">
        <v>90</v>
      </c>
      <c r="H59" s="43">
        <v>90</v>
      </c>
      <c r="I59" s="43">
        <v>90</v>
      </c>
      <c r="J59" s="43">
        <v>90</v>
      </c>
      <c r="K59" s="43">
        <v>90</v>
      </c>
      <c r="L59" s="43">
        <v>90</v>
      </c>
      <c r="M59" s="43">
        <v>90</v>
      </c>
      <c r="N59" s="43">
        <v>90</v>
      </c>
      <c r="O59" s="43">
        <v>90</v>
      </c>
      <c r="P59" s="43">
        <v>90</v>
      </c>
      <c r="Q59" s="43">
        <v>90</v>
      </c>
      <c r="R59" s="43">
        <v>90</v>
      </c>
      <c r="S59" s="43"/>
      <c r="T59" s="43"/>
      <c r="U59" s="43"/>
      <c r="V59" s="43"/>
      <c r="W59" s="43"/>
    </row>
    <row r="60" spans="1:36">
      <c r="A60" s="43" t="s">
        <v>54</v>
      </c>
      <c r="B60" s="43" t="s">
        <v>105</v>
      </c>
      <c r="C60" s="43">
        <v>88</v>
      </c>
      <c r="D60" s="43">
        <v>88</v>
      </c>
      <c r="E60" s="43">
        <v>88</v>
      </c>
      <c r="F60" s="43">
        <v>88</v>
      </c>
      <c r="G60" s="43">
        <v>88</v>
      </c>
      <c r="H60" s="43">
        <v>88</v>
      </c>
      <c r="I60" s="43">
        <v>88</v>
      </c>
      <c r="J60" s="43">
        <v>88</v>
      </c>
      <c r="K60" s="43">
        <v>88</v>
      </c>
      <c r="L60" s="43">
        <v>88</v>
      </c>
      <c r="M60" s="43">
        <v>88</v>
      </c>
      <c r="N60" s="43">
        <v>88</v>
      </c>
      <c r="O60" s="43">
        <v>88</v>
      </c>
      <c r="P60" s="43">
        <v>88</v>
      </c>
      <c r="Q60" s="43">
        <v>88</v>
      </c>
      <c r="R60" s="43">
        <v>88</v>
      </c>
      <c r="S60" s="43"/>
      <c r="T60" s="43"/>
      <c r="U60" s="43"/>
      <c r="V60" s="43"/>
      <c r="W60" s="43"/>
    </row>
    <row r="61" spans="1:36">
      <c r="A61" s="43" t="s">
        <v>55</v>
      </c>
      <c r="B61" s="43" t="s">
        <v>105</v>
      </c>
      <c r="C61" s="43">
        <v>88</v>
      </c>
      <c r="D61" s="43">
        <v>88</v>
      </c>
      <c r="E61" s="43">
        <v>88</v>
      </c>
      <c r="F61" s="43">
        <v>88</v>
      </c>
      <c r="G61" s="43">
        <v>88</v>
      </c>
      <c r="H61" s="43">
        <v>88</v>
      </c>
      <c r="I61" s="43">
        <v>88</v>
      </c>
      <c r="J61" s="43">
        <v>88</v>
      </c>
      <c r="K61" s="43">
        <v>88</v>
      </c>
      <c r="L61" s="43">
        <v>88</v>
      </c>
      <c r="M61" s="43">
        <v>88</v>
      </c>
      <c r="N61" s="43">
        <v>88</v>
      </c>
      <c r="O61" s="43">
        <v>88</v>
      </c>
      <c r="P61" s="43">
        <v>88</v>
      </c>
      <c r="Q61" s="43">
        <v>88</v>
      </c>
      <c r="R61" s="43">
        <v>88</v>
      </c>
      <c r="S61" s="43"/>
      <c r="T61" s="43"/>
      <c r="U61" s="43"/>
      <c r="V61" s="43"/>
      <c r="W61" s="43"/>
    </row>
    <row r="62" spans="1:36">
      <c r="A62" s="43" t="s">
        <v>56</v>
      </c>
      <c r="B62" s="43" t="s">
        <v>105</v>
      </c>
      <c r="C62" s="43">
        <v>65</v>
      </c>
      <c r="D62" s="43">
        <v>65</v>
      </c>
      <c r="E62" s="43">
        <v>65</v>
      </c>
      <c r="F62" s="43">
        <v>65</v>
      </c>
      <c r="G62" s="43">
        <v>65</v>
      </c>
      <c r="H62" s="43">
        <v>65</v>
      </c>
      <c r="I62" s="43">
        <v>65</v>
      </c>
      <c r="J62" s="43">
        <v>65</v>
      </c>
      <c r="K62" s="43">
        <v>65</v>
      </c>
      <c r="L62" s="43">
        <v>65</v>
      </c>
      <c r="M62" s="43">
        <v>65</v>
      </c>
      <c r="N62" s="43">
        <v>65</v>
      </c>
      <c r="O62" s="43"/>
      <c r="P62" s="43"/>
      <c r="Q62" s="43"/>
      <c r="R62" s="43"/>
      <c r="S62" s="43"/>
      <c r="T62" s="43"/>
      <c r="U62" s="43"/>
      <c r="V62" s="43"/>
      <c r="W62" s="43"/>
    </row>
    <row r="63" spans="1:36">
      <c r="A63" s="43" t="s">
        <v>57</v>
      </c>
      <c r="B63" s="43" t="s">
        <v>105</v>
      </c>
      <c r="C63" s="43">
        <v>64</v>
      </c>
      <c r="D63" s="43">
        <v>64</v>
      </c>
      <c r="E63" s="43">
        <v>64</v>
      </c>
      <c r="F63" s="43">
        <v>64</v>
      </c>
      <c r="G63" s="43">
        <v>64</v>
      </c>
      <c r="H63" s="43">
        <v>64</v>
      </c>
      <c r="I63" s="43">
        <v>64</v>
      </c>
      <c r="J63" s="43">
        <v>64</v>
      </c>
      <c r="K63" s="43">
        <v>64</v>
      </c>
      <c r="L63" s="43">
        <v>64</v>
      </c>
      <c r="M63" s="43">
        <v>64</v>
      </c>
      <c r="N63" s="43">
        <v>64</v>
      </c>
      <c r="O63" s="43"/>
      <c r="P63" s="43"/>
      <c r="Q63" s="43"/>
      <c r="R63" s="43"/>
      <c r="S63" s="43"/>
      <c r="T63" s="43"/>
      <c r="U63" s="43"/>
      <c r="V63" s="43"/>
      <c r="W63" s="43"/>
    </row>
    <row r="64" spans="1:36">
      <c r="A64" s="43" t="s">
        <v>58</v>
      </c>
      <c r="B64" s="43" t="s">
        <v>105</v>
      </c>
      <c r="C64" s="43">
        <v>65</v>
      </c>
      <c r="D64" s="43">
        <v>65</v>
      </c>
      <c r="E64" s="43">
        <v>65</v>
      </c>
      <c r="F64" s="43">
        <v>65</v>
      </c>
      <c r="G64" s="43">
        <v>65</v>
      </c>
      <c r="H64" s="43">
        <v>65</v>
      </c>
      <c r="I64" s="43">
        <v>65</v>
      </c>
      <c r="J64" s="43">
        <v>65</v>
      </c>
      <c r="K64" s="43">
        <v>65</v>
      </c>
      <c r="L64" s="43">
        <v>65</v>
      </c>
      <c r="M64" s="43">
        <v>65</v>
      </c>
      <c r="N64" s="43">
        <v>65</v>
      </c>
      <c r="O64" s="43"/>
      <c r="P64" s="43"/>
      <c r="Q64" s="43"/>
      <c r="R64" s="43"/>
      <c r="S64" s="43"/>
      <c r="T64" s="43"/>
      <c r="U64" s="43"/>
      <c r="V64" s="43"/>
      <c r="W64" s="43"/>
    </row>
    <row r="65" spans="1:36">
      <c r="A65" s="43" t="s">
        <v>59</v>
      </c>
      <c r="B65" s="43" t="s">
        <v>105</v>
      </c>
      <c r="C65" s="43">
        <v>50</v>
      </c>
      <c r="D65" s="43">
        <v>50</v>
      </c>
      <c r="E65" s="43">
        <v>50</v>
      </c>
      <c r="F65" s="43">
        <v>50</v>
      </c>
      <c r="G65" s="43">
        <v>50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</row>
    <row r="66" spans="1:36">
      <c r="A66" s="43" t="s">
        <v>60</v>
      </c>
      <c r="B66" s="40" t="s">
        <v>104</v>
      </c>
      <c r="C66" s="43">
        <v>175.30607604980469</v>
      </c>
      <c r="D66" s="43">
        <v>175.30607604980469</v>
      </c>
      <c r="E66" s="43">
        <v>175.30607604980469</v>
      </c>
      <c r="F66" s="43">
        <v>175.30607604980469</v>
      </c>
      <c r="G66" s="43">
        <v>175.30607604980469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</row>
    <row r="67" spans="1:36">
      <c r="A67" s="43" t="s">
        <v>61</v>
      </c>
      <c r="B67" s="40" t="s">
        <v>104</v>
      </c>
      <c r="C67" s="43">
        <v>175.30607604980469</v>
      </c>
      <c r="D67" s="43">
        <v>175.30607604980469</v>
      </c>
      <c r="E67" s="43">
        <v>175.30607604980469</v>
      </c>
      <c r="F67" s="43">
        <v>175.30607604980469</v>
      </c>
      <c r="G67" s="43">
        <v>175.30607604980469</v>
      </c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</row>
    <row r="68" spans="1:36">
      <c r="A68" s="43" t="s">
        <v>62</v>
      </c>
      <c r="B68" s="40" t="s">
        <v>104</v>
      </c>
      <c r="C68" s="43">
        <v>175.30607604980469</v>
      </c>
      <c r="D68" s="43">
        <v>175.30607604980469</v>
      </c>
      <c r="E68" s="43">
        <v>175.30607604980469</v>
      </c>
      <c r="F68" s="43">
        <v>175.30607604980469</v>
      </c>
      <c r="G68" s="43">
        <v>175.30607604980469</v>
      </c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</row>
    <row r="69" spans="1:36">
      <c r="A69" s="43" t="s">
        <v>63</v>
      </c>
      <c r="B69" s="40" t="s">
        <v>104</v>
      </c>
      <c r="C69" s="43">
        <v>175.30607604980469</v>
      </c>
      <c r="D69" s="43">
        <v>175.30607604980469</v>
      </c>
      <c r="E69" s="43">
        <v>175.30607604980469</v>
      </c>
      <c r="F69" s="43">
        <v>175.30607604980469</v>
      </c>
      <c r="G69" s="43">
        <v>175.30607604980469</v>
      </c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</row>
    <row r="70" spans="1:36">
      <c r="A70" s="43" t="s">
        <v>64</v>
      </c>
      <c r="B70" s="40" t="s">
        <v>104</v>
      </c>
      <c r="C70" s="43">
        <v>174.38424682617188</v>
      </c>
      <c r="D70" s="43">
        <v>174.38424682617188</v>
      </c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</row>
    <row r="71" spans="1:36">
      <c r="A71" s="43" t="s">
        <v>65</v>
      </c>
      <c r="B71" s="40" t="s">
        <v>104</v>
      </c>
      <c r="C71" s="43">
        <v>174.38424682617188</v>
      </c>
      <c r="D71" s="43">
        <v>174.38424682617188</v>
      </c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</row>
    <row r="72" spans="1:36">
      <c r="A72" s="43" t="s">
        <v>66</v>
      </c>
      <c r="B72" s="40" t="s">
        <v>104</v>
      </c>
      <c r="C72" s="43">
        <v>174.38424682617188</v>
      </c>
      <c r="D72" s="43">
        <v>174.38424682617188</v>
      </c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</row>
    <row r="73" spans="1:36">
      <c r="A73" s="43" t="s">
        <v>188</v>
      </c>
      <c r="B73" s="43" t="s">
        <v>109</v>
      </c>
      <c r="W73" s="43"/>
      <c r="X73" s="43"/>
      <c r="Y73" s="43"/>
      <c r="Z73" s="43"/>
      <c r="AA73" s="43"/>
      <c r="AB73" s="43"/>
      <c r="AC73" s="43">
        <v>1000</v>
      </c>
      <c r="AD73" s="43">
        <v>1000</v>
      </c>
      <c r="AE73" s="43">
        <v>2000</v>
      </c>
      <c r="AF73" s="43">
        <v>2000</v>
      </c>
      <c r="AG73" s="43">
        <v>3000</v>
      </c>
      <c r="AH73" s="43">
        <v>3000</v>
      </c>
      <c r="AI73" s="43">
        <v>4500</v>
      </c>
      <c r="AJ73" s="43">
        <v>4500</v>
      </c>
    </row>
    <row r="74" spans="1:36">
      <c r="A74" s="43" t="s">
        <v>189</v>
      </c>
      <c r="B74" s="43" t="s">
        <v>109</v>
      </c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>
        <v>1000</v>
      </c>
      <c r="T74" s="43">
        <v>1000</v>
      </c>
      <c r="U74" s="43">
        <v>2000</v>
      </c>
      <c r="V74" s="43">
        <v>2000</v>
      </c>
      <c r="W74" s="43">
        <v>3000</v>
      </c>
      <c r="X74" s="43">
        <v>3000</v>
      </c>
      <c r="Y74" s="43">
        <v>4500</v>
      </c>
      <c r="Z74" s="43">
        <v>4500</v>
      </c>
      <c r="AA74" s="43">
        <v>6000</v>
      </c>
      <c r="AB74" s="43">
        <v>6000</v>
      </c>
      <c r="AC74" s="43">
        <v>6500</v>
      </c>
      <c r="AD74" s="43">
        <v>6500</v>
      </c>
      <c r="AE74" s="43">
        <v>7000</v>
      </c>
      <c r="AF74" s="43">
        <v>7000</v>
      </c>
      <c r="AG74" s="43">
        <v>6000</v>
      </c>
      <c r="AH74" s="43">
        <v>6000</v>
      </c>
      <c r="AI74" s="43">
        <v>4500</v>
      </c>
      <c r="AJ74" s="43">
        <v>4500</v>
      </c>
    </row>
    <row r="75" spans="1:36">
      <c r="A75" s="43" t="s">
        <v>190</v>
      </c>
      <c r="B75" s="43" t="s">
        <v>109</v>
      </c>
      <c r="W75" s="43"/>
      <c r="X75" s="43"/>
      <c r="Y75" s="43"/>
      <c r="Z75" s="43"/>
      <c r="AA75" s="43"/>
      <c r="AB75" s="43"/>
      <c r="AC75" s="43">
        <v>0</v>
      </c>
      <c r="AD75" s="43">
        <v>0</v>
      </c>
      <c r="AE75" s="43">
        <v>0</v>
      </c>
      <c r="AF75" s="43">
        <v>0</v>
      </c>
      <c r="AG75" s="43">
        <v>0</v>
      </c>
      <c r="AH75" s="43">
        <v>0</v>
      </c>
      <c r="AI75" s="43">
        <v>0</v>
      </c>
      <c r="AJ75" s="43">
        <v>0</v>
      </c>
    </row>
    <row r="76" spans="1:36">
      <c r="A76" s="43" t="s">
        <v>191</v>
      </c>
      <c r="B76" s="43" t="s">
        <v>109</v>
      </c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43">
        <v>0</v>
      </c>
      <c r="AF76" s="43">
        <v>0</v>
      </c>
      <c r="AG76" s="43">
        <v>0</v>
      </c>
      <c r="AH76" s="43">
        <v>0</v>
      </c>
      <c r="AI76" s="43">
        <v>0</v>
      </c>
      <c r="AJ76" s="43">
        <v>0</v>
      </c>
    </row>
    <row r="77" spans="1:36">
      <c r="A77" s="43" t="s">
        <v>68</v>
      </c>
      <c r="B77" s="43" t="s">
        <v>110</v>
      </c>
      <c r="C77" s="43"/>
      <c r="D77" s="43"/>
      <c r="E77" s="43">
        <v>0</v>
      </c>
      <c r="F77" s="43">
        <v>0</v>
      </c>
      <c r="G77" s="43">
        <v>0</v>
      </c>
      <c r="H77" s="43">
        <v>0</v>
      </c>
      <c r="I77" s="43">
        <v>0</v>
      </c>
      <c r="J77" s="43">
        <v>0</v>
      </c>
      <c r="K77" s="43">
        <v>0</v>
      </c>
      <c r="L77" s="43">
        <v>0</v>
      </c>
      <c r="M77" s="43">
        <v>0</v>
      </c>
      <c r="N77" s="43">
        <v>0</v>
      </c>
      <c r="O77" s="43">
        <v>0</v>
      </c>
      <c r="P77" s="43">
        <v>0</v>
      </c>
      <c r="Q77" s="43">
        <v>0</v>
      </c>
      <c r="R77" s="43">
        <v>0</v>
      </c>
      <c r="S77" s="43">
        <v>0</v>
      </c>
      <c r="T77" s="43">
        <v>0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43">
        <v>0</v>
      </c>
      <c r="AF77" s="43">
        <v>0</v>
      </c>
      <c r="AG77" s="43">
        <v>0</v>
      </c>
      <c r="AH77" s="43">
        <v>0</v>
      </c>
      <c r="AI77" s="43">
        <v>0</v>
      </c>
      <c r="AJ77" s="43">
        <v>0</v>
      </c>
    </row>
    <row r="78" spans="1:36">
      <c r="A78" s="43" t="s">
        <v>69</v>
      </c>
      <c r="B78" s="43" t="s">
        <v>110</v>
      </c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>
        <v>0</v>
      </c>
      <c r="N78" s="43">
        <v>0</v>
      </c>
      <c r="O78" s="43">
        <v>0</v>
      </c>
      <c r="P78" s="43">
        <v>0</v>
      </c>
      <c r="Q78" s="43">
        <v>0</v>
      </c>
      <c r="R78" s="43">
        <v>0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43">
        <v>0</v>
      </c>
      <c r="AF78" s="43">
        <v>0</v>
      </c>
      <c r="AG78" s="43">
        <v>0</v>
      </c>
      <c r="AH78" s="43">
        <v>0</v>
      </c>
      <c r="AI78" s="43">
        <v>0</v>
      </c>
      <c r="AJ78" s="43">
        <v>0</v>
      </c>
    </row>
    <row r="79" spans="1:36">
      <c r="A79" s="43" t="s">
        <v>70</v>
      </c>
      <c r="B79" s="43" t="s">
        <v>110</v>
      </c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43">
        <v>0</v>
      </c>
      <c r="AF79" s="43">
        <v>0</v>
      </c>
      <c r="AG79" s="43">
        <v>0</v>
      </c>
      <c r="AH79" s="43">
        <v>0</v>
      </c>
      <c r="AI79" s="43">
        <v>0</v>
      </c>
      <c r="AJ79" s="43">
        <v>0</v>
      </c>
    </row>
    <row r="80" spans="1:36">
      <c r="A80" s="43" t="s">
        <v>192</v>
      </c>
      <c r="B80" s="43" t="s">
        <v>110</v>
      </c>
      <c r="W80" s="43"/>
      <c r="X80" s="43"/>
      <c r="Y80" s="43"/>
      <c r="Z80" s="43"/>
      <c r="AA80" s="43"/>
      <c r="AB80" s="43"/>
      <c r="AC80" s="43">
        <v>0</v>
      </c>
      <c r="AD80" s="43">
        <v>0</v>
      </c>
      <c r="AE80" s="43">
        <v>0</v>
      </c>
      <c r="AF80" s="43">
        <v>0</v>
      </c>
      <c r="AG80" s="43">
        <v>0</v>
      </c>
      <c r="AH80" s="43">
        <v>0</v>
      </c>
      <c r="AI80" s="43">
        <v>0</v>
      </c>
      <c r="AJ80" s="43">
        <v>0</v>
      </c>
    </row>
    <row r="81" spans="1:36">
      <c r="A81" s="43" t="s">
        <v>71</v>
      </c>
      <c r="B81" s="43" t="s">
        <v>110</v>
      </c>
      <c r="C81" s="43"/>
      <c r="D81" s="43">
        <v>0</v>
      </c>
      <c r="E81" s="43">
        <v>0</v>
      </c>
      <c r="F81" s="43">
        <v>0</v>
      </c>
      <c r="G81" s="43">
        <v>0</v>
      </c>
      <c r="H81" s="43">
        <v>0</v>
      </c>
      <c r="I81" s="43">
        <v>0</v>
      </c>
      <c r="J81" s="43">
        <v>0</v>
      </c>
      <c r="K81" s="43">
        <v>0</v>
      </c>
      <c r="L81" s="43">
        <v>0</v>
      </c>
      <c r="M81" s="43">
        <v>0</v>
      </c>
      <c r="N81" s="43">
        <v>0</v>
      </c>
      <c r="O81" s="43">
        <v>0</v>
      </c>
      <c r="P81" s="43">
        <v>0</v>
      </c>
      <c r="Q81" s="43">
        <v>0</v>
      </c>
      <c r="R81" s="43">
        <v>0</v>
      </c>
      <c r="S81" s="43">
        <v>0</v>
      </c>
      <c r="T81" s="43">
        <v>0</v>
      </c>
      <c r="U81" s="43">
        <v>0</v>
      </c>
      <c r="V81" s="43">
        <v>0</v>
      </c>
      <c r="W81" s="43">
        <v>0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  <c r="AE81" s="43">
        <v>0</v>
      </c>
      <c r="AF81" s="43">
        <v>0</v>
      </c>
      <c r="AG81" s="43">
        <v>0</v>
      </c>
      <c r="AH81" s="43">
        <v>0</v>
      </c>
      <c r="AI81" s="43">
        <v>0</v>
      </c>
      <c r="AJ81" s="43">
        <v>0</v>
      </c>
    </row>
    <row r="82" spans="1:36">
      <c r="A82" s="43" t="s">
        <v>72</v>
      </c>
      <c r="B82" s="43" t="s">
        <v>110</v>
      </c>
      <c r="C82" s="43">
        <v>0</v>
      </c>
      <c r="D82" s="43">
        <v>0</v>
      </c>
      <c r="E82" s="43">
        <v>0</v>
      </c>
      <c r="F82" s="43">
        <v>0</v>
      </c>
      <c r="G82" s="43">
        <v>0</v>
      </c>
      <c r="H82" s="43">
        <v>0</v>
      </c>
      <c r="I82" s="43">
        <v>0</v>
      </c>
      <c r="J82" s="43">
        <v>0</v>
      </c>
      <c r="K82" s="43">
        <v>0</v>
      </c>
      <c r="L82" s="43">
        <v>0</v>
      </c>
      <c r="M82" s="43">
        <v>0</v>
      </c>
      <c r="N82" s="43">
        <v>0</v>
      </c>
      <c r="O82" s="43">
        <v>0</v>
      </c>
      <c r="P82" s="43">
        <v>0</v>
      </c>
      <c r="Q82" s="43">
        <v>0</v>
      </c>
      <c r="R82" s="43">
        <v>0</v>
      </c>
      <c r="S82" s="43">
        <v>0</v>
      </c>
      <c r="T82" s="43">
        <v>0</v>
      </c>
      <c r="U82" s="43">
        <v>0</v>
      </c>
      <c r="V82" s="43">
        <v>0</v>
      </c>
      <c r="W82" s="43"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  <c r="AE82" s="43">
        <v>0</v>
      </c>
      <c r="AF82" s="43">
        <v>0</v>
      </c>
      <c r="AG82" s="43">
        <v>0</v>
      </c>
      <c r="AH82" s="43">
        <v>0</v>
      </c>
      <c r="AI82" s="43">
        <v>0</v>
      </c>
      <c r="AJ82" s="43">
        <v>0</v>
      </c>
    </row>
    <row r="83" spans="1:36">
      <c r="A83" s="43" t="s">
        <v>73</v>
      </c>
      <c r="B83" s="43" t="s">
        <v>110</v>
      </c>
      <c r="C83" s="43">
        <v>0</v>
      </c>
      <c r="D83" s="43">
        <v>0</v>
      </c>
      <c r="E83" s="43">
        <v>0</v>
      </c>
      <c r="F83" s="43">
        <v>0</v>
      </c>
      <c r="G83" s="43">
        <v>0</v>
      </c>
      <c r="H83" s="43">
        <v>0</v>
      </c>
      <c r="I83" s="43">
        <v>0</v>
      </c>
      <c r="J83" s="43">
        <v>0</v>
      </c>
      <c r="K83" s="43">
        <v>0</v>
      </c>
      <c r="L83" s="43">
        <v>0</v>
      </c>
      <c r="M83" s="43">
        <v>0</v>
      </c>
      <c r="N83" s="43">
        <v>0</v>
      </c>
      <c r="O83" s="43">
        <v>0</v>
      </c>
      <c r="P83" s="43">
        <v>0</v>
      </c>
      <c r="Q83" s="43">
        <v>0</v>
      </c>
      <c r="R83" s="43">
        <v>0</v>
      </c>
      <c r="S83" s="43">
        <v>0</v>
      </c>
      <c r="T83" s="43">
        <v>0</v>
      </c>
      <c r="U83" s="43">
        <v>0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43">
        <v>0</v>
      </c>
      <c r="AF83" s="43">
        <v>0</v>
      </c>
      <c r="AG83" s="43">
        <v>0</v>
      </c>
      <c r="AH83" s="43">
        <v>0</v>
      </c>
      <c r="AI83" s="43">
        <v>0</v>
      </c>
      <c r="AJ83" s="43">
        <v>0</v>
      </c>
    </row>
    <row r="84" spans="1:36">
      <c r="A84" s="43" t="s">
        <v>74</v>
      </c>
      <c r="B84" s="43" t="s">
        <v>110</v>
      </c>
      <c r="C84" s="43">
        <v>0</v>
      </c>
      <c r="D84" s="43">
        <v>0</v>
      </c>
      <c r="E84" s="43">
        <v>0</v>
      </c>
      <c r="F84" s="43">
        <v>0</v>
      </c>
      <c r="G84" s="43">
        <v>0</v>
      </c>
      <c r="H84" s="43">
        <v>0</v>
      </c>
      <c r="I84" s="43">
        <v>0</v>
      </c>
      <c r="J84" s="43">
        <v>0</v>
      </c>
      <c r="K84" s="43">
        <v>0</v>
      </c>
      <c r="L84" s="43">
        <v>0</v>
      </c>
      <c r="M84" s="43">
        <v>0</v>
      </c>
      <c r="N84" s="43">
        <v>0</v>
      </c>
      <c r="O84" s="43">
        <v>0</v>
      </c>
      <c r="P84" s="43">
        <v>0</v>
      </c>
      <c r="Q84" s="43">
        <v>0</v>
      </c>
      <c r="R84" s="43">
        <v>0</v>
      </c>
      <c r="S84" s="43">
        <v>0</v>
      </c>
      <c r="T84" s="43">
        <v>0</v>
      </c>
      <c r="U84" s="43">
        <v>0</v>
      </c>
      <c r="V84" s="43"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43">
        <v>0</v>
      </c>
      <c r="AF84" s="43">
        <v>0</v>
      </c>
      <c r="AG84" s="43">
        <v>0</v>
      </c>
      <c r="AH84" s="43">
        <v>0</v>
      </c>
      <c r="AI84" s="43">
        <v>0</v>
      </c>
      <c r="AJ84" s="43">
        <v>0</v>
      </c>
    </row>
    <row r="85" spans="1:36">
      <c r="A85" s="43" t="s">
        <v>75</v>
      </c>
      <c r="B85" s="43" t="s">
        <v>110</v>
      </c>
      <c r="C85" s="43"/>
      <c r="D85" s="43"/>
      <c r="E85" s="43"/>
      <c r="F85" s="43">
        <v>0</v>
      </c>
      <c r="G85" s="43">
        <v>0</v>
      </c>
      <c r="H85" s="43">
        <v>0</v>
      </c>
      <c r="I85" s="43">
        <v>0</v>
      </c>
      <c r="J85" s="43">
        <v>0</v>
      </c>
      <c r="K85" s="43">
        <v>0</v>
      </c>
      <c r="L85" s="43">
        <v>0</v>
      </c>
      <c r="M85" s="43">
        <v>0</v>
      </c>
      <c r="N85" s="43">
        <v>0</v>
      </c>
      <c r="O85" s="43">
        <v>0</v>
      </c>
      <c r="P85" s="43">
        <v>0</v>
      </c>
      <c r="Q85" s="43">
        <v>0</v>
      </c>
      <c r="R85" s="43">
        <v>0</v>
      </c>
      <c r="S85" s="43">
        <v>0</v>
      </c>
      <c r="T85" s="43">
        <v>0</v>
      </c>
      <c r="U85" s="43">
        <v>0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43">
        <v>0</v>
      </c>
      <c r="AF85" s="43">
        <v>0</v>
      </c>
      <c r="AG85" s="43">
        <v>0</v>
      </c>
      <c r="AH85" s="43">
        <v>0</v>
      </c>
      <c r="AI85" s="43">
        <v>0</v>
      </c>
      <c r="AJ85" s="43">
        <v>0</v>
      </c>
    </row>
    <row r="86" spans="1:36">
      <c r="A86" s="43" t="s">
        <v>76</v>
      </c>
      <c r="B86" s="43" t="s">
        <v>110</v>
      </c>
      <c r="C86" s="43">
        <v>0</v>
      </c>
      <c r="D86" s="43">
        <v>0</v>
      </c>
      <c r="E86" s="43">
        <v>0</v>
      </c>
      <c r="F86" s="43">
        <v>0</v>
      </c>
      <c r="G86" s="43">
        <v>0</v>
      </c>
      <c r="H86" s="43">
        <v>0</v>
      </c>
      <c r="I86" s="43">
        <v>0</v>
      </c>
      <c r="J86" s="43">
        <v>0</v>
      </c>
      <c r="K86" s="43">
        <v>0</v>
      </c>
      <c r="L86" s="43">
        <v>0</v>
      </c>
      <c r="M86" s="43">
        <v>0</v>
      </c>
      <c r="N86" s="43">
        <v>0</v>
      </c>
      <c r="O86" s="43">
        <v>0</v>
      </c>
      <c r="P86" s="43">
        <v>0</v>
      </c>
      <c r="Q86" s="43">
        <v>0</v>
      </c>
      <c r="R86" s="43">
        <v>0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43">
        <v>0</v>
      </c>
      <c r="AF86" s="43">
        <v>0</v>
      </c>
      <c r="AG86" s="43">
        <v>0</v>
      </c>
      <c r="AH86" s="43">
        <v>0</v>
      </c>
      <c r="AI86" s="43">
        <v>0</v>
      </c>
      <c r="AJ86" s="43">
        <v>0</v>
      </c>
    </row>
    <row r="87" spans="1:36">
      <c r="A87" s="43" t="s">
        <v>77</v>
      </c>
      <c r="B87" s="43" t="s">
        <v>110</v>
      </c>
      <c r="C87" s="43">
        <v>0</v>
      </c>
      <c r="D87" s="43">
        <v>0</v>
      </c>
      <c r="E87" s="43">
        <v>0</v>
      </c>
      <c r="F87" s="43">
        <v>0</v>
      </c>
      <c r="G87" s="43">
        <v>0</v>
      </c>
      <c r="H87" s="43">
        <v>0</v>
      </c>
      <c r="I87" s="43">
        <v>0</v>
      </c>
      <c r="J87" s="43">
        <v>0</v>
      </c>
      <c r="K87" s="43">
        <v>0</v>
      </c>
      <c r="L87" s="43">
        <v>0</v>
      </c>
      <c r="M87" s="43">
        <v>0</v>
      </c>
      <c r="N87" s="43">
        <v>0</v>
      </c>
      <c r="O87" s="43">
        <v>0</v>
      </c>
      <c r="P87" s="43">
        <v>0</v>
      </c>
      <c r="Q87" s="43">
        <v>0</v>
      </c>
      <c r="R87" s="43">
        <v>0</v>
      </c>
      <c r="S87" s="43">
        <v>0</v>
      </c>
      <c r="T87" s="43">
        <v>0</v>
      </c>
      <c r="U87" s="43">
        <v>0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43">
        <v>0</v>
      </c>
      <c r="AF87" s="43">
        <v>0</v>
      </c>
      <c r="AG87" s="43">
        <v>0</v>
      </c>
      <c r="AH87" s="43">
        <v>0</v>
      </c>
      <c r="AI87" s="43">
        <v>0</v>
      </c>
      <c r="AJ87" s="43">
        <v>0</v>
      </c>
    </row>
    <row r="88" spans="1:36">
      <c r="A88" s="43" t="s">
        <v>78</v>
      </c>
      <c r="B88" s="43" t="s">
        <v>110</v>
      </c>
      <c r="C88" s="43"/>
      <c r="D88" s="43"/>
      <c r="E88" s="43">
        <v>0</v>
      </c>
      <c r="F88" s="43">
        <v>0</v>
      </c>
      <c r="G88" s="43">
        <v>0</v>
      </c>
      <c r="H88" s="43">
        <v>0</v>
      </c>
      <c r="I88" s="43">
        <v>0</v>
      </c>
      <c r="J88" s="43">
        <v>0</v>
      </c>
      <c r="K88" s="43">
        <v>0</v>
      </c>
      <c r="L88" s="43">
        <v>0</v>
      </c>
      <c r="M88" s="43">
        <v>0</v>
      </c>
      <c r="N88" s="43">
        <v>0</v>
      </c>
      <c r="O88" s="43">
        <v>0</v>
      </c>
      <c r="P88" s="43">
        <v>0</v>
      </c>
      <c r="Q88" s="43">
        <v>0</v>
      </c>
      <c r="R88" s="43">
        <v>0</v>
      </c>
      <c r="S88" s="43">
        <v>0</v>
      </c>
      <c r="T88" s="43">
        <v>0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  <c r="AE88" s="43">
        <v>0</v>
      </c>
      <c r="AF88" s="43">
        <v>0</v>
      </c>
      <c r="AG88" s="43">
        <v>0</v>
      </c>
      <c r="AH88" s="43">
        <v>0</v>
      </c>
      <c r="AI88" s="43">
        <v>0</v>
      </c>
      <c r="AJ88" s="43">
        <v>0</v>
      </c>
    </row>
    <row r="89" spans="1:36">
      <c r="A89" s="43" t="s">
        <v>79</v>
      </c>
      <c r="B89" s="43" t="s">
        <v>110</v>
      </c>
      <c r="C89" s="43">
        <v>0</v>
      </c>
      <c r="D89" s="43">
        <v>0</v>
      </c>
      <c r="E89" s="43">
        <v>0</v>
      </c>
      <c r="F89" s="43">
        <v>0</v>
      </c>
      <c r="G89" s="43">
        <v>0</v>
      </c>
      <c r="H89" s="43">
        <v>0</v>
      </c>
      <c r="I89" s="43">
        <v>0</v>
      </c>
      <c r="J89" s="43">
        <v>0</v>
      </c>
      <c r="K89" s="43">
        <v>0</v>
      </c>
      <c r="L89" s="43">
        <v>0</v>
      </c>
      <c r="M89" s="43">
        <v>0</v>
      </c>
      <c r="N89" s="43">
        <v>0</v>
      </c>
      <c r="O89" s="43">
        <v>0</v>
      </c>
      <c r="P89" s="43">
        <v>0</v>
      </c>
      <c r="Q89" s="43">
        <v>0</v>
      </c>
      <c r="R89" s="43">
        <v>0</v>
      </c>
      <c r="S89" s="43">
        <v>0</v>
      </c>
      <c r="T89" s="43">
        <v>0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43">
        <v>0</v>
      </c>
      <c r="AF89" s="43">
        <v>0</v>
      </c>
      <c r="AG89" s="43">
        <v>0</v>
      </c>
      <c r="AH89" s="43">
        <v>0</v>
      </c>
      <c r="AI89" s="43">
        <v>0</v>
      </c>
      <c r="AJ89" s="43">
        <v>0</v>
      </c>
    </row>
    <row r="90" spans="1:36">
      <c r="A90" s="43" t="s">
        <v>80</v>
      </c>
      <c r="B90" s="43" t="s">
        <v>110</v>
      </c>
      <c r="C90" s="43">
        <v>0</v>
      </c>
      <c r="D90" s="43">
        <v>0</v>
      </c>
      <c r="E90" s="43">
        <v>0</v>
      </c>
      <c r="F90" s="43">
        <v>0</v>
      </c>
      <c r="G90" s="43">
        <v>0</v>
      </c>
      <c r="H90" s="43">
        <v>0</v>
      </c>
      <c r="I90" s="43">
        <v>0</v>
      </c>
      <c r="J90" s="43">
        <v>0</v>
      </c>
      <c r="K90" s="43">
        <v>0</v>
      </c>
      <c r="L90" s="43">
        <v>0</v>
      </c>
      <c r="M90" s="43">
        <v>0</v>
      </c>
      <c r="N90" s="43">
        <v>0</v>
      </c>
      <c r="O90" s="43">
        <v>0</v>
      </c>
      <c r="P90" s="43">
        <v>0</v>
      </c>
      <c r="Q90" s="43">
        <v>0</v>
      </c>
      <c r="R90" s="43">
        <v>0</v>
      </c>
      <c r="S90" s="43">
        <v>0</v>
      </c>
      <c r="T90" s="43">
        <v>0</v>
      </c>
      <c r="U90" s="43">
        <v>0</v>
      </c>
      <c r="V90" s="43"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  <c r="AE90" s="43">
        <v>0</v>
      </c>
      <c r="AF90" s="43">
        <v>0</v>
      </c>
      <c r="AG90" s="43">
        <v>0</v>
      </c>
      <c r="AH90" s="43">
        <v>0</v>
      </c>
      <c r="AI90" s="43">
        <v>0</v>
      </c>
      <c r="AJ90" s="43">
        <v>0</v>
      </c>
    </row>
    <row r="91" spans="1:36">
      <c r="A91" s="43" t="s">
        <v>81</v>
      </c>
      <c r="B91" s="43" t="s">
        <v>110</v>
      </c>
      <c r="C91" s="43"/>
      <c r="D91" s="43">
        <v>0</v>
      </c>
      <c r="E91" s="43">
        <v>0</v>
      </c>
      <c r="F91" s="43">
        <v>0</v>
      </c>
      <c r="G91" s="43">
        <v>0</v>
      </c>
      <c r="H91" s="43">
        <v>0</v>
      </c>
      <c r="I91" s="43">
        <v>0</v>
      </c>
      <c r="J91" s="43">
        <v>0</v>
      </c>
      <c r="K91" s="43">
        <v>0</v>
      </c>
      <c r="L91" s="43">
        <v>0</v>
      </c>
      <c r="M91" s="43">
        <v>0</v>
      </c>
      <c r="N91" s="43">
        <v>0</v>
      </c>
      <c r="O91" s="43">
        <v>0</v>
      </c>
      <c r="P91" s="43">
        <v>0</v>
      </c>
      <c r="Q91" s="43">
        <v>0</v>
      </c>
      <c r="R91" s="43">
        <v>0</v>
      </c>
      <c r="S91" s="43">
        <v>0</v>
      </c>
      <c r="T91" s="43">
        <v>0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  <c r="AE91" s="43">
        <v>0</v>
      </c>
      <c r="AF91" s="43">
        <v>0</v>
      </c>
      <c r="AG91" s="43">
        <v>0</v>
      </c>
      <c r="AH91" s="43">
        <v>0</v>
      </c>
      <c r="AI91" s="43">
        <v>0</v>
      </c>
      <c r="AJ91" s="43">
        <v>0</v>
      </c>
    </row>
    <row r="92" spans="1:36">
      <c r="A92" s="43" t="s">
        <v>82</v>
      </c>
      <c r="B92" s="43" t="s">
        <v>110</v>
      </c>
      <c r="C92" s="43"/>
      <c r="D92" s="43">
        <v>0</v>
      </c>
      <c r="E92" s="43">
        <v>0</v>
      </c>
      <c r="F92" s="43">
        <v>0</v>
      </c>
      <c r="G92" s="43">
        <v>0</v>
      </c>
      <c r="H92" s="43">
        <v>0</v>
      </c>
      <c r="I92" s="43">
        <v>0</v>
      </c>
      <c r="J92" s="43">
        <v>0</v>
      </c>
      <c r="K92" s="43">
        <v>0</v>
      </c>
      <c r="L92" s="43">
        <v>0</v>
      </c>
      <c r="M92" s="43">
        <v>0</v>
      </c>
      <c r="N92" s="43">
        <v>0</v>
      </c>
      <c r="O92" s="43">
        <v>0</v>
      </c>
      <c r="P92" s="43">
        <v>0</v>
      </c>
      <c r="Q92" s="43">
        <v>0</v>
      </c>
      <c r="R92" s="43">
        <v>0</v>
      </c>
      <c r="S92" s="43">
        <v>0</v>
      </c>
      <c r="T92" s="43">
        <v>0</v>
      </c>
      <c r="U92" s="43"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  <c r="AE92" s="43">
        <v>0</v>
      </c>
      <c r="AF92" s="43">
        <v>0</v>
      </c>
      <c r="AG92" s="43">
        <v>0</v>
      </c>
      <c r="AH92" s="43">
        <v>0</v>
      </c>
      <c r="AI92" s="43">
        <v>0</v>
      </c>
      <c r="AJ92" s="43">
        <v>0</v>
      </c>
    </row>
    <row r="93" spans="1:36">
      <c r="A93" s="43" t="s">
        <v>83</v>
      </c>
      <c r="B93" s="43" t="s">
        <v>110</v>
      </c>
      <c r="C93" s="43"/>
      <c r="D93" s="43">
        <v>0</v>
      </c>
      <c r="E93" s="43">
        <v>0</v>
      </c>
      <c r="F93" s="43">
        <v>0</v>
      </c>
      <c r="G93" s="43">
        <v>0</v>
      </c>
      <c r="H93" s="43">
        <v>0</v>
      </c>
      <c r="I93" s="43">
        <v>0</v>
      </c>
      <c r="J93" s="43">
        <v>0</v>
      </c>
      <c r="K93" s="43">
        <v>0</v>
      </c>
      <c r="L93" s="43">
        <v>0</v>
      </c>
      <c r="M93" s="43">
        <v>0</v>
      </c>
      <c r="N93" s="43">
        <v>0</v>
      </c>
      <c r="O93" s="43">
        <v>0</v>
      </c>
      <c r="P93" s="43">
        <v>0</v>
      </c>
      <c r="Q93" s="43">
        <v>0</v>
      </c>
      <c r="R93" s="43">
        <v>0</v>
      </c>
      <c r="S93" s="43">
        <v>0</v>
      </c>
      <c r="T93" s="43">
        <v>0</v>
      </c>
      <c r="U93" s="43">
        <v>0</v>
      </c>
      <c r="V93" s="43">
        <v>0</v>
      </c>
      <c r="W93" s="43">
        <v>0</v>
      </c>
      <c r="X93" s="43">
        <v>0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  <c r="AE93" s="43">
        <v>0</v>
      </c>
      <c r="AF93" s="43">
        <v>0</v>
      </c>
      <c r="AG93" s="43">
        <v>0</v>
      </c>
      <c r="AH93" s="43">
        <v>0</v>
      </c>
      <c r="AI93" s="43">
        <v>0</v>
      </c>
      <c r="AJ93" s="43">
        <v>0</v>
      </c>
    </row>
    <row r="94" spans="1:36">
      <c r="A94" s="43" t="s">
        <v>84</v>
      </c>
      <c r="B94" s="43" t="s">
        <v>110</v>
      </c>
      <c r="C94" s="43">
        <v>0</v>
      </c>
      <c r="D94" s="43">
        <v>0</v>
      </c>
      <c r="E94" s="43">
        <v>0</v>
      </c>
      <c r="F94" s="43">
        <v>0</v>
      </c>
      <c r="G94" s="43">
        <v>0</v>
      </c>
      <c r="H94" s="43">
        <v>0</v>
      </c>
      <c r="I94" s="43">
        <v>0</v>
      </c>
      <c r="J94" s="43">
        <v>0</v>
      </c>
      <c r="K94" s="43">
        <v>0</v>
      </c>
      <c r="L94" s="43">
        <v>0</v>
      </c>
      <c r="M94" s="43">
        <v>0</v>
      </c>
      <c r="N94" s="43">
        <v>0</v>
      </c>
      <c r="O94" s="43">
        <v>0</v>
      </c>
      <c r="P94" s="43">
        <v>0</v>
      </c>
      <c r="Q94" s="43">
        <v>0</v>
      </c>
      <c r="R94" s="43">
        <v>0</v>
      </c>
      <c r="S94" s="43">
        <v>0</v>
      </c>
      <c r="T94" s="43">
        <v>0</v>
      </c>
      <c r="U94" s="43">
        <v>0</v>
      </c>
      <c r="V94" s="43">
        <v>0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  <c r="AE94" s="43">
        <v>0</v>
      </c>
      <c r="AF94" s="43">
        <v>0</v>
      </c>
      <c r="AG94" s="43">
        <v>0</v>
      </c>
      <c r="AH94" s="43">
        <v>0</v>
      </c>
      <c r="AI94" s="43">
        <v>0</v>
      </c>
      <c r="AJ94" s="43">
        <v>0</v>
      </c>
    </row>
    <row r="95" spans="1:36">
      <c r="A95" s="43" t="s">
        <v>85</v>
      </c>
      <c r="B95" s="43" t="s">
        <v>110</v>
      </c>
      <c r="C95" s="43"/>
      <c r="D95" s="43"/>
      <c r="E95" s="43">
        <v>0</v>
      </c>
      <c r="F95" s="43">
        <v>0</v>
      </c>
      <c r="G95" s="43">
        <v>0</v>
      </c>
      <c r="H95" s="43">
        <v>0</v>
      </c>
      <c r="I95" s="43">
        <v>0</v>
      </c>
      <c r="J95" s="43">
        <v>0</v>
      </c>
      <c r="K95" s="43">
        <v>0</v>
      </c>
      <c r="L95" s="43">
        <v>0</v>
      </c>
      <c r="M95" s="43">
        <v>0</v>
      </c>
      <c r="N95" s="43">
        <v>0</v>
      </c>
      <c r="O95" s="43">
        <v>0</v>
      </c>
      <c r="P95" s="43">
        <v>0</v>
      </c>
      <c r="Q95" s="43">
        <v>0</v>
      </c>
      <c r="R95" s="43">
        <v>0</v>
      </c>
      <c r="S95" s="43">
        <v>0</v>
      </c>
      <c r="T95" s="43">
        <v>0</v>
      </c>
      <c r="U95" s="43">
        <v>0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43">
        <v>0</v>
      </c>
      <c r="AF95" s="43">
        <v>0</v>
      </c>
      <c r="AG95" s="43">
        <v>0</v>
      </c>
      <c r="AH95" s="43">
        <v>0</v>
      </c>
      <c r="AI95" s="43">
        <v>0</v>
      </c>
      <c r="AJ95" s="43">
        <v>0</v>
      </c>
    </row>
    <row r="96" spans="1:36">
      <c r="A96" s="43" t="s">
        <v>86</v>
      </c>
      <c r="B96" s="43" t="s">
        <v>110</v>
      </c>
      <c r="C96" s="43">
        <v>0</v>
      </c>
      <c r="D96" s="43">
        <v>0</v>
      </c>
      <c r="E96" s="43">
        <v>0</v>
      </c>
      <c r="F96" s="43">
        <v>0</v>
      </c>
      <c r="G96" s="43">
        <v>0</v>
      </c>
      <c r="H96" s="43">
        <v>0</v>
      </c>
      <c r="I96" s="43">
        <v>0</v>
      </c>
      <c r="J96" s="43">
        <v>0</v>
      </c>
      <c r="K96" s="43">
        <v>0</v>
      </c>
      <c r="L96" s="43">
        <v>0</v>
      </c>
      <c r="M96" s="43">
        <v>0</v>
      </c>
      <c r="N96" s="43">
        <v>0</v>
      </c>
      <c r="O96" s="43">
        <v>0</v>
      </c>
      <c r="P96" s="43">
        <v>0</v>
      </c>
      <c r="Q96" s="43">
        <v>0</v>
      </c>
      <c r="R96" s="43">
        <v>0</v>
      </c>
      <c r="S96" s="43">
        <v>0</v>
      </c>
      <c r="T96" s="43">
        <v>0</v>
      </c>
      <c r="U96" s="43">
        <v>0</v>
      </c>
      <c r="V96" s="43">
        <v>0</v>
      </c>
      <c r="W96" s="43">
        <v>0</v>
      </c>
      <c r="X96" s="43">
        <v>0</v>
      </c>
      <c r="Y96" s="43">
        <v>0</v>
      </c>
      <c r="Z96" s="43">
        <v>0</v>
      </c>
      <c r="AA96" s="43">
        <v>0</v>
      </c>
      <c r="AB96" s="43"/>
      <c r="AC96" s="43"/>
      <c r="AD96" s="43"/>
      <c r="AE96" s="43"/>
      <c r="AF96" s="43"/>
      <c r="AG96" s="43"/>
      <c r="AH96" s="43"/>
      <c r="AI96" s="43"/>
      <c r="AJ96" s="43"/>
    </row>
    <row r="97" spans="1:36">
      <c r="A97" s="43" t="s">
        <v>87</v>
      </c>
      <c r="B97" s="43" t="s">
        <v>110</v>
      </c>
      <c r="C97" s="43">
        <v>0</v>
      </c>
      <c r="D97" s="43">
        <v>0</v>
      </c>
      <c r="E97" s="43">
        <v>0</v>
      </c>
      <c r="F97" s="43">
        <v>0</v>
      </c>
      <c r="G97" s="43">
        <v>0</v>
      </c>
      <c r="H97" s="43">
        <v>0</v>
      </c>
      <c r="I97" s="43">
        <v>0</v>
      </c>
      <c r="J97" s="43">
        <v>0</v>
      </c>
      <c r="K97" s="43">
        <v>0</v>
      </c>
      <c r="L97" s="43">
        <v>0</v>
      </c>
      <c r="M97" s="43">
        <v>0</v>
      </c>
      <c r="N97" s="43">
        <v>0</v>
      </c>
      <c r="O97" s="43">
        <v>0</v>
      </c>
      <c r="P97" s="43">
        <v>0</v>
      </c>
      <c r="Q97" s="43">
        <v>0</v>
      </c>
      <c r="R97" s="43">
        <v>0</v>
      </c>
      <c r="S97" s="43">
        <v>0</v>
      </c>
      <c r="T97" s="43">
        <v>0</v>
      </c>
      <c r="U97" s="43">
        <v>0</v>
      </c>
      <c r="V97" s="43">
        <v>0</v>
      </c>
      <c r="W97" s="43">
        <v>0</v>
      </c>
      <c r="X97" s="43">
        <v>0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  <c r="AE97" s="43">
        <v>0</v>
      </c>
      <c r="AF97" s="43">
        <v>0</v>
      </c>
      <c r="AG97" s="43">
        <v>0</v>
      </c>
      <c r="AH97" s="43">
        <v>0</v>
      </c>
      <c r="AI97" s="43">
        <v>0</v>
      </c>
      <c r="AJ97" s="43">
        <v>0</v>
      </c>
    </row>
    <row r="98" spans="1:36">
      <c r="A98" s="43" t="s">
        <v>88</v>
      </c>
      <c r="B98" s="43" t="s">
        <v>110</v>
      </c>
      <c r="C98" s="43">
        <v>0</v>
      </c>
      <c r="D98" s="43">
        <v>0</v>
      </c>
      <c r="E98" s="43">
        <v>0</v>
      </c>
      <c r="F98" s="43">
        <v>0</v>
      </c>
      <c r="G98" s="43">
        <v>0</v>
      </c>
      <c r="H98" s="43">
        <v>0</v>
      </c>
      <c r="I98" s="43">
        <v>0</v>
      </c>
      <c r="J98" s="43">
        <v>0</v>
      </c>
      <c r="K98" s="43">
        <v>0</v>
      </c>
      <c r="L98" s="43">
        <v>0</v>
      </c>
      <c r="M98" s="43">
        <v>0</v>
      </c>
      <c r="N98" s="43">
        <v>0</v>
      </c>
      <c r="O98" s="43">
        <v>0</v>
      </c>
      <c r="P98" s="43">
        <v>0</v>
      </c>
      <c r="Q98" s="43">
        <v>0</v>
      </c>
      <c r="R98" s="43">
        <v>0</v>
      </c>
      <c r="S98" s="43">
        <v>0</v>
      </c>
      <c r="T98" s="43">
        <v>0</v>
      </c>
      <c r="U98" s="43">
        <v>0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  <c r="AE98" s="43">
        <v>0</v>
      </c>
      <c r="AF98" s="43">
        <v>0</v>
      </c>
      <c r="AG98" s="43">
        <v>0</v>
      </c>
      <c r="AH98" s="43">
        <v>0</v>
      </c>
      <c r="AI98" s="43">
        <v>0</v>
      </c>
      <c r="AJ98" s="43">
        <v>0</v>
      </c>
    </row>
    <row r="99" spans="1:36">
      <c r="A99" s="43" t="s">
        <v>89</v>
      </c>
      <c r="B99" s="43" t="s">
        <v>110</v>
      </c>
      <c r="C99" s="43">
        <v>0</v>
      </c>
      <c r="D99" s="43">
        <v>0</v>
      </c>
      <c r="E99" s="43">
        <v>0</v>
      </c>
      <c r="F99" s="43">
        <v>0</v>
      </c>
      <c r="G99" s="43">
        <v>0</v>
      </c>
      <c r="H99" s="43">
        <v>0</v>
      </c>
      <c r="I99" s="43">
        <v>0</v>
      </c>
      <c r="J99" s="43">
        <v>0</v>
      </c>
      <c r="K99" s="43">
        <v>0</v>
      </c>
      <c r="L99" s="43">
        <v>0</v>
      </c>
      <c r="M99" s="43">
        <v>0</v>
      </c>
      <c r="N99" s="43">
        <v>0</v>
      </c>
      <c r="O99" s="43">
        <v>0</v>
      </c>
      <c r="P99" s="43">
        <v>0</v>
      </c>
      <c r="Q99" s="43">
        <v>0</v>
      </c>
      <c r="R99" s="43">
        <v>0</v>
      </c>
      <c r="S99" s="43">
        <v>0</v>
      </c>
      <c r="T99" s="43">
        <v>0</v>
      </c>
      <c r="U99" s="43">
        <v>0</v>
      </c>
      <c r="V99" s="43">
        <v>0</v>
      </c>
      <c r="W99" s="43">
        <v>0</v>
      </c>
      <c r="X99" s="43">
        <v>0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43"/>
      <c r="AE99" s="43"/>
      <c r="AF99" s="43"/>
      <c r="AG99" s="43"/>
      <c r="AH99" s="43"/>
      <c r="AI99" s="43"/>
      <c r="AJ99" s="43"/>
    </row>
    <row r="100" spans="1:36">
      <c r="A100" s="43" t="s">
        <v>90</v>
      </c>
      <c r="B100" s="43" t="s">
        <v>110</v>
      </c>
      <c r="C100" s="43">
        <v>0</v>
      </c>
      <c r="D100" s="43">
        <v>0</v>
      </c>
      <c r="E100" s="43">
        <v>0</v>
      </c>
      <c r="F100" s="43">
        <v>0</v>
      </c>
      <c r="G100" s="43">
        <v>0</v>
      </c>
      <c r="H100" s="43">
        <v>0</v>
      </c>
      <c r="I100" s="43">
        <v>0</v>
      </c>
      <c r="J100" s="43">
        <v>0</v>
      </c>
      <c r="K100" s="43">
        <v>0</v>
      </c>
      <c r="L100" s="43">
        <v>0</v>
      </c>
      <c r="M100" s="43">
        <v>0</v>
      </c>
      <c r="N100" s="43">
        <v>0</v>
      </c>
      <c r="O100" s="43">
        <v>0</v>
      </c>
      <c r="P100" s="43">
        <v>0</v>
      </c>
      <c r="Q100" s="43">
        <v>0</v>
      </c>
      <c r="R100" s="43">
        <v>0</v>
      </c>
      <c r="S100" s="43">
        <v>0</v>
      </c>
      <c r="T100" s="43">
        <v>0</v>
      </c>
      <c r="U100" s="43">
        <v>0</v>
      </c>
      <c r="V100" s="43">
        <v>0</v>
      </c>
      <c r="W100" s="43"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  <c r="AE100" s="43">
        <v>0</v>
      </c>
      <c r="AF100" s="43">
        <v>0</v>
      </c>
      <c r="AG100" s="43">
        <v>0</v>
      </c>
      <c r="AH100" s="43">
        <v>0</v>
      </c>
      <c r="AI100" s="43">
        <v>0</v>
      </c>
      <c r="AJ100" s="43">
        <v>0</v>
      </c>
    </row>
    <row r="101" spans="1:36">
      <c r="A101" s="43" t="s">
        <v>91</v>
      </c>
      <c r="B101" s="43" t="s">
        <v>110</v>
      </c>
      <c r="C101" s="43">
        <v>0</v>
      </c>
      <c r="D101" s="43">
        <v>0</v>
      </c>
      <c r="E101" s="43">
        <v>0</v>
      </c>
      <c r="F101" s="43">
        <v>0</v>
      </c>
      <c r="G101" s="43">
        <v>0</v>
      </c>
      <c r="H101" s="43">
        <v>0</v>
      </c>
      <c r="I101" s="43">
        <v>0</v>
      </c>
      <c r="J101" s="43">
        <v>0</v>
      </c>
      <c r="K101" s="43">
        <v>0</v>
      </c>
      <c r="L101" s="43">
        <v>0</v>
      </c>
      <c r="M101" s="43">
        <v>0</v>
      </c>
      <c r="N101" s="43">
        <v>0</v>
      </c>
      <c r="O101" s="43">
        <v>0</v>
      </c>
      <c r="P101" s="43">
        <v>0</v>
      </c>
      <c r="Q101" s="43">
        <v>0</v>
      </c>
      <c r="R101" s="43">
        <v>0</v>
      </c>
      <c r="S101" s="43">
        <v>0</v>
      </c>
      <c r="T101" s="43">
        <v>0</v>
      </c>
      <c r="U101" s="43">
        <v>0</v>
      </c>
      <c r="V101" s="43">
        <v>0</v>
      </c>
      <c r="W101" s="43"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  <c r="AE101" s="43">
        <v>0</v>
      </c>
      <c r="AF101" s="43">
        <v>0</v>
      </c>
      <c r="AG101" s="43">
        <v>0</v>
      </c>
      <c r="AH101" s="43">
        <v>0</v>
      </c>
      <c r="AI101" s="43">
        <v>0</v>
      </c>
      <c r="AJ101" s="43">
        <v>0</v>
      </c>
    </row>
    <row r="102" spans="1:36">
      <c r="A102" s="43" t="s">
        <v>92</v>
      </c>
      <c r="B102" s="43" t="s">
        <v>110</v>
      </c>
      <c r="C102" s="43"/>
      <c r="D102" s="43"/>
      <c r="E102" s="43">
        <v>0</v>
      </c>
      <c r="F102" s="43">
        <v>0</v>
      </c>
      <c r="G102" s="43">
        <v>0</v>
      </c>
      <c r="H102" s="43">
        <v>0</v>
      </c>
      <c r="I102" s="43">
        <v>0</v>
      </c>
      <c r="J102" s="43">
        <v>0</v>
      </c>
      <c r="K102" s="43">
        <v>0</v>
      </c>
      <c r="L102" s="43">
        <v>0</v>
      </c>
      <c r="M102" s="43">
        <v>0</v>
      </c>
      <c r="N102" s="43">
        <v>0</v>
      </c>
      <c r="O102" s="43">
        <v>0</v>
      </c>
      <c r="P102" s="43">
        <v>0</v>
      </c>
      <c r="Q102" s="43">
        <v>0</v>
      </c>
      <c r="R102" s="43">
        <v>0</v>
      </c>
      <c r="S102" s="43">
        <v>0</v>
      </c>
      <c r="T102" s="43">
        <v>0</v>
      </c>
      <c r="U102" s="43">
        <v>0</v>
      </c>
      <c r="V102" s="43">
        <v>0</v>
      </c>
      <c r="W102" s="43">
        <v>0</v>
      </c>
      <c r="X102" s="43">
        <v>0</v>
      </c>
      <c r="Y102" s="43">
        <v>0</v>
      </c>
      <c r="Z102" s="43">
        <v>0</v>
      </c>
      <c r="AA102" s="43">
        <v>0</v>
      </c>
      <c r="AB102" s="43">
        <v>0</v>
      </c>
      <c r="AC102" s="43">
        <v>0</v>
      </c>
      <c r="AD102" s="43">
        <v>0</v>
      </c>
      <c r="AE102" s="43">
        <v>0</v>
      </c>
      <c r="AF102" s="43">
        <v>0</v>
      </c>
      <c r="AG102" s="43">
        <v>0</v>
      </c>
      <c r="AH102" s="43">
        <v>0</v>
      </c>
      <c r="AI102" s="43">
        <v>0</v>
      </c>
      <c r="AJ102" s="43">
        <v>0</v>
      </c>
    </row>
    <row r="103" spans="1:36">
      <c r="A103" s="43" t="s">
        <v>93</v>
      </c>
      <c r="B103" s="43" t="s">
        <v>111</v>
      </c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>
        <v>64.114326477050781</v>
      </c>
      <c r="U103" s="43">
        <v>127.90808868408203</v>
      </c>
      <c r="V103" s="43">
        <v>191.38287353515625</v>
      </c>
      <c r="W103" s="43">
        <v>190.42594909667969</v>
      </c>
      <c r="X103" s="43">
        <v>189.47383117675781</v>
      </c>
      <c r="Y103" s="43">
        <v>188.5264892578125</v>
      </c>
      <c r="Z103" s="43">
        <v>187.58387756347656</v>
      </c>
      <c r="AA103" s="43">
        <v>186.64595031738281</v>
      </c>
      <c r="AB103" s="43">
        <v>185.71272277832031</v>
      </c>
      <c r="AC103" s="43">
        <v>184.78416442871094</v>
      </c>
      <c r="AD103" s="43">
        <v>183.86026000976563</v>
      </c>
      <c r="AE103" s="43">
        <v>182.94096374511719</v>
      </c>
      <c r="AF103" s="43">
        <v>182.02627563476563</v>
      </c>
      <c r="AG103" s="43">
        <v>181.11613464355469</v>
      </c>
      <c r="AH103" s="43">
        <v>180.21055603027344</v>
      </c>
      <c r="AI103" s="43">
        <v>179.30949401855469</v>
      </c>
      <c r="AJ103" s="43">
        <v>178.41294860839844</v>
      </c>
    </row>
    <row r="104" spans="1:36">
      <c r="A104" s="43" t="s">
        <v>94</v>
      </c>
      <c r="B104" s="43" t="s">
        <v>111</v>
      </c>
      <c r="C104" s="43"/>
      <c r="D104" s="43"/>
      <c r="E104" s="43"/>
      <c r="F104" s="43"/>
      <c r="G104" s="43"/>
      <c r="H104" s="43"/>
      <c r="I104" s="43"/>
      <c r="J104" s="43">
        <v>67.409996032714844</v>
      </c>
      <c r="K104" s="43">
        <v>134.48295593261719</v>
      </c>
      <c r="L104" s="43">
        <v>201.22052001953125</v>
      </c>
      <c r="M104" s="43">
        <v>200.21444702148438</v>
      </c>
      <c r="N104" s="43">
        <v>199.21339416503906</v>
      </c>
      <c r="O104" s="43">
        <v>198.21733093261719</v>
      </c>
      <c r="P104" s="43">
        <v>197.22627258300781</v>
      </c>
      <c r="Q104" s="43">
        <v>196.24012756347656</v>
      </c>
      <c r="R104" s="43">
        <v>195.25889587402344</v>
      </c>
      <c r="S104" s="43">
        <v>194.2825927734375</v>
      </c>
      <c r="T104" s="43">
        <v>129.19682312011719</v>
      </c>
      <c r="U104" s="43">
        <v>64.4365234375</v>
      </c>
      <c r="V104" s="43"/>
    </row>
    <row r="105" spans="1:36">
      <c r="A105" s="43" t="s">
        <v>193</v>
      </c>
      <c r="B105" s="43" t="s">
        <v>112</v>
      </c>
      <c r="C105" s="43"/>
      <c r="D105" s="43"/>
      <c r="E105" s="43"/>
      <c r="F105" s="43"/>
      <c r="G105" s="43">
        <v>90</v>
      </c>
      <c r="H105" s="43">
        <v>90</v>
      </c>
      <c r="I105" s="43">
        <v>90</v>
      </c>
      <c r="J105" s="43">
        <v>90</v>
      </c>
      <c r="K105" s="43">
        <v>90</v>
      </c>
      <c r="L105" s="43">
        <v>90</v>
      </c>
      <c r="M105" s="43">
        <v>90</v>
      </c>
      <c r="N105" s="43">
        <v>90</v>
      </c>
      <c r="O105" s="43">
        <v>90</v>
      </c>
      <c r="P105" s="43">
        <v>90</v>
      </c>
      <c r="Q105" s="43">
        <v>90</v>
      </c>
      <c r="R105" s="43">
        <v>90</v>
      </c>
      <c r="S105" s="43">
        <v>90</v>
      </c>
      <c r="T105" s="43">
        <v>90</v>
      </c>
      <c r="U105" s="43">
        <v>90</v>
      </c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</row>
    <row r="106" spans="1:36">
      <c r="A106" s="43" t="s">
        <v>67</v>
      </c>
      <c r="B106" s="43" t="s">
        <v>112</v>
      </c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>
        <v>405</v>
      </c>
      <c r="N106" s="43">
        <v>945</v>
      </c>
      <c r="O106" s="43">
        <v>1485</v>
      </c>
      <c r="P106" s="43">
        <v>1935</v>
      </c>
      <c r="Q106" s="43">
        <v>1935</v>
      </c>
      <c r="R106" s="43">
        <v>1935</v>
      </c>
      <c r="S106" s="43">
        <v>1935</v>
      </c>
      <c r="T106" s="43">
        <v>2160</v>
      </c>
      <c r="U106" s="43">
        <v>2160</v>
      </c>
      <c r="V106" s="43">
        <v>2160</v>
      </c>
      <c r="W106" s="43">
        <v>2160</v>
      </c>
      <c r="X106" s="43">
        <v>2250</v>
      </c>
      <c r="Y106" s="43">
        <v>2250</v>
      </c>
      <c r="Z106" s="43">
        <v>2250</v>
      </c>
      <c r="AA106" s="43">
        <v>2250</v>
      </c>
      <c r="AB106" s="43">
        <v>1845</v>
      </c>
      <c r="AC106" s="43">
        <v>1305</v>
      </c>
      <c r="AD106" s="43">
        <v>900</v>
      </c>
      <c r="AE106" s="43">
        <v>450</v>
      </c>
      <c r="AF106" s="43">
        <v>450</v>
      </c>
      <c r="AG106" s="43">
        <v>450</v>
      </c>
      <c r="AH106" s="43">
        <v>450</v>
      </c>
      <c r="AI106" s="43">
        <v>225</v>
      </c>
      <c r="AJ106" s="43">
        <v>225</v>
      </c>
    </row>
    <row r="107" spans="1:36">
      <c r="A107" s="43" t="s">
        <v>95</v>
      </c>
      <c r="B107" s="43" t="s">
        <v>103</v>
      </c>
      <c r="C107" s="43">
        <v>0</v>
      </c>
      <c r="D107" s="43">
        <v>0</v>
      </c>
      <c r="E107" s="43">
        <v>0</v>
      </c>
      <c r="F107" s="43">
        <v>0</v>
      </c>
      <c r="G107" s="43">
        <v>0</v>
      </c>
      <c r="H107" s="43">
        <v>0</v>
      </c>
      <c r="I107" s="43">
        <v>0</v>
      </c>
      <c r="J107" s="43">
        <v>0</v>
      </c>
      <c r="K107" s="43">
        <v>0</v>
      </c>
      <c r="L107" s="43">
        <v>0</v>
      </c>
      <c r="M107" s="43">
        <v>0</v>
      </c>
      <c r="N107" s="43">
        <v>0</v>
      </c>
      <c r="O107" s="43">
        <v>0</v>
      </c>
      <c r="P107" s="43">
        <v>0</v>
      </c>
      <c r="Q107" s="43">
        <v>0</v>
      </c>
      <c r="R107" s="43">
        <v>0</v>
      </c>
      <c r="S107" s="43">
        <v>0</v>
      </c>
      <c r="T107" s="43">
        <v>0</v>
      </c>
      <c r="U107" s="43">
        <v>0</v>
      </c>
      <c r="V107" s="43">
        <v>0</v>
      </c>
      <c r="W107" s="43"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  <c r="AE107" s="43">
        <v>0</v>
      </c>
      <c r="AF107" s="43">
        <v>0</v>
      </c>
      <c r="AG107" s="43">
        <v>0</v>
      </c>
      <c r="AH107" s="43">
        <v>0</v>
      </c>
      <c r="AI107" s="43">
        <v>0</v>
      </c>
      <c r="AJ107" s="43">
        <v>0</v>
      </c>
    </row>
    <row r="108" spans="1:36">
      <c r="A108" s="43" t="s">
        <v>96</v>
      </c>
      <c r="B108" s="43" t="s">
        <v>103</v>
      </c>
      <c r="C108" s="43">
        <v>115</v>
      </c>
      <c r="D108" s="43">
        <v>115</v>
      </c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</row>
    <row r="109" spans="1:36">
      <c r="A109" s="43" t="s">
        <v>97</v>
      </c>
      <c r="B109" s="43" t="s">
        <v>103</v>
      </c>
      <c r="C109" s="43">
        <v>104</v>
      </c>
      <c r="D109" s="43">
        <v>104</v>
      </c>
      <c r="E109" s="43">
        <v>104</v>
      </c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</row>
    <row r="110" spans="1:36">
      <c r="A110" s="43" t="s">
        <v>98</v>
      </c>
      <c r="B110" s="43" t="s">
        <v>103</v>
      </c>
      <c r="C110" s="43">
        <v>115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</row>
    <row r="111" spans="1:36">
      <c r="A111" s="43" t="s">
        <v>99</v>
      </c>
      <c r="B111" s="43" t="s">
        <v>102</v>
      </c>
      <c r="C111" s="43">
        <v>0</v>
      </c>
      <c r="D111" s="43">
        <v>0</v>
      </c>
      <c r="E111" s="43">
        <v>0</v>
      </c>
      <c r="F111" s="43">
        <v>0</v>
      </c>
      <c r="G111" s="43">
        <v>0</v>
      </c>
      <c r="H111" s="43">
        <v>0</v>
      </c>
      <c r="I111" s="43">
        <v>0</v>
      </c>
      <c r="J111" s="43">
        <v>0</v>
      </c>
      <c r="K111" s="43">
        <v>0</v>
      </c>
      <c r="L111" s="43">
        <v>0</v>
      </c>
      <c r="M111" s="43">
        <v>0</v>
      </c>
      <c r="N111" s="43">
        <v>0</v>
      </c>
      <c r="O111" s="43">
        <v>0</v>
      </c>
      <c r="P111" s="43">
        <v>0</v>
      </c>
      <c r="Q111" s="43">
        <v>0</v>
      </c>
      <c r="R111" s="43">
        <v>0</v>
      </c>
      <c r="S111" s="43">
        <v>0</v>
      </c>
      <c r="T111" s="43">
        <v>0</v>
      </c>
      <c r="U111" s="43">
        <v>0</v>
      </c>
      <c r="V111" s="43">
        <v>0</v>
      </c>
    </row>
    <row r="112" spans="1:36">
      <c r="A112" s="43" t="s">
        <v>100</v>
      </c>
      <c r="B112" s="43" t="s">
        <v>102</v>
      </c>
      <c r="C112" s="43">
        <v>23</v>
      </c>
      <c r="D112" s="43">
        <v>23</v>
      </c>
      <c r="E112" s="43">
        <v>0</v>
      </c>
      <c r="F112" s="43">
        <v>0</v>
      </c>
      <c r="G112" s="43">
        <v>0</v>
      </c>
      <c r="H112" s="43">
        <v>0</v>
      </c>
      <c r="I112" s="43">
        <v>0</v>
      </c>
      <c r="J112" s="43">
        <v>0</v>
      </c>
      <c r="K112" s="43">
        <v>0</v>
      </c>
      <c r="L112" s="43">
        <v>0</v>
      </c>
      <c r="M112" s="43">
        <v>0</v>
      </c>
      <c r="N112" s="43">
        <v>0</v>
      </c>
      <c r="O112" s="43">
        <v>0</v>
      </c>
      <c r="P112" s="43">
        <v>0</v>
      </c>
      <c r="Q112" s="43">
        <v>0</v>
      </c>
      <c r="R112" s="43">
        <v>0</v>
      </c>
      <c r="S112" s="43">
        <v>0</v>
      </c>
      <c r="T112" s="43">
        <v>0</v>
      </c>
      <c r="U112" s="43">
        <v>0</v>
      </c>
      <c r="V112" s="43">
        <v>0</v>
      </c>
    </row>
    <row r="113" spans="1:36">
      <c r="A113" s="43" t="s">
        <v>101</v>
      </c>
      <c r="B113" s="43" t="s">
        <v>102</v>
      </c>
      <c r="C113" s="43">
        <v>54.75</v>
      </c>
      <c r="D113" s="43">
        <v>54.75</v>
      </c>
      <c r="E113" s="43">
        <v>0</v>
      </c>
      <c r="F113" s="43">
        <v>0</v>
      </c>
      <c r="G113" s="43">
        <v>0</v>
      </c>
      <c r="H113" s="43">
        <v>0</v>
      </c>
      <c r="I113" s="43">
        <v>0</v>
      </c>
      <c r="J113" s="43">
        <v>0</v>
      </c>
      <c r="K113" s="43">
        <v>0</v>
      </c>
      <c r="L113" s="43">
        <v>0</v>
      </c>
      <c r="M113" s="43">
        <v>0</v>
      </c>
      <c r="N113" s="43">
        <v>0</v>
      </c>
      <c r="O113" s="43">
        <v>0</v>
      </c>
      <c r="P113" s="43">
        <v>0</v>
      </c>
      <c r="Q113" s="43">
        <v>0</v>
      </c>
      <c r="R113" s="43">
        <v>0</v>
      </c>
      <c r="S113" s="43">
        <v>0</v>
      </c>
      <c r="T113" s="43">
        <v>0</v>
      </c>
      <c r="U113" s="43">
        <v>0</v>
      </c>
      <c r="V113" s="43">
        <v>0</v>
      </c>
    </row>
    <row r="114" spans="1:36">
      <c r="A114" s="43" t="s">
        <v>194</v>
      </c>
      <c r="B114" s="43" t="s">
        <v>195</v>
      </c>
      <c r="W114" s="43"/>
      <c r="X114" s="43"/>
      <c r="Y114" s="43"/>
      <c r="Z114" s="43"/>
      <c r="AA114" s="43"/>
      <c r="AB114" s="43"/>
      <c r="AC114" s="43">
        <v>36</v>
      </c>
      <c r="AD114" s="43">
        <v>72</v>
      </c>
      <c r="AE114" s="43">
        <v>72</v>
      </c>
      <c r="AF114" s="43">
        <v>72</v>
      </c>
      <c r="AG114" s="43">
        <v>72</v>
      </c>
      <c r="AH114" s="43">
        <v>108</v>
      </c>
      <c r="AI114" s="43">
        <v>144</v>
      </c>
      <c r="AJ114" s="43">
        <v>180</v>
      </c>
    </row>
    <row r="115" spans="1:36">
      <c r="A115" s="44" t="s">
        <v>196</v>
      </c>
      <c r="B115" s="44" t="s">
        <v>195</v>
      </c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4"/>
      <c r="X115" s="44">
        <v>36</v>
      </c>
      <c r="Y115" s="44">
        <v>72</v>
      </c>
      <c r="Z115" s="44">
        <v>108</v>
      </c>
      <c r="AA115" s="44">
        <v>144</v>
      </c>
      <c r="AB115" s="44">
        <v>180</v>
      </c>
      <c r="AC115" s="44">
        <v>180</v>
      </c>
      <c r="AD115" s="44">
        <v>180</v>
      </c>
      <c r="AE115" s="44">
        <v>180</v>
      </c>
      <c r="AF115" s="44">
        <v>180</v>
      </c>
      <c r="AG115" s="44">
        <v>180</v>
      </c>
      <c r="AH115" s="44">
        <v>144</v>
      </c>
      <c r="AI115" s="44">
        <v>108</v>
      </c>
      <c r="AJ115" s="44">
        <v>72</v>
      </c>
    </row>
    <row r="116" spans="1:36">
      <c r="A116" s="40" t="s">
        <v>197</v>
      </c>
      <c r="C116" s="43">
        <f>SUM(C5:C115)</f>
        <v>13729.645050048828</v>
      </c>
      <c r="D116" s="43">
        <f t="shared" ref="D116:AJ116" si="0">SUM(D5:D115)</f>
        <v>13651.77458190918</v>
      </c>
      <c r="E116" s="43">
        <f t="shared" si="0"/>
        <v>13459.080558776855</v>
      </c>
      <c r="F116" s="43">
        <f t="shared" si="0"/>
        <v>13243.582206726074</v>
      </c>
      <c r="G116" s="43">
        <f t="shared" si="0"/>
        <v>13426.067825317383</v>
      </c>
      <c r="H116" s="43">
        <f t="shared" si="0"/>
        <v>12339.323188781738</v>
      </c>
      <c r="I116" s="43">
        <f t="shared" si="0"/>
        <v>12580.04866027832</v>
      </c>
      <c r="J116" s="43">
        <f t="shared" si="0"/>
        <v>12653.920532226563</v>
      </c>
      <c r="K116" s="43">
        <f t="shared" si="0"/>
        <v>12962.310401916504</v>
      </c>
      <c r="L116" s="43">
        <f t="shared" si="0"/>
        <v>13036.101600646973</v>
      </c>
      <c r="M116" s="43">
        <f t="shared" si="0"/>
        <v>13447.074104309082</v>
      </c>
      <c r="N116" s="43">
        <f t="shared" si="0"/>
        <v>13993.497535705566</v>
      </c>
      <c r="O116" s="43">
        <f t="shared" si="0"/>
        <v>13368.547691345215</v>
      </c>
      <c r="P116" s="43">
        <f t="shared" si="0"/>
        <v>13568.341651916504</v>
      </c>
      <c r="Q116" s="43">
        <f t="shared" si="0"/>
        <v>13206.162788391113</v>
      </c>
      <c r="R116" s="43">
        <f t="shared" si="0"/>
        <v>13213.180488586426</v>
      </c>
      <c r="S116" s="43">
        <f t="shared" si="0"/>
        <v>13868.268333435059</v>
      </c>
      <c r="T116" s="43">
        <f t="shared" si="0"/>
        <v>13579.369491577148</v>
      </c>
      <c r="U116" s="43">
        <f t="shared" si="0"/>
        <v>14583.025375366211</v>
      </c>
      <c r="V116" s="43">
        <f t="shared" si="0"/>
        <v>14503.673484802246</v>
      </c>
      <c r="W116" s="43">
        <f t="shared" si="0"/>
        <v>14476.012245178223</v>
      </c>
      <c r="X116" s="43">
        <f t="shared" si="0"/>
        <v>14929.723518371582</v>
      </c>
      <c r="Y116" s="43">
        <f t="shared" si="0"/>
        <v>15669.382667541504</v>
      </c>
      <c r="Z116" s="43">
        <f t="shared" si="0"/>
        <v>15050.101554870605</v>
      </c>
      <c r="AA116" s="43">
        <f t="shared" si="0"/>
        <v>16593.505516052246</v>
      </c>
      <c r="AB116" s="43">
        <f t="shared" si="0"/>
        <v>16573.918663024902</v>
      </c>
      <c r="AC116" s="43">
        <f t="shared" si="0"/>
        <v>17579.496467590332</v>
      </c>
      <c r="AD116" s="43">
        <f t="shared" si="0"/>
        <v>17497.653663635254</v>
      </c>
      <c r="AE116" s="43">
        <f t="shared" si="0"/>
        <v>18546.734367370605</v>
      </c>
      <c r="AF116" s="43">
        <f t="shared" si="0"/>
        <v>18545.819679260254</v>
      </c>
      <c r="AG116" s="43">
        <f t="shared" si="0"/>
        <v>18544.909538269043</v>
      </c>
      <c r="AH116" s="43">
        <f t="shared" si="0"/>
        <v>18544.003959655762</v>
      </c>
      <c r="AI116" s="43">
        <f t="shared" si="0"/>
        <v>18318.102897644043</v>
      </c>
      <c r="AJ116" s="43">
        <f t="shared" si="0"/>
        <v>18317.206352233887</v>
      </c>
    </row>
    <row r="117" spans="1:36">
      <c r="A117" s="40" t="s">
        <v>198</v>
      </c>
      <c r="C117" s="43">
        <f>SUM(C66:C72)+SUM(C107:C110)</f>
        <v>1558.3770446777344</v>
      </c>
      <c r="D117" s="43">
        <f t="shared" ref="D117:AJ117" si="1">SUM(D66:D72)+SUM(D107:D110)</f>
        <v>1443.3770446777344</v>
      </c>
      <c r="E117" s="43">
        <f t="shared" si="1"/>
        <v>805.22430419921875</v>
      </c>
      <c r="F117" s="43">
        <f t="shared" si="1"/>
        <v>701.22430419921875</v>
      </c>
      <c r="G117" s="43">
        <f t="shared" si="1"/>
        <v>701.22430419921875</v>
      </c>
      <c r="H117" s="43">
        <f t="shared" si="1"/>
        <v>0</v>
      </c>
      <c r="I117" s="43">
        <f t="shared" si="1"/>
        <v>0</v>
      </c>
      <c r="J117" s="43">
        <f t="shared" si="1"/>
        <v>0</v>
      </c>
      <c r="K117" s="43">
        <f t="shared" si="1"/>
        <v>0</v>
      </c>
      <c r="L117" s="43">
        <f t="shared" si="1"/>
        <v>0</v>
      </c>
      <c r="M117" s="43">
        <f t="shared" si="1"/>
        <v>0</v>
      </c>
      <c r="N117" s="43">
        <f t="shared" si="1"/>
        <v>0</v>
      </c>
      <c r="O117" s="43">
        <f t="shared" si="1"/>
        <v>0</v>
      </c>
      <c r="P117" s="43">
        <f t="shared" si="1"/>
        <v>0</v>
      </c>
      <c r="Q117" s="43">
        <f t="shared" si="1"/>
        <v>0</v>
      </c>
      <c r="R117" s="43">
        <f t="shared" si="1"/>
        <v>0</v>
      </c>
      <c r="S117" s="43">
        <f t="shared" si="1"/>
        <v>0</v>
      </c>
      <c r="T117" s="43">
        <f t="shared" si="1"/>
        <v>0</v>
      </c>
      <c r="U117" s="43">
        <f t="shared" si="1"/>
        <v>0</v>
      </c>
      <c r="V117" s="43">
        <f t="shared" si="1"/>
        <v>0</v>
      </c>
      <c r="W117" s="43">
        <f t="shared" si="1"/>
        <v>0</v>
      </c>
      <c r="X117" s="43">
        <f t="shared" si="1"/>
        <v>0</v>
      </c>
      <c r="Y117" s="43">
        <f t="shared" si="1"/>
        <v>0</v>
      </c>
      <c r="Z117" s="43">
        <f t="shared" si="1"/>
        <v>0</v>
      </c>
      <c r="AA117" s="43">
        <f t="shared" si="1"/>
        <v>0</v>
      </c>
      <c r="AB117" s="43">
        <f t="shared" si="1"/>
        <v>0</v>
      </c>
      <c r="AC117" s="43">
        <f t="shared" si="1"/>
        <v>0</v>
      </c>
      <c r="AD117" s="43">
        <f t="shared" si="1"/>
        <v>0</v>
      </c>
      <c r="AE117" s="43">
        <f t="shared" si="1"/>
        <v>0</v>
      </c>
      <c r="AF117" s="43">
        <f t="shared" si="1"/>
        <v>0</v>
      </c>
      <c r="AG117" s="43">
        <f t="shared" si="1"/>
        <v>0</v>
      </c>
      <c r="AH117" s="43">
        <f t="shared" si="1"/>
        <v>0</v>
      </c>
      <c r="AI117" s="43">
        <f t="shared" si="1"/>
        <v>0</v>
      </c>
      <c r="AJ117" s="43">
        <f t="shared" si="1"/>
        <v>0</v>
      </c>
    </row>
    <row r="118" spans="1:36">
      <c r="A118" s="40" t="s">
        <v>199</v>
      </c>
      <c r="C118" s="43">
        <f t="shared" ref="C118" si="2">SUM(C111:C113)</f>
        <v>77.75</v>
      </c>
      <c r="D118" s="43">
        <f t="shared" ref="D118:AJ118" si="3">SUM(D111:D113)</f>
        <v>77.75</v>
      </c>
      <c r="E118" s="43">
        <f t="shared" si="3"/>
        <v>0</v>
      </c>
      <c r="F118" s="43">
        <f t="shared" si="3"/>
        <v>0</v>
      </c>
      <c r="G118" s="43">
        <f t="shared" si="3"/>
        <v>0</v>
      </c>
      <c r="H118" s="43">
        <f t="shared" si="3"/>
        <v>0</v>
      </c>
      <c r="I118" s="43">
        <f t="shared" si="3"/>
        <v>0</v>
      </c>
      <c r="J118" s="43">
        <f t="shared" si="3"/>
        <v>0</v>
      </c>
      <c r="K118" s="43">
        <f t="shared" si="3"/>
        <v>0</v>
      </c>
      <c r="L118" s="43">
        <f t="shared" si="3"/>
        <v>0</v>
      </c>
      <c r="M118" s="43">
        <f t="shared" si="3"/>
        <v>0</v>
      </c>
      <c r="N118" s="43">
        <f t="shared" si="3"/>
        <v>0</v>
      </c>
      <c r="O118" s="43">
        <f t="shared" si="3"/>
        <v>0</v>
      </c>
      <c r="P118" s="43">
        <f t="shared" si="3"/>
        <v>0</v>
      </c>
      <c r="Q118" s="43">
        <f t="shared" si="3"/>
        <v>0</v>
      </c>
      <c r="R118" s="43">
        <f t="shared" si="3"/>
        <v>0</v>
      </c>
      <c r="S118" s="43">
        <f t="shared" si="3"/>
        <v>0</v>
      </c>
      <c r="T118" s="43">
        <f t="shared" si="3"/>
        <v>0</v>
      </c>
      <c r="U118" s="43">
        <f t="shared" si="3"/>
        <v>0</v>
      </c>
      <c r="V118" s="43">
        <f t="shared" si="3"/>
        <v>0</v>
      </c>
      <c r="W118" s="43">
        <f t="shared" si="3"/>
        <v>0</v>
      </c>
      <c r="X118" s="43">
        <f t="shared" si="3"/>
        <v>0</v>
      </c>
      <c r="Y118" s="43">
        <f t="shared" si="3"/>
        <v>0</v>
      </c>
      <c r="Z118" s="43">
        <f t="shared" si="3"/>
        <v>0</v>
      </c>
      <c r="AA118" s="43">
        <f t="shared" si="3"/>
        <v>0</v>
      </c>
      <c r="AB118" s="43">
        <f t="shared" si="3"/>
        <v>0</v>
      </c>
      <c r="AC118" s="43">
        <f t="shared" si="3"/>
        <v>0</v>
      </c>
      <c r="AD118" s="43">
        <f t="shared" si="3"/>
        <v>0</v>
      </c>
      <c r="AE118" s="43">
        <f t="shared" si="3"/>
        <v>0</v>
      </c>
      <c r="AF118" s="43">
        <f t="shared" si="3"/>
        <v>0</v>
      </c>
      <c r="AG118" s="43">
        <f t="shared" si="3"/>
        <v>0</v>
      </c>
      <c r="AH118" s="43">
        <f t="shared" si="3"/>
        <v>0</v>
      </c>
      <c r="AI118" s="43">
        <f t="shared" si="3"/>
        <v>0</v>
      </c>
      <c r="AJ118" s="43">
        <f t="shared" si="3"/>
        <v>0</v>
      </c>
    </row>
    <row r="119" spans="1:36">
      <c r="A119" s="40" t="s">
        <v>155</v>
      </c>
      <c r="C119" s="43">
        <f t="shared" ref="C119" si="4">SUM(C5:C10)</f>
        <v>1370.5180435180664</v>
      </c>
      <c r="D119" s="43">
        <f t="shared" ref="D119:AJ119" si="5">SUM(D5:D10)</f>
        <v>1407.647575378418</v>
      </c>
      <c r="E119" s="43">
        <f t="shared" si="5"/>
        <v>1430.8562927246094</v>
      </c>
      <c r="F119" s="43">
        <f t="shared" si="5"/>
        <v>1436.3579406738281</v>
      </c>
      <c r="G119" s="43">
        <f t="shared" si="5"/>
        <v>1441.8435592651367</v>
      </c>
      <c r="H119" s="43">
        <f t="shared" si="5"/>
        <v>1447.3232269287109</v>
      </c>
      <c r="I119" s="43">
        <f t="shared" si="5"/>
        <v>1453.4486923217773</v>
      </c>
      <c r="J119" s="43">
        <f t="shared" si="5"/>
        <v>1459.9105682373047</v>
      </c>
      <c r="K119" s="43">
        <f t="shared" si="5"/>
        <v>1466.6274719238281</v>
      </c>
      <c r="L119" s="43">
        <f t="shared" si="5"/>
        <v>1473.6811065673828</v>
      </c>
      <c r="M119" s="43">
        <f t="shared" si="5"/>
        <v>1480.6596832275391</v>
      </c>
      <c r="N119" s="43">
        <f t="shared" si="5"/>
        <v>1488.0841674804688</v>
      </c>
      <c r="O119" s="43">
        <f t="shared" si="5"/>
        <v>1495.7303009033203</v>
      </c>
      <c r="P119" s="43">
        <f t="shared" si="5"/>
        <v>1498.5153198242188</v>
      </c>
      <c r="Q119" s="43">
        <f t="shared" si="5"/>
        <v>1506.3226013183594</v>
      </c>
      <c r="R119" s="43">
        <f t="shared" si="5"/>
        <v>1514.321533203125</v>
      </c>
      <c r="S119" s="43">
        <f t="shared" si="5"/>
        <v>1522.3856811523438</v>
      </c>
      <c r="T119" s="43">
        <f t="shared" si="5"/>
        <v>1530.4582824707031</v>
      </c>
      <c r="U119" s="43">
        <f t="shared" si="5"/>
        <v>1535.0807037353516</v>
      </c>
      <c r="V119" s="43">
        <f t="shared" si="5"/>
        <v>1546.6905517578125</v>
      </c>
      <c r="W119" s="43">
        <f t="shared" si="5"/>
        <v>1554.9862365722656</v>
      </c>
      <c r="X119" s="43">
        <f t="shared" si="5"/>
        <v>1563.2496032714844</v>
      </c>
      <c r="Y119" s="43">
        <f t="shared" si="5"/>
        <v>1573.8560943603516</v>
      </c>
      <c r="Z119" s="43">
        <f t="shared" si="5"/>
        <v>1575.9176177978516</v>
      </c>
      <c r="AA119" s="43">
        <f t="shared" si="5"/>
        <v>1584.2595062255859</v>
      </c>
      <c r="AB119" s="43">
        <f t="shared" si="5"/>
        <v>1596.2057342529297</v>
      </c>
      <c r="AC119" s="43">
        <f t="shared" si="5"/>
        <v>1606.7120971679688</v>
      </c>
      <c r="AD119" s="43">
        <f t="shared" si="5"/>
        <v>1618.5932464599609</v>
      </c>
      <c r="AE119" s="43">
        <f t="shared" si="5"/>
        <v>1618.5932464599609</v>
      </c>
      <c r="AF119" s="43">
        <f t="shared" si="5"/>
        <v>1618.5932464599609</v>
      </c>
      <c r="AG119" s="43">
        <f t="shared" si="5"/>
        <v>1618.5932464599609</v>
      </c>
      <c r="AH119" s="43">
        <f t="shared" si="5"/>
        <v>1618.5932464599609</v>
      </c>
      <c r="AI119" s="43">
        <f t="shared" si="5"/>
        <v>1618.5932464599609</v>
      </c>
      <c r="AJ119" s="43">
        <f t="shared" si="5"/>
        <v>1618.5932464599609</v>
      </c>
    </row>
    <row r="120" spans="1:36">
      <c r="A120" s="40" t="s">
        <v>200</v>
      </c>
      <c r="C120" s="43">
        <f>C116-C117-C118-C119</f>
        <v>10722.999961853027</v>
      </c>
      <c r="D120" s="43">
        <f t="shared" ref="D120:AJ120" si="6">D116-D117-D118-D119</f>
        <v>10722.999961853027</v>
      </c>
      <c r="E120" s="43">
        <f t="shared" si="6"/>
        <v>11222.999961853027</v>
      </c>
      <c r="F120" s="43">
        <f t="shared" si="6"/>
        <v>11105.999961853027</v>
      </c>
      <c r="G120" s="43">
        <f t="shared" si="6"/>
        <v>11282.999961853027</v>
      </c>
      <c r="H120" s="43">
        <f t="shared" si="6"/>
        <v>10891.999961853027</v>
      </c>
      <c r="I120" s="43">
        <f t="shared" si="6"/>
        <v>11126.599967956543</v>
      </c>
      <c r="J120" s="43">
        <f t="shared" si="6"/>
        <v>11194.009963989258</v>
      </c>
      <c r="K120" s="43">
        <f t="shared" si="6"/>
        <v>11495.682929992676</v>
      </c>
      <c r="L120" s="43">
        <f t="shared" si="6"/>
        <v>11562.42049407959</v>
      </c>
      <c r="M120" s="43">
        <f t="shared" si="6"/>
        <v>11966.414421081543</v>
      </c>
      <c r="N120" s="43">
        <f t="shared" si="6"/>
        <v>12505.413368225098</v>
      </c>
      <c r="O120" s="43">
        <f t="shared" si="6"/>
        <v>11872.817390441895</v>
      </c>
      <c r="P120" s="43">
        <f t="shared" si="6"/>
        <v>12069.826332092285</v>
      </c>
      <c r="Q120" s="43">
        <f t="shared" si="6"/>
        <v>11699.840187072754</v>
      </c>
      <c r="R120" s="43">
        <f t="shared" si="6"/>
        <v>11698.858955383301</v>
      </c>
      <c r="S120" s="43">
        <f t="shared" si="6"/>
        <v>12345.882652282715</v>
      </c>
      <c r="T120" s="43">
        <f t="shared" si="6"/>
        <v>12048.911209106445</v>
      </c>
      <c r="U120" s="43">
        <f t="shared" si="6"/>
        <v>13047.944671630859</v>
      </c>
      <c r="V120" s="43">
        <f t="shared" si="6"/>
        <v>12956.982933044434</v>
      </c>
      <c r="W120" s="43">
        <f t="shared" si="6"/>
        <v>12921.026008605957</v>
      </c>
      <c r="X120" s="43">
        <f t="shared" si="6"/>
        <v>13366.473915100098</v>
      </c>
      <c r="Y120" s="43">
        <f t="shared" si="6"/>
        <v>14095.526573181152</v>
      </c>
      <c r="Z120" s="43">
        <f t="shared" si="6"/>
        <v>13474.183937072754</v>
      </c>
      <c r="AA120" s="43">
        <f t="shared" si="6"/>
        <v>15009.24600982666</v>
      </c>
      <c r="AB120" s="43">
        <f t="shared" si="6"/>
        <v>14977.712928771973</v>
      </c>
      <c r="AC120" s="43">
        <f t="shared" si="6"/>
        <v>15972.784370422363</v>
      </c>
      <c r="AD120" s="43">
        <f t="shared" si="6"/>
        <v>15879.060417175293</v>
      </c>
      <c r="AE120" s="43">
        <f t="shared" si="6"/>
        <v>16928.141120910645</v>
      </c>
      <c r="AF120" s="43">
        <f t="shared" si="6"/>
        <v>16927.226432800293</v>
      </c>
      <c r="AG120" s="43">
        <f t="shared" si="6"/>
        <v>16926.316291809082</v>
      </c>
      <c r="AH120" s="43">
        <f t="shared" si="6"/>
        <v>16925.410713195801</v>
      </c>
      <c r="AI120" s="43">
        <f t="shared" si="6"/>
        <v>16699.509651184082</v>
      </c>
      <c r="AJ120" s="43">
        <f t="shared" si="6"/>
        <v>16698.613105773926</v>
      </c>
    </row>
    <row r="121" spans="1:36"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</row>
    <row r="123" spans="1:36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</row>
    <row r="124" spans="1:36">
      <c r="A124" s="40" t="s">
        <v>157</v>
      </c>
      <c r="C124" s="46">
        <v>9346.5400000000009</v>
      </c>
      <c r="D124" s="46">
        <v>10336.35</v>
      </c>
      <c r="E124" s="46">
        <v>10146.16</v>
      </c>
      <c r="F124" s="46">
        <v>10176.44</v>
      </c>
      <c r="G124" s="46">
        <v>10205.89</v>
      </c>
      <c r="H124" s="46">
        <v>9633.49</v>
      </c>
      <c r="I124" s="46">
        <v>9705.67</v>
      </c>
      <c r="J124" s="46">
        <v>9799.7800000000007</v>
      </c>
      <c r="K124" s="46">
        <v>9860.7000000000007</v>
      </c>
      <c r="L124" s="46">
        <v>9994.4599999999991</v>
      </c>
      <c r="M124" s="46">
        <v>10123.530000000001</v>
      </c>
      <c r="N124" s="46">
        <v>10282.040000000001</v>
      </c>
      <c r="O124" s="46">
        <v>10455.6</v>
      </c>
      <c r="P124" s="46">
        <v>9903.69</v>
      </c>
      <c r="Q124" s="46">
        <v>10087.39</v>
      </c>
      <c r="R124" s="46">
        <v>10284.379999999999</v>
      </c>
      <c r="S124" s="46">
        <v>10485.620000000001</v>
      </c>
      <c r="T124" s="46">
        <v>10687.36</v>
      </c>
      <c r="U124" s="46">
        <v>10659.11</v>
      </c>
      <c r="V124" s="46">
        <v>11086.82</v>
      </c>
      <c r="W124" s="46">
        <v>11303.37</v>
      </c>
      <c r="X124" s="46">
        <v>11517.99</v>
      </c>
      <c r="Y124" s="46">
        <v>11888.74</v>
      </c>
      <c r="Z124" s="46">
        <v>11699.51</v>
      </c>
      <c r="AA124" s="46">
        <v>11909.39</v>
      </c>
      <c r="AB124" s="46">
        <v>12373.56</v>
      </c>
      <c r="AC124" s="46">
        <v>12739.37</v>
      </c>
      <c r="AD124" s="46">
        <v>13195.97</v>
      </c>
      <c r="AE124" s="47">
        <f>AD124</f>
        <v>13195.97</v>
      </c>
      <c r="AF124" s="47">
        <f t="shared" ref="AF124:AJ124" si="7">AE124</f>
        <v>13195.97</v>
      </c>
      <c r="AG124" s="47">
        <f t="shared" si="7"/>
        <v>13195.97</v>
      </c>
      <c r="AH124" s="47">
        <f t="shared" si="7"/>
        <v>13195.97</v>
      </c>
      <c r="AI124" s="47">
        <f t="shared" si="7"/>
        <v>13195.97</v>
      </c>
      <c r="AJ124" s="47">
        <f t="shared" si="7"/>
        <v>13195.97</v>
      </c>
    </row>
    <row r="125" spans="1:36">
      <c r="A125" s="40" t="s">
        <v>158</v>
      </c>
      <c r="C125" s="46">
        <f t="shared" ref="C125:AD125" si="8">C119/1.2</f>
        <v>1142.0983695983887</v>
      </c>
      <c r="D125" s="46">
        <f t="shared" si="8"/>
        <v>1173.0396461486816</v>
      </c>
      <c r="E125" s="46">
        <f t="shared" si="8"/>
        <v>1192.3802439371746</v>
      </c>
      <c r="F125" s="46">
        <f t="shared" si="8"/>
        <v>1196.9649505615234</v>
      </c>
      <c r="G125" s="46">
        <f t="shared" si="8"/>
        <v>1201.536299387614</v>
      </c>
      <c r="H125" s="46">
        <f t="shared" si="8"/>
        <v>1206.1026891072593</v>
      </c>
      <c r="I125" s="46">
        <f t="shared" si="8"/>
        <v>1211.2072436014812</v>
      </c>
      <c r="J125" s="46">
        <f t="shared" si="8"/>
        <v>1216.5921401977539</v>
      </c>
      <c r="K125" s="46">
        <f t="shared" si="8"/>
        <v>1222.1895599365234</v>
      </c>
      <c r="L125" s="46">
        <f t="shared" si="8"/>
        <v>1228.0675888061523</v>
      </c>
      <c r="M125" s="46">
        <f t="shared" si="8"/>
        <v>1233.8830693562827</v>
      </c>
      <c r="N125" s="46">
        <f t="shared" si="8"/>
        <v>1240.0701395670574</v>
      </c>
      <c r="O125" s="46">
        <f t="shared" si="8"/>
        <v>1246.4419174194336</v>
      </c>
      <c r="P125" s="46">
        <f t="shared" si="8"/>
        <v>1248.7627665201824</v>
      </c>
      <c r="Q125" s="46">
        <f t="shared" si="8"/>
        <v>1255.2688344319663</v>
      </c>
      <c r="R125" s="46">
        <f t="shared" si="8"/>
        <v>1261.9346110026042</v>
      </c>
      <c r="S125" s="46">
        <f t="shared" si="8"/>
        <v>1268.6547342936199</v>
      </c>
      <c r="T125" s="46">
        <f t="shared" si="8"/>
        <v>1275.3819020589194</v>
      </c>
      <c r="U125" s="46">
        <f t="shared" si="8"/>
        <v>1279.2339197794597</v>
      </c>
      <c r="V125" s="46">
        <f t="shared" si="8"/>
        <v>1288.9087931315105</v>
      </c>
      <c r="W125" s="46">
        <f t="shared" si="8"/>
        <v>1295.8218638102214</v>
      </c>
      <c r="X125" s="46">
        <f t="shared" si="8"/>
        <v>1302.7080027262371</v>
      </c>
      <c r="Y125" s="46">
        <f t="shared" si="8"/>
        <v>1311.546745300293</v>
      </c>
      <c r="Z125" s="46">
        <f t="shared" si="8"/>
        <v>1313.2646814982097</v>
      </c>
      <c r="AA125" s="46">
        <f t="shared" si="8"/>
        <v>1320.2162551879883</v>
      </c>
      <c r="AB125" s="46">
        <f t="shared" si="8"/>
        <v>1330.1714452107749</v>
      </c>
      <c r="AC125" s="46">
        <f t="shared" si="8"/>
        <v>1338.9267476399741</v>
      </c>
      <c r="AD125" s="46">
        <f t="shared" si="8"/>
        <v>1348.8277053833008</v>
      </c>
    </row>
    <row r="126" spans="1:36">
      <c r="A126" s="40" t="s">
        <v>153</v>
      </c>
      <c r="C126" s="46">
        <v>1142.0983315443848</v>
      </c>
      <c r="D126" s="46">
        <v>1173.0396492247994</v>
      </c>
      <c r="E126" s="46">
        <v>1192.3802169052137</v>
      </c>
      <c r="F126" s="46">
        <v>1196.964909585628</v>
      </c>
      <c r="G126" s="46">
        <v>1201.5362272660425</v>
      </c>
      <c r="H126" s="46">
        <v>1206.1026699464569</v>
      </c>
      <c r="I126" s="46">
        <v>1211.2072376268713</v>
      </c>
      <c r="J126" s="46">
        <v>1216.5920553072858</v>
      </c>
      <c r="K126" s="46">
        <v>1222.1894979877004</v>
      </c>
      <c r="L126" s="46">
        <v>1228.0675656681144</v>
      </c>
      <c r="M126" s="46">
        <v>1233.8830083485291</v>
      </c>
      <c r="N126" s="46">
        <v>1240.0700760289435</v>
      </c>
      <c r="O126" s="46">
        <v>1246.4418937093578</v>
      </c>
      <c r="P126" s="46">
        <v>1248.7627113897724</v>
      </c>
      <c r="Q126" s="46">
        <v>1255.2687790701866</v>
      </c>
      <c r="R126" s="46">
        <v>1261.9345967506013</v>
      </c>
      <c r="S126" s="46">
        <v>1268.6546644310156</v>
      </c>
      <c r="T126" s="46">
        <v>1275.3818571114302</v>
      </c>
      <c r="U126" s="46">
        <v>1279.2339247918446</v>
      </c>
      <c r="V126" s="46">
        <v>1288.9087424722593</v>
      </c>
      <c r="W126" s="46">
        <v>1295.8218101526738</v>
      </c>
      <c r="X126" s="46">
        <v>1302.7080028330881</v>
      </c>
      <c r="Y126" s="46">
        <v>1311.5466955135025</v>
      </c>
      <c r="Z126" s="46">
        <v>1313.2646381939171</v>
      </c>
      <c r="AA126" s="46">
        <v>1320.2162058743315</v>
      </c>
      <c r="AB126" s="46">
        <v>1330.171398554746</v>
      </c>
      <c r="AC126" s="46">
        <v>1338.9267162351607</v>
      </c>
      <c r="AD126" s="46">
        <v>1348.8276589155751</v>
      </c>
      <c r="AE126" s="47">
        <f>AD126</f>
        <v>1348.8276589155751</v>
      </c>
      <c r="AF126" s="47">
        <f t="shared" ref="AF126:AJ126" si="9">AE126</f>
        <v>1348.8276589155751</v>
      </c>
      <c r="AG126" s="47">
        <f t="shared" si="9"/>
        <v>1348.8276589155751</v>
      </c>
      <c r="AH126" s="47">
        <f t="shared" si="9"/>
        <v>1348.8276589155751</v>
      </c>
      <c r="AI126" s="47">
        <f t="shared" si="9"/>
        <v>1348.8276589155751</v>
      </c>
      <c r="AJ126" s="47">
        <f t="shared" si="9"/>
        <v>1348.8276589155751</v>
      </c>
    </row>
    <row r="127" spans="1:36">
      <c r="A127" s="40" t="s">
        <v>156</v>
      </c>
      <c r="C127" s="46">
        <f>C124-C126</f>
        <v>8204.4416684556163</v>
      </c>
      <c r="D127" s="46">
        <f t="shared" ref="D127:U127" si="10">D124-D126</f>
        <v>9163.3103507752003</v>
      </c>
      <c r="E127" s="46">
        <f t="shared" si="10"/>
        <v>8953.7797830947857</v>
      </c>
      <c r="F127" s="46">
        <f t="shared" si="10"/>
        <v>8979.475090414373</v>
      </c>
      <c r="G127" s="46">
        <f t="shared" si="10"/>
        <v>9004.3537727339572</v>
      </c>
      <c r="H127" s="46">
        <f t="shared" si="10"/>
        <v>8427.3873300535433</v>
      </c>
      <c r="I127" s="46">
        <f t="shared" si="10"/>
        <v>8494.4627623731285</v>
      </c>
      <c r="J127" s="46">
        <f t="shared" si="10"/>
        <v>8583.1879446927142</v>
      </c>
      <c r="K127" s="46">
        <f t="shared" si="10"/>
        <v>8638.510502012301</v>
      </c>
      <c r="L127" s="46">
        <f t="shared" si="10"/>
        <v>8766.3924343318849</v>
      </c>
      <c r="M127" s="46">
        <f t="shared" si="10"/>
        <v>8889.6469916514725</v>
      </c>
      <c r="N127" s="46">
        <f t="shared" si="10"/>
        <v>9041.9699239710571</v>
      </c>
      <c r="O127" s="46">
        <f t="shared" si="10"/>
        <v>9209.1581062906425</v>
      </c>
      <c r="P127" s="46">
        <f t="shared" si="10"/>
        <v>8654.9272886102281</v>
      </c>
      <c r="Q127" s="46">
        <f t="shared" si="10"/>
        <v>8832.1212209298137</v>
      </c>
      <c r="R127" s="46">
        <f t="shared" si="10"/>
        <v>9022.4454032493977</v>
      </c>
      <c r="S127" s="46">
        <f t="shared" si="10"/>
        <v>9216.9653355689843</v>
      </c>
      <c r="T127" s="46">
        <f t="shared" si="10"/>
        <v>9411.9781428885708</v>
      </c>
      <c r="U127" s="46">
        <f t="shared" si="10"/>
        <v>9379.8760752081562</v>
      </c>
      <c r="V127" s="46">
        <f t="shared" ref="V127" si="11">V124-V126</f>
        <v>9797.9112575277395</v>
      </c>
      <c r="W127" s="46">
        <f t="shared" ref="W127" si="12">W124-W126</f>
        <v>10007.548189847326</v>
      </c>
      <c r="X127" s="46">
        <f t="shared" ref="X127" si="13">X124-X126</f>
        <v>10215.281997166912</v>
      </c>
      <c r="Y127" s="46">
        <f t="shared" ref="Y127" si="14">Y124-Y126</f>
        <v>10577.193304486496</v>
      </c>
      <c r="Z127" s="46">
        <f t="shared" ref="Z127" si="15">Z124-Z126</f>
        <v>10386.245361806083</v>
      </c>
      <c r="AA127" s="46">
        <f t="shared" ref="AA127" si="16">AA124-AA126</f>
        <v>10589.173794125669</v>
      </c>
      <c r="AB127" s="46">
        <f t="shared" ref="AB127" si="17">AB124-AB126</f>
        <v>11043.388601445253</v>
      </c>
      <c r="AC127" s="46">
        <f t="shared" ref="AC127" si="18">AC124-AC126</f>
        <v>11400.44328376484</v>
      </c>
      <c r="AD127" s="46">
        <f t="shared" ref="AD127" si="19">AD124-AD126</f>
        <v>11847.142341084424</v>
      </c>
      <c r="AE127" s="46">
        <f t="shared" ref="AE127" si="20">AE124-AE126</f>
        <v>11847.142341084424</v>
      </c>
      <c r="AF127" s="46">
        <f t="shared" ref="AF127" si="21">AF124-AF126</f>
        <v>11847.142341084424</v>
      </c>
      <c r="AG127" s="46">
        <f t="shared" ref="AG127" si="22">AG124-AG126</f>
        <v>11847.142341084424</v>
      </c>
      <c r="AH127" s="46">
        <f t="shared" ref="AH127" si="23">AH124-AH126</f>
        <v>11847.142341084424</v>
      </c>
      <c r="AI127" s="46">
        <f t="shared" ref="AI127" si="24">AI124-AI126</f>
        <v>11847.142341084424</v>
      </c>
      <c r="AJ127" s="46">
        <f t="shared" ref="AJ127" si="25">AJ124-AJ126</f>
        <v>11847.142341084424</v>
      </c>
    </row>
    <row r="128" spans="1:36"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</row>
    <row r="131" spans="1:22">
      <c r="A131" s="41"/>
    </row>
    <row r="132" spans="1:22">
      <c r="A132" s="39"/>
      <c r="B132" s="39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</row>
    <row r="133" spans="1:22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</row>
    <row r="134" spans="1:22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</row>
    <row r="135" spans="1:22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</row>
    <row r="136" spans="1:22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</row>
    <row r="137" spans="1:22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</row>
    <row r="138" spans="1:22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</row>
    <row r="139" spans="1:22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</row>
    <row r="140" spans="1:22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</row>
    <row r="141" spans="1:22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</row>
    <row r="142" spans="1:22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</row>
    <row r="143" spans="1:22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</row>
    <row r="144" spans="1:22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</row>
    <row r="145" spans="1:22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</row>
    <row r="146" spans="1:22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</row>
    <row r="147" spans="1:22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</row>
    <row r="148" spans="1:22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</row>
    <row r="149" spans="1:22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</row>
    <row r="150" spans="1:22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</row>
    <row r="151" spans="1:22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</row>
    <row r="152" spans="1:22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</row>
    <row r="153" spans="1:22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</row>
    <row r="154" spans="1:22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</row>
    <row r="155" spans="1:22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</row>
    <row r="156" spans="1:22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</row>
    <row r="157" spans="1:22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</row>
    <row r="158" spans="1:22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</row>
    <row r="159" spans="1:22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</row>
    <row r="160" spans="1:22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</row>
    <row r="161" spans="1:22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</row>
    <row r="162" spans="1:22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</row>
    <row r="163" spans="1:22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</row>
    <row r="164" spans="1:22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</row>
    <row r="165" spans="1:22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</row>
    <row r="166" spans="1:22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</row>
    <row r="167" spans="1:22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</row>
    <row r="168" spans="1:22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</row>
    <row r="169" spans="1:22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</row>
    <row r="170" spans="1:22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</row>
    <row r="171" spans="1:22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</row>
    <row r="172" spans="1:22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</row>
    <row r="173" spans="1:22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</row>
    <row r="174" spans="1:22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</row>
    <row r="175" spans="1:22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</row>
    <row r="176" spans="1:22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</row>
    <row r="177" spans="1:22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</row>
    <row r="178" spans="1:22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</row>
    <row r="179" spans="1:22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</row>
    <row r="180" spans="1:22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</row>
    <row r="181" spans="1:22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</row>
    <row r="182" spans="1:22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</row>
    <row r="183" spans="1:22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</row>
    <row r="184" spans="1:22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</row>
    <row r="185" spans="1:22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</row>
    <row r="186" spans="1:22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</row>
    <row r="187" spans="1:22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</row>
    <row r="188" spans="1:22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</row>
    <row r="189" spans="1:22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</row>
    <row r="190" spans="1:22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</row>
    <row r="191" spans="1:22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</row>
    <row r="192" spans="1:22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</row>
    <row r="193" spans="1:22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</row>
    <row r="194" spans="1:22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</row>
    <row r="195" spans="1:22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</row>
    <row r="196" spans="1:22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</row>
    <row r="197" spans="1:22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</row>
    <row r="198" spans="1:22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</row>
    <row r="199" spans="1:22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</row>
    <row r="200" spans="1:22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</row>
    <row r="201" spans="1:22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</row>
    <row r="202" spans="1:22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</row>
    <row r="203" spans="1:22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</row>
    <row r="204" spans="1:22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</row>
    <row r="205" spans="1:22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</row>
    <row r="206" spans="1:22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</row>
    <row r="207" spans="1:22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</row>
    <row r="208" spans="1:22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</row>
    <row r="209" spans="1:22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</row>
    <row r="210" spans="1:22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</row>
    <row r="211" spans="1:22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</row>
    <row r="212" spans="1:22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</row>
    <row r="213" spans="1:22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</row>
    <row r="214" spans="1:22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</row>
    <row r="215" spans="1:22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</row>
    <row r="216" spans="1:22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</row>
    <row r="217" spans="1:22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</row>
    <row r="218" spans="1:22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</row>
    <row r="219" spans="1:22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</row>
    <row r="220" spans="1:22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</row>
    <row r="221" spans="1:22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</row>
    <row r="222" spans="1:22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</row>
    <row r="223" spans="1:22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</row>
    <row r="224" spans="1:22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</row>
    <row r="225" spans="1:22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</row>
    <row r="226" spans="1:22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</row>
    <row r="227" spans="1:22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</row>
    <row r="228" spans="1:22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</row>
    <row r="229" spans="1:22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</row>
    <row r="230" spans="1:22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</row>
    <row r="231" spans="1:22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</row>
    <row r="232" spans="1:22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</row>
    <row r="233" spans="1:22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</row>
    <row r="234" spans="1:22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</row>
    <row r="235" spans="1:22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</row>
    <row r="236" spans="1:22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</row>
    <row r="237" spans="1:22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</row>
    <row r="238" spans="1:22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</row>
    <row r="239" spans="1:22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</row>
    <row r="240" spans="1:22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</row>
    <row r="241" spans="1:22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</row>
    <row r="242" spans="1:22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</row>
    <row r="243" spans="1:22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</row>
    <row r="244" spans="1:22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</row>
    <row r="245" spans="1:22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</row>
    <row r="246" spans="1:22"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</row>
    <row r="248" spans="1:22">
      <c r="A248" s="40" t="s">
        <v>202</v>
      </c>
    </row>
    <row r="249" spans="1:22">
      <c r="A249" s="39" t="s">
        <v>185</v>
      </c>
      <c r="B249" s="40" t="s">
        <v>201</v>
      </c>
      <c r="C249" s="40">
        <v>44927</v>
      </c>
      <c r="D249" s="40">
        <v>45292</v>
      </c>
      <c r="E249" s="40">
        <v>45658</v>
      </c>
      <c r="F249" s="40">
        <v>46023</v>
      </c>
      <c r="G249" s="40">
        <v>46388</v>
      </c>
      <c r="H249" s="40">
        <v>46753</v>
      </c>
      <c r="I249" s="40">
        <v>47119</v>
      </c>
      <c r="J249" s="40">
        <v>47484</v>
      </c>
      <c r="K249" s="40">
        <v>47849</v>
      </c>
      <c r="L249" s="40">
        <v>48214</v>
      </c>
      <c r="M249" s="40">
        <v>48580</v>
      </c>
      <c r="N249" s="40">
        <v>48945</v>
      </c>
      <c r="O249" s="40">
        <v>49310</v>
      </c>
      <c r="P249" s="40">
        <v>49675</v>
      </c>
      <c r="Q249" s="40">
        <v>50041</v>
      </c>
      <c r="R249" s="40">
        <v>50406</v>
      </c>
      <c r="S249" s="40">
        <v>50771</v>
      </c>
      <c r="T249" s="40">
        <v>51136</v>
      </c>
      <c r="U249" s="40">
        <v>51502</v>
      </c>
      <c r="V249" s="40">
        <v>51867</v>
      </c>
    </row>
    <row r="250" spans="1:22">
      <c r="A250" s="39" t="s">
        <v>197</v>
      </c>
      <c r="B250" s="39" t="s">
        <v>203</v>
      </c>
      <c r="C250" s="42">
        <v>1442</v>
      </c>
      <c r="D250" s="42">
        <v>1442</v>
      </c>
      <c r="E250" s="42">
        <v>1442</v>
      </c>
      <c r="F250" s="42">
        <v>1442</v>
      </c>
      <c r="G250" s="42">
        <v>1442</v>
      </c>
      <c r="H250" s="42">
        <v>1442</v>
      </c>
      <c r="I250" s="42">
        <v>1442</v>
      </c>
      <c r="J250" s="42">
        <v>1442</v>
      </c>
      <c r="K250" s="42">
        <v>1442</v>
      </c>
      <c r="L250" s="42">
        <v>1442</v>
      </c>
      <c r="M250" s="42">
        <v>1442</v>
      </c>
      <c r="N250" s="42">
        <v>1442</v>
      </c>
      <c r="O250" s="42"/>
      <c r="P250" s="42"/>
      <c r="Q250" s="42"/>
      <c r="R250" s="42"/>
      <c r="S250" s="42"/>
      <c r="T250" s="42"/>
      <c r="U250" s="42"/>
      <c r="V250" s="42"/>
    </row>
    <row r="251" spans="1:22">
      <c r="A251" s="43" t="s">
        <v>197</v>
      </c>
      <c r="B251" s="43" t="s">
        <v>203</v>
      </c>
      <c r="C251" s="43">
        <v>1370.5180435180664</v>
      </c>
      <c r="D251" s="43">
        <v>1407.647575378418</v>
      </c>
      <c r="E251" s="43">
        <v>1430.8562927246094</v>
      </c>
      <c r="F251" s="43">
        <v>1436.3579406738281</v>
      </c>
      <c r="G251" s="43">
        <v>1441.8435592651367</v>
      </c>
      <c r="H251" s="43">
        <v>1447.3232269287109</v>
      </c>
      <c r="I251" s="43">
        <v>1453.4486923217773</v>
      </c>
      <c r="J251" s="43">
        <v>1459.9105682373047</v>
      </c>
      <c r="K251" s="43">
        <v>1466.6274719238281</v>
      </c>
      <c r="L251" s="43">
        <v>1473.6811065673828</v>
      </c>
      <c r="M251" s="43">
        <v>1480.6596832275391</v>
      </c>
      <c r="N251" s="43">
        <v>1488.0841674804688</v>
      </c>
      <c r="O251" s="43">
        <v>1495.7303009033203</v>
      </c>
      <c r="P251" s="43">
        <v>1498.5153198242188</v>
      </c>
      <c r="Q251" s="43">
        <v>1506.3226013183594</v>
      </c>
      <c r="R251" s="43">
        <v>1514.321533203125</v>
      </c>
      <c r="S251" s="43">
        <v>1522.3856811523438</v>
      </c>
      <c r="T251" s="43">
        <v>1530.4582824707031</v>
      </c>
      <c r="U251" s="43">
        <v>1535.0807037353516</v>
      </c>
      <c r="V251" s="43">
        <v>1546.6905517578125</v>
      </c>
    </row>
    <row r="252" spans="1:22">
      <c r="A252" s="43" t="s">
        <v>197</v>
      </c>
      <c r="B252" s="43" t="s">
        <v>203</v>
      </c>
      <c r="C252" s="43">
        <v>6090.9999618530273</v>
      </c>
      <c r="D252" s="43">
        <v>5975.9999618530273</v>
      </c>
      <c r="E252" s="43">
        <v>6360.9999618530273</v>
      </c>
      <c r="F252" s="43">
        <v>6365.9999618530273</v>
      </c>
      <c r="G252" s="43">
        <v>6452.9999618530273</v>
      </c>
      <c r="H252" s="43">
        <v>6504.9999618530273</v>
      </c>
      <c r="I252" s="43">
        <v>6504.9999618530273</v>
      </c>
      <c r="J252" s="43">
        <v>6504.9999618530273</v>
      </c>
      <c r="K252" s="43">
        <v>6504.9999618530273</v>
      </c>
      <c r="L252" s="43">
        <v>6504.9999618530273</v>
      </c>
      <c r="M252" s="43">
        <v>6504.9999618530273</v>
      </c>
      <c r="N252" s="43">
        <v>6504.9999618530273</v>
      </c>
      <c r="O252" s="43">
        <v>6504.9999618530273</v>
      </c>
      <c r="P252" s="43">
        <v>6252.9999618530273</v>
      </c>
      <c r="Q252" s="43">
        <v>6252.9999618530273</v>
      </c>
      <c r="R252" s="43">
        <v>6252.9999618530273</v>
      </c>
      <c r="S252" s="43">
        <v>6252.9999618530273</v>
      </c>
      <c r="T252" s="43">
        <v>5731.9999618530273</v>
      </c>
      <c r="U252" s="43">
        <v>5731.9999618530273</v>
      </c>
      <c r="V252" s="43">
        <v>5731.9999618530273</v>
      </c>
    </row>
    <row r="253" spans="1:22">
      <c r="A253" s="43" t="s">
        <v>197</v>
      </c>
      <c r="B253" s="43" t="s">
        <v>203</v>
      </c>
      <c r="C253" s="43">
        <v>3713.3770446777344</v>
      </c>
      <c r="D253" s="43">
        <v>3713.3770446777344</v>
      </c>
      <c r="E253" s="43">
        <v>3190.2243041992188</v>
      </c>
      <c r="F253" s="43">
        <v>2964.2243041992188</v>
      </c>
      <c r="G253" s="43">
        <v>2964.2243041992188</v>
      </c>
      <c r="H253" s="43">
        <v>1820</v>
      </c>
      <c r="I253" s="43">
        <v>1820</v>
      </c>
      <c r="J253" s="43">
        <v>2054.6000061035156</v>
      </c>
      <c r="K253" s="43">
        <v>2054.6000061035156</v>
      </c>
      <c r="L253" s="43">
        <v>2054.6000061035156</v>
      </c>
      <c r="M253" s="43">
        <v>2054.6000061035156</v>
      </c>
      <c r="N253" s="43">
        <v>2054.6000061035156</v>
      </c>
      <c r="O253" s="43">
        <v>2559.60009765625</v>
      </c>
      <c r="P253" s="43">
        <v>2559.60009765625</v>
      </c>
      <c r="Q253" s="43">
        <v>2190.60009765625</v>
      </c>
      <c r="R253" s="43">
        <v>2190.60009765625</v>
      </c>
      <c r="S253" s="43">
        <v>1838.60009765625</v>
      </c>
      <c r="T253" s="43">
        <v>1838.60009765625</v>
      </c>
      <c r="U253" s="43">
        <v>1838.60009765625</v>
      </c>
      <c r="V253" s="43">
        <v>1838.60009765625</v>
      </c>
    </row>
    <row r="254" spans="1:22">
      <c r="A254" s="43" t="s">
        <v>197</v>
      </c>
      <c r="B254" s="43" t="s">
        <v>203</v>
      </c>
      <c r="C254" s="43">
        <v>1035</v>
      </c>
      <c r="D254" s="43">
        <v>1035</v>
      </c>
      <c r="E254" s="43">
        <v>1035</v>
      </c>
      <c r="F254" s="43">
        <v>1035</v>
      </c>
      <c r="G254" s="43">
        <v>1035</v>
      </c>
      <c r="H254" s="43">
        <v>1035</v>
      </c>
      <c r="I254" s="43">
        <v>1035</v>
      </c>
      <c r="J254" s="43">
        <v>1035</v>
      </c>
      <c r="K254" s="43">
        <v>1035</v>
      </c>
      <c r="L254" s="43">
        <v>1035</v>
      </c>
      <c r="M254" s="43">
        <v>1035</v>
      </c>
      <c r="N254" s="43">
        <v>1035</v>
      </c>
      <c r="O254" s="43">
        <v>1035</v>
      </c>
      <c r="P254" s="43">
        <v>1035</v>
      </c>
      <c r="Q254" s="43">
        <v>1035</v>
      </c>
      <c r="R254" s="43">
        <v>1035</v>
      </c>
      <c r="S254" s="43">
        <v>1035</v>
      </c>
      <c r="T254" s="43">
        <v>1035</v>
      </c>
      <c r="U254" s="43">
        <v>1035</v>
      </c>
      <c r="V254" s="43">
        <v>1035</v>
      </c>
    </row>
    <row r="255" spans="1:22">
      <c r="A255" s="43" t="s">
        <v>197</v>
      </c>
      <c r="B255" s="43" t="s">
        <v>203</v>
      </c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>
        <v>1000</v>
      </c>
      <c r="T255" s="43">
        <v>1000</v>
      </c>
      <c r="U255" s="43">
        <v>2000</v>
      </c>
      <c r="V255" s="43">
        <v>2000</v>
      </c>
    </row>
    <row r="256" spans="1:22">
      <c r="A256" s="43" t="s">
        <v>197</v>
      </c>
      <c r="B256" s="43" t="s">
        <v>203</v>
      </c>
      <c r="C256" s="43">
        <v>77.75</v>
      </c>
      <c r="D256" s="43">
        <v>77.75</v>
      </c>
      <c r="E256" s="43">
        <v>0</v>
      </c>
      <c r="F256" s="43">
        <v>0</v>
      </c>
      <c r="G256" s="43">
        <v>0</v>
      </c>
      <c r="H256" s="43">
        <v>0</v>
      </c>
      <c r="I256" s="43">
        <v>0</v>
      </c>
      <c r="J256" s="43">
        <v>0</v>
      </c>
      <c r="K256" s="43">
        <v>0</v>
      </c>
      <c r="L256" s="43">
        <v>0</v>
      </c>
      <c r="M256" s="43">
        <v>0</v>
      </c>
      <c r="N256" s="43">
        <v>0</v>
      </c>
      <c r="O256" s="43">
        <v>0</v>
      </c>
      <c r="P256" s="43">
        <v>0</v>
      </c>
      <c r="Q256" s="43">
        <v>0</v>
      </c>
      <c r="R256" s="43">
        <v>0</v>
      </c>
      <c r="S256" s="43">
        <v>0</v>
      </c>
      <c r="T256" s="43">
        <v>0</v>
      </c>
      <c r="U256" s="43">
        <v>0</v>
      </c>
      <c r="V256" s="43">
        <v>0</v>
      </c>
    </row>
    <row r="257" spans="1:22">
      <c r="A257" s="43" t="s">
        <v>197</v>
      </c>
      <c r="B257" s="43" t="s">
        <v>203</v>
      </c>
      <c r="C257" s="43">
        <v>0</v>
      </c>
      <c r="D257" s="43">
        <v>0</v>
      </c>
      <c r="E257" s="43">
        <v>0</v>
      </c>
      <c r="F257" s="43">
        <v>0</v>
      </c>
      <c r="G257" s="43">
        <v>0</v>
      </c>
      <c r="H257" s="43">
        <v>0</v>
      </c>
      <c r="I257" s="43">
        <v>0</v>
      </c>
      <c r="J257" s="43">
        <v>67.409996032714844</v>
      </c>
      <c r="K257" s="43">
        <v>134.48295593261719</v>
      </c>
      <c r="L257" s="43">
        <v>201.22052001953125</v>
      </c>
      <c r="M257" s="43">
        <v>200.21444702148438</v>
      </c>
      <c r="N257" s="43">
        <v>199.21339416503906</v>
      </c>
      <c r="O257" s="43">
        <v>198.21733093261719</v>
      </c>
      <c r="P257" s="43">
        <v>197.22627258300781</v>
      </c>
      <c r="Q257" s="43">
        <v>196.24012756347656</v>
      </c>
      <c r="R257" s="43">
        <v>195.25889587402344</v>
      </c>
      <c r="S257" s="43">
        <v>194.2825927734375</v>
      </c>
      <c r="T257" s="43">
        <v>193.31114959716797</v>
      </c>
      <c r="U257" s="43">
        <v>192.34461212158203</v>
      </c>
      <c r="V257" s="43">
        <v>191.38287353515625</v>
      </c>
    </row>
    <row r="258" spans="1:22">
      <c r="A258" s="43" t="s">
        <v>197</v>
      </c>
      <c r="B258" s="43" t="s">
        <v>203</v>
      </c>
      <c r="C258" s="43"/>
      <c r="D258" s="43"/>
      <c r="E258" s="43"/>
      <c r="F258" s="43"/>
      <c r="G258" s="43">
        <v>90</v>
      </c>
      <c r="H258" s="43">
        <v>90</v>
      </c>
      <c r="I258" s="43">
        <v>90</v>
      </c>
      <c r="J258" s="43">
        <v>90</v>
      </c>
      <c r="K258" s="43">
        <v>90</v>
      </c>
      <c r="L258" s="43">
        <v>90</v>
      </c>
      <c r="M258" s="43">
        <v>270</v>
      </c>
      <c r="N258" s="43">
        <v>810</v>
      </c>
      <c r="O258" s="43">
        <v>1350</v>
      </c>
      <c r="P258" s="43">
        <v>1800</v>
      </c>
      <c r="Q258" s="43">
        <v>1800</v>
      </c>
      <c r="R258" s="43">
        <v>1800</v>
      </c>
      <c r="S258" s="43">
        <v>1800</v>
      </c>
      <c r="T258" s="43">
        <v>2025</v>
      </c>
      <c r="U258" s="43">
        <v>2025</v>
      </c>
      <c r="V258" s="43">
        <v>1935</v>
      </c>
    </row>
    <row r="259" spans="1:22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</row>
  </sheetData>
  <pageMargins left="0.7" right="0.7" top="0.75" bottom="0.75" header="0.3" footer="0.3"/>
  <pageSetup paperSize="17" scale="52" fitToWidth="4" fitToHeight="2" orientation="landscape" r:id="rId1"/>
  <headerFooter>
    <oddHeader xml:space="preserve">&amp;RDEF's Response to Staff ROG 6 (55-73) Q64b
Page&amp;P of &amp;N 
</oddHeader>
  </headerFooter>
  <rowBreaks count="1" manualBreakCount="1">
    <brk id="67" max="3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9FAC2-8F14-4C2D-8E37-774A59E0A697}">
  <dimension ref="A1:AD59"/>
  <sheetViews>
    <sheetView view="pageLayout" zoomScaleNormal="100" workbookViewId="0">
      <selection activeCell="C5" sqref="C5"/>
    </sheetView>
  </sheetViews>
  <sheetFormatPr defaultRowHeight="15"/>
  <cols>
    <col min="2" max="2" width="1.28515625" customWidth="1"/>
    <col min="3" max="3" width="13.140625" bestFit="1" customWidth="1"/>
    <col min="4" max="4" width="1.85546875" customWidth="1"/>
    <col min="5" max="5" width="12.140625" bestFit="1" customWidth="1"/>
    <col min="6" max="6" width="1.7109375" customWidth="1"/>
    <col min="7" max="7" width="12.140625" bestFit="1" customWidth="1"/>
    <col min="8" max="8" width="2" customWidth="1"/>
    <col min="10" max="10" width="1.140625" customWidth="1"/>
    <col min="11" max="11" width="13.42578125" bestFit="1" customWidth="1"/>
    <col min="12" max="12" width="1.42578125" customWidth="1"/>
    <col min="13" max="13" width="16.140625" bestFit="1" customWidth="1"/>
    <col min="14" max="14" width="1.5703125" customWidth="1"/>
    <col min="15" max="15" width="10" customWidth="1"/>
    <col min="16" max="16" width="2.42578125" customWidth="1"/>
    <col min="17" max="17" width="14" customWidth="1"/>
    <col min="18" max="18" width="3.28515625" customWidth="1"/>
    <col min="19" max="19" width="12" customWidth="1"/>
    <col min="20" max="20" width="5.42578125" customWidth="1"/>
    <col min="21" max="21" width="9.28515625" customWidth="1"/>
    <col min="22" max="22" width="3.7109375" customWidth="1"/>
    <col min="23" max="23" width="13.42578125" customWidth="1"/>
    <col min="25" max="25" width="10.28515625" bestFit="1" customWidth="1"/>
    <col min="26" max="26" width="9.5703125" bestFit="1" customWidth="1"/>
    <col min="27" max="27" width="10.5703125" bestFit="1" customWidth="1"/>
    <col min="28" max="28" width="7.7109375" bestFit="1" customWidth="1"/>
  </cols>
  <sheetData>
    <row r="1" spans="1:30" ht="15.75">
      <c r="A1" s="4" t="s">
        <v>113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30" ht="15.75">
      <c r="A2" s="5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0" s="3" customFormat="1" ht="15.75">
      <c r="A3" s="4" t="s">
        <v>114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30" ht="15.75">
      <c r="A4" s="6" t="s">
        <v>115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30" ht="15.75">
      <c r="A5" s="5" t="s">
        <v>116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30" ht="15.75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ht="15.75">
      <c r="A7" s="9">
        <v>-1</v>
      </c>
      <c r="B7" s="9"/>
      <c r="C7" s="9">
        <v>-2</v>
      </c>
      <c r="D7" s="9"/>
      <c r="E7" s="9">
        <v>-3</v>
      </c>
      <c r="F7" s="9"/>
      <c r="G7" s="9">
        <v>-4</v>
      </c>
      <c r="H7" s="9"/>
      <c r="I7" s="9">
        <v>-5</v>
      </c>
      <c r="J7" s="9"/>
      <c r="K7" s="9">
        <v>-6</v>
      </c>
      <c r="L7" s="9"/>
      <c r="M7" s="9">
        <v>-7</v>
      </c>
      <c r="N7" s="9"/>
      <c r="O7" s="9">
        <v>-8</v>
      </c>
      <c r="P7" s="9"/>
      <c r="Q7" s="9">
        <v>-9</v>
      </c>
      <c r="R7" s="9"/>
      <c r="S7" s="9">
        <v>-10</v>
      </c>
      <c r="T7" s="9"/>
      <c r="U7" s="9">
        <v>-11</v>
      </c>
      <c r="V7" s="9"/>
      <c r="W7" s="9">
        <v>-12</v>
      </c>
    </row>
    <row r="8" spans="1:30" ht="22.5">
      <c r="A8" s="7"/>
      <c r="B8" s="7"/>
      <c r="C8" s="8" t="s">
        <v>117</v>
      </c>
      <c r="D8" s="8"/>
      <c r="E8" s="8" t="s">
        <v>138</v>
      </c>
      <c r="F8" s="8"/>
      <c r="G8" s="8" t="s">
        <v>118</v>
      </c>
      <c r="H8" s="8"/>
      <c r="I8" s="8"/>
      <c r="J8" s="8"/>
      <c r="K8" s="8" t="s">
        <v>117</v>
      </c>
      <c r="L8" s="8"/>
      <c r="M8" s="8" t="s">
        <v>119</v>
      </c>
      <c r="N8" s="8"/>
      <c r="O8" s="49"/>
      <c r="P8" s="49"/>
      <c r="Q8" s="49"/>
      <c r="R8" s="6"/>
      <c r="S8" s="8"/>
      <c r="T8" s="8"/>
      <c r="U8" s="49"/>
      <c r="V8" s="49"/>
      <c r="W8" s="49"/>
    </row>
    <row r="9" spans="1:30" ht="15.75">
      <c r="A9" s="7"/>
      <c r="B9" s="7"/>
      <c r="C9" s="8" t="s">
        <v>120</v>
      </c>
      <c r="D9" s="8"/>
      <c r="E9" s="8" t="s">
        <v>121</v>
      </c>
      <c r="F9" s="8"/>
      <c r="G9" s="8" t="s">
        <v>121</v>
      </c>
      <c r="H9" s="8"/>
      <c r="I9" s="8"/>
      <c r="J9" s="8"/>
      <c r="K9" s="8" t="s">
        <v>121</v>
      </c>
      <c r="L9" s="8"/>
      <c r="M9" s="8" t="s">
        <v>122</v>
      </c>
      <c r="N9" s="8"/>
      <c r="O9" s="49" t="s">
        <v>123</v>
      </c>
      <c r="P9" s="49"/>
      <c r="Q9" s="49"/>
      <c r="R9" s="6"/>
      <c r="S9" s="8" t="s">
        <v>124</v>
      </c>
      <c r="T9" s="8"/>
      <c r="U9" s="49" t="s">
        <v>123</v>
      </c>
      <c r="V9" s="49"/>
      <c r="W9" s="49"/>
    </row>
    <row r="10" spans="1:30" ht="22.5">
      <c r="A10" s="7"/>
      <c r="B10" s="7"/>
      <c r="C10" s="8" t="s">
        <v>121</v>
      </c>
      <c r="D10" s="8"/>
      <c r="E10" s="8" t="s">
        <v>125</v>
      </c>
      <c r="F10" s="8"/>
      <c r="G10" s="8" t="s">
        <v>126</v>
      </c>
      <c r="H10" s="8"/>
      <c r="I10" s="8" t="s">
        <v>139</v>
      </c>
      <c r="J10" s="8"/>
      <c r="K10" s="8" t="s">
        <v>127</v>
      </c>
      <c r="L10" s="8"/>
      <c r="M10" s="8" t="s">
        <v>128</v>
      </c>
      <c r="N10" s="8"/>
      <c r="O10" s="49" t="s">
        <v>129</v>
      </c>
      <c r="P10" s="49"/>
      <c r="Q10" s="49"/>
      <c r="R10" s="8"/>
      <c r="S10" s="8" t="s">
        <v>130</v>
      </c>
      <c r="T10" s="8"/>
      <c r="U10" s="49" t="s">
        <v>131</v>
      </c>
      <c r="V10" s="49"/>
      <c r="W10" s="49"/>
    </row>
    <row r="11" spans="1:30" ht="15.75">
      <c r="A11" s="10" t="s">
        <v>132</v>
      </c>
      <c r="B11" s="7"/>
      <c r="C11" s="11" t="s">
        <v>133</v>
      </c>
      <c r="D11" s="12"/>
      <c r="E11" s="11" t="s">
        <v>133</v>
      </c>
      <c r="F11" s="12"/>
      <c r="G11" s="11" t="s">
        <v>133</v>
      </c>
      <c r="H11" s="12"/>
      <c r="I11" s="11" t="s">
        <v>133</v>
      </c>
      <c r="J11" s="12"/>
      <c r="K11" s="11" t="s">
        <v>133</v>
      </c>
      <c r="L11" s="12"/>
      <c r="M11" s="11" t="s">
        <v>133</v>
      </c>
      <c r="N11" s="12"/>
      <c r="O11" s="11" t="s">
        <v>133</v>
      </c>
      <c r="P11" s="12"/>
      <c r="Q11" s="13" t="s">
        <v>134</v>
      </c>
      <c r="R11" s="14"/>
      <c r="S11" s="11" t="s">
        <v>133</v>
      </c>
      <c r="T11" s="12"/>
      <c r="U11" s="11" t="s">
        <v>133</v>
      </c>
      <c r="V11" s="12"/>
      <c r="W11" s="13" t="s">
        <v>134</v>
      </c>
    </row>
    <row r="12" spans="1:30">
      <c r="A12" s="32">
        <v>2023</v>
      </c>
      <c r="B12" s="15"/>
      <c r="C12" s="16" cm="1">
        <f t="array" ref="C12:C45">TRANSPOSE(August!C120:AJ120)</f>
        <v>10293.093937799335</v>
      </c>
      <c r="D12" s="17"/>
      <c r="E12" s="16" cm="1">
        <f t="array" ref="E12:E45">TRANSPOSE(August!C117:AJ117)</f>
        <v>1472.3177032470703</v>
      </c>
      <c r="F12" s="17"/>
      <c r="G12" s="17">
        <v>0</v>
      </c>
      <c r="H12" s="17"/>
      <c r="I12" s="16" cm="1">
        <f t="array" ref="I12:I45">TRANSPOSE(August!C118:AJ118)</f>
        <v>77.75</v>
      </c>
      <c r="J12" s="18"/>
      <c r="K12" s="19">
        <f>C12+E12+G12+I12</f>
        <v>11843.161641046405</v>
      </c>
      <c r="L12" s="18"/>
      <c r="M12" s="20" cm="1">
        <f t="array" ref="M12:M45">TRANSPOSE(August!C127:AJ127)</f>
        <v>8269.5863874687075</v>
      </c>
      <c r="N12" s="18"/>
      <c r="O12" s="21">
        <f>K12-M12</f>
        <v>3573.5752535776974</v>
      </c>
      <c r="P12" s="18"/>
      <c r="Q12" s="22">
        <f>K12/M12-1</f>
        <v>0.43213470252791653</v>
      </c>
      <c r="R12" s="23"/>
      <c r="S12" s="24">
        <v>0</v>
      </c>
      <c r="T12" s="24"/>
      <c r="U12" s="21">
        <f>O12-S12</f>
        <v>3573.5752535776974</v>
      </c>
      <c r="V12" s="24"/>
      <c r="W12" s="33">
        <f>U12/M12</f>
        <v>0.43213470252791647</v>
      </c>
      <c r="X12" s="34"/>
      <c r="Y12" s="1"/>
      <c r="Z12" s="1"/>
      <c r="AA12" s="2"/>
      <c r="AB12" s="1"/>
      <c r="AC12" s="2"/>
      <c r="AD12" s="2"/>
    </row>
    <row r="13" spans="1:30">
      <c r="A13" s="32">
        <v>2024</v>
      </c>
      <c r="B13" s="15"/>
      <c r="C13" s="16">
        <v>10417.91735906899</v>
      </c>
      <c r="D13" s="17"/>
      <c r="E13" s="16">
        <v>875.8089599609375</v>
      </c>
      <c r="F13" s="17"/>
      <c r="G13" s="17">
        <v>0</v>
      </c>
      <c r="H13" s="17"/>
      <c r="I13" s="16">
        <v>77.75</v>
      </c>
      <c r="J13" s="18"/>
      <c r="K13" s="19">
        <f t="shared" ref="K13:K45" si="0">C13+E13+G13+I13</f>
        <v>11371.476319029927</v>
      </c>
      <c r="L13" s="18"/>
      <c r="M13" s="20">
        <v>8898.7206947882933</v>
      </c>
      <c r="N13" s="18"/>
      <c r="O13" s="21">
        <f t="shared" ref="O13:O30" si="1">K13-M13</f>
        <v>2472.755624241634</v>
      </c>
      <c r="P13" s="18"/>
      <c r="Q13" s="22">
        <f t="shared" ref="Q13:Q30" si="2">K13/M13-1</f>
        <v>0.27787765332266812</v>
      </c>
      <c r="R13" s="23"/>
      <c r="S13" s="24">
        <v>0</v>
      </c>
      <c r="T13" s="24"/>
      <c r="U13" s="21">
        <f t="shared" ref="U13:U30" si="3">O13-S13</f>
        <v>2472.755624241634</v>
      </c>
      <c r="V13" s="24"/>
      <c r="W13" s="33">
        <f t="shared" ref="W13:W30" si="4">U13/M13</f>
        <v>0.27787765332266817</v>
      </c>
      <c r="X13" s="34"/>
      <c r="Y13" s="1"/>
      <c r="Z13" s="1"/>
      <c r="AA13" s="2"/>
      <c r="AB13" s="1"/>
      <c r="AC13" s="2"/>
      <c r="AD13" s="2"/>
    </row>
    <row r="14" spans="1:30">
      <c r="A14" s="32">
        <v>2025</v>
      </c>
      <c r="B14" s="15"/>
      <c r="C14" s="16">
        <v>10995.046621784568</v>
      </c>
      <c r="D14" s="17"/>
      <c r="E14" s="16">
        <v>760.8089599609375</v>
      </c>
      <c r="F14" s="17"/>
      <c r="G14" s="17">
        <v>0</v>
      </c>
      <c r="H14" s="17"/>
      <c r="I14" s="16">
        <v>0</v>
      </c>
      <c r="J14" s="18"/>
      <c r="K14" s="19">
        <f t="shared" si="0"/>
        <v>11755.855581745505</v>
      </c>
      <c r="L14" s="18"/>
      <c r="M14" s="20">
        <v>8728.3950021078781</v>
      </c>
      <c r="N14" s="18"/>
      <c r="O14" s="21">
        <f t="shared" si="1"/>
        <v>3027.4605796376272</v>
      </c>
      <c r="P14" s="18"/>
      <c r="Q14" s="22">
        <f t="shared" si="2"/>
        <v>0.34685192167706735</v>
      </c>
      <c r="R14" s="23"/>
      <c r="S14" s="24">
        <v>0</v>
      </c>
      <c r="T14" s="24"/>
      <c r="U14" s="21">
        <f t="shared" si="3"/>
        <v>3027.4605796376272</v>
      </c>
      <c r="V14" s="24"/>
      <c r="W14" s="33">
        <f t="shared" si="4"/>
        <v>0.3468519216770673</v>
      </c>
      <c r="X14" s="34"/>
      <c r="Y14" s="1"/>
      <c r="Z14" s="1"/>
      <c r="AA14" s="2"/>
      <c r="AB14" s="1"/>
      <c r="AC14" s="2"/>
      <c r="AD14" s="2"/>
    </row>
    <row r="15" spans="1:30">
      <c r="A15" s="32">
        <v>2026</v>
      </c>
      <c r="B15" s="15"/>
      <c r="C15" s="16">
        <v>10928.973293423653</v>
      </c>
      <c r="D15" s="17"/>
      <c r="E15" s="16">
        <v>656.8089599609375</v>
      </c>
      <c r="F15" s="17"/>
      <c r="G15" s="17">
        <v>0</v>
      </c>
      <c r="H15" s="17"/>
      <c r="I15" s="16">
        <v>0</v>
      </c>
      <c r="J15" s="18"/>
      <c r="K15" s="19">
        <f t="shared" si="0"/>
        <v>11585.78225338459</v>
      </c>
      <c r="L15" s="18"/>
      <c r="M15" s="20">
        <v>8813.9993094274632</v>
      </c>
      <c r="N15" s="18"/>
      <c r="O15" s="21">
        <f t="shared" si="1"/>
        <v>2771.7829439571269</v>
      </c>
      <c r="P15" s="18"/>
      <c r="Q15" s="22">
        <f t="shared" si="2"/>
        <v>0.31447505799012543</v>
      </c>
      <c r="R15" s="23"/>
      <c r="S15" s="24">
        <v>0</v>
      </c>
      <c r="T15" s="24"/>
      <c r="U15" s="21">
        <f t="shared" si="3"/>
        <v>2771.7829439571269</v>
      </c>
      <c r="V15" s="24"/>
      <c r="W15" s="33">
        <f t="shared" si="4"/>
        <v>0.31447505799012543</v>
      </c>
      <c r="X15" s="34"/>
      <c r="Y15" s="1"/>
      <c r="Z15" s="1"/>
      <c r="AA15" s="2"/>
      <c r="AB15" s="1"/>
      <c r="AC15" s="2"/>
      <c r="AD15" s="2"/>
    </row>
    <row r="16" spans="1:30">
      <c r="A16" s="32">
        <v>2027</v>
      </c>
      <c r="B16" s="15"/>
      <c r="C16" s="16">
        <v>10705.919868856668</v>
      </c>
      <c r="D16" s="17"/>
      <c r="E16" s="16">
        <v>0</v>
      </c>
      <c r="F16" s="17"/>
      <c r="G16" s="17">
        <v>0</v>
      </c>
      <c r="H16" s="17"/>
      <c r="I16" s="16">
        <v>0</v>
      </c>
      <c r="J16" s="18"/>
      <c r="K16" s="19">
        <f t="shared" si="0"/>
        <v>10705.919868856668</v>
      </c>
      <c r="L16" s="18"/>
      <c r="M16" s="20">
        <v>8867.7336167470494</v>
      </c>
      <c r="N16" s="18"/>
      <c r="O16" s="21">
        <f t="shared" si="1"/>
        <v>1838.1862521096191</v>
      </c>
      <c r="P16" s="18"/>
      <c r="Q16" s="22">
        <f t="shared" si="2"/>
        <v>0.20728929527586781</v>
      </c>
      <c r="R16" s="23"/>
      <c r="S16" s="24">
        <v>0</v>
      </c>
      <c r="T16" s="24"/>
      <c r="U16" s="21">
        <f t="shared" si="3"/>
        <v>1838.1862521096191</v>
      </c>
      <c r="V16" s="24"/>
      <c r="W16" s="33">
        <f t="shared" si="4"/>
        <v>0.2072892952758679</v>
      </c>
      <c r="X16" s="34"/>
      <c r="Y16" s="1"/>
      <c r="Z16" s="1"/>
      <c r="AA16" s="2"/>
      <c r="AB16" s="1"/>
      <c r="AC16" s="2"/>
      <c r="AD16" s="2"/>
    </row>
    <row r="17" spans="1:30">
      <c r="A17" s="32">
        <v>2028</v>
      </c>
      <c r="B17" s="15"/>
      <c r="C17" s="16">
        <v>10924.68671387434</v>
      </c>
      <c r="D17" s="17"/>
      <c r="E17" s="16">
        <v>0</v>
      </c>
      <c r="F17" s="17"/>
      <c r="G17" s="17">
        <v>0</v>
      </c>
      <c r="H17" s="17"/>
      <c r="I17" s="16">
        <v>0</v>
      </c>
      <c r="J17" s="18"/>
      <c r="K17" s="19">
        <f t="shared" si="0"/>
        <v>10924.68671387434</v>
      </c>
      <c r="L17" s="18"/>
      <c r="M17" s="20">
        <v>8932.0879240666345</v>
      </c>
      <c r="N17" s="18"/>
      <c r="O17" s="21">
        <f t="shared" si="1"/>
        <v>1992.5987898077055</v>
      </c>
      <c r="P17" s="18"/>
      <c r="Q17" s="22">
        <f t="shared" si="2"/>
        <v>0.22308320369740686</v>
      </c>
      <c r="R17" s="23"/>
      <c r="S17" s="24">
        <v>0</v>
      </c>
      <c r="T17" s="24"/>
      <c r="U17" s="21">
        <f t="shared" si="3"/>
        <v>1992.5987898077055</v>
      </c>
      <c r="V17" s="24"/>
      <c r="W17" s="33">
        <f t="shared" si="4"/>
        <v>0.22308320369740692</v>
      </c>
      <c r="X17" s="34"/>
      <c r="Y17" s="1"/>
      <c r="Z17" s="1"/>
      <c r="AA17" s="2"/>
      <c r="AB17" s="1"/>
      <c r="AC17" s="2"/>
      <c r="AD17" s="2"/>
    </row>
    <row r="18" spans="1:30">
      <c r="A18" s="32">
        <v>2029</v>
      </c>
      <c r="B18" s="15"/>
      <c r="C18" s="16">
        <v>10920.674178913236</v>
      </c>
      <c r="D18" s="17"/>
      <c r="E18" s="16">
        <v>0</v>
      </c>
      <c r="F18" s="17"/>
      <c r="G18" s="17">
        <v>0</v>
      </c>
      <c r="H18" s="17"/>
      <c r="I18" s="16">
        <v>0</v>
      </c>
      <c r="J18" s="18"/>
      <c r="K18" s="19">
        <f t="shared" si="0"/>
        <v>10920.674178913236</v>
      </c>
      <c r="L18" s="18"/>
      <c r="M18" s="20">
        <v>9018.672231386221</v>
      </c>
      <c r="N18" s="18"/>
      <c r="O18" s="21">
        <f t="shared" si="1"/>
        <v>1902.0019475270146</v>
      </c>
      <c r="P18" s="18"/>
      <c r="Q18" s="22">
        <f t="shared" si="2"/>
        <v>0.210896005390659</v>
      </c>
      <c r="R18" s="23"/>
      <c r="S18" s="24">
        <v>0</v>
      </c>
      <c r="T18" s="24"/>
      <c r="U18" s="21">
        <f t="shared" si="3"/>
        <v>1902.0019475270146</v>
      </c>
      <c r="V18" s="24"/>
      <c r="W18" s="33">
        <f t="shared" si="4"/>
        <v>0.21089600539065895</v>
      </c>
      <c r="X18" s="34"/>
      <c r="Y18" s="1"/>
      <c r="Z18" s="1"/>
      <c r="AA18" s="2"/>
      <c r="AB18" s="1"/>
      <c r="AC18" s="2"/>
      <c r="AD18" s="2"/>
    </row>
    <row r="19" spans="1:30">
      <c r="A19" s="32">
        <v>2030</v>
      </c>
      <c r="B19" s="15"/>
      <c r="C19" s="16">
        <v>11150.206259831786</v>
      </c>
      <c r="D19" s="17"/>
      <c r="E19" s="16">
        <v>0</v>
      </c>
      <c r="F19" s="17"/>
      <c r="G19" s="17">
        <v>0</v>
      </c>
      <c r="H19" s="17"/>
      <c r="I19" s="16">
        <v>0</v>
      </c>
      <c r="J19" s="18"/>
      <c r="K19" s="19">
        <f t="shared" si="0"/>
        <v>11150.206259831786</v>
      </c>
      <c r="L19" s="18"/>
      <c r="M19" s="20">
        <v>9127.5165387058059</v>
      </c>
      <c r="N19" s="18"/>
      <c r="O19" s="21">
        <f t="shared" si="1"/>
        <v>2022.6897211259802</v>
      </c>
      <c r="P19" s="18"/>
      <c r="Q19" s="22">
        <f t="shared" si="2"/>
        <v>0.22160351203403872</v>
      </c>
      <c r="R19" s="23"/>
      <c r="S19" s="24">
        <v>0</v>
      </c>
      <c r="T19" s="24"/>
      <c r="U19" s="21">
        <f t="shared" si="3"/>
        <v>2022.6897211259802</v>
      </c>
      <c r="V19" s="24"/>
      <c r="W19" s="33">
        <f t="shared" si="4"/>
        <v>0.2216035120340388</v>
      </c>
      <c r="X19" s="34"/>
      <c r="Y19" s="1"/>
      <c r="Z19" s="1"/>
      <c r="AA19" s="2"/>
      <c r="AB19" s="1"/>
      <c r="AC19" s="2"/>
      <c r="AD19" s="2"/>
    </row>
    <row r="20" spans="1:30">
      <c r="A20" s="32">
        <v>2031</v>
      </c>
      <c r="B20" s="25"/>
      <c r="C20" s="16">
        <v>11164.864673033357</v>
      </c>
      <c r="D20" s="26"/>
      <c r="E20" s="16">
        <v>0</v>
      </c>
      <c r="F20" s="26"/>
      <c r="G20" s="17">
        <v>0</v>
      </c>
      <c r="H20" s="26"/>
      <c r="I20" s="16">
        <v>0</v>
      </c>
      <c r="J20" s="27"/>
      <c r="K20" s="19">
        <f t="shared" si="0"/>
        <v>11164.864673033357</v>
      </c>
      <c r="L20" s="25"/>
      <c r="M20" s="20">
        <v>9204.7308460253917</v>
      </c>
      <c r="N20" s="27"/>
      <c r="O20" s="21">
        <f t="shared" si="1"/>
        <v>1960.133827007965</v>
      </c>
      <c r="P20" s="18"/>
      <c r="Q20" s="22">
        <f t="shared" si="2"/>
        <v>0.21294852177609869</v>
      </c>
      <c r="R20" s="23"/>
      <c r="S20" s="24">
        <v>0</v>
      </c>
      <c r="T20" s="24"/>
      <c r="U20" s="21">
        <f t="shared" si="3"/>
        <v>1960.133827007965</v>
      </c>
      <c r="V20" s="24"/>
      <c r="W20" s="33">
        <f t="shared" si="4"/>
        <v>0.21294852177609863</v>
      </c>
      <c r="X20" s="34"/>
      <c r="Y20" s="1"/>
      <c r="Z20" s="1"/>
      <c r="AA20" s="2"/>
      <c r="AB20" s="1"/>
      <c r="AC20" s="2"/>
      <c r="AD20" s="2"/>
    </row>
    <row r="21" spans="1:30">
      <c r="A21" s="32">
        <v>2032</v>
      </c>
      <c r="B21" s="25"/>
      <c r="C21" s="16">
        <v>11584.450222998857</v>
      </c>
      <c r="D21" s="26"/>
      <c r="E21" s="16">
        <v>0</v>
      </c>
      <c r="F21" s="26"/>
      <c r="G21" s="17">
        <v>0</v>
      </c>
      <c r="H21" s="26"/>
      <c r="I21" s="16">
        <v>0</v>
      </c>
      <c r="J21" s="27"/>
      <c r="K21" s="19">
        <f t="shared" si="0"/>
        <v>11584.450222998857</v>
      </c>
      <c r="L21" s="25"/>
      <c r="M21" s="20">
        <v>9365.9151533449767</v>
      </c>
      <c r="N21" s="27"/>
      <c r="O21" s="21">
        <f t="shared" si="1"/>
        <v>2218.5350696538808</v>
      </c>
      <c r="P21" s="18"/>
      <c r="Q21" s="22">
        <f t="shared" si="2"/>
        <v>0.23687328289126608</v>
      </c>
      <c r="R21" s="23"/>
      <c r="S21" s="24">
        <v>0</v>
      </c>
      <c r="T21" s="24"/>
      <c r="U21" s="21">
        <f t="shared" si="3"/>
        <v>2218.5350696538808</v>
      </c>
      <c r="V21" s="24"/>
      <c r="W21" s="33">
        <f t="shared" si="4"/>
        <v>0.23687328289126613</v>
      </c>
      <c r="X21" s="34"/>
      <c r="Y21" s="1"/>
      <c r="Z21" s="1"/>
      <c r="AA21" s="2"/>
      <c r="AB21" s="1"/>
      <c r="AC21" s="2"/>
      <c r="AD21" s="2"/>
    </row>
    <row r="22" spans="1:30">
      <c r="A22" s="32">
        <v>2033</v>
      </c>
      <c r="B22" s="25"/>
      <c r="C22" s="16">
        <v>12120.237402260303</v>
      </c>
      <c r="D22" s="26"/>
      <c r="E22" s="16">
        <v>0</v>
      </c>
      <c r="F22" s="26"/>
      <c r="G22" s="17">
        <v>0</v>
      </c>
      <c r="H22" s="26"/>
      <c r="I22" s="16">
        <v>0</v>
      </c>
      <c r="J22" s="27"/>
      <c r="K22" s="19">
        <f t="shared" si="0"/>
        <v>12120.237402260303</v>
      </c>
      <c r="L22" s="25"/>
      <c r="M22" s="20">
        <v>9481.2494606645632</v>
      </c>
      <c r="N22" s="27"/>
      <c r="O22" s="21">
        <f t="shared" si="1"/>
        <v>2638.9879415957403</v>
      </c>
      <c r="P22" s="18"/>
      <c r="Q22" s="22">
        <f t="shared" si="2"/>
        <v>0.27833757064870723</v>
      </c>
      <c r="R22" s="23"/>
      <c r="S22" s="24">
        <v>0</v>
      </c>
      <c r="T22" s="24"/>
      <c r="U22" s="21">
        <f t="shared" si="3"/>
        <v>2638.9879415957403</v>
      </c>
      <c r="V22" s="24"/>
      <c r="W22" s="33">
        <f t="shared" si="4"/>
        <v>0.27833757064870723</v>
      </c>
      <c r="X22" s="34"/>
      <c r="Y22" s="1"/>
      <c r="Z22" s="1"/>
      <c r="AA22" s="2"/>
      <c r="AB22" s="1"/>
      <c r="AC22" s="2"/>
      <c r="AD22" s="2"/>
    </row>
    <row r="23" spans="1:30">
      <c r="A23" s="32">
        <v>2034</v>
      </c>
      <c r="B23" s="25"/>
      <c r="C23" s="16">
        <v>11599.245684236288</v>
      </c>
      <c r="D23" s="26"/>
      <c r="E23" s="16">
        <v>0</v>
      </c>
      <c r="F23" s="26"/>
      <c r="G23" s="17">
        <v>0</v>
      </c>
      <c r="H23" s="26"/>
      <c r="I23" s="16">
        <v>0</v>
      </c>
      <c r="J23" s="27"/>
      <c r="K23" s="19">
        <f t="shared" si="0"/>
        <v>11599.245684236288</v>
      </c>
      <c r="L23" s="25"/>
      <c r="M23" s="20">
        <v>9651.3337679841479</v>
      </c>
      <c r="N23" s="27"/>
      <c r="O23" s="21">
        <f t="shared" si="1"/>
        <v>1947.9119162521401</v>
      </c>
      <c r="P23" s="18"/>
      <c r="Q23" s="22">
        <f t="shared" si="2"/>
        <v>0.20182826157290745</v>
      </c>
      <c r="R23" s="23"/>
      <c r="S23" s="24">
        <v>0</v>
      </c>
      <c r="T23" s="24"/>
      <c r="U23" s="21">
        <f t="shared" si="3"/>
        <v>1947.9119162521401</v>
      </c>
      <c r="V23" s="24"/>
      <c r="W23" s="33">
        <f t="shared" si="4"/>
        <v>0.20182826157290756</v>
      </c>
      <c r="X23" s="34"/>
      <c r="Y23" s="1"/>
      <c r="Z23" s="1"/>
      <c r="AA23" s="2"/>
      <c r="AB23" s="1"/>
      <c r="AC23" s="2"/>
      <c r="AD23" s="2"/>
    </row>
    <row r="24" spans="1:30">
      <c r="A24" s="32">
        <v>2035</v>
      </c>
      <c r="B24" s="25"/>
      <c r="C24" s="16">
        <v>11824.075309500098</v>
      </c>
      <c r="D24" s="26"/>
      <c r="E24" s="16">
        <v>0</v>
      </c>
      <c r="F24" s="26"/>
      <c r="G24" s="17">
        <v>0</v>
      </c>
      <c r="H24" s="26"/>
      <c r="I24" s="16">
        <v>0</v>
      </c>
      <c r="J24" s="27"/>
      <c r="K24" s="19">
        <f t="shared" si="0"/>
        <v>11824.075309500098</v>
      </c>
      <c r="L24" s="25"/>
      <c r="M24" s="20">
        <v>9826.4980753037344</v>
      </c>
      <c r="N24" s="27"/>
      <c r="O24" s="21">
        <f t="shared" si="1"/>
        <v>1997.5772341963639</v>
      </c>
      <c r="P24" s="18"/>
      <c r="Q24" s="22">
        <f t="shared" si="2"/>
        <v>0.2032847530105093</v>
      </c>
      <c r="R24" s="23"/>
      <c r="S24" s="24">
        <v>0</v>
      </c>
      <c r="T24" s="24"/>
      <c r="U24" s="21">
        <f t="shared" si="3"/>
        <v>1997.5772341963639</v>
      </c>
      <c r="V24" s="24"/>
      <c r="W24" s="33">
        <f t="shared" si="4"/>
        <v>0.20328475301050922</v>
      </c>
      <c r="X24" s="34"/>
      <c r="Y24" s="1"/>
      <c r="Z24" s="1"/>
      <c r="AA24" s="2"/>
      <c r="AB24" s="1"/>
      <c r="AC24" s="2"/>
      <c r="AD24" s="2"/>
    </row>
    <row r="25" spans="1:30">
      <c r="A25" s="32">
        <v>2036</v>
      </c>
      <c r="B25" s="25"/>
      <c r="C25" s="16">
        <v>11522.925343066454</v>
      </c>
      <c r="D25" s="26"/>
      <c r="E25" s="16">
        <v>0</v>
      </c>
      <c r="F25" s="26"/>
      <c r="G25" s="17">
        <v>0</v>
      </c>
      <c r="H25" s="26"/>
      <c r="I25" s="16">
        <v>0</v>
      </c>
      <c r="J25" s="27"/>
      <c r="K25" s="19">
        <f t="shared" si="0"/>
        <v>11522.925343066454</v>
      </c>
      <c r="L25" s="25"/>
      <c r="M25" s="20">
        <v>9294.4823826233187</v>
      </c>
      <c r="N25" s="27"/>
      <c r="O25" s="21">
        <f t="shared" si="1"/>
        <v>2228.4429604431352</v>
      </c>
      <c r="P25" s="18"/>
      <c r="Q25" s="22">
        <f t="shared" si="2"/>
        <v>0.2397597702276959</v>
      </c>
      <c r="R25" s="23"/>
      <c r="S25" s="24">
        <v>0</v>
      </c>
      <c r="T25" s="24"/>
      <c r="U25" s="21">
        <f t="shared" si="3"/>
        <v>2228.4429604431352</v>
      </c>
      <c r="V25" s="24"/>
      <c r="W25" s="33">
        <f t="shared" si="4"/>
        <v>0.23975977022769598</v>
      </c>
      <c r="X25" s="34"/>
      <c r="Y25" s="1"/>
      <c r="Z25" s="1"/>
      <c r="AA25" s="2"/>
      <c r="AB25" s="1"/>
      <c r="AC25" s="2"/>
      <c r="AD25" s="2"/>
    </row>
    <row r="26" spans="1:30">
      <c r="A26" s="32">
        <v>2037</v>
      </c>
      <c r="B26" s="25"/>
      <c r="C26" s="16">
        <v>11518.796130940318</v>
      </c>
      <c r="D26" s="26"/>
      <c r="E26" s="16">
        <v>0</v>
      </c>
      <c r="F26" s="26"/>
      <c r="G26" s="17">
        <v>0</v>
      </c>
      <c r="H26" s="26"/>
      <c r="I26" s="16">
        <v>0</v>
      </c>
      <c r="J26" s="27"/>
      <c r="K26" s="19">
        <f t="shared" si="0"/>
        <v>11518.796130940318</v>
      </c>
      <c r="L26" s="25"/>
      <c r="M26" s="20">
        <v>9484.7066899429028</v>
      </c>
      <c r="N26" s="27"/>
      <c r="O26" s="21">
        <f t="shared" si="1"/>
        <v>2034.0894409974153</v>
      </c>
      <c r="P26" s="18"/>
      <c r="Q26" s="22">
        <f t="shared" si="2"/>
        <v>0.21445992032144323</v>
      </c>
      <c r="R26" s="23"/>
      <c r="S26" s="24">
        <v>0</v>
      </c>
      <c r="T26" s="24"/>
      <c r="U26" s="21">
        <f t="shared" si="3"/>
        <v>2034.0894409974153</v>
      </c>
      <c r="V26" s="24"/>
      <c r="W26" s="33">
        <f t="shared" si="4"/>
        <v>0.21445992032144331</v>
      </c>
      <c r="X26" s="34"/>
      <c r="Y26" s="1"/>
      <c r="Z26" s="1"/>
      <c r="AA26" s="2"/>
      <c r="AB26" s="1"/>
      <c r="AC26" s="2"/>
      <c r="AD26" s="2"/>
    </row>
    <row r="27" spans="1:30">
      <c r="A27" s="32">
        <v>2038</v>
      </c>
      <c r="B27" s="25"/>
      <c r="C27" s="16">
        <v>12208.687993466854</v>
      </c>
      <c r="D27" s="26"/>
      <c r="E27" s="16">
        <v>0</v>
      </c>
      <c r="F27" s="26"/>
      <c r="G27" s="17">
        <v>0</v>
      </c>
      <c r="H27" s="26"/>
      <c r="I27" s="16">
        <v>0</v>
      </c>
      <c r="J27" s="27"/>
      <c r="K27" s="19">
        <f t="shared" si="0"/>
        <v>12208.687993466854</v>
      </c>
      <c r="L27" s="25"/>
      <c r="M27" s="20">
        <v>9697.82099726249</v>
      </c>
      <c r="N27" s="27"/>
      <c r="O27" s="21">
        <f t="shared" si="1"/>
        <v>2510.8669962043641</v>
      </c>
      <c r="P27" s="18"/>
      <c r="Q27" s="22">
        <f t="shared" si="2"/>
        <v>0.25891042914827289</v>
      </c>
      <c r="R27" s="23"/>
      <c r="S27" s="24">
        <v>0</v>
      </c>
      <c r="T27" s="24"/>
      <c r="U27" s="21">
        <f t="shared" si="3"/>
        <v>2510.8669962043641</v>
      </c>
      <c r="V27" s="24"/>
      <c r="W27" s="33">
        <f t="shared" si="4"/>
        <v>0.258910429148273</v>
      </c>
      <c r="X27" s="34"/>
      <c r="Y27" s="1"/>
      <c r="Z27" s="1"/>
      <c r="AA27" s="2"/>
      <c r="AB27" s="1"/>
      <c r="AC27" s="2"/>
      <c r="AD27" s="2"/>
    </row>
    <row r="28" spans="1:30">
      <c r="A28" s="32">
        <v>2039</v>
      </c>
      <c r="B28" s="25"/>
      <c r="C28" s="16">
        <v>11939.599969118834</v>
      </c>
      <c r="D28" s="26"/>
      <c r="E28" s="16">
        <v>0</v>
      </c>
      <c r="F28" s="26"/>
      <c r="G28" s="17">
        <v>0</v>
      </c>
      <c r="H28" s="26"/>
      <c r="I28" s="16">
        <v>0</v>
      </c>
      <c r="J28" s="27"/>
      <c r="K28" s="19">
        <f t="shared" si="0"/>
        <v>11939.599969118834</v>
      </c>
      <c r="L28" s="25"/>
      <c r="M28" s="20">
        <v>9915.4053045820747</v>
      </c>
      <c r="N28" s="27"/>
      <c r="O28" s="21">
        <f t="shared" si="1"/>
        <v>2024.1946645367589</v>
      </c>
      <c r="P28" s="18"/>
      <c r="Q28" s="22">
        <f t="shared" si="2"/>
        <v>0.20414643701970969</v>
      </c>
      <c r="R28" s="23"/>
      <c r="S28" s="24">
        <v>0</v>
      </c>
      <c r="T28" s="24"/>
      <c r="U28" s="21">
        <f t="shared" si="3"/>
        <v>2024.1946645367589</v>
      </c>
      <c r="V28" s="24"/>
      <c r="W28" s="33">
        <f t="shared" si="4"/>
        <v>0.20414643701970958</v>
      </c>
      <c r="X28" s="34"/>
      <c r="Y28" s="1"/>
      <c r="Z28" s="1"/>
      <c r="AA28" s="2"/>
      <c r="AB28" s="1"/>
      <c r="AC28" s="2"/>
      <c r="AD28" s="2"/>
    </row>
    <row r="29" spans="1:30">
      <c r="A29" s="32">
        <v>2040</v>
      </c>
      <c r="B29" s="25"/>
      <c r="C29" s="16">
        <v>12935.532817229629</v>
      </c>
      <c r="D29" s="26"/>
      <c r="E29" s="16">
        <v>0</v>
      </c>
      <c r="F29" s="26"/>
      <c r="G29" s="17">
        <v>0</v>
      </c>
      <c r="H29" s="26"/>
      <c r="I29" s="16">
        <v>0</v>
      </c>
      <c r="J29" s="27"/>
      <c r="K29" s="19">
        <f t="shared" si="0"/>
        <v>12935.532817229629</v>
      </c>
      <c r="L29" s="25"/>
      <c r="M29" s="20">
        <v>10133.989611901661</v>
      </c>
      <c r="N29" s="27"/>
      <c r="O29" s="21">
        <f t="shared" si="1"/>
        <v>2801.5432053279674</v>
      </c>
      <c r="P29" s="18"/>
      <c r="Q29" s="22">
        <f t="shared" si="2"/>
        <v>0.27645017536210537</v>
      </c>
      <c r="R29" s="23"/>
      <c r="S29" s="24">
        <v>0</v>
      </c>
      <c r="T29" s="24"/>
      <c r="U29" s="21">
        <f t="shared" si="3"/>
        <v>2801.5432053279674</v>
      </c>
      <c r="V29" s="24"/>
      <c r="W29" s="33">
        <f t="shared" si="4"/>
        <v>0.27645017536210525</v>
      </c>
      <c r="X29" s="34"/>
      <c r="Y29" s="1"/>
      <c r="Z29" s="1"/>
      <c r="AA29" s="2"/>
      <c r="AB29" s="1"/>
      <c r="AC29" s="2"/>
      <c r="AD29" s="2"/>
    </row>
    <row r="30" spans="1:30">
      <c r="A30" s="32">
        <v>2041</v>
      </c>
      <c r="B30" s="25"/>
      <c r="C30" s="16">
        <v>12931.485571041703</v>
      </c>
      <c r="D30" s="26"/>
      <c r="E30" s="16">
        <v>0</v>
      </c>
      <c r="F30" s="26"/>
      <c r="G30" s="17">
        <v>0</v>
      </c>
      <c r="H30" s="26"/>
      <c r="I30" s="16">
        <v>0</v>
      </c>
      <c r="J30" s="27"/>
      <c r="K30" s="19">
        <f t="shared" si="0"/>
        <v>12931.485571041703</v>
      </c>
      <c r="L30" s="25"/>
      <c r="M30" s="20">
        <v>10331.903919221246</v>
      </c>
      <c r="N30" s="27"/>
      <c r="O30" s="21">
        <f t="shared" si="1"/>
        <v>2599.5816518204574</v>
      </c>
      <c r="P30" s="18"/>
      <c r="Q30" s="22">
        <f t="shared" si="2"/>
        <v>0.25160722284537052</v>
      </c>
      <c r="R30" s="23"/>
      <c r="S30" s="24">
        <v>0</v>
      </c>
      <c r="T30" s="24"/>
      <c r="U30" s="21">
        <f t="shared" si="3"/>
        <v>2599.5816518204574</v>
      </c>
      <c r="V30" s="24"/>
      <c r="W30" s="33">
        <f t="shared" si="4"/>
        <v>0.25160722284537057</v>
      </c>
      <c r="X30" s="34"/>
      <c r="Y30" s="1"/>
      <c r="Z30" s="1"/>
      <c r="AA30" s="2"/>
      <c r="AB30" s="1"/>
      <c r="AC30" s="2"/>
      <c r="AD30" s="2"/>
    </row>
    <row r="31" spans="1:30">
      <c r="A31" s="32">
        <v>2042</v>
      </c>
      <c r="B31" s="25"/>
      <c r="C31" s="16">
        <v>12824.458556577563</v>
      </c>
      <c r="D31" s="26"/>
      <c r="E31" s="16">
        <v>0</v>
      </c>
      <c r="F31" s="26"/>
      <c r="G31" s="17">
        <v>0</v>
      </c>
      <c r="H31" s="26"/>
      <c r="I31" s="16">
        <v>0</v>
      </c>
      <c r="J31" s="27"/>
      <c r="K31" s="19">
        <f t="shared" si="0"/>
        <v>12824.458556577563</v>
      </c>
      <c r="L31" s="25"/>
      <c r="M31" s="20">
        <v>10580.508226540833</v>
      </c>
      <c r="N31" s="27"/>
      <c r="O31" s="21">
        <f t="shared" ref="O31:O45" si="5">K31-M31</f>
        <v>2243.9503300367305</v>
      </c>
      <c r="P31" s="18"/>
      <c r="Q31" s="22">
        <f t="shared" ref="Q31:Q45" si="6">K31/M31-1</f>
        <v>0.21208341622076898</v>
      </c>
      <c r="R31" s="23"/>
      <c r="S31" s="24">
        <v>0</v>
      </c>
      <c r="T31" s="24"/>
      <c r="U31" s="21">
        <f t="shared" ref="U31:U45" si="7">O31-S31</f>
        <v>2243.9503300367305</v>
      </c>
      <c r="V31" s="24"/>
      <c r="W31" s="33">
        <f t="shared" ref="W31:W45" si="8">U31/M31</f>
        <v>0.21208341622076907</v>
      </c>
      <c r="X31" s="34"/>
      <c r="Y31" s="1"/>
      <c r="Z31" s="1"/>
      <c r="AA31" s="2"/>
      <c r="AB31" s="1"/>
      <c r="AC31" s="2"/>
      <c r="AD31" s="2"/>
    </row>
    <row r="32" spans="1:30">
      <c r="A32" s="32">
        <v>2043</v>
      </c>
      <c r="B32" s="25"/>
      <c r="C32" s="16">
        <v>13182.952112734318</v>
      </c>
      <c r="D32" s="26"/>
      <c r="E32" s="16">
        <v>0</v>
      </c>
      <c r="F32" s="26"/>
      <c r="G32" s="17">
        <v>0</v>
      </c>
      <c r="H32" s="26"/>
      <c r="I32" s="16">
        <v>0</v>
      </c>
      <c r="J32" s="27"/>
      <c r="K32" s="19">
        <f t="shared" si="0"/>
        <v>13182.952112734318</v>
      </c>
      <c r="L32" s="25"/>
      <c r="M32" s="20">
        <v>10871.972533860417</v>
      </c>
      <c r="N32" s="27"/>
      <c r="O32" s="21">
        <f t="shared" si="5"/>
        <v>2310.9795788739011</v>
      </c>
      <c r="P32" s="18"/>
      <c r="Q32" s="22">
        <f t="shared" si="6"/>
        <v>0.21256304425681982</v>
      </c>
      <c r="R32" s="23"/>
      <c r="S32" s="24">
        <v>0</v>
      </c>
      <c r="T32" s="24"/>
      <c r="U32" s="21">
        <f t="shared" si="7"/>
        <v>2310.9795788739011</v>
      </c>
      <c r="V32" s="24"/>
      <c r="W32" s="33">
        <f t="shared" si="8"/>
        <v>0.21256304425681979</v>
      </c>
      <c r="X32" s="34"/>
      <c r="Y32" s="1"/>
      <c r="Z32" s="1"/>
      <c r="AA32" s="2"/>
      <c r="AB32" s="1"/>
      <c r="AC32" s="2"/>
      <c r="AD32" s="2"/>
    </row>
    <row r="33" spans="1:30">
      <c r="A33" s="32">
        <v>2044</v>
      </c>
      <c r="B33" s="25"/>
      <c r="C33" s="16">
        <v>13956.149265140295</v>
      </c>
      <c r="D33" s="26"/>
      <c r="E33" s="16">
        <v>0</v>
      </c>
      <c r="F33" s="26"/>
      <c r="G33" s="17">
        <v>0</v>
      </c>
      <c r="H33" s="26"/>
      <c r="I33" s="16">
        <v>0</v>
      </c>
      <c r="J33" s="27"/>
      <c r="K33" s="19">
        <f t="shared" si="0"/>
        <v>13956.149265140295</v>
      </c>
      <c r="L33" s="25"/>
      <c r="M33" s="20">
        <v>11140.846841180004</v>
      </c>
      <c r="N33" s="27"/>
      <c r="O33" s="21">
        <f t="shared" si="5"/>
        <v>2815.302423960291</v>
      </c>
      <c r="P33" s="18"/>
      <c r="Q33" s="22">
        <f t="shared" si="6"/>
        <v>0.25270093594268483</v>
      </c>
      <c r="R33" s="23"/>
      <c r="S33" s="24">
        <v>0</v>
      </c>
      <c r="T33" s="24"/>
      <c r="U33" s="21">
        <f t="shared" si="7"/>
        <v>2815.302423960291</v>
      </c>
      <c r="V33" s="24"/>
      <c r="W33" s="33">
        <f t="shared" si="8"/>
        <v>0.25270093594268483</v>
      </c>
      <c r="X33" s="34"/>
      <c r="Y33" s="1"/>
      <c r="Z33" s="1"/>
      <c r="AA33" s="2"/>
      <c r="AB33" s="1"/>
      <c r="AC33" s="2"/>
      <c r="AD33" s="2"/>
    </row>
    <row r="34" spans="1:30">
      <c r="A34" s="32">
        <v>2045</v>
      </c>
      <c r="B34" s="25"/>
      <c r="C34" s="16">
        <v>13372.682784542441</v>
      </c>
      <c r="D34" s="26"/>
      <c r="E34" s="16">
        <v>0</v>
      </c>
      <c r="F34" s="26"/>
      <c r="G34" s="17">
        <v>0</v>
      </c>
      <c r="H34" s="26"/>
      <c r="I34" s="16">
        <v>0</v>
      </c>
      <c r="J34" s="27"/>
      <c r="K34" s="19">
        <f t="shared" si="0"/>
        <v>13372.682784542441</v>
      </c>
      <c r="L34" s="25"/>
      <c r="M34" s="20">
        <v>11068.271148499589</v>
      </c>
      <c r="N34" s="27"/>
      <c r="O34" s="21">
        <f t="shared" si="5"/>
        <v>2304.4116360428525</v>
      </c>
      <c r="P34" s="18"/>
      <c r="Q34" s="22">
        <f t="shared" si="6"/>
        <v>0.20819978162129127</v>
      </c>
      <c r="R34" s="23"/>
      <c r="S34" s="24">
        <v>0</v>
      </c>
      <c r="T34" s="24"/>
      <c r="U34" s="21">
        <f t="shared" si="7"/>
        <v>2304.4116360428525</v>
      </c>
      <c r="V34" s="24"/>
      <c r="W34" s="33">
        <f t="shared" si="8"/>
        <v>0.20819978162129121</v>
      </c>
      <c r="X34" s="34"/>
      <c r="Y34" s="1"/>
      <c r="Z34" s="1"/>
      <c r="AA34" s="2"/>
      <c r="AB34" s="1"/>
      <c r="AC34" s="2"/>
      <c r="AD34" s="2"/>
    </row>
    <row r="35" spans="1:30">
      <c r="A35" s="32">
        <v>2046</v>
      </c>
      <c r="B35" s="25"/>
      <c r="C35" s="16">
        <v>14878.790077000856</v>
      </c>
      <c r="D35" s="26"/>
      <c r="E35" s="16">
        <v>0</v>
      </c>
      <c r="F35" s="26"/>
      <c r="G35" s="17">
        <v>0</v>
      </c>
      <c r="H35" s="26"/>
      <c r="I35" s="16">
        <v>0</v>
      </c>
      <c r="J35" s="27"/>
      <c r="K35" s="19">
        <f t="shared" si="0"/>
        <v>14878.790077000856</v>
      </c>
      <c r="L35" s="25"/>
      <c r="M35" s="20">
        <v>11352.205455819174</v>
      </c>
      <c r="N35" s="27"/>
      <c r="O35" s="21">
        <f t="shared" si="5"/>
        <v>3526.5846211816825</v>
      </c>
      <c r="P35" s="18"/>
      <c r="Q35" s="22">
        <f t="shared" si="6"/>
        <v>0.31065193762626486</v>
      </c>
      <c r="R35" s="23"/>
      <c r="S35" s="24">
        <v>0</v>
      </c>
      <c r="T35" s="24"/>
      <c r="U35" s="21">
        <f t="shared" si="7"/>
        <v>3526.5846211816825</v>
      </c>
      <c r="V35" s="24"/>
      <c r="W35" s="33">
        <f t="shared" si="8"/>
        <v>0.31065193762626492</v>
      </c>
      <c r="X35" s="34"/>
      <c r="Y35" s="1"/>
      <c r="Z35" s="1"/>
      <c r="AA35" s="2"/>
      <c r="AB35" s="1"/>
      <c r="AC35" s="2"/>
      <c r="AD35" s="2"/>
    </row>
    <row r="36" spans="1:30">
      <c r="A36" s="32">
        <v>2047</v>
      </c>
      <c r="B36" s="25"/>
      <c r="C36" s="16">
        <v>14771.380029350519</v>
      </c>
      <c r="D36" s="26"/>
      <c r="E36" s="16">
        <v>0</v>
      </c>
      <c r="F36" s="26"/>
      <c r="G36" s="17">
        <v>0</v>
      </c>
      <c r="H36" s="26"/>
      <c r="I36" s="16">
        <v>0</v>
      </c>
      <c r="J36" s="27"/>
      <c r="K36" s="19">
        <f t="shared" si="0"/>
        <v>14771.380029350519</v>
      </c>
      <c r="L36" s="25"/>
      <c r="M36" s="20">
        <v>12219.25976313876</v>
      </c>
      <c r="N36" s="27"/>
      <c r="O36" s="21">
        <f t="shared" si="5"/>
        <v>2552.1202662117594</v>
      </c>
      <c r="P36" s="18"/>
      <c r="Q36" s="22">
        <f t="shared" si="6"/>
        <v>0.20886046419199755</v>
      </c>
      <c r="R36" s="23"/>
      <c r="S36" s="24">
        <v>0</v>
      </c>
      <c r="T36" s="24"/>
      <c r="U36" s="21">
        <f t="shared" si="7"/>
        <v>2552.1202662117594</v>
      </c>
      <c r="V36" s="24"/>
      <c r="W36" s="33">
        <f t="shared" si="8"/>
        <v>0.20886046419199755</v>
      </c>
      <c r="X36" s="34"/>
      <c r="Y36" s="1"/>
      <c r="Z36" s="1"/>
      <c r="AA36" s="2"/>
      <c r="AB36" s="1"/>
      <c r="AC36" s="2"/>
      <c r="AD36" s="2"/>
    </row>
    <row r="37" spans="1:30">
      <c r="A37" s="32">
        <v>2048</v>
      </c>
      <c r="B37" s="25"/>
      <c r="C37" s="16">
        <v>15737.58248347044</v>
      </c>
      <c r="D37" s="26"/>
      <c r="E37" s="16">
        <v>0</v>
      </c>
      <c r="F37" s="26"/>
      <c r="G37" s="17">
        <v>0</v>
      </c>
      <c r="H37" s="26"/>
      <c r="I37" s="16">
        <v>0</v>
      </c>
      <c r="J37" s="27"/>
      <c r="K37" s="19">
        <f t="shared" si="0"/>
        <v>15737.58248347044</v>
      </c>
      <c r="L37" s="25"/>
      <c r="M37" s="20">
        <v>12543.444070458345</v>
      </c>
      <c r="N37" s="27"/>
      <c r="O37" s="21">
        <f t="shared" si="5"/>
        <v>3194.138413012095</v>
      </c>
      <c r="P37" s="18"/>
      <c r="Q37" s="22">
        <f t="shared" si="6"/>
        <v>0.25464604418612269</v>
      </c>
      <c r="R37" s="23"/>
      <c r="S37" s="24">
        <v>0</v>
      </c>
      <c r="T37" s="24"/>
      <c r="U37" s="21">
        <f t="shared" si="7"/>
        <v>3194.138413012095</v>
      </c>
      <c r="V37" s="24"/>
      <c r="W37" s="33">
        <f t="shared" si="8"/>
        <v>0.25464604418612274</v>
      </c>
      <c r="X37" s="34"/>
      <c r="Y37" s="1"/>
      <c r="Z37" s="1"/>
      <c r="AA37" s="2"/>
      <c r="AB37" s="1"/>
      <c r="AC37" s="2"/>
      <c r="AD37" s="2"/>
    </row>
    <row r="38" spans="1:30">
      <c r="A38" s="32">
        <v>2049</v>
      </c>
      <c r="B38" s="25"/>
      <c r="C38" s="16">
        <v>15634.189433410764</v>
      </c>
      <c r="D38" s="26"/>
      <c r="E38" s="16">
        <v>0</v>
      </c>
      <c r="F38" s="26"/>
      <c r="G38" s="17">
        <v>0</v>
      </c>
      <c r="H38" s="26"/>
      <c r="I38" s="16">
        <v>0</v>
      </c>
      <c r="J38" s="27"/>
      <c r="K38" s="19">
        <f t="shared" si="0"/>
        <v>15634.189433410764</v>
      </c>
      <c r="L38" s="25"/>
      <c r="M38" s="20">
        <v>12956.038377777932</v>
      </c>
      <c r="N38" s="27"/>
      <c r="O38" s="21">
        <f t="shared" si="5"/>
        <v>2678.1510556328321</v>
      </c>
      <c r="P38" s="18"/>
      <c r="Q38" s="22">
        <f t="shared" si="6"/>
        <v>0.20671064545674467</v>
      </c>
      <c r="R38" s="23"/>
      <c r="S38" s="24">
        <v>0</v>
      </c>
      <c r="T38" s="24"/>
      <c r="U38" s="21">
        <f t="shared" si="7"/>
        <v>2678.1510556328321</v>
      </c>
      <c r="V38" s="24"/>
      <c r="W38" s="33">
        <f t="shared" si="8"/>
        <v>0.20671064545674472</v>
      </c>
      <c r="X38" s="34"/>
      <c r="Y38" s="1"/>
      <c r="Z38" s="1"/>
      <c r="AA38" s="2"/>
      <c r="AB38" s="1"/>
      <c r="AC38" s="2"/>
      <c r="AD38" s="2"/>
    </row>
    <row r="39" spans="1:30">
      <c r="A39" s="32">
        <v>2050</v>
      </c>
      <c r="B39" s="25"/>
      <c r="C39" s="16">
        <v>16700.37228012085</v>
      </c>
      <c r="D39" s="26"/>
      <c r="E39" s="16">
        <v>0</v>
      </c>
      <c r="F39" s="26"/>
      <c r="G39" s="17">
        <v>0</v>
      </c>
      <c r="H39" s="26"/>
      <c r="I39" s="16">
        <v>0</v>
      </c>
      <c r="J39" s="27"/>
      <c r="K39" s="19">
        <f t="shared" si="0"/>
        <v>16700.37228012085</v>
      </c>
      <c r="L39" s="25"/>
      <c r="M39" s="20">
        <v>13731.652685097517</v>
      </c>
      <c r="N39" s="27"/>
      <c r="O39" s="21">
        <f t="shared" si="5"/>
        <v>2968.7195950233327</v>
      </c>
      <c r="P39" s="18"/>
      <c r="Q39" s="22">
        <f t="shared" si="6"/>
        <v>0.21619535995439065</v>
      </c>
      <c r="R39" s="23"/>
      <c r="S39" s="24">
        <v>0</v>
      </c>
      <c r="T39" s="24"/>
      <c r="U39" s="21">
        <f t="shared" si="7"/>
        <v>2968.7195950233327</v>
      </c>
      <c r="V39" s="24"/>
      <c r="W39" s="33">
        <f t="shared" si="8"/>
        <v>0.21619535995439065</v>
      </c>
      <c r="X39" s="34"/>
      <c r="Y39" s="1"/>
      <c r="Z39" s="1"/>
      <c r="AA39" s="2"/>
      <c r="AB39" s="1"/>
      <c r="AC39" s="2"/>
      <c r="AD39" s="2"/>
    </row>
    <row r="40" spans="1:30">
      <c r="A40" s="32">
        <v>2051</v>
      </c>
      <c r="B40" s="25"/>
      <c r="C40" s="16">
        <v>16708.34814453125</v>
      </c>
      <c r="D40" s="26"/>
      <c r="E40" s="16">
        <v>0</v>
      </c>
      <c r="F40" s="26"/>
      <c r="G40" s="17">
        <v>0</v>
      </c>
      <c r="H40" s="26"/>
      <c r="I40" s="16">
        <v>0</v>
      </c>
      <c r="J40" s="27"/>
      <c r="K40" s="19">
        <f t="shared" si="0"/>
        <v>16708.34814453125</v>
      </c>
      <c r="L40" s="25"/>
      <c r="M40" s="20">
        <v>13731.652685097517</v>
      </c>
      <c r="N40" s="27"/>
      <c r="O40" s="21">
        <f t="shared" si="5"/>
        <v>2976.695459433733</v>
      </c>
      <c r="P40" s="18"/>
      <c r="Q40" s="22">
        <f t="shared" si="6"/>
        <v>0.21677619786176483</v>
      </c>
      <c r="R40" s="23"/>
      <c r="S40" s="24">
        <v>0</v>
      </c>
      <c r="T40" s="24"/>
      <c r="U40" s="21">
        <f t="shared" si="7"/>
        <v>2976.695459433733</v>
      </c>
      <c r="V40" s="24"/>
      <c r="W40" s="33">
        <f t="shared" si="8"/>
        <v>0.21677619786176477</v>
      </c>
      <c r="X40" s="34"/>
      <c r="Y40" s="1"/>
      <c r="Z40" s="1"/>
      <c r="AA40" s="2"/>
      <c r="AB40" s="1"/>
      <c r="AC40" s="2"/>
      <c r="AD40" s="2"/>
    </row>
    <row r="41" spans="1:30">
      <c r="A41" s="32">
        <v>2052</v>
      </c>
      <c r="B41" s="25"/>
      <c r="C41" s="16">
        <v>16720.958036422729</v>
      </c>
      <c r="D41" s="26"/>
      <c r="E41" s="16">
        <v>0</v>
      </c>
      <c r="F41" s="26"/>
      <c r="G41" s="17">
        <v>0</v>
      </c>
      <c r="H41" s="26"/>
      <c r="I41" s="16">
        <v>0</v>
      </c>
      <c r="J41" s="27"/>
      <c r="K41" s="19">
        <f t="shared" si="0"/>
        <v>16720.958036422729</v>
      </c>
      <c r="L41" s="25"/>
      <c r="M41" s="20">
        <v>13731.652685097517</v>
      </c>
      <c r="N41" s="27"/>
      <c r="O41" s="21">
        <f t="shared" si="5"/>
        <v>2989.3053513252125</v>
      </c>
      <c r="P41" s="18"/>
      <c r="Q41" s="22">
        <f t="shared" si="6"/>
        <v>0.2176945062533806</v>
      </c>
      <c r="R41" s="23"/>
      <c r="S41" s="24">
        <v>0</v>
      </c>
      <c r="T41" s="24"/>
      <c r="U41" s="21">
        <f t="shared" si="7"/>
        <v>2989.3053513252125</v>
      </c>
      <c r="V41" s="24"/>
      <c r="W41" s="33">
        <f t="shared" si="8"/>
        <v>0.21769450625338066</v>
      </c>
      <c r="X41" s="34"/>
      <c r="Y41" s="1"/>
      <c r="Z41" s="1"/>
      <c r="AA41" s="2"/>
      <c r="AB41" s="1"/>
      <c r="AC41" s="2"/>
      <c r="AD41" s="2"/>
    </row>
    <row r="42" spans="1:30">
      <c r="A42" s="32">
        <v>2053</v>
      </c>
      <c r="B42" s="25"/>
      <c r="C42" s="16">
        <v>16752.673402786255</v>
      </c>
      <c r="D42" s="26"/>
      <c r="E42" s="16">
        <v>0</v>
      </c>
      <c r="F42" s="26"/>
      <c r="G42" s="17">
        <v>0</v>
      </c>
      <c r="H42" s="26"/>
      <c r="I42" s="16">
        <v>0</v>
      </c>
      <c r="J42" s="27"/>
      <c r="K42" s="19">
        <f t="shared" si="0"/>
        <v>16752.673402786255</v>
      </c>
      <c r="L42" s="25"/>
      <c r="M42" s="20">
        <v>13731.652685097517</v>
      </c>
      <c r="N42" s="27"/>
      <c r="O42" s="21">
        <f t="shared" si="5"/>
        <v>3021.0207176887379</v>
      </c>
      <c r="P42" s="18"/>
      <c r="Q42" s="22">
        <f t="shared" si="6"/>
        <v>0.22000416023974645</v>
      </c>
      <c r="R42" s="23"/>
      <c r="S42" s="24">
        <v>0</v>
      </c>
      <c r="T42" s="24"/>
      <c r="U42" s="21">
        <f t="shared" si="7"/>
        <v>3021.0207176887379</v>
      </c>
      <c r="V42" s="24"/>
      <c r="W42" s="33">
        <f t="shared" si="8"/>
        <v>0.22000416023974639</v>
      </c>
      <c r="X42" s="34"/>
      <c r="Y42" s="1"/>
      <c r="Z42" s="1"/>
      <c r="AA42" s="2"/>
      <c r="AB42" s="1"/>
      <c r="AC42" s="2"/>
      <c r="AD42" s="2"/>
    </row>
    <row r="43" spans="1:30">
      <c r="A43" s="32">
        <v>2054</v>
      </c>
      <c r="B43" s="25"/>
      <c r="C43" s="16">
        <v>16541.348375320435</v>
      </c>
      <c r="D43" s="26"/>
      <c r="E43" s="16">
        <v>0</v>
      </c>
      <c r="F43" s="26"/>
      <c r="G43" s="17">
        <v>0</v>
      </c>
      <c r="H43" s="26"/>
      <c r="I43" s="16">
        <v>0</v>
      </c>
      <c r="J43" s="27"/>
      <c r="K43" s="19">
        <f t="shared" si="0"/>
        <v>16541.348375320435</v>
      </c>
      <c r="L43" s="25"/>
      <c r="M43" s="20">
        <v>13731.652685097517</v>
      </c>
      <c r="N43" s="27"/>
      <c r="O43" s="21">
        <f t="shared" si="5"/>
        <v>2809.6956902229176</v>
      </c>
      <c r="P43" s="18"/>
      <c r="Q43" s="22">
        <f t="shared" si="6"/>
        <v>0.20461453218025105</v>
      </c>
      <c r="R43" s="23"/>
      <c r="S43" s="24">
        <v>0</v>
      </c>
      <c r="T43" s="24"/>
      <c r="U43" s="21">
        <f t="shared" si="7"/>
        <v>2809.6956902229176</v>
      </c>
      <c r="V43" s="24"/>
      <c r="W43" s="33">
        <f t="shared" si="8"/>
        <v>0.20461453218025114</v>
      </c>
      <c r="X43" s="34"/>
      <c r="Y43" s="1"/>
      <c r="Z43" s="1"/>
      <c r="AA43" s="2"/>
      <c r="AB43" s="1"/>
      <c r="AC43" s="2"/>
      <c r="AD43" s="2"/>
    </row>
    <row r="44" spans="1:30">
      <c r="A44" s="32">
        <v>2055</v>
      </c>
      <c r="B44" s="25"/>
      <c r="C44" s="16">
        <v>16543.033737182617</v>
      </c>
      <c r="D44" s="26"/>
      <c r="E44" s="16">
        <v>0</v>
      </c>
      <c r="F44" s="26"/>
      <c r="G44" s="17">
        <v>0</v>
      </c>
      <c r="H44" s="26"/>
      <c r="I44" s="16">
        <v>0</v>
      </c>
      <c r="J44" s="27"/>
      <c r="K44" s="19">
        <f t="shared" si="0"/>
        <v>16543.033737182617</v>
      </c>
      <c r="L44" s="25"/>
      <c r="M44" s="20">
        <v>13731.652685097517</v>
      </c>
      <c r="N44" s="27"/>
      <c r="O44" s="21">
        <f t="shared" si="5"/>
        <v>2811.3810520851002</v>
      </c>
      <c r="P44" s="18"/>
      <c r="Q44" s="22">
        <f t="shared" si="6"/>
        <v>0.20473726772424072</v>
      </c>
      <c r="R44" s="23"/>
      <c r="S44" s="24">
        <v>0</v>
      </c>
      <c r="T44" s="24"/>
      <c r="U44" s="21">
        <f t="shared" si="7"/>
        <v>2811.3810520851002</v>
      </c>
      <c r="V44" s="24"/>
      <c r="W44" s="33">
        <f t="shared" si="8"/>
        <v>0.20473726772424078</v>
      </c>
      <c r="X44" s="34"/>
      <c r="Y44" s="1"/>
      <c r="Z44" s="1"/>
      <c r="AA44" s="2"/>
      <c r="AB44" s="1"/>
      <c r="AC44" s="2"/>
      <c r="AD44" s="2"/>
    </row>
    <row r="45" spans="1:30">
      <c r="A45" s="32">
        <v>2056</v>
      </c>
      <c r="B45" s="25"/>
      <c r="C45" s="16">
        <v>16538.75007724762</v>
      </c>
      <c r="D45" s="26"/>
      <c r="E45" s="16">
        <v>0</v>
      </c>
      <c r="F45" s="26"/>
      <c r="G45" s="17">
        <v>0</v>
      </c>
      <c r="H45" s="26"/>
      <c r="I45" s="16">
        <v>0</v>
      </c>
      <c r="J45" s="27"/>
      <c r="K45" s="19">
        <f t="shared" si="0"/>
        <v>16538.75007724762</v>
      </c>
      <c r="L45" s="25"/>
      <c r="M45" s="20">
        <v>13731.652685097517</v>
      </c>
      <c r="N45" s="27"/>
      <c r="O45" s="21">
        <f t="shared" si="5"/>
        <v>2807.0973921501027</v>
      </c>
      <c r="P45" s="18"/>
      <c r="Q45" s="22">
        <f t="shared" si="6"/>
        <v>0.20442531256245267</v>
      </c>
      <c r="R45" s="23"/>
      <c r="S45" s="24">
        <v>0</v>
      </c>
      <c r="T45" s="24"/>
      <c r="U45" s="21">
        <f t="shared" si="7"/>
        <v>2807.0973921501027</v>
      </c>
      <c r="V45" s="24"/>
      <c r="W45" s="33">
        <f t="shared" si="8"/>
        <v>0.20442531256245269</v>
      </c>
      <c r="X45" s="34"/>
      <c r="Y45" s="1"/>
      <c r="Z45" s="1"/>
      <c r="AA45" s="2"/>
      <c r="AB45" s="1"/>
      <c r="AC45" s="2"/>
      <c r="AD45" s="2"/>
    </row>
    <row r="46" spans="1:30">
      <c r="A46" s="28"/>
      <c r="B46" s="28"/>
      <c r="C46" s="29"/>
      <c r="D46" s="29"/>
      <c r="E46" s="16"/>
      <c r="F46" s="29"/>
      <c r="G46" s="29"/>
      <c r="H46" s="29"/>
      <c r="I46" s="29"/>
      <c r="J46" s="29"/>
      <c r="K46" s="28"/>
      <c r="L46" s="28"/>
      <c r="M46" s="29"/>
      <c r="N46" s="29"/>
      <c r="O46" s="28"/>
      <c r="P46" s="28"/>
      <c r="Q46" s="28"/>
      <c r="R46" s="28"/>
      <c r="S46" s="28"/>
      <c r="T46" s="28"/>
      <c r="U46" s="28"/>
      <c r="V46" s="28"/>
      <c r="W46" s="28"/>
      <c r="Y46" s="1"/>
    </row>
    <row r="47" spans="1:30">
      <c r="A47" s="28" t="s">
        <v>135</v>
      </c>
      <c r="B47" s="28"/>
      <c r="C47" s="29"/>
      <c r="D47" s="29"/>
      <c r="E47" s="29"/>
      <c r="F47" s="29"/>
      <c r="G47" s="29"/>
      <c r="H47" s="29"/>
      <c r="I47" s="29"/>
      <c r="J47" s="29"/>
      <c r="K47" s="28"/>
      <c r="L47" s="28"/>
      <c r="M47" s="29"/>
      <c r="N47" s="29"/>
      <c r="O47" s="28"/>
      <c r="P47" s="28"/>
      <c r="Q47" s="28"/>
      <c r="R47" s="28"/>
      <c r="S47" s="28"/>
      <c r="T47" s="28"/>
      <c r="U47" s="28"/>
      <c r="V47" s="28"/>
      <c r="W47" s="28"/>
    </row>
    <row r="48" spans="1:30">
      <c r="A48" s="28"/>
      <c r="B48" s="30"/>
      <c r="C48" s="48" t="s">
        <v>136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</row>
    <row r="49" spans="1:23">
      <c r="A49" s="28"/>
      <c r="B49" s="30"/>
      <c r="C49" s="48" t="s">
        <v>137</v>
      </c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</row>
    <row r="50" spans="1:23">
      <c r="A50" s="28"/>
      <c r="B50" s="31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</row>
    <row r="58" spans="1:23" ht="15" customHeight="1"/>
    <row r="59" spans="1:23" ht="15" customHeight="1"/>
  </sheetData>
  <mergeCells count="9">
    <mergeCell ref="C48:W48"/>
    <mergeCell ref="C49:W49"/>
    <mergeCell ref="C50:W50"/>
    <mergeCell ref="O8:Q8"/>
    <mergeCell ref="U8:W8"/>
    <mergeCell ref="O9:Q9"/>
    <mergeCell ref="U9:W9"/>
    <mergeCell ref="O10:Q10"/>
    <mergeCell ref="U10:W10"/>
  </mergeCells>
  <pageMargins left="0.7" right="0.7" top="0.75" bottom="0.75" header="0.3" footer="0.3"/>
  <pageSetup scale="54" orientation="landscape" r:id="rId1"/>
  <headerFooter>
    <oddHeader xml:space="preserve">&amp;RDEF's Response to Staff ROG 6 (55-73) Q64b
Page&amp;P of &amp;N 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B020A-492D-494A-B79B-5CBED4CFFC67}">
  <dimension ref="A1:AD50"/>
  <sheetViews>
    <sheetView view="pageLayout" zoomScaleNormal="100" workbookViewId="0">
      <selection activeCell="C5" sqref="C5"/>
    </sheetView>
  </sheetViews>
  <sheetFormatPr defaultRowHeight="15"/>
  <cols>
    <col min="2" max="2" width="1.28515625" customWidth="1"/>
    <col min="3" max="3" width="13.140625" bestFit="1" customWidth="1"/>
    <col min="4" max="4" width="1.85546875" customWidth="1"/>
    <col min="5" max="5" width="12.140625" bestFit="1" customWidth="1"/>
    <col min="6" max="6" width="1.7109375" customWidth="1"/>
    <col min="7" max="7" width="12.140625" bestFit="1" customWidth="1"/>
    <col min="8" max="8" width="2" customWidth="1"/>
    <col min="10" max="10" width="1.140625" customWidth="1"/>
    <col min="11" max="11" width="13.42578125" bestFit="1" customWidth="1"/>
    <col min="12" max="12" width="1.42578125" customWidth="1"/>
    <col min="13" max="13" width="16.140625" bestFit="1" customWidth="1"/>
    <col min="14" max="14" width="1.5703125" customWidth="1"/>
    <col min="15" max="15" width="10" customWidth="1"/>
    <col min="16" max="16" width="2.42578125" customWidth="1"/>
    <col min="17" max="17" width="14" customWidth="1"/>
    <col min="18" max="18" width="3.28515625" customWidth="1"/>
    <col min="19" max="19" width="12" customWidth="1"/>
    <col min="20" max="20" width="5.42578125" customWidth="1"/>
    <col min="21" max="21" width="9.28515625" customWidth="1"/>
    <col min="22" max="22" width="3.7109375" customWidth="1"/>
    <col min="23" max="23" width="13.42578125" customWidth="1"/>
    <col min="26" max="26" width="9.5703125" bestFit="1" customWidth="1"/>
    <col min="27" max="27" width="10.5703125" bestFit="1" customWidth="1"/>
  </cols>
  <sheetData>
    <row r="1" spans="1:30" ht="15.75">
      <c r="A1" s="4" t="s">
        <v>113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30" ht="15.75">
      <c r="A2" s="6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0" s="3" customFormat="1" ht="15.75">
      <c r="A3" s="4" t="s">
        <v>140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30" ht="15.75">
      <c r="A4" s="6" t="s">
        <v>115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30" ht="15.75">
      <c r="A5" s="6" t="s">
        <v>141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30" ht="15.75">
      <c r="A6" s="8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ht="15.75">
      <c r="A7" s="9">
        <v>-1</v>
      </c>
      <c r="B7" s="9"/>
      <c r="C7" s="9">
        <v>-2</v>
      </c>
      <c r="D7" s="9"/>
      <c r="E7" s="9">
        <v>-3</v>
      </c>
      <c r="F7" s="9"/>
      <c r="G7" s="9">
        <v>-4</v>
      </c>
      <c r="H7" s="9"/>
      <c r="I7" s="9">
        <v>-5</v>
      </c>
      <c r="J7" s="9"/>
      <c r="K7" s="9">
        <v>-6</v>
      </c>
      <c r="L7" s="9"/>
      <c r="M7" s="9">
        <v>-7</v>
      </c>
      <c r="N7" s="9"/>
      <c r="O7" s="9">
        <v>-8</v>
      </c>
      <c r="P7" s="9"/>
      <c r="Q7" s="9">
        <v>-9</v>
      </c>
      <c r="R7" s="9"/>
      <c r="S7" s="9">
        <v>-10</v>
      </c>
      <c r="T7" s="9"/>
      <c r="U7" s="9">
        <v>-11</v>
      </c>
      <c r="V7" s="9"/>
      <c r="W7" s="9">
        <v>-12</v>
      </c>
    </row>
    <row r="8" spans="1:30" ht="22.5">
      <c r="A8" s="7"/>
      <c r="B8" s="7"/>
      <c r="C8" s="8" t="s">
        <v>117</v>
      </c>
      <c r="D8" s="8"/>
      <c r="E8" s="8" t="s">
        <v>138</v>
      </c>
      <c r="F8" s="8"/>
      <c r="G8" s="8" t="s">
        <v>118</v>
      </c>
      <c r="H8" s="8"/>
      <c r="I8" s="8"/>
      <c r="J8" s="8"/>
      <c r="K8" s="8" t="s">
        <v>117</v>
      </c>
      <c r="L8" s="8"/>
      <c r="M8" s="8" t="s">
        <v>119</v>
      </c>
      <c r="N8" s="8"/>
      <c r="O8" s="49"/>
      <c r="P8" s="49"/>
      <c r="Q8" s="49"/>
      <c r="R8" s="6"/>
      <c r="S8" s="8"/>
      <c r="T8" s="8"/>
      <c r="U8" s="49"/>
      <c r="V8" s="49"/>
      <c r="W8" s="49"/>
    </row>
    <row r="9" spans="1:30" ht="15.75">
      <c r="A9" s="8"/>
      <c r="B9" s="7"/>
      <c r="C9" s="8" t="s">
        <v>120</v>
      </c>
      <c r="D9" s="8"/>
      <c r="E9" s="8" t="s">
        <v>121</v>
      </c>
      <c r="F9" s="8"/>
      <c r="G9" s="8" t="s">
        <v>121</v>
      </c>
      <c r="H9" s="8"/>
      <c r="I9" s="8"/>
      <c r="J9" s="8"/>
      <c r="K9" s="8" t="s">
        <v>121</v>
      </c>
      <c r="L9" s="8"/>
      <c r="M9" s="8" t="s">
        <v>142</v>
      </c>
      <c r="N9" s="8"/>
      <c r="O9" s="49" t="s">
        <v>123</v>
      </c>
      <c r="P9" s="49"/>
      <c r="Q9" s="49"/>
      <c r="R9" s="8"/>
      <c r="S9" s="8" t="s">
        <v>124</v>
      </c>
      <c r="T9" s="8"/>
      <c r="U9" s="49" t="s">
        <v>123</v>
      </c>
      <c r="V9" s="49"/>
      <c r="W9" s="49"/>
    </row>
    <row r="10" spans="1:30" ht="22.5">
      <c r="A10" s="8"/>
      <c r="B10" s="7"/>
      <c r="C10" s="8" t="s">
        <v>121</v>
      </c>
      <c r="D10" s="8"/>
      <c r="E10" s="8" t="s">
        <v>125</v>
      </c>
      <c r="F10" s="8"/>
      <c r="G10" s="8" t="s">
        <v>126</v>
      </c>
      <c r="H10" s="8"/>
      <c r="I10" s="8" t="s">
        <v>139</v>
      </c>
      <c r="J10" s="8"/>
      <c r="K10" s="8" t="s">
        <v>127</v>
      </c>
      <c r="L10" s="8"/>
      <c r="M10" s="8" t="s">
        <v>128</v>
      </c>
      <c r="N10" s="8"/>
      <c r="O10" s="49" t="s">
        <v>129</v>
      </c>
      <c r="P10" s="49"/>
      <c r="Q10" s="49"/>
      <c r="R10" s="8"/>
      <c r="S10" s="8" t="s">
        <v>130</v>
      </c>
      <c r="T10" s="8"/>
      <c r="U10" s="49" t="s">
        <v>131</v>
      </c>
      <c r="V10" s="49"/>
      <c r="W10" s="49"/>
    </row>
    <row r="11" spans="1:30" ht="15.75">
      <c r="A11" s="35" t="s">
        <v>132</v>
      </c>
      <c r="B11" s="36"/>
      <c r="C11" s="11" t="s">
        <v>133</v>
      </c>
      <c r="D11" s="12"/>
      <c r="E11" s="11" t="s">
        <v>133</v>
      </c>
      <c r="F11" s="12"/>
      <c r="G11" s="11" t="s">
        <v>133</v>
      </c>
      <c r="H11" s="12"/>
      <c r="I11" s="11" t="s">
        <v>133</v>
      </c>
      <c r="J11" s="12"/>
      <c r="K11" s="11" t="s">
        <v>133</v>
      </c>
      <c r="L11" s="12"/>
      <c r="M11" s="11" t="s">
        <v>133</v>
      </c>
      <c r="N11" s="12"/>
      <c r="O11" s="11" t="s">
        <v>133</v>
      </c>
      <c r="P11" s="12"/>
      <c r="Q11" s="13" t="s">
        <v>134</v>
      </c>
      <c r="R11" s="14"/>
      <c r="S11" s="11" t="s">
        <v>133</v>
      </c>
      <c r="T11" s="12"/>
      <c r="U11" s="11" t="s">
        <v>133</v>
      </c>
      <c r="V11" s="12"/>
      <c r="W11" s="13" t="s">
        <v>134</v>
      </c>
    </row>
    <row r="12" spans="1:30">
      <c r="A12" s="37" t="s">
        <v>143</v>
      </c>
      <c r="B12" s="38"/>
      <c r="C12" s="16" cm="1">
        <f t="array" ref="C12:C45">TRANSPOSE(January!C120:AJ120)</f>
        <v>10722.999961853027</v>
      </c>
      <c r="D12" s="17"/>
      <c r="E12" s="16" cm="1">
        <f t="array" ref="E12:E45">TRANSPOSE(January!C117:AJ117)</f>
        <v>1558.3770446777344</v>
      </c>
      <c r="F12" s="17"/>
      <c r="G12" s="17">
        <v>0</v>
      </c>
      <c r="H12" s="17"/>
      <c r="I12" s="16" cm="1">
        <f t="array" ref="I12:I45">TRANSPOSE(January!C118:AJ118)</f>
        <v>77.75</v>
      </c>
      <c r="J12" s="18"/>
      <c r="K12" s="19">
        <f t="shared" ref="K12:K45" si="0">C12+E12+G12+I12</f>
        <v>12359.127006530762</v>
      </c>
      <c r="L12" s="18"/>
      <c r="M12" s="20" cm="1">
        <f t="array" ref="M12:M45">TRANSPOSE(January!C127:AJ127)</f>
        <v>8204.4416684556163</v>
      </c>
      <c r="N12" s="18"/>
      <c r="O12" s="21">
        <f t="shared" ref="O12" si="1">K12-M12</f>
        <v>4154.6853380751454</v>
      </c>
      <c r="P12" s="18"/>
      <c r="Q12" s="22">
        <f t="shared" ref="Q12" si="2">K12/M12-1</f>
        <v>0.50639464645705901</v>
      </c>
      <c r="R12" s="23"/>
      <c r="S12" s="24">
        <v>0</v>
      </c>
      <c r="T12" s="24"/>
      <c r="U12" s="21">
        <f>O12-S12</f>
        <v>4154.6853380751454</v>
      </c>
      <c r="V12" s="24"/>
      <c r="W12" s="33">
        <f>U12/M12</f>
        <v>0.50639464645705901</v>
      </c>
      <c r="X12" s="19"/>
      <c r="Y12" s="1"/>
      <c r="Z12" s="1"/>
      <c r="AA12" s="2"/>
      <c r="AB12" s="1"/>
      <c r="AC12" s="2"/>
      <c r="AD12" s="2"/>
    </row>
    <row r="13" spans="1:30">
      <c r="A13" s="37" t="s">
        <v>144</v>
      </c>
      <c r="B13" s="38"/>
      <c r="C13" s="16">
        <v>10722.999961853027</v>
      </c>
      <c r="D13" s="17"/>
      <c r="E13" s="16">
        <v>1443.3770446777344</v>
      </c>
      <c r="F13" s="17"/>
      <c r="G13" s="17">
        <v>0</v>
      </c>
      <c r="H13" s="17"/>
      <c r="I13" s="16">
        <v>77.75</v>
      </c>
      <c r="J13" s="18"/>
      <c r="K13" s="19">
        <f t="shared" si="0"/>
        <v>12244.127006530762</v>
      </c>
      <c r="L13" s="18"/>
      <c r="M13" s="20">
        <v>9163.3103507752003</v>
      </c>
      <c r="N13" s="18"/>
      <c r="O13" s="21">
        <f t="shared" ref="O13:O30" si="3">K13-M13</f>
        <v>3080.8166557555614</v>
      </c>
      <c r="P13" s="18"/>
      <c r="Q13" s="22">
        <f t="shared" ref="Q13:Q30" si="4">K13/M13-1</f>
        <v>0.33621219164479466</v>
      </c>
      <c r="R13" s="23"/>
      <c r="S13" s="24">
        <v>0</v>
      </c>
      <c r="T13" s="24"/>
      <c r="U13" s="21">
        <f t="shared" ref="U13:U30" si="5">O13-S13</f>
        <v>3080.8166557555614</v>
      </c>
      <c r="V13" s="24"/>
      <c r="W13" s="33">
        <f t="shared" ref="W13:W30" si="6">U13/M13</f>
        <v>0.3362121916447946</v>
      </c>
      <c r="X13" s="19"/>
      <c r="Y13" s="1"/>
      <c r="Z13" s="1"/>
      <c r="AA13" s="2"/>
      <c r="AB13" s="1"/>
      <c r="AC13" s="2"/>
      <c r="AD13" s="2"/>
    </row>
    <row r="14" spans="1:30">
      <c r="A14" s="37" t="s">
        <v>145</v>
      </c>
      <c r="B14" s="38"/>
      <c r="C14" s="16">
        <v>11222.999961853027</v>
      </c>
      <c r="D14" s="17"/>
      <c r="E14" s="16">
        <v>805.22430419921875</v>
      </c>
      <c r="F14" s="17"/>
      <c r="G14" s="17">
        <v>0</v>
      </c>
      <c r="H14" s="17"/>
      <c r="I14" s="16">
        <v>0</v>
      </c>
      <c r="J14" s="18"/>
      <c r="K14" s="19">
        <f t="shared" si="0"/>
        <v>12028.224266052246</v>
      </c>
      <c r="L14" s="18"/>
      <c r="M14" s="20">
        <v>8953.7797830947857</v>
      </c>
      <c r="N14" s="18"/>
      <c r="O14" s="21">
        <f t="shared" si="3"/>
        <v>3074.4444829574604</v>
      </c>
      <c r="P14" s="18"/>
      <c r="Q14" s="22">
        <f t="shared" si="4"/>
        <v>0.34336833800203315</v>
      </c>
      <c r="R14" s="23"/>
      <c r="S14" s="24">
        <v>0</v>
      </c>
      <c r="T14" s="24"/>
      <c r="U14" s="21">
        <f t="shared" si="5"/>
        <v>3074.4444829574604</v>
      </c>
      <c r="V14" s="24"/>
      <c r="W14" s="33">
        <f t="shared" si="6"/>
        <v>0.34336833800203304</v>
      </c>
      <c r="X14" s="19"/>
      <c r="Y14" s="1"/>
      <c r="Z14" s="1"/>
      <c r="AA14" s="2"/>
      <c r="AB14" s="1"/>
      <c r="AC14" s="2"/>
      <c r="AD14" s="2"/>
    </row>
    <row r="15" spans="1:30">
      <c r="A15" s="37" t="s">
        <v>146</v>
      </c>
      <c r="B15" s="38"/>
      <c r="C15" s="16">
        <v>11105.999961853027</v>
      </c>
      <c r="D15" s="17"/>
      <c r="E15" s="16">
        <v>701.22430419921875</v>
      </c>
      <c r="F15" s="17"/>
      <c r="G15" s="17">
        <v>0</v>
      </c>
      <c r="H15" s="17"/>
      <c r="I15" s="16">
        <v>0</v>
      </c>
      <c r="J15" s="18"/>
      <c r="K15" s="19">
        <f t="shared" si="0"/>
        <v>11807.224266052246</v>
      </c>
      <c r="L15" s="18"/>
      <c r="M15" s="20">
        <v>8979.475090414373</v>
      </c>
      <c r="N15" s="18"/>
      <c r="O15" s="21">
        <f t="shared" si="3"/>
        <v>2827.7491756378731</v>
      </c>
      <c r="P15" s="18"/>
      <c r="Q15" s="22">
        <f t="shared" si="4"/>
        <v>0.31491252519387314</v>
      </c>
      <c r="R15" s="23"/>
      <c r="S15" s="24">
        <v>0</v>
      </c>
      <c r="T15" s="24"/>
      <c r="U15" s="21">
        <f t="shared" si="5"/>
        <v>2827.7491756378731</v>
      </c>
      <c r="V15" s="24"/>
      <c r="W15" s="33">
        <f t="shared" si="6"/>
        <v>0.31491252519387319</v>
      </c>
      <c r="X15" s="19"/>
      <c r="Y15" s="1"/>
      <c r="Z15" s="1"/>
      <c r="AA15" s="2"/>
      <c r="AB15" s="1"/>
      <c r="AC15" s="2"/>
      <c r="AD15" s="2"/>
    </row>
    <row r="16" spans="1:30">
      <c r="A16" s="37" t="s">
        <v>147</v>
      </c>
      <c r="B16" s="38"/>
      <c r="C16" s="16">
        <v>11282.999961853027</v>
      </c>
      <c r="D16" s="17"/>
      <c r="E16" s="16">
        <v>701.22430419921875</v>
      </c>
      <c r="F16" s="17"/>
      <c r="G16" s="17">
        <v>0</v>
      </c>
      <c r="H16" s="17"/>
      <c r="I16" s="16">
        <v>0</v>
      </c>
      <c r="J16" s="18"/>
      <c r="K16" s="19">
        <f t="shared" si="0"/>
        <v>11984.224266052246</v>
      </c>
      <c r="L16" s="18"/>
      <c r="M16" s="20">
        <v>9004.3537727339572</v>
      </c>
      <c r="N16" s="18"/>
      <c r="O16" s="21">
        <f t="shared" si="3"/>
        <v>2979.8704933182889</v>
      </c>
      <c r="P16" s="18"/>
      <c r="Q16" s="22">
        <f t="shared" si="4"/>
        <v>0.33093663004907925</v>
      </c>
      <c r="R16" s="23"/>
      <c r="S16" s="24">
        <v>0</v>
      </c>
      <c r="T16" s="24"/>
      <c r="U16" s="21">
        <f t="shared" si="5"/>
        <v>2979.8704933182889</v>
      </c>
      <c r="V16" s="24"/>
      <c r="W16" s="33">
        <f t="shared" si="6"/>
        <v>0.33093663004907931</v>
      </c>
      <c r="X16" s="19"/>
      <c r="Y16" s="1"/>
      <c r="Z16" s="1"/>
      <c r="AA16" s="2"/>
      <c r="AB16" s="1"/>
      <c r="AC16" s="2"/>
      <c r="AD16" s="2"/>
    </row>
    <row r="17" spans="1:30">
      <c r="A17" s="37" t="s">
        <v>148</v>
      </c>
      <c r="B17" s="38"/>
      <c r="C17" s="16">
        <v>10891.999961853027</v>
      </c>
      <c r="D17" s="17"/>
      <c r="E17" s="16">
        <v>0</v>
      </c>
      <c r="F17" s="17"/>
      <c r="G17" s="17">
        <v>0</v>
      </c>
      <c r="H17" s="17"/>
      <c r="I17" s="16">
        <v>0</v>
      </c>
      <c r="J17" s="18"/>
      <c r="K17" s="19">
        <f t="shared" si="0"/>
        <v>10891.999961853027</v>
      </c>
      <c r="L17" s="18"/>
      <c r="M17" s="20">
        <v>8427.3873300535433</v>
      </c>
      <c r="N17" s="18"/>
      <c r="O17" s="21">
        <f t="shared" si="3"/>
        <v>2464.612631799484</v>
      </c>
      <c r="P17" s="18"/>
      <c r="Q17" s="22">
        <f t="shared" si="4"/>
        <v>0.29245275377461799</v>
      </c>
      <c r="R17" s="23"/>
      <c r="S17" s="24">
        <v>0</v>
      </c>
      <c r="T17" s="24"/>
      <c r="U17" s="21">
        <f t="shared" si="5"/>
        <v>2464.612631799484</v>
      </c>
      <c r="V17" s="24"/>
      <c r="W17" s="33">
        <f t="shared" si="6"/>
        <v>0.29245275377461799</v>
      </c>
      <c r="X17" s="19"/>
      <c r="Y17" s="1"/>
      <c r="Z17" s="1"/>
      <c r="AA17" s="2"/>
      <c r="AB17" s="1"/>
      <c r="AC17" s="2"/>
      <c r="AD17" s="2"/>
    </row>
    <row r="18" spans="1:30">
      <c r="A18" s="37" t="s">
        <v>149</v>
      </c>
      <c r="B18" s="38"/>
      <c r="C18" s="16">
        <v>11126.599967956543</v>
      </c>
      <c r="D18" s="17"/>
      <c r="E18" s="16">
        <v>0</v>
      </c>
      <c r="F18" s="17"/>
      <c r="G18" s="17">
        <v>0</v>
      </c>
      <c r="H18" s="17"/>
      <c r="I18" s="16">
        <v>0</v>
      </c>
      <c r="J18" s="18"/>
      <c r="K18" s="19">
        <f t="shared" si="0"/>
        <v>11126.599967956543</v>
      </c>
      <c r="L18" s="18"/>
      <c r="M18" s="20">
        <v>8494.4627623731285</v>
      </c>
      <c r="N18" s="18"/>
      <c r="O18" s="21">
        <f t="shared" si="3"/>
        <v>2632.1372055834145</v>
      </c>
      <c r="P18" s="18"/>
      <c r="Q18" s="22">
        <f t="shared" si="4"/>
        <v>0.30986505906443762</v>
      </c>
      <c r="R18" s="23"/>
      <c r="S18" s="24">
        <v>0</v>
      </c>
      <c r="T18" s="24"/>
      <c r="U18" s="21">
        <f t="shared" si="5"/>
        <v>2632.1372055834145</v>
      </c>
      <c r="V18" s="24"/>
      <c r="W18" s="33">
        <f t="shared" si="6"/>
        <v>0.30986505906443751</v>
      </c>
      <c r="X18" s="19"/>
      <c r="Y18" s="1"/>
      <c r="Z18" s="1"/>
      <c r="AA18" s="2"/>
      <c r="AB18" s="1"/>
      <c r="AC18" s="2"/>
      <c r="AD18" s="2"/>
    </row>
    <row r="19" spans="1:30">
      <c r="A19" s="37" t="s">
        <v>150</v>
      </c>
      <c r="B19" s="38"/>
      <c r="C19" s="16">
        <v>11194.009963989258</v>
      </c>
      <c r="D19" s="17"/>
      <c r="E19" s="16">
        <v>0</v>
      </c>
      <c r="F19" s="17"/>
      <c r="G19" s="17">
        <v>0</v>
      </c>
      <c r="H19" s="17"/>
      <c r="I19" s="16">
        <v>0</v>
      </c>
      <c r="J19" s="18"/>
      <c r="K19" s="19">
        <f t="shared" si="0"/>
        <v>11194.009963989258</v>
      </c>
      <c r="L19" s="18"/>
      <c r="M19" s="20">
        <v>8583.1879446927142</v>
      </c>
      <c r="N19" s="18"/>
      <c r="O19" s="21">
        <f t="shared" si="3"/>
        <v>2610.8220192965437</v>
      </c>
      <c r="P19" s="18"/>
      <c r="Q19" s="22">
        <f t="shared" si="4"/>
        <v>0.30417859146506365</v>
      </c>
      <c r="R19" s="23"/>
      <c r="S19" s="24">
        <v>0</v>
      </c>
      <c r="T19" s="24"/>
      <c r="U19" s="21">
        <f t="shared" si="5"/>
        <v>2610.8220192965437</v>
      </c>
      <c r="V19" s="24"/>
      <c r="W19" s="33">
        <f t="shared" si="6"/>
        <v>0.30417859146506354</v>
      </c>
      <c r="X19" s="19"/>
      <c r="Y19" s="1"/>
      <c r="Z19" s="1"/>
      <c r="AA19" s="2"/>
      <c r="AB19" s="1"/>
      <c r="AC19" s="2"/>
      <c r="AD19" s="2"/>
    </row>
    <row r="20" spans="1:30">
      <c r="A20" s="37" t="s">
        <v>151</v>
      </c>
      <c r="B20" s="38"/>
      <c r="C20" s="16">
        <v>11495.682929992676</v>
      </c>
      <c r="D20" s="26"/>
      <c r="E20" s="16">
        <v>0</v>
      </c>
      <c r="F20" s="26"/>
      <c r="G20" s="17">
        <v>0</v>
      </c>
      <c r="H20" s="26"/>
      <c r="I20" s="16">
        <v>0</v>
      </c>
      <c r="J20" s="27"/>
      <c r="K20" s="19">
        <f t="shared" si="0"/>
        <v>11495.682929992676</v>
      </c>
      <c r="L20" s="25"/>
      <c r="M20" s="20">
        <v>8638.510502012301</v>
      </c>
      <c r="N20" s="27"/>
      <c r="O20" s="21">
        <f t="shared" si="3"/>
        <v>2857.1724279803748</v>
      </c>
      <c r="P20" s="18"/>
      <c r="Q20" s="22">
        <f t="shared" si="4"/>
        <v>0.33074827278554664</v>
      </c>
      <c r="R20" s="23"/>
      <c r="S20" s="24">
        <v>0</v>
      </c>
      <c r="T20" s="24"/>
      <c r="U20" s="21">
        <f t="shared" si="5"/>
        <v>2857.1724279803748</v>
      </c>
      <c r="V20" s="24"/>
      <c r="W20" s="33">
        <f t="shared" si="6"/>
        <v>0.33074827278554675</v>
      </c>
      <c r="X20" s="19"/>
      <c r="Y20" s="1"/>
      <c r="Z20" s="1"/>
      <c r="AA20" s="2"/>
      <c r="AB20" s="1"/>
      <c r="AC20" s="2"/>
      <c r="AD20" s="2"/>
    </row>
    <row r="21" spans="1:30">
      <c r="A21" s="37" t="s">
        <v>152</v>
      </c>
      <c r="B21" s="38"/>
      <c r="C21" s="16">
        <v>11562.42049407959</v>
      </c>
      <c r="D21" s="26"/>
      <c r="E21" s="16">
        <v>0</v>
      </c>
      <c r="F21" s="26"/>
      <c r="G21" s="17">
        <v>0</v>
      </c>
      <c r="H21" s="26"/>
      <c r="I21" s="16">
        <v>0</v>
      </c>
      <c r="J21" s="27"/>
      <c r="K21" s="19">
        <f t="shared" si="0"/>
        <v>11562.42049407959</v>
      </c>
      <c r="L21" s="25"/>
      <c r="M21" s="20">
        <v>8766.3924343318849</v>
      </c>
      <c r="N21" s="27"/>
      <c r="O21" s="21">
        <f t="shared" si="3"/>
        <v>2796.0280597477049</v>
      </c>
      <c r="P21" s="18"/>
      <c r="Q21" s="22">
        <f t="shared" si="4"/>
        <v>0.31894853905896348</v>
      </c>
      <c r="R21" s="23"/>
      <c r="S21" s="24">
        <v>0</v>
      </c>
      <c r="T21" s="24"/>
      <c r="U21" s="21">
        <f t="shared" si="5"/>
        <v>2796.0280597477049</v>
      </c>
      <c r="V21" s="24"/>
      <c r="W21" s="33">
        <f t="shared" si="6"/>
        <v>0.31894853905896348</v>
      </c>
      <c r="X21" s="19"/>
      <c r="Y21" s="1"/>
      <c r="Z21" s="1"/>
      <c r="AA21" s="2"/>
      <c r="AB21" s="1"/>
      <c r="AC21" s="2"/>
      <c r="AD21" s="2"/>
    </row>
    <row r="22" spans="1:30">
      <c r="A22" s="37" t="s">
        <v>159</v>
      </c>
      <c r="B22" s="38"/>
      <c r="C22" s="16">
        <v>11966.414421081543</v>
      </c>
      <c r="D22" s="26"/>
      <c r="E22" s="16">
        <v>0</v>
      </c>
      <c r="F22" s="26"/>
      <c r="G22" s="17">
        <v>0</v>
      </c>
      <c r="H22" s="26"/>
      <c r="I22" s="16">
        <v>0</v>
      </c>
      <c r="J22" s="27"/>
      <c r="K22" s="19">
        <f t="shared" si="0"/>
        <v>11966.414421081543</v>
      </c>
      <c r="L22" s="25"/>
      <c r="M22" s="20">
        <v>8889.6469916514725</v>
      </c>
      <c r="N22" s="27"/>
      <c r="O22" s="21">
        <f t="shared" si="3"/>
        <v>3076.7674294300705</v>
      </c>
      <c r="P22" s="18"/>
      <c r="Q22" s="22">
        <f t="shared" si="4"/>
        <v>0.34610681755074779</v>
      </c>
      <c r="R22" s="23"/>
      <c r="S22" s="24">
        <v>0</v>
      </c>
      <c r="T22" s="24"/>
      <c r="U22" s="21">
        <f t="shared" si="5"/>
        <v>3076.7674294300705</v>
      </c>
      <c r="V22" s="24"/>
      <c r="W22" s="33">
        <f t="shared" si="6"/>
        <v>0.34610681755074785</v>
      </c>
      <c r="X22" s="34"/>
      <c r="Y22" s="1"/>
      <c r="Z22" s="1"/>
      <c r="AA22" s="2"/>
      <c r="AB22" s="1"/>
      <c r="AC22" s="2"/>
      <c r="AD22" s="2"/>
    </row>
    <row r="23" spans="1:30">
      <c r="A23" s="37" t="s">
        <v>160</v>
      </c>
      <c r="B23" s="38"/>
      <c r="C23" s="16">
        <v>12505.413368225098</v>
      </c>
      <c r="D23" s="26"/>
      <c r="E23" s="16">
        <v>0</v>
      </c>
      <c r="F23" s="26"/>
      <c r="G23" s="17">
        <v>0</v>
      </c>
      <c r="H23" s="26"/>
      <c r="I23" s="16">
        <v>0</v>
      </c>
      <c r="J23" s="27"/>
      <c r="K23" s="19">
        <f t="shared" si="0"/>
        <v>12505.413368225098</v>
      </c>
      <c r="L23" s="25"/>
      <c r="M23" s="20">
        <v>9041.9699239710571</v>
      </c>
      <c r="N23" s="27"/>
      <c r="O23" s="21">
        <f t="shared" si="3"/>
        <v>3463.4434442540405</v>
      </c>
      <c r="P23" s="18"/>
      <c r="Q23" s="22">
        <f t="shared" si="4"/>
        <v>0.38304080564038889</v>
      </c>
      <c r="R23" s="23"/>
      <c r="S23" s="24">
        <v>0</v>
      </c>
      <c r="T23" s="24"/>
      <c r="U23" s="21">
        <f t="shared" si="5"/>
        <v>3463.4434442540405</v>
      </c>
      <c r="V23" s="24"/>
      <c r="W23" s="33">
        <f t="shared" si="6"/>
        <v>0.383040805640389</v>
      </c>
      <c r="X23" s="34"/>
      <c r="Y23" s="1"/>
      <c r="Z23" s="1"/>
      <c r="AA23" s="2"/>
      <c r="AB23" s="1"/>
      <c r="AC23" s="2"/>
      <c r="AD23" s="2"/>
    </row>
    <row r="24" spans="1:30">
      <c r="A24" s="37" t="s">
        <v>161</v>
      </c>
      <c r="B24" s="38"/>
      <c r="C24" s="16">
        <v>11872.817390441895</v>
      </c>
      <c r="D24" s="26"/>
      <c r="E24" s="16">
        <v>0</v>
      </c>
      <c r="F24" s="26"/>
      <c r="G24" s="17">
        <v>0</v>
      </c>
      <c r="H24" s="26"/>
      <c r="I24" s="16">
        <v>0</v>
      </c>
      <c r="J24" s="27"/>
      <c r="K24" s="19">
        <f t="shared" si="0"/>
        <v>11872.817390441895</v>
      </c>
      <c r="L24" s="25"/>
      <c r="M24" s="20">
        <v>9209.1581062906425</v>
      </c>
      <c r="N24" s="27"/>
      <c r="O24" s="21">
        <f t="shared" si="3"/>
        <v>2663.659284151252</v>
      </c>
      <c r="P24" s="18"/>
      <c r="Q24" s="22">
        <f t="shared" si="4"/>
        <v>0.28924025990299218</v>
      </c>
      <c r="R24" s="23"/>
      <c r="S24" s="24">
        <v>0</v>
      </c>
      <c r="T24" s="24"/>
      <c r="U24" s="21">
        <f t="shared" si="5"/>
        <v>2663.659284151252</v>
      </c>
      <c r="V24" s="24"/>
      <c r="W24" s="33">
        <f t="shared" si="6"/>
        <v>0.28924025990299213</v>
      </c>
      <c r="X24" s="34"/>
      <c r="Y24" s="1"/>
      <c r="Z24" s="1"/>
      <c r="AA24" s="2"/>
      <c r="AB24" s="1"/>
      <c r="AC24" s="2"/>
      <c r="AD24" s="2"/>
    </row>
    <row r="25" spans="1:30">
      <c r="A25" s="37" t="s">
        <v>162</v>
      </c>
      <c r="B25" s="38"/>
      <c r="C25" s="16">
        <v>12069.826332092285</v>
      </c>
      <c r="D25" s="26"/>
      <c r="E25" s="16">
        <v>0</v>
      </c>
      <c r="F25" s="26"/>
      <c r="G25" s="17">
        <v>0</v>
      </c>
      <c r="H25" s="26"/>
      <c r="I25" s="16">
        <v>0</v>
      </c>
      <c r="J25" s="27"/>
      <c r="K25" s="19">
        <f t="shared" si="0"/>
        <v>12069.826332092285</v>
      </c>
      <c r="L25" s="25"/>
      <c r="M25" s="20">
        <v>8654.9272886102281</v>
      </c>
      <c r="N25" s="27"/>
      <c r="O25" s="21">
        <f t="shared" si="3"/>
        <v>3414.8990434820571</v>
      </c>
      <c r="P25" s="18"/>
      <c r="Q25" s="22">
        <f t="shared" si="4"/>
        <v>0.3945612631519182</v>
      </c>
      <c r="R25" s="23"/>
      <c r="S25" s="24">
        <v>0</v>
      </c>
      <c r="T25" s="24"/>
      <c r="U25" s="21">
        <f t="shared" si="5"/>
        <v>3414.8990434820571</v>
      </c>
      <c r="V25" s="24"/>
      <c r="W25" s="33">
        <f t="shared" si="6"/>
        <v>0.39456126315191808</v>
      </c>
      <c r="X25" s="34"/>
      <c r="Y25" s="1"/>
      <c r="Z25" s="1"/>
      <c r="AA25" s="2"/>
      <c r="AB25" s="1"/>
      <c r="AC25" s="2"/>
      <c r="AD25" s="2"/>
    </row>
    <row r="26" spans="1:30">
      <c r="A26" s="37" t="s">
        <v>164</v>
      </c>
      <c r="B26" s="38"/>
      <c r="C26" s="16">
        <v>11699.840187072754</v>
      </c>
      <c r="D26" s="26"/>
      <c r="E26" s="16">
        <v>0</v>
      </c>
      <c r="F26" s="26"/>
      <c r="G26" s="17">
        <v>0</v>
      </c>
      <c r="H26" s="26"/>
      <c r="I26" s="16">
        <v>0</v>
      </c>
      <c r="J26" s="27"/>
      <c r="K26" s="19">
        <f t="shared" si="0"/>
        <v>11699.840187072754</v>
      </c>
      <c r="L26" s="25"/>
      <c r="M26" s="20">
        <v>8832.1212209298137</v>
      </c>
      <c r="N26" s="27"/>
      <c r="O26" s="21">
        <f t="shared" si="3"/>
        <v>2867.7189661429402</v>
      </c>
      <c r="P26" s="18"/>
      <c r="Q26" s="22">
        <f t="shared" si="4"/>
        <v>0.32469198445184344</v>
      </c>
      <c r="R26" s="23"/>
      <c r="S26" s="24">
        <v>0</v>
      </c>
      <c r="T26" s="24"/>
      <c r="U26" s="21">
        <f t="shared" si="5"/>
        <v>2867.7189661429402</v>
      </c>
      <c r="V26" s="24"/>
      <c r="W26" s="33">
        <f t="shared" si="6"/>
        <v>0.3246919844518435</v>
      </c>
      <c r="X26" s="34"/>
      <c r="Y26" s="1"/>
      <c r="Z26" s="1"/>
      <c r="AA26" s="2"/>
      <c r="AB26" s="1"/>
      <c r="AC26" s="2"/>
      <c r="AD26" s="2"/>
    </row>
    <row r="27" spans="1:30">
      <c r="A27" s="37" t="s">
        <v>163</v>
      </c>
      <c r="B27" s="38"/>
      <c r="C27" s="16">
        <v>11698.858955383301</v>
      </c>
      <c r="D27" s="26"/>
      <c r="E27" s="16">
        <v>0</v>
      </c>
      <c r="F27" s="26"/>
      <c r="G27" s="17">
        <v>0</v>
      </c>
      <c r="H27" s="26"/>
      <c r="I27" s="16">
        <v>0</v>
      </c>
      <c r="J27" s="27"/>
      <c r="K27" s="19">
        <f t="shared" si="0"/>
        <v>11698.858955383301</v>
      </c>
      <c r="L27" s="25"/>
      <c r="M27" s="20">
        <v>9022.4454032493977</v>
      </c>
      <c r="N27" s="27"/>
      <c r="O27" s="21">
        <f t="shared" si="3"/>
        <v>2676.4135521339031</v>
      </c>
      <c r="P27" s="18"/>
      <c r="Q27" s="22">
        <f t="shared" si="4"/>
        <v>0.29663948436529219</v>
      </c>
      <c r="R27" s="23"/>
      <c r="S27" s="24">
        <v>0</v>
      </c>
      <c r="T27" s="24"/>
      <c r="U27" s="21">
        <f t="shared" si="5"/>
        <v>2676.4135521339031</v>
      </c>
      <c r="V27" s="24"/>
      <c r="W27" s="33">
        <f t="shared" si="6"/>
        <v>0.29663948436529231</v>
      </c>
      <c r="X27" s="34"/>
      <c r="Y27" s="1"/>
      <c r="Z27" s="1"/>
      <c r="AA27" s="2"/>
      <c r="AB27" s="1"/>
      <c r="AC27" s="2"/>
      <c r="AD27" s="2"/>
    </row>
    <row r="28" spans="1:30">
      <c r="A28" s="37" t="s">
        <v>165</v>
      </c>
      <c r="B28" s="38"/>
      <c r="C28" s="16">
        <v>12345.882652282715</v>
      </c>
      <c r="D28" s="26"/>
      <c r="E28" s="16">
        <v>0</v>
      </c>
      <c r="F28" s="26"/>
      <c r="G28" s="17">
        <v>0</v>
      </c>
      <c r="H28" s="26"/>
      <c r="I28" s="16">
        <v>0</v>
      </c>
      <c r="J28" s="27"/>
      <c r="K28" s="19">
        <f t="shared" si="0"/>
        <v>12345.882652282715</v>
      </c>
      <c r="L28" s="25"/>
      <c r="M28" s="20">
        <v>9216.9653355689843</v>
      </c>
      <c r="N28" s="27"/>
      <c r="O28" s="21">
        <f t="shared" si="3"/>
        <v>3128.9173167137305</v>
      </c>
      <c r="P28" s="18"/>
      <c r="Q28" s="22">
        <f t="shared" si="4"/>
        <v>0.33947369907522562</v>
      </c>
      <c r="R28" s="23"/>
      <c r="S28" s="24">
        <v>0</v>
      </c>
      <c r="T28" s="24"/>
      <c r="U28" s="21">
        <f t="shared" si="5"/>
        <v>3128.9173167137305</v>
      </c>
      <c r="V28" s="24"/>
      <c r="W28" s="33">
        <f t="shared" si="6"/>
        <v>0.33947369907522551</v>
      </c>
      <c r="X28" s="34"/>
      <c r="Y28" s="1"/>
      <c r="Z28" s="1"/>
      <c r="AA28" s="2"/>
      <c r="AB28" s="1"/>
      <c r="AC28" s="2"/>
      <c r="AD28" s="2"/>
    </row>
    <row r="29" spans="1:30">
      <c r="A29" s="37" t="s">
        <v>166</v>
      </c>
      <c r="B29" s="38"/>
      <c r="C29" s="16">
        <v>12048.911209106445</v>
      </c>
      <c r="D29" s="26"/>
      <c r="E29" s="16">
        <v>0</v>
      </c>
      <c r="F29" s="26"/>
      <c r="G29" s="17">
        <v>0</v>
      </c>
      <c r="H29" s="26"/>
      <c r="I29" s="16">
        <v>0</v>
      </c>
      <c r="J29" s="27"/>
      <c r="K29" s="19">
        <f t="shared" si="0"/>
        <v>12048.911209106445</v>
      </c>
      <c r="L29" s="25"/>
      <c r="M29" s="20">
        <v>9411.9781428885708</v>
      </c>
      <c r="N29" s="27"/>
      <c r="O29" s="21">
        <f t="shared" si="3"/>
        <v>2636.9330662178745</v>
      </c>
      <c r="P29" s="18"/>
      <c r="Q29" s="22">
        <f t="shared" si="4"/>
        <v>0.28016778472974546</v>
      </c>
      <c r="R29" s="23"/>
      <c r="S29" s="24">
        <v>0</v>
      </c>
      <c r="T29" s="24"/>
      <c r="U29" s="21">
        <f t="shared" si="5"/>
        <v>2636.9330662178745</v>
      </c>
      <c r="V29" s="24"/>
      <c r="W29" s="33">
        <f t="shared" si="6"/>
        <v>0.28016778472974546</v>
      </c>
      <c r="X29" s="34"/>
      <c r="Y29" s="1"/>
      <c r="Z29" s="1"/>
      <c r="AA29" s="2"/>
      <c r="AB29" s="1"/>
      <c r="AC29" s="2"/>
      <c r="AD29" s="2"/>
    </row>
    <row r="30" spans="1:30">
      <c r="A30" s="37" t="s">
        <v>167</v>
      </c>
      <c r="B30" s="38"/>
      <c r="C30" s="16">
        <v>13047.944671630859</v>
      </c>
      <c r="D30" s="26"/>
      <c r="E30" s="16">
        <v>0</v>
      </c>
      <c r="F30" s="26"/>
      <c r="G30" s="17">
        <v>0</v>
      </c>
      <c r="H30" s="26"/>
      <c r="I30" s="16">
        <v>0</v>
      </c>
      <c r="J30" s="27"/>
      <c r="K30" s="19">
        <f t="shared" si="0"/>
        <v>13047.944671630859</v>
      </c>
      <c r="L30" s="25"/>
      <c r="M30" s="20">
        <v>9379.8760752081562</v>
      </c>
      <c r="N30" s="27"/>
      <c r="O30" s="21">
        <f t="shared" si="3"/>
        <v>3668.0685964227032</v>
      </c>
      <c r="P30" s="18"/>
      <c r="Q30" s="22">
        <f t="shared" si="4"/>
        <v>0.39105725566222915</v>
      </c>
      <c r="R30" s="23"/>
      <c r="S30" s="24">
        <v>0</v>
      </c>
      <c r="T30" s="24"/>
      <c r="U30" s="21">
        <f t="shared" si="5"/>
        <v>3668.0685964227032</v>
      </c>
      <c r="V30" s="24"/>
      <c r="W30" s="33">
        <f t="shared" si="6"/>
        <v>0.39105725566222921</v>
      </c>
      <c r="X30" s="34"/>
      <c r="Y30" s="1"/>
      <c r="Z30" s="1"/>
      <c r="AA30" s="2"/>
      <c r="AB30" s="1"/>
      <c r="AC30" s="2"/>
      <c r="AD30" s="2"/>
    </row>
    <row r="31" spans="1:30">
      <c r="A31" s="37" t="s">
        <v>168</v>
      </c>
      <c r="B31" s="38"/>
      <c r="C31" s="16">
        <v>12956.982933044434</v>
      </c>
      <c r="D31" s="26"/>
      <c r="E31" s="16">
        <v>0</v>
      </c>
      <c r="F31" s="26"/>
      <c r="G31" s="17">
        <v>0</v>
      </c>
      <c r="H31" s="26"/>
      <c r="I31" s="16">
        <v>0</v>
      </c>
      <c r="J31" s="27"/>
      <c r="K31" s="19">
        <f t="shared" si="0"/>
        <v>12956.982933044434</v>
      </c>
      <c r="L31" s="25"/>
      <c r="M31" s="20">
        <v>9797.9112575277395</v>
      </c>
      <c r="N31" s="27"/>
      <c r="O31" s="21">
        <f t="shared" ref="O31:O45" si="7">K31-M31</f>
        <v>3159.0716755166941</v>
      </c>
      <c r="P31" s="18"/>
      <c r="Q31" s="22">
        <f t="shared" ref="Q31:Q45" si="8">K31/M31-1</f>
        <v>0.322422972864709</v>
      </c>
      <c r="R31" s="23"/>
      <c r="S31" s="24">
        <v>0</v>
      </c>
      <c r="T31" s="24"/>
      <c r="U31" s="21">
        <f t="shared" ref="U31:U45" si="9">O31-S31</f>
        <v>3159.0716755166941</v>
      </c>
      <c r="V31" s="24"/>
      <c r="W31" s="33">
        <f t="shared" ref="W31:W45" si="10">U31/M31</f>
        <v>0.32242297286470911</v>
      </c>
      <c r="X31" s="34"/>
      <c r="Y31" s="1"/>
      <c r="Z31" s="1"/>
      <c r="AA31" s="2"/>
      <c r="AB31" s="1"/>
      <c r="AC31" s="2"/>
      <c r="AD31" s="2"/>
    </row>
    <row r="32" spans="1:30">
      <c r="A32" s="37" t="s">
        <v>169</v>
      </c>
      <c r="B32" s="38"/>
      <c r="C32" s="16">
        <v>12921.026008605957</v>
      </c>
      <c r="D32" s="26"/>
      <c r="E32" s="16">
        <v>0</v>
      </c>
      <c r="F32" s="26"/>
      <c r="G32" s="17">
        <v>0</v>
      </c>
      <c r="H32" s="26"/>
      <c r="I32" s="16">
        <v>0</v>
      </c>
      <c r="J32" s="27"/>
      <c r="K32" s="19">
        <f t="shared" si="0"/>
        <v>12921.026008605957</v>
      </c>
      <c r="L32" s="25"/>
      <c r="M32" s="20">
        <v>10007.548189847326</v>
      </c>
      <c r="N32" s="27"/>
      <c r="O32" s="21">
        <f t="shared" si="7"/>
        <v>2913.4778187586307</v>
      </c>
      <c r="P32" s="18"/>
      <c r="Q32" s="22">
        <f t="shared" si="8"/>
        <v>0.29112803290963507</v>
      </c>
      <c r="R32" s="23"/>
      <c r="S32" s="24">
        <v>0</v>
      </c>
      <c r="T32" s="24"/>
      <c r="U32" s="21">
        <f t="shared" si="9"/>
        <v>2913.4778187586307</v>
      </c>
      <c r="V32" s="24"/>
      <c r="W32" s="33">
        <f t="shared" si="10"/>
        <v>0.29112803290963502</v>
      </c>
      <c r="X32" s="34"/>
      <c r="Y32" s="1"/>
      <c r="Z32" s="1"/>
      <c r="AA32" s="2"/>
      <c r="AB32" s="1"/>
      <c r="AC32" s="2"/>
      <c r="AD32" s="2"/>
    </row>
    <row r="33" spans="1:30">
      <c r="A33" s="37" t="s">
        <v>170</v>
      </c>
      <c r="B33" s="38"/>
      <c r="C33" s="16">
        <v>13366.473915100098</v>
      </c>
      <c r="D33" s="26"/>
      <c r="E33" s="16">
        <v>0</v>
      </c>
      <c r="F33" s="26"/>
      <c r="G33" s="17">
        <v>0</v>
      </c>
      <c r="H33" s="26"/>
      <c r="I33" s="16">
        <v>0</v>
      </c>
      <c r="J33" s="27"/>
      <c r="K33" s="19">
        <f t="shared" si="0"/>
        <v>13366.473915100098</v>
      </c>
      <c r="L33" s="25"/>
      <c r="M33" s="20">
        <v>10215.281997166912</v>
      </c>
      <c r="N33" s="27"/>
      <c r="O33" s="21">
        <f t="shared" si="7"/>
        <v>3151.1919179331853</v>
      </c>
      <c r="P33" s="18"/>
      <c r="Q33" s="22">
        <f t="shared" si="8"/>
        <v>0.30847821125321162</v>
      </c>
      <c r="R33" s="23"/>
      <c r="S33" s="24">
        <v>0</v>
      </c>
      <c r="T33" s="24"/>
      <c r="U33" s="21">
        <f t="shared" si="9"/>
        <v>3151.1919179331853</v>
      </c>
      <c r="V33" s="24"/>
      <c r="W33" s="33">
        <f t="shared" si="10"/>
        <v>0.30847821125321173</v>
      </c>
      <c r="X33" s="34"/>
      <c r="Y33" s="1"/>
      <c r="Z33" s="1"/>
      <c r="AA33" s="2"/>
      <c r="AB33" s="1"/>
      <c r="AC33" s="2"/>
      <c r="AD33" s="2"/>
    </row>
    <row r="34" spans="1:30">
      <c r="A34" s="37" t="s">
        <v>171</v>
      </c>
      <c r="B34" s="38"/>
      <c r="C34" s="16">
        <v>14095.526573181152</v>
      </c>
      <c r="D34" s="26"/>
      <c r="E34" s="16">
        <v>0</v>
      </c>
      <c r="F34" s="26"/>
      <c r="G34" s="17">
        <v>0</v>
      </c>
      <c r="H34" s="26"/>
      <c r="I34" s="16">
        <v>0</v>
      </c>
      <c r="J34" s="27"/>
      <c r="K34" s="19">
        <f t="shared" si="0"/>
        <v>14095.526573181152</v>
      </c>
      <c r="L34" s="25"/>
      <c r="M34" s="20">
        <v>10577.193304486496</v>
      </c>
      <c r="N34" s="27"/>
      <c r="O34" s="21">
        <f t="shared" si="7"/>
        <v>3518.333268694656</v>
      </c>
      <c r="P34" s="18"/>
      <c r="Q34" s="22">
        <f t="shared" si="8"/>
        <v>0.33263391973769596</v>
      </c>
      <c r="R34" s="23"/>
      <c r="S34" s="24">
        <v>0</v>
      </c>
      <c r="T34" s="24"/>
      <c r="U34" s="21">
        <f t="shared" si="9"/>
        <v>3518.333268694656</v>
      </c>
      <c r="V34" s="24"/>
      <c r="W34" s="33">
        <f t="shared" si="10"/>
        <v>0.3326339197376959</v>
      </c>
      <c r="X34" s="34"/>
      <c r="Y34" s="1"/>
      <c r="Z34" s="1"/>
      <c r="AA34" s="2"/>
      <c r="AB34" s="1"/>
      <c r="AC34" s="2"/>
      <c r="AD34" s="2"/>
    </row>
    <row r="35" spans="1:30">
      <c r="A35" s="37" t="s">
        <v>172</v>
      </c>
      <c r="B35" s="38"/>
      <c r="C35" s="16">
        <v>13474.183937072754</v>
      </c>
      <c r="D35" s="26"/>
      <c r="E35" s="16">
        <v>0</v>
      </c>
      <c r="F35" s="26"/>
      <c r="G35" s="17">
        <v>0</v>
      </c>
      <c r="H35" s="26"/>
      <c r="I35" s="16">
        <v>0</v>
      </c>
      <c r="J35" s="27"/>
      <c r="K35" s="19">
        <f t="shared" si="0"/>
        <v>13474.183937072754</v>
      </c>
      <c r="L35" s="25"/>
      <c r="M35" s="20">
        <v>10386.245361806083</v>
      </c>
      <c r="N35" s="27"/>
      <c r="O35" s="21">
        <f t="shared" si="7"/>
        <v>3087.9385752666713</v>
      </c>
      <c r="P35" s="18"/>
      <c r="Q35" s="22">
        <f t="shared" si="8"/>
        <v>0.29731038192320391</v>
      </c>
      <c r="R35" s="23"/>
      <c r="S35" s="24">
        <v>0</v>
      </c>
      <c r="T35" s="24"/>
      <c r="U35" s="21">
        <f t="shared" si="9"/>
        <v>3087.9385752666713</v>
      </c>
      <c r="V35" s="24"/>
      <c r="W35" s="33">
        <f t="shared" si="10"/>
        <v>0.29731038192320386</v>
      </c>
      <c r="X35" s="34"/>
      <c r="Y35" s="1"/>
      <c r="Z35" s="1"/>
      <c r="AA35" s="2"/>
      <c r="AB35" s="1"/>
      <c r="AC35" s="2"/>
      <c r="AD35" s="2"/>
    </row>
    <row r="36" spans="1:30">
      <c r="A36" s="37" t="s">
        <v>173</v>
      </c>
      <c r="B36" s="38"/>
      <c r="C36" s="16">
        <v>15009.24600982666</v>
      </c>
      <c r="D36" s="26"/>
      <c r="E36" s="16">
        <v>0</v>
      </c>
      <c r="F36" s="26"/>
      <c r="G36" s="17">
        <v>0</v>
      </c>
      <c r="H36" s="26"/>
      <c r="I36" s="16">
        <v>0</v>
      </c>
      <c r="J36" s="27"/>
      <c r="K36" s="19">
        <f t="shared" si="0"/>
        <v>15009.24600982666</v>
      </c>
      <c r="L36" s="25"/>
      <c r="M36" s="20">
        <v>10589.173794125669</v>
      </c>
      <c r="N36" s="27"/>
      <c r="O36" s="21">
        <f t="shared" si="7"/>
        <v>4420.0722157009914</v>
      </c>
      <c r="P36" s="18"/>
      <c r="Q36" s="22">
        <f t="shared" si="8"/>
        <v>0.41741426683855365</v>
      </c>
      <c r="R36" s="23"/>
      <c r="S36" s="24">
        <v>0</v>
      </c>
      <c r="T36" s="24"/>
      <c r="U36" s="21">
        <f t="shared" si="9"/>
        <v>4420.0722157009914</v>
      </c>
      <c r="V36" s="24"/>
      <c r="W36" s="33">
        <f t="shared" si="10"/>
        <v>0.41741426683855365</v>
      </c>
      <c r="X36" s="34"/>
      <c r="Y36" s="1"/>
      <c r="Z36" s="1"/>
      <c r="AA36" s="2"/>
      <c r="AB36" s="1"/>
      <c r="AC36" s="2"/>
      <c r="AD36" s="2"/>
    </row>
    <row r="37" spans="1:30">
      <c r="A37" s="37" t="s">
        <v>174</v>
      </c>
      <c r="B37" s="38"/>
      <c r="C37" s="16">
        <v>14977.712928771973</v>
      </c>
      <c r="D37" s="26"/>
      <c r="E37" s="16">
        <v>0</v>
      </c>
      <c r="F37" s="26"/>
      <c r="G37" s="17">
        <v>0</v>
      </c>
      <c r="H37" s="26"/>
      <c r="I37" s="16">
        <v>0</v>
      </c>
      <c r="J37" s="27"/>
      <c r="K37" s="19">
        <f t="shared" si="0"/>
        <v>14977.712928771973</v>
      </c>
      <c r="L37" s="25"/>
      <c r="M37" s="20">
        <v>11043.388601445253</v>
      </c>
      <c r="N37" s="27"/>
      <c r="O37" s="21">
        <f t="shared" si="7"/>
        <v>3934.3243273267199</v>
      </c>
      <c r="P37" s="18"/>
      <c r="Q37" s="22">
        <f t="shared" si="8"/>
        <v>0.35626060707596885</v>
      </c>
      <c r="R37" s="23"/>
      <c r="S37" s="24">
        <v>0</v>
      </c>
      <c r="T37" s="24"/>
      <c r="U37" s="21">
        <f t="shared" si="9"/>
        <v>3934.3243273267199</v>
      </c>
      <c r="V37" s="24"/>
      <c r="W37" s="33">
        <f t="shared" si="10"/>
        <v>0.35626060707596879</v>
      </c>
      <c r="X37" s="34"/>
      <c r="Y37" s="1"/>
      <c r="Z37" s="1"/>
      <c r="AA37" s="2"/>
      <c r="AB37" s="1"/>
      <c r="AC37" s="2"/>
      <c r="AD37" s="2"/>
    </row>
    <row r="38" spans="1:30">
      <c r="A38" s="37" t="s">
        <v>175</v>
      </c>
      <c r="B38" s="38"/>
      <c r="C38" s="16">
        <v>15972.784370422363</v>
      </c>
      <c r="D38" s="26"/>
      <c r="E38" s="16">
        <v>0</v>
      </c>
      <c r="F38" s="26"/>
      <c r="G38" s="17">
        <v>0</v>
      </c>
      <c r="H38" s="26"/>
      <c r="I38" s="16">
        <v>0</v>
      </c>
      <c r="J38" s="27"/>
      <c r="K38" s="19">
        <f t="shared" si="0"/>
        <v>15972.784370422363</v>
      </c>
      <c r="L38" s="25"/>
      <c r="M38" s="20">
        <v>11400.44328376484</v>
      </c>
      <c r="N38" s="27"/>
      <c r="O38" s="21">
        <f t="shared" si="7"/>
        <v>4572.3410866575232</v>
      </c>
      <c r="P38" s="18"/>
      <c r="Q38" s="22">
        <f t="shared" si="8"/>
        <v>0.4010669561567759</v>
      </c>
      <c r="R38" s="23"/>
      <c r="S38" s="24">
        <v>0</v>
      </c>
      <c r="T38" s="24"/>
      <c r="U38" s="21">
        <f t="shared" si="9"/>
        <v>4572.3410866575232</v>
      </c>
      <c r="V38" s="24"/>
      <c r="W38" s="33">
        <f t="shared" si="10"/>
        <v>0.4010669561567759</v>
      </c>
      <c r="X38" s="34"/>
      <c r="Y38" s="1"/>
      <c r="Z38" s="1"/>
      <c r="AA38" s="2"/>
      <c r="AB38" s="1"/>
      <c r="AC38" s="2"/>
      <c r="AD38" s="2"/>
    </row>
    <row r="39" spans="1:30">
      <c r="A39" s="37" t="s">
        <v>176</v>
      </c>
      <c r="B39" s="38"/>
      <c r="C39" s="16">
        <v>15879.060417175293</v>
      </c>
      <c r="D39" s="26"/>
      <c r="E39" s="16">
        <v>0</v>
      </c>
      <c r="F39" s="26"/>
      <c r="G39" s="17">
        <v>0</v>
      </c>
      <c r="H39" s="26"/>
      <c r="I39" s="16">
        <v>0</v>
      </c>
      <c r="J39" s="27"/>
      <c r="K39" s="19">
        <f t="shared" si="0"/>
        <v>15879.060417175293</v>
      </c>
      <c r="L39" s="25"/>
      <c r="M39" s="20">
        <v>11847.142341084424</v>
      </c>
      <c r="N39" s="27"/>
      <c r="O39" s="21">
        <f t="shared" si="7"/>
        <v>4031.9180760908694</v>
      </c>
      <c r="P39" s="18"/>
      <c r="Q39" s="22">
        <f t="shared" si="8"/>
        <v>0.34032832222405873</v>
      </c>
      <c r="R39" s="23"/>
      <c r="S39" s="24">
        <v>0</v>
      </c>
      <c r="T39" s="24"/>
      <c r="U39" s="21">
        <f t="shared" si="9"/>
        <v>4031.9180760908694</v>
      </c>
      <c r="V39" s="24"/>
      <c r="W39" s="33">
        <f t="shared" si="10"/>
        <v>0.34032832222405873</v>
      </c>
      <c r="X39" s="34"/>
      <c r="Y39" s="1"/>
      <c r="Z39" s="1"/>
      <c r="AA39" s="2"/>
      <c r="AB39" s="1"/>
      <c r="AC39" s="2"/>
      <c r="AD39" s="2"/>
    </row>
    <row r="40" spans="1:30">
      <c r="A40" s="37" t="s">
        <v>177</v>
      </c>
      <c r="B40" s="38"/>
      <c r="C40" s="16">
        <v>16928.141120910645</v>
      </c>
      <c r="D40" s="26"/>
      <c r="E40" s="16">
        <v>0</v>
      </c>
      <c r="F40" s="26"/>
      <c r="G40" s="17">
        <v>0</v>
      </c>
      <c r="H40" s="26"/>
      <c r="I40" s="16">
        <v>0</v>
      </c>
      <c r="J40" s="27"/>
      <c r="K40" s="19">
        <f t="shared" si="0"/>
        <v>16928.141120910645</v>
      </c>
      <c r="L40" s="25"/>
      <c r="M40" s="20">
        <v>11847.142341084424</v>
      </c>
      <c r="N40" s="27"/>
      <c r="O40" s="21">
        <f t="shared" si="7"/>
        <v>5080.9987798262209</v>
      </c>
      <c r="P40" s="18"/>
      <c r="Q40" s="22">
        <f t="shared" si="8"/>
        <v>0.42887969381493329</v>
      </c>
      <c r="R40" s="23"/>
      <c r="S40" s="24">
        <v>0</v>
      </c>
      <c r="T40" s="24"/>
      <c r="U40" s="21">
        <f t="shared" si="9"/>
        <v>5080.9987798262209</v>
      </c>
      <c r="V40" s="24"/>
      <c r="W40" s="33">
        <f t="shared" si="10"/>
        <v>0.4288796938149334</v>
      </c>
      <c r="X40" s="34"/>
      <c r="Y40" s="1"/>
      <c r="Z40" s="1"/>
      <c r="AA40" s="2"/>
      <c r="AB40" s="1"/>
      <c r="AC40" s="2"/>
      <c r="AD40" s="2"/>
    </row>
    <row r="41" spans="1:30">
      <c r="A41" s="37" t="s">
        <v>178</v>
      </c>
      <c r="B41" s="38"/>
      <c r="C41" s="16">
        <v>16927.226432800293</v>
      </c>
      <c r="D41" s="26"/>
      <c r="E41" s="16">
        <v>0</v>
      </c>
      <c r="F41" s="26"/>
      <c r="G41" s="17">
        <v>0</v>
      </c>
      <c r="H41" s="26"/>
      <c r="I41" s="16">
        <v>0</v>
      </c>
      <c r="J41" s="27"/>
      <c r="K41" s="19">
        <f t="shared" si="0"/>
        <v>16927.226432800293</v>
      </c>
      <c r="L41" s="25"/>
      <c r="M41" s="20">
        <v>11847.142341084424</v>
      </c>
      <c r="N41" s="27"/>
      <c r="O41" s="21">
        <f t="shared" si="7"/>
        <v>5080.0840917158694</v>
      </c>
      <c r="P41" s="18"/>
      <c r="Q41" s="22">
        <f t="shared" si="8"/>
        <v>0.42880248632607088</v>
      </c>
      <c r="R41" s="23"/>
      <c r="S41" s="24">
        <v>0</v>
      </c>
      <c r="T41" s="24"/>
      <c r="U41" s="21">
        <f t="shared" si="9"/>
        <v>5080.0840917158694</v>
      </c>
      <c r="V41" s="24"/>
      <c r="W41" s="33">
        <f t="shared" si="10"/>
        <v>0.42880248632607093</v>
      </c>
      <c r="X41" s="34"/>
      <c r="Y41" s="1"/>
      <c r="Z41" s="1"/>
      <c r="AA41" s="2"/>
      <c r="AB41" s="1"/>
      <c r="AC41" s="2"/>
      <c r="AD41" s="2"/>
    </row>
    <row r="42" spans="1:30">
      <c r="A42" s="37" t="s">
        <v>179</v>
      </c>
      <c r="B42" s="38"/>
      <c r="C42" s="16">
        <v>16926.316291809082</v>
      </c>
      <c r="D42" s="26"/>
      <c r="E42" s="16">
        <v>0</v>
      </c>
      <c r="F42" s="26"/>
      <c r="G42" s="17">
        <v>0</v>
      </c>
      <c r="H42" s="26"/>
      <c r="I42" s="16">
        <v>0</v>
      </c>
      <c r="J42" s="27"/>
      <c r="K42" s="19">
        <f t="shared" si="0"/>
        <v>16926.316291809082</v>
      </c>
      <c r="L42" s="25"/>
      <c r="M42" s="20">
        <v>11847.142341084424</v>
      </c>
      <c r="N42" s="27"/>
      <c r="O42" s="21">
        <f t="shared" si="7"/>
        <v>5079.1739507246584</v>
      </c>
      <c r="P42" s="18"/>
      <c r="Q42" s="22">
        <f t="shared" si="8"/>
        <v>0.4287256626529008</v>
      </c>
      <c r="R42" s="23"/>
      <c r="S42" s="24">
        <v>0</v>
      </c>
      <c r="T42" s="24"/>
      <c r="U42" s="21">
        <f t="shared" si="9"/>
        <v>5079.1739507246584</v>
      </c>
      <c r="V42" s="24"/>
      <c r="W42" s="33">
        <f t="shared" si="10"/>
        <v>0.42872566265290085</v>
      </c>
      <c r="X42" s="34"/>
      <c r="Y42" s="1"/>
      <c r="Z42" s="1"/>
      <c r="AA42" s="2"/>
      <c r="AB42" s="1"/>
      <c r="AC42" s="2"/>
      <c r="AD42" s="2"/>
    </row>
    <row r="43" spans="1:30">
      <c r="A43" s="37" t="s">
        <v>180</v>
      </c>
      <c r="B43" s="38"/>
      <c r="C43" s="16">
        <v>16925.410713195801</v>
      </c>
      <c r="D43" s="26"/>
      <c r="E43" s="16">
        <v>0</v>
      </c>
      <c r="F43" s="26"/>
      <c r="G43" s="17">
        <v>0</v>
      </c>
      <c r="H43" s="26"/>
      <c r="I43" s="16">
        <v>0</v>
      </c>
      <c r="J43" s="27"/>
      <c r="K43" s="19">
        <f t="shared" si="0"/>
        <v>16925.410713195801</v>
      </c>
      <c r="L43" s="25"/>
      <c r="M43" s="20">
        <v>11847.142341084424</v>
      </c>
      <c r="N43" s="27"/>
      <c r="O43" s="21">
        <f t="shared" si="7"/>
        <v>5078.2683721113772</v>
      </c>
      <c r="P43" s="18"/>
      <c r="Q43" s="22">
        <f t="shared" si="8"/>
        <v>0.42864922408339523</v>
      </c>
      <c r="R43" s="23"/>
      <c r="S43" s="24">
        <v>0</v>
      </c>
      <c r="T43" s="24"/>
      <c r="U43" s="21">
        <f t="shared" si="9"/>
        <v>5078.2683721113772</v>
      </c>
      <c r="V43" s="24"/>
      <c r="W43" s="33">
        <f t="shared" si="10"/>
        <v>0.42864922408339529</v>
      </c>
      <c r="X43" s="34"/>
      <c r="Y43" s="1"/>
      <c r="Z43" s="1"/>
      <c r="AA43" s="2"/>
      <c r="AB43" s="1"/>
      <c r="AC43" s="2"/>
      <c r="AD43" s="2"/>
    </row>
    <row r="44" spans="1:30">
      <c r="A44" s="37" t="s">
        <v>181</v>
      </c>
      <c r="B44" s="38"/>
      <c r="C44" s="16">
        <v>16699.509651184082</v>
      </c>
      <c r="D44" s="26"/>
      <c r="E44" s="16">
        <v>0</v>
      </c>
      <c r="F44" s="26"/>
      <c r="G44" s="17">
        <v>0</v>
      </c>
      <c r="H44" s="26"/>
      <c r="I44" s="16">
        <v>0</v>
      </c>
      <c r="J44" s="27"/>
      <c r="K44" s="19">
        <f t="shared" si="0"/>
        <v>16699.509651184082</v>
      </c>
      <c r="L44" s="25"/>
      <c r="M44" s="20">
        <v>11847.142341084424</v>
      </c>
      <c r="N44" s="27"/>
      <c r="O44" s="21">
        <f t="shared" si="7"/>
        <v>4852.3673100996584</v>
      </c>
      <c r="P44" s="18"/>
      <c r="Q44" s="22">
        <f t="shared" si="8"/>
        <v>0.40958124502921267</v>
      </c>
      <c r="R44" s="23"/>
      <c r="S44" s="24">
        <v>0</v>
      </c>
      <c r="T44" s="24"/>
      <c r="U44" s="21">
        <f t="shared" si="9"/>
        <v>4852.3673100996584</v>
      </c>
      <c r="V44" s="24"/>
      <c r="W44" s="33">
        <f t="shared" si="10"/>
        <v>0.40958124502921256</v>
      </c>
      <c r="X44" s="34"/>
      <c r="Y44" s="1"/>
      <c r="Z44" s="1"/>
      <c r="AA44" s="2"/>
      <c r="AB44" s="1"/>
      <c r="AC44" s="2"/>
      <c r="AD44" s="2"/>
    </row>
    <row r="45" spans="1:30">
      <c r="A45" s="37" t="s">
        <v>182</v>
      </c>
      <c r="B45" s="38"/>
      <c r="C45" s="16">
        <v>16698.613105773926</v>
      </c>
      <c r="D45" s="26"/>
      <c r="E45" s="16">
        <v>0</v>
      </c>
      <c r="F45" s="26"/>
      <c r="G45" s="17">
        <v>0</v>
      </c>
      <c r="H45" s="26"/>
      <c r="I45" s="16">
        <v>0</v>
      </c>
      <c r="J45" s="27"/>
      <c r="K45" s="19">
        <f t="shared" si="0"/>
        <v>16698.613105773926</v>
      </c>
      <c r="L45" s="25"/>
      <c r="M45" s="20">
        <v>11847.142341084424</v>
      </c>
      <c r="N45" s="27"/>
      <c r="O45" s="21">
        <f t="shared" si="7"/>
        <v>4851.4707646895022</v>
      </c>
      <c r="P45" s="18"/>
      <c r="Q45" s="22">
        <f t="shared" si="8"/>
        <v>0.40950556893920331</v>
      </c>
      <c r="R45" s="23"/>
      <c r="S45" s="24">
        <v>0</v>
      </c>
      <c r="T45" s="24"/>
      <c r="U45" s="21">
        <f t="shared" si="9"/>
        <v>4851.4707646895022</v>
      </c>
      <c r="V45" s="24"/>
      <c r="W45" s="33">
        <f t="shared" si="10"/>
        <v>0.40950556893920331</v>
      </c>
      <c r="X45" s="34"/>
      <c r="Y45" s="1"/>
      <c r="Z45" s="1"/>
      <c r="AA45" s="2"/>
      <c r="AB45" s="1"/>
      <c r="AC45" s="2"/>
      <c r="AD45" s="2"/>
    </row>
    <row r="46" spans="1:30">
      <c r="A46" s="28"/>
      <c r="B46" s="28"/>
      <c r="C46" s="29"/>
      <c r="D46" s="29"/>
      <c r="E46" s="29"/>
      <c r="F46" s="29"/>
      <c r="G46" s="29"/>
      <c r="H46" s="29"/>
      <c r="I46" s="29"/>
      <c r="J46" s="29"/>
      <c r="K46" s="28"/>
      <c r="L46" s="28"/>
      <c r="M46" s="29"/>
      <c r="N46" s="29"/>
      <c r="O46" s="28"/>
      <c r="P46" s="28"/>
      <c r="Q46" s="28"/>
      <c r="R46" s="28"/>
      <c r="S46" s="28"/>
      <c r="T46" s="28"/>
      <c r="U46" s="28"/>
      <c r="V46" s="28"/>
      <c r="W46" s="28"/>
    </row>
    <row r="47" spans="1:30" ht="15" customHeight="1">
      <c r="A47" s="28" t="s">
        <v>135</v>
      </c>
      <c r="B47" s="28"/>
      <c r="C47" s="29"/>
      <c r="D47" s="29"/>
      <c r="E47" s="29"/>
      <c r="F47" s="29"/>
      <c r="G47" s="29"/>
      <c r="H47" s="29"/>
      <c r="I47" s="29"/>
      <c r="J47" s="29"/>
      <c r="K47" s="28"/>
      <c r="L47" s="28"/>
      <c r="M47" s="29"/>
      <c r="N47" s="29"/>
      <c r="O47" s="28"/>
      <c r="P47" s="28"/>
      <c r="Q47" s="28"/>
      <c r="R47" s="28"/>
      <c r="S47" s="28"/>
      <c r="T47" s="28"/>
      <c r="U47" s="28"/>
      <c r="V47" s="28"/>
      <c r="W47" s="28"/>
    </row>
    <row r="48" spans="1:30" ht="15" customHeight="1">
      <c r="A48" s="28"/>
      <c r="B48" s="30"/>
      <c r="C48" s="48" t="s">
        <v>136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</row>
    <row r="49" spans="1:23" ht="15" customHeight="1">
      <c r="A49" s="28"/>
      <c r="B49" s="30"/>
      <c r="C49" s="48" t="s">
        <v>137</v>
      </c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</row>
    <row r="50" spans="1:23">
      <c r="A50" s="28"/>
      <c r="B50" s="31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</row>
  </sheetData>
  <mergeCells count="9">
    <mergeCell ref="C48:W48"/>
    <mergeCell ref="C49:W49"/>
    <mergeCell ref="C50:W50"/>
    <mergeCell ref="O8:Q8"/>
    <mergeCell ref="U8:W8"/>
    <mergeCell ref="O9:Q9"/>
    <mergeCell ref="U9:W9"/>
    <mergeCell ref="O10:Q10"/>
    <mergeCell ref="U10:W10"/>
  </mergeCells>
  <phoneticPr fontId="3" type="noConversion"/>
  <pageMargins left="0.7" right="0.7" top="0.75" bottom="0.75" header="0.3" footer="0.3"/>
  <pageSetup scale="54" orientation="landscape" r:id="rId1"/>
  <headerFooter>
    <oddHeader xml:space="preserve">&amp;RDEF's Response to Staff ROG 6 (55-73) Q64b
Page&amp;P of &amp;N 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4EAD043515EE408A808D1623B876BF" ma:contentTypeVersion="17" ma:contentTypeDescription="Create a new document." ma:contentTypeScope="" ma:versionID="ee1357eecb535bd679445169d0e79377">
  <xsd:schema xmlns:xsd="http://www.w3.org/2001/XMLSchema" xmlns:xs="http://www.w3.org/2001/XMLSchema" xmlns:p="http://schemas.microsoft.com/office/2006/metadata/properties" xmlns:ns2="1f9b4577-d510-4d0a-9b77-58a7ce050573" xmlns:ns3="cb0cb807-e4cb-4197-a0a9-ff4221d065c9" xmlns:ns4="fb449c68-7da9-4414-a7d8-785e223757ce" targetNamespace="http://schemas.microsoft.com/office/2006/metadata/properties" ma:root="true" ma:fieldsID="d5e45ae70f718ca9b395ba1023921dba" ns2:_="" ns3:_="" ns4:_="">
    <xsd:import namespace="1f9b4577-d510-4d0a-9b77-58a7ce050573"/>
    <xsd:import namespace="cb0cb807-e4cb-4197-a0a9-ff4221d065c9"/>
    <xsd:import namespace="fb449c68-7da9-4414-a7d8-785e223757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mment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b4577-d510-4d0a-9b77-58a7ce050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f6a659c-b33e-46f9-a878-2211c7a73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Comments" ma:index="22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cb807-e4cb-4197-a0a9-ff4221d065c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449c68-7da9-4414-a7d8-785e223757c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6767940-a93d-42dc-ba06-3854c77682a6}" ma:internalName="TaxCatchAll" ma:showField="CatchAllData" ma:web="cb0cb807-e4cb-4197-a0a9-ff4221d065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9b4577-d510-4d0a-9b77-58a7ce050573">
      <Terms xmlns="http://schemas.microsoft.com/office/infopath/2007/PartnerControls"/>
    </lcf76f155ced4ddcb4097134ff3c332f>
    <TaxCatchAll xmlns="fb449c68-7da9-4414-a7d8-785e223757ce" xsi:nil="true"/>
    <Comments xmlns="1f9b4577-d510-4d0a-9b77-58a7ce050573" xsi:nil="true"/>
  </documentManagement>
</p:properties>
</file>

<file path=customXml/itemProps1.xml><?xml version="1.0" encoding="utf-8"?>
<ds:datastoreItem xmlns:ds="http://schemas.openxmlformats.org/officeDocument/2006/customXml" ds:itemID="{9A623D16-77C1-4403-9AB5-B32D479C82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9b4577-d510-4d0a-9b77-58a7ce050573"/>
    <ds:schemaRef ds:uri="cb0cb807-e4cb-4197-a0a9-ff4221d065c9"/>
    <ds:schemaRef ds:uri="fb449c68-7da9-4414-a7d8-785e223757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665ACA-8515-4F4F-925A-2C4018B64BF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44C097C-287F-476C-96A2-F8389E53C2A5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97dba259-a9e1-4b67-bf1a-1ffdfb7d356f"/>
    <ds:schemaRef ds:uri="http://www.w3.org/XML/1998/namespace"/>
    <ds:schemaRef ds:uri="http://purl.org/dc/terms/"/>
    <ds:schemaRef ds:uri="http://schemas.microsoft.com/office/infopath/2007/PartnerControls"/>
    <ds:schemaRef ds:uri="9830a2a4-3b4a-49f4-a258-1f3d9ec5fd24"/>
    <ds:schemaRef ds:uri="http://purl.org/dc/dcmitype/"/>
    <ds:schemaRef ds:uri="1f9b4577-d510-4d0a-9b77-58a7ce050573"/>
    <ds:schemaRef ds:uri="fb449c68-7da9-4414-a7d8-785e223757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August</vt:lpstr>
      <vt:lpstr>January</vt:lpstr>
      <vt:lpstr>Schedule 7.1</vt:lpstr>
      <vt:lpstr>Schedule 7.2</vt:lpstr>
      <vt:lpstr>August!Print_Area</vt:lpstr>
      <vt:lpstr>January!Print_Area</vt:lpstr>
      <vt:lpstr>'Schedule 7.1'!Print_Area</vt:lpstr>
      <vt:lpstr>'Schedule 7.2'!Print_Area</vt:lpstr>
    </vt:vector>
  </TitlesOfParts>
  <Company>Duke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Tanaka Ugaz, Liliana</dc:creator>
  <cp:lastModifiedBy>Hampton, Monique</cp:lastModifiedBy>
  <cp:lastPrinted>2024-06-12T16:57:51Z</cp:lastPrinted>
  <dcterms:created xsi:type="dcterms:W3CDTF">2024-05-31T20:29:05Z</dcterms:created>
  <dcterms:modified xsi:type="dcterms:W3CDTF">2024-06-12T19:07:49Z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0x0101000F4EAD043515EE408A808D1623B876BF</vt:lpwstr>
  </property>
</Properties>
</file>