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REGULATORY MATTERS 2009 FORWARD\20240025-Petition for Rate Case Increase\Discovery\STAFF POD 5 (20-26)\Attachments\"/>
    </mc:Choice>
  </mc:AlternateContent>
  <xr:revisionPtr revIDLastSave="0" documentId="13_ncr:1_{D6B4698D-A2AE-46D8-A353-AA66CB289148}" xr6:coauthVersionLast="47" xr6:coauthVersionMax="47" xr10:uidLastSave="{00000000-0000-0000-0000-000000000000}"/>
  <bookViews>
    <workbookView xWindow="-108" yWindow="-108" windowWidth="23256" windowHeight="12456" xr2:uid="{A19D641A-E633-4205-9AB4-1D5163AC6E10}"/>
  </bookViews>
  <sheets>
    <sheet name="Exhibit MJO-2" sheetId="1" r:id="rId1"/>
  </sheets>
  <definedNames>
    <definedName name="\B">#REF!</definedName>
    <definedName name="\C">#REF!</definedName>
    <definedName name="\E">#REF!</definedName>
    <definedName name="\N">#REF!</definedName>
    <definedName name="\O">#REF!</definedName>
    <definedName name="\P">#REF!</definedName>
    <definedName name="\R">#REF!</definedName>
    <definedName name="\S">#REF!</definedName>
    <definedName name="\W">#REF!</definedName>
    <definedName name="____________fsd44" hidden="1">{#N/A,#N/A,FALSE,"Aging Summary";#N/A,#N/A,FALSE,"Ratio Analysis";#N/A,#N/A,FALSE,"Test 120 Day Accts";#N/A,#N/A,FALSE,"Tickmarks"}</definedName>
    <definedName name="__________fsd44" hidden="1">{#N/A,#N/A,FALSE,"Aging Summary";#N/A,#N/A,FALSE,"Ratio Analysis";#N/A,#N/A,FALSE,"Test 120 Day Accts";#N/A,#N/A,FALSE,"Tickmarks"}</definedName>
    <definedName name="_________x2" hidden="1">{"'Sheet1'!$A$1:$I$89"}</definedName>
    <definedName name="_________x88888" hidden="1">{"'Sheet1'!$A$1:$I$89"}</definedName>
    <definedName name="________x2" hidden="1">{"'Sheet1'!$A$1:$I$89"}</definedName>
    <definedName name="________x88888" hidden="1">{"'Sheet1'!$A$1:$I$89"}</definedName>
    <definedName name="_______fsd44" hidden="1">{#N/A,#N/A,FALSE,"Aging Summary";#N/A,#N/A,FALSE,"Ratio Analysis";#N/A,#N/A,FALSE,"Test 120 Day Accts";#N/A,#N/A,FALSE,"Tickmarks"}</definedName>
    <definedName name="_______PG1">#N/A</definedName>
    <definedName name="_______PG2">#N/A</definedName>
    <definedName name="_______PG3">#N/A</definedName>
    <definedName name="_______SCH1">#REF!</definedName>
    <definedName name="_______SCH2">#REF!</definedName>
    <definedName name="_______x2" hidden="1">{"'Sheet1'!$A$1:$I$89"}</definedName>
    <definedName name="_______x88888" hidden="1">{"'Sheet1'!$A$1:$I$89"}</definedName>
    <definedName name="______fsd44" hidden="1">{#N/A,#N/A,FALSE,"Aging Summary";#N/A,#N/A,FALSE,"Ratio Analysis";#N/A,#N/A,FALSE,"Test 120 Day Accts";#N/A,#N/A,FALSE,"Tickmarks"}</definedName>
    <definedName name="______kim1" hidden="1">{#N/A,#N/A,FALSE,"Aging Summary";#N/A,#N/A,FALSE,"Ratio Analysis";#N/A,#N/A,FALSE,"Test 120 Day Accts";#N/A,#N/A,FALSE,"Tickmarks"}</definedName>
    <definedName name="______kim6" hidden="1">{#N/A,#N/A,FALSE,"Aging Summary";#N/A,#N/A,FALSE,"Ratio Analysis";#N/A,#N/A,FALSE,"Test 120 Day Accts";#N/A,#N/A,FALSE,"Tickmarks"}</definedName>
    <definedName name="______PG1">#N/A</definedName>
    <definedName name="______PG2">#N/A</definedName>
    <definedName name="______PG3">#N/A</definedName>
    <definedName name="______SCH1">#REF!</definedName>
    <definedName name="______SCH2">#REF!</definedName>
    <definedName name="______x2" hidden="1">{"'Sheet1'!$A$1:$I$89"}</definedName>
    <definedName name="______x88888" hidden="1">{"'Sheet1'!$A$1:$I$89"}</definedName>
    <definedName name="_____fsd44" hidden="1">{#N/A,#N/A,FALSE,"Aging Summary";#N/A,#N/A,FALSE,"Ratio Analysis";#N/A,#N/A,FALSE,"Test 120 Day Accts";#N/A,#N/A,FALSE,"Tickmarks"}</definedName>
    <definedName name="_____kim1" hidden="1">{#N/A,#N/A,FALSE,"Aging Summary";#N/A,#N/A,FALSE,"Ratio Analysis";#N/A,#N/A,FALSE,"Test 120 Day Accts";#N/A,#N/A,FALSE,"Tickmarks"}</definedName>
    <definedName name="_____kim6" hidden="1">{#N/A,#N/A,FALSE,"Aging Summary";#N/A,#N/A,FALSE,"Ratio Analysis";#N/A,#N/A,FALSE,"Test 120 Day Accts";#N/A,#N/A,FALSE,"Tickmarks"}</definedName>
    <definedName name="_____PG1">#N/A</definedName>
    <definedName name="_____PG2">#N/A</definedName>
    <definedName name="_____PG3">#N/A</definedName>
    <definedName name="_____SCH1">#REF!</definedName>
    <definedName name="_____SCH2">#REF!</definedName>
    <definedName name="_____x2" hidden="1">{"'Sheet1'!$A$1:$I$89"}</definedName>
    <definedName name="_____x88888" hidden="1">{"'Sheet1'!$A$1:$I$89"}</definedName>
    <definedName name="____fsd44" hidden="1">{#N/A,#N/A,FALSE,"Aging Summary";#N/A,#N/A,FALSE,"Ratio Analysis";#N/A,#N/A,FALSE,"Test 120 Day Accts";#N/A,#N/A,FALSE,"Tickmarks"}</definedName>
    <definedName name="____kim1" hidden="1">{#N/A,#N/A,FALSE,"Aging Summary";#N/A,#N/A,FALSE,"Ratio Analysis";#N/A,#N/A,FALSE,"Test 120 Day Accts";#N/A,#N/A,FALSE,"Tickmarks"}</definedName>
    <definedName name="____kim6" hidden="1">{#N/A,#N/A,FALSE,"Aging Summary";#N/A,#N/A,FALSE,"Ratio Analysis";#N/A,#N/A,FALSE,"Test 120 Day Accts";#N/A,#N/A,FALSE,"Tickmarks"}</definedName>
    <definedName name="____PG1">#N/A</definedName>
    <definedName name="____PG2">#N/A</definedName>
    <definedName name="____PG3">#N/A</definedName>
    <definedName name="____SCH1">#REF!</definedName>
    <definedName name="____SCH2">#REF!</definedName>
    <definedName name="____x2" hidden="1">{"'Sheet1'!$A$1:$I$89"}</definedName>
    <definedName name="____x88888" hidden="1">{"'Sheet1'!$A$1:$I$89"}</definedName>
    <definedName name="___fsd44" hidden="1">{#N/A,#N/A,FALSE,"Aging Summary";#N/A,#N/A,FALSE,"Ratio Analysis";#N/A,#N/A,FALSE,"Test 120 Day Accts";#N/A,#N/A,FALSE,"Tickmarks"}</definedName>
    <definedName name="___kim1" hidden="1">{#N/A,#N/A,FALSE,"Aging Summary";#N/A,#N/A,FALSE,"Ratio Analysis";#N/A,#N/A,FALSE,"Test 120 Day Accts";#N/A,#N/A,FALSE,"Tickmarks"}</definedName>
    <definedName name="___kim6" hidden="1">{#N/A,#N/A,FALSE,"Aging Summary";#N/A,#N/A,FALSE,"Ratio Analysis";#N/A,#N/A,FALSE,"Test 120 Day Accts";#N/A,#N/A,FALSE,"Tickmarks"}</definedName>
    <definedName name="___PG1">#N/A</definedName>
    <definedName name="___PG2">#N/A</definedName>
    <definedName name="___PG3">#N/A</definedName>
    <definedName name="___SCH1">#REF!</definedName>
    <definedName name="___SCH2">#REF!</definedName>
    <definedName name="___thinkcellREMAAAAAAAAEAAAARM3YEr2Vska_PC_IFuLITA" hidden="1">#REF!</definedName>
    <definedName name="___x2" hidden="1">{"'Sheet1'!$A$1:$I$89"}</definedName>
    <definedName name="___x88888" hidden="1">{"'Sheet1'!$A$1:$I$89"}</definedName>
    <definedName name="__123Graph_A" hidden="1">#REF!</definedName>
    <definedName name="__123Graph_AScreenCrv" hidden="1">#REF!</definedName>
    <definedName name="__123Graph_B" hidden="1">#REF!</definedName>
    <definedName name="__123Graph_BScreenCrv" hidden="1">#REF!</definedName>
    <definedName name="__123Graph_C" hidden="1">#REF!</definedName>
    <definedName name="__123Graph_CScreenCrv" hidden="1">#REF!</definedName>
    <definedName name="__123Graph_D" hidden="1">#REF!</definedName>
    <definedName name="__123Graph_E" hidden="1">#REF!</definedName>
    <definedName name="__123Graph_F" hidden="1">#REF!</definedName>
    <definedName name="__123Graph_X" hidden="1">#REF!</definedName>
    <definedName name="__cp3" hidden="1">{#N/A,#N/A,FALSE,"ALLOC"}</definedName>
    <definedName name="__FDS_HYPERLINK_TOGGLE_STATE__" hidden="1">"ON"</definedName>
    <definedName name="__fsd44" hidden="1">{#N/A,#N/A,FALSE,"Aging Summary";#N/A,#N/A,FALSE,"Ratio Analysis";#N/A,#N/A,FALSE,"Test 120 Day Accts";#N/A,#N/A,FALSE,"Tickmarks"}</definedName>
    <definedName name="__IntlFixup" hidden="1">TRUE</definedName>
    <definedName name="__key2" hidden="1">#REF!</definedName>
    <definedName name="__kim1" hidden="1">{#N/A,#N/A,FALSE,"Aging Summary";#N/A,#N/A,FALSE,"Ratio Analysis";#N/A,#N/A,FALSE,"Test 120 Day Accts";#N/A,#N/A,FALSE,"Tickmarks"}</definedName>
    <definedName name="__kim6" hidden="1">{#N/A,#N/A,FALSE,"Aging Summary";#N/A,#N/A,FALSE,"Ratio Analysis";#N/A,#N/A,FALSE,"Test 120 Day Accts";#N/A,#N/A,FALSE,"Tickmarks"}</definedName>
    <definedName name="__PG1">#N/A</definedName>
    <definedName name="__PG2">#N/A</definedName>
    <definedName name="__PG3">#N/A</definedName>
    <definedName name="__SCH1">#REF!</definedName>
    <definedName name="__SCH2">#REF!</definedName>
    <definedName name="__x2" hidden="1">{"'Sheet1'!$A$1:$I$89"}</definedName>
    <definedName name="__x88888" hidden="1">{"'Sheet1'!$A$1:$I$89"}</definedName>
    <definedName name="_1__123Graph_ACHART_4" hidden="1">#REF!</definedName>
    <definedName name="_11__123Graph_LBL_BCHART_1" hidden="1">#REF!</definedName>
    <definedName name="_12__123Graph_BCHART_4" hidden="1">#REF!</definedName>
    <definedName name="_12__123Graph_LBL_CCHART_1" hidden="1">#REF!</definedName>
    <definedName name="_123Graph_F1" hidden="1">#REF!</definedName>
    <definedName name="_12C_19">#REF!</definedName>
    <definedName name="_13__123Graph_XCHART_1" hidden="1">#REF!</definedName>
    <definedName name="_15C_19">#REF!</definedName>
    <definedName name="_16__123Graph_CCHART_4" hidden="1">#REF!</definedName>
    <definedName name="_17C_19">#REF!</definedName>
    <definedName name="_18C_19">#REF!</definedName>
    <definedName name="_1995RET">#REF!</definedName>
    <definedName name="_1996AMORT">#REF!</definedName>
    <definedName name="_1996RET">#REF!</definedName>
    <definedName name="_1997AMORT">#REF!</definedName>
    <definedName name="_1997RETAMORT">#REF!</definedName>
    <definedName name="_1C_19">#REF!</definedName>
    <definedName name="_2__123Graph_AChart_1A" hidden="1">#REF!</definedName>
    <definedName name="_2__123Graph_BCHART_1" hidden="1">#REF!</definedName>
    <definedName name="_2__123Graph_BCHART_4" hidden="1">#REF!</definedName>
    <definedName name="_2_1">#REF!</definedName>
    <definedName name="_2_2">#REF!</definedName>
    <definedName name="_2_3">#REF!</definedName>
    <definedName name="_3__123Graph_AChart_2A" hidden="1">#REF!</definedName>
    <definedName name="_3__123Graph_BCHART_1" hidden="1">#REF!</definedName>
    <definedName name="_3__123Graph_CCHART_1" hidden="1">#REF!</definedName>
    <definedName name="_3__123Graph_CCHART_4" hidden="1">#REF!</definedName>
    <definedName name="_4__123Graph_BCHART_1" hidden="1">#REF!</definedName>
    <definedName name="_4__123Graph_CCHART_1" hidden="1">#REF!</definedName>
    <definedName name="_4__123Graph_XChart_1A" hidden="1">#REF!</definedName>
    <definedName name="_4_1">#REF!</definedName>
    <definedName name="_4_2">#REF!</definedName>
    <definedName name="_4_3">#REF!</definedName>
    <definedName name="_5__123Graph_CCHART_1" hidden="1">#REF!</definedName>
    <definedName name="_5__123Graph_LBL_BCHART_1" hidden="1">#REF!</definedName>
    <definedName name="_5__123Graph_XChart_2A" hidden="1">#REF!</definedName>
    <definedName name="_6__123Graph_LBL_BCHART_1" hidden="1">#REF!</definedName>
    <definedName name="_6__123Graph_LBL_CCHART_1" hidden="1">#REF!</definedName>
    <definedName name="_6MOS">#REF!</definedName>
    <definedName name="_6MOS_1">#REF!</definedName>
    <definedName name="_6MOS_2">#REF!</definedName>
    <definedName name="_6MOS_3">#REF!</definedName>
    <definedName name="_7__123Graph_BCHART_1" hidden="1">#REF!</definedName>
    <definedName name="_7__123Graph_LBL_BCHART_1" hidden="1">#REF!</definedName>
    <definedName name="_7__123Graph_LBL_CCHART_1" hidden="1">#REF!</definedName>
    <definedName name="_7__123Graph_XCHART_1" hidden="1">#REF!</definedName>
    <definedName name="_8__123Graph_ACHART_4" hidden="1">#REF!</definedName>
    <definedName name="_8__123Graph_CCHART_1" hidden="1">#REF!</definedName>
    <definedName name="_8__123Graph_LBL_CCHART_1" hidden="1">#REF!</definedName>
    <definedName name="_8__123Graph_XCHART_1" hidden="1">#REF!</definedName>
    <definedName name="_9__123Graph_XCHART_1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AUG94">#REF!</definedName>
    <definedName name="_C1_COL1">#REF!</definedName>
    <definedName name="_CMI2002">#REF!</definedName>
    <definedName name="_CMI2003">#REF!</definedName>
    <definedName name="_CMI2004">#REF!</definedName>
    <definedName name="_Dist_Bin" hidden="1">#REF!</definedName>
    <definedName name="_Dist_Values" hidden="1">#REF!</definedName>
    <definedName name="_DOT2003">#REF!</definedName>
    <definedName name="_Fill" hidden="1">#REF!</definedName>
    <definedName name="_xlnm._FilterDatabase" localSheetId="0" hidden="1">'Exhibit MJO-2'!$A$5:$BZ$545</definedName>
    <definedName name="_FOF_Cogen_Excel_Florida">#REF!</definedName>
    <definedName name="_FOF_Purc_Excel_Florida">#REF!</definedName>
    <definedName name="_FOF_Renew_Excel_Florida">#REF!</definedName>
    <definedName name="_FOF_Sale_Excel_Florida">#REF!</definedName>
    <definedName name="_FOF_System_Excel_Florida">#REF!</definedName>
    <definedName name="_FOFFR_NGAS_Excel">#REF!</definedName>
    <definedName name="_fsd44" hidden="1">{#N/A,#N/A,FALSE,"Aging Summary";#N/A,#N/A,FALSE,"Ratio Analysis";#N/A,#N/A,FALSE,"Test 120 Day Accts";#N/A,#N/A,FALSE,"Tickmarks"}</definedName>
    <definedName name="_Key1" hidden="1">#REF!</definedName>
    <definedName name="_Key2" hidden="1">#REF!</definedName>
    <definedName name="_kim1" hidden="1">{#N/A,#N/A,FALSE,"Aging Summary";#N/A,#N/A,FALSE,"Ratio Analysis";#N/A,#N/A,FALSE,"Test 120 Day Accts";#N/A,#N/A,FALSE,"Tickmarks"}</definedName>
    <definedName name="_kim6" hidden="1">{#N/A,#N/A,FALSE,"Aging Summary";#N/A,#N/A,FALSE,"Ratio Analysis";#N/A,#N/A,FALSE,"Test 120 Day Accts";#N/A,#N/A,FALSE,"Tickmarks"}</definedName>
    <definedName name="_Map1">#REF!</definedName>
    <definedName name="_MatMult_A" hidden="1">#REF!</definedName>
    <definedName name="_MatMult_A1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G1">#N/A</definedName>
    <definedName name="_PG2">#N/A</definedName>
    <definedName name="_PG3">#N/A</definedName>
    <definedName name="_qry_All_Statistics_Final_Annual">#REF!</definedName>
    <definedName name="_qry_Cogen_Statistics_Final_Annual">#REF!</definedName>
    <definedName name="_qry_Tran_Purc_Statistics_Final_Annual">#REF!</definedName>
    <definedName name="_qry_Tran_Sale_Statistics_Final_Annual">#REF!</definedName>
    <definedName name="_Qtr2">#REF!,#REF!,#REF!,#REF!</definedName>
    <definedName name="_Qtr3">#REF!,#REF!,#REF!,#REF!</definedName>
    <definedName name="_Qtr4">#REF!,#REF!,#REF!,#REF!</definedName>
    <definedName name="_Regression_Int" hidden="1">1</definedName>
    <definedName name="_SCH1">#REF!</definedName>
    <definedName name="_Sch1_">#REF!</definedName>
    <definedName name="_SCH2">#REF!</definedName>
    <definedName name="_SEP94">#REF!</definedName>
    <definedName name="_Sort" hidden="1">#REF!</definedName>
    <definedName name="_Sort1" hidden="1">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x2" hidden="1">{"'Sheet1'!$A$1:$I$89"}</definedName>
    <definedName name="_x88888" hidden="1">{"'Sheet1'!$A$1:$I$89"}</definedName>
    <definedName name="A8_">#REF!</definedName>
    <definedName name="A9A">#REF!</definedName>
    <definedName name="aa" hidden="1">#REF!</definedName>
    <definedName name="AAA">#REF!</definedName>
    <definedName name="AAA_DOCTOPS" hidden="1">"AAA_SET"</definedName>
    <definedName name="AAA_duser" hidden="1">"OFF"</definedName>
    <definedName name="aaaaa" hidden="1">{#N/A,#N/A,FALSE,"EXPENSE"}</definedName>
    <definedName name="aaaaaaaaaaaaaaaaaaaaa" hidden="1">{#N/A,#N/A,FALSE,"EXPENSE"}</definedName>
    <definedName name="AAB_Addin5" hidden="1">"AAB_Description for addin 5,Description for addin 5,Description for addin 5,Description for addin 5,Description for addin 5,Description for addin 5"</definedName>
    <definedName name="AccessDatabase" hidden="1">"C:\DATA\Kevin\Kevin's Model.mdb"</definedName>
    <definedName name="Actuals2002">#REF!</definedName>
    <definedName name="Actuals2003">#REF!</definedName>
    <definedName name="Actuals2004">#REF!</definedName>
    <definedName name="ACwvu.print2." hidden="1">#REF!</definedName>
    <definedName name="ACwvu.print3." hidden="1">#REF!</definedName>
    <definedName name="adfadfadfadf" hidden="1">{#N/A,#N/A,FALSE,"EXPENSE"}</definedName>
    <definedName name="ADVERT">#REF!</definedName>
    <definedName name="aertajyiukfjhdh" hidden="1">{#N/A,#N/A,FALSE,"ALLOC"}</definedName>
    <definedName name="aerter" hidden="1">{"'Commentary'!$D$24:$H$33"}</definedName>
    <definedName name="aewrawerasdfsdaf" hidden="1">{#N/A,#N/A,FALSE,"EXPENSE"}</definedName>
    <definedName name="afdasdfaertgrthngbvc" hidden="1">{#N/A,#N/A,FALSE,"EXPENSE"}</definedName>
    <definedName name="AFUDC" hidden="1">#REF!</definedName>
    <definedName name="afwerwerewf" hidden="1">{#N/A,#N/A,FALSE,"EXPENSE"}</definedName>
    <definedName name="ALLOC_11">#REF!</definedName>
    <definedName name="Alloc_Cust_Acctg">#REF!</definedName>
    <definedName name="Alloc_Cust_Billing">#REF!</definedName>
    <definedName name="Alloc_Cust_Record">#REF!</definedName>
    <definedName name="Alloc_Meter_Read">#REF!</definedName>
    <definedName name="ALLOCATION">#REF!</definedName>
    <definedName name="ANAL">#REF!</definedName>
    <definedName name="anscount" hidden="1">1</definedName>
    <definedName name="as" hidden="1">{#N/A,#N/A,FALSE,"Aging Summary";#N/A,#N/A,FALSE,"Ratio Analysis";#N/A,#N/A,FALSE,"Test 120 Day Accts";#N/A,#N/A,FALSE,"Tickmarks"}</definedName>
    <definedName name="AS2DocOpenMode" hidden="1">"AS2DocumentBrowse"</definedName>
    <definedName name="AS2NamedRange" hidden="1">7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" hidden="1">{"balsheet",#N/A,FALSE,"A"}</definedName>
    <definedName name="asdf" hidden="1">#REF!</definedName>
    <definedName name="asdfasfasdfasdfsdfsdf" hidden="1">{#N/A,#N/A,FALSE,"EXPENSE"}</definedName>
    <definedName name="AUG_1">#REF!</definedName>
    <definedName name="AUG_2">#REF!</definedName>
    <definedName name="AUG_3">#REF!</definedName>
    <definedName name="Aug_Act">#REF!</definedName>
    <definedName name="Aug_Lables">#REF!</definedName>
    <definedName name="AUGUST">#REF!</definedName>
    <definedName name="AVSACURRYR">#REF!</definedName>
    <definedName name="AVSBCURRMO">#REF!</definedName>
    <definedName name="awerwaerwerfw" hidden="1">{#N/A,#N/A,FALSE,"ALLOC"}</definedName>
    <definedName name="B1_ADJ">#REF!</definedName>
    <definedName name="B6_P2">#REF!</definedName>
    <definedName name="B6WC">#REF!</definedName>
    <definedName name="Base_Cap">#REF!</definedName>
    <definedName name="Base_OM">#REF!</definedName>
    <definedName name="BASE_PROGRAMS2003">#REF!</definedName>
    <definedName name="BASE_PROGRAMS2004">#REF!</definedName>
    <definedName name="BBB">#REF!</definedName>
    <definedName name="BBBBBB">#REF!</definedName>
    <definedName name="bfhbfvdzvcxzv" hidden="1">{#N/A,#N/A,FALSE,"EXPENSE"}</definedName>
    <definedName name="BG_Del" hidden="1">15</definedName>
    <definedName name="BG_Ins" hidden="1">4</definedName>
    <definedName name="BG_Mod" hidden="1">6</definedName>
    <definedName name="bgfdghsszsdfzsdf" hidden="1">{#N/A,#N/A,FALSE,"EXPENSE"}</definedName>
    <definedName name="Blank3" hidden="1">#REF!</definedName>
    <definedName name="Blank4" hidden="1">#REF!</definedName>
    <definedName name="Blank5" hidden="1">#REF!</definedName>
    <definedName name="Blank6" hidden="1">#REF!</definedName>
    <definedName name="Blank7" hidden="1">#REF!</definedName>
    <definedName name="Blank8" hidden="1">#REF!</definedName>
    <definedName name="BLPH16" hidden="1">#REF!</definedName>
    <definedName name="BLPH17" hidden="1">#REF!</definedName>
    <definedName name="BLPH18" hidden="1">#REF!</definedName>
    <definedName name="BLPH20" hidden="1">#REF!</definedName>
    <definedName name="BLPH21" hidden="1">#REF!</definedName>
    <definedName name="BLPH22" hidden="1">#REF!</definedName>
    <definedName name="BLPH23" hidden="1">#REF!</definedName>
    <definedName name="BLPH24" hidden="1">#REF!</definedName>
    <definedName name="BLPH25" hidden="1">#REF!</definedName>
    <definedName name="BLPH26" hidden="1">#REF!</definedName>
    <definedName name="BLPH27" hidden="1">#REF!</definedName>
    <definedName name="BLPH28" hidden="1">#REF!</definedName>
    <definedName name="BLPH29" hidden="1">#REF!</definedName>
    <definedName name="BLPH30" hidden="1">#REF!</definedName>
    <definedName name="BLPH31" hidden="1">#REF!</definedName>
    <definedName name="BLPH32" hidden="1">#REF!</definedName>
    <definedName name="BLPH33" hidden="1">#REF!</definedName>
    <definedName name="BLPH34" hidden="1">#REF!</definedName>
    <definedName name="BLPH35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NE_MESSAGES_HIDDEN" hidden="1">#REF!</definedName>
    <definedName name="bob" hidden="1">{#N/A,#N/A,FALSE,"EXPENSE"}</definedName>
    <definedName name="Broker">#REF!</definedName>
    <definedName name="BUDGET">#REF!</definedName>
    <definedName name="Budget2002">#REF!</definedName>
    <definedName name="Budget2003">#REF!</definedName>
    <definedName name="Budget2004">#REF!</definedName>
    <definedName name="bv" hidden="1">{#N/A,#N/A,FALSE,"Aging Summary";#N/A,#N/A,FALSE,"Ratio Analysis";#N/A,#N/A,FALSE,"Test 120 Day Accts";#N/A,#N/A,FALSE,"Tickmarks"}</definedName>
    <definedName name="CapCashflow">#REF!</definedName>
    <definedName name="CapCategoryGrow">#REF!</definedName>
    <definedName name="CapCategoryGrowIndirects">#REF!</definedName>
    <definedName name="CapCategoryMaintain">#REF!</definedName>
    <definedName name="CapCategoryMaintainIndirects">#REF!</definedName>
    <definedName name="CapRestoration">#REF!</definedName>
    <definedName name="cb_sChart41E9A35_opts" hidden="1">"1, 9, 1, False, 2, False, False, , 0, False, True, 1, 1"</definedName>
    <definedName name="CCCCCC">#REF!</definedName>
    <definedName name="ChgToCapital">#REF!</definedName>
    <definedName name="ChgToOM">#REF!</definedName>
    <definedName name="CIQWBGuid" hidden="1">"022317c7-dbd3-41a3-9caf-35748facbbc2"</definedName>
    <definedName name="CL_MULT">#REF!</definedName>
    <definedName name="CL_MULT_PRIOR">#REF!</definedName>
    <definedName name="Class_Allocators">#REF!</definedName>
    <definedName name="COL_13MO_AVG">#REF!</definedName>
    <definedName name="COLUMN1">#REF!</definedName>
    <definedName name="COLUMN2">#REF!</definedName>
    <definedName name="COLUMN3">#REF!</definedName>
    <definedName name="COLUMN4">#REF!</definedName>
    <definedName name="COLUMN5">#REF!</definedName>
    <definedName name="COLUMN6">#REF!</definedName>
    <definedName name="COLUMN7">#REF!</definedName>
    <definedName name="COLUMN8">#REF!</definedName>
    <definedName name="COLUMN9">#REF!</definedName>
    <definedName name="Combined" hidden="1">{#N/A,#N/A,FALSE,"TOTAL";#N/A,#N/A,FALSE,"SERIES l";#N/A,#N/A,FALSE,"1993A";#N/A,#N/A,FALSE,"1994A";#N/A,#N/A,FALSE,"SERIES ll";#N/A,#N/A,FALSE,"1995A";#N/A,#N/A,FALSE,"1995B";#N/A,#N/A,FALSE,"1996A";#N/A,#N/A,FALSE,"SERIES lll";#N/A,#N/A,FALSE,"1996lllA-R";#N/A,#N/A,FALSE,"1996lllCD"}</definedName>
    <definedName name="Comp" hidden="1">#REF!</definedName>
    <definedName name="Company_Name">#REF!</definedName>
    <definedName name="CompanyName1" hidden="1">#REF!</definedName>
    <definedName name="CompanyName2" hidden="1">#REF!</definedName>
    <definedName name="CompanyName3" hidden="1">#REF!</definedName>
    <definedName name="CompRange1" hidden="1">OFFSET(CompRange1Main,9,0,COUNTA(CompRange1Main)-COUNTA(#REF!),1)</definedName>
    <definedName name="CompRange1Main" hidden="1">#REF!</definedName>
    <definedName name="CompRange2" hidden="1">OFFSET(CompRange2Main,9,0,COUNTA(CompRange2Main)-COUNTA(#REF!),1)</definedName>
    <definedName name="CompRange2Main" hidden="1">#REF!</definedName>
    <definedName name="CompRange3" hidden="1">OFFSET(CompRange3Main,9,0,COUNTA(CompRange3Main)-COUNTA(#REF!),1)</definedName>
    <definedName name="CompRange3Main" hidden="1">#REF!</definedName>
    <definedName name="Copy_Of_2108_Query_2008">#REF!</definedName>
    <definedName name="cprange3" hidden="1">{#N/A,#N/A,FALSE,"ALLOC"}</definedName>
    <definedName name="cprrange2" hidden="1">{#N/A,#N/A,FALSE,"ALLOC"}</definedName>
    <definedName name="CTE_Cap">#REF!</definedName>
    <definedName name="CTE_OM">#REF!</definedName>
    <definedName name="CTE_PROGRAMS2003">#REF!</definedName>
    <definedName name="CTE_PROGRAMS2004">#REF!</definedName>
    <definedName name="CUMMULATIVE">#REF!</definedName>
    <definedName name="Current_Month">#REF!</definedName>
    <definedName name="Current_Year">#REF!</definedName>
    <definedName name="Customers2002">#REF!</definedName>
    <definedName name="Customers2003">#REF!</definedName>
    <definedName name="Customers2004">#REF!</definedName>
    <definedName name="CustomersAffected2002">#REF!</definedName>
    <definedName name="CustomersAffected2003">#REF!</definedName>
    <definedName name="CustomersAffected2004">#REF!</definedName>
    <definedName name="cvzdfzsdfdsfsf" hidden="1">{#N/A,#N/A,FALSE,"EXPENSE"}</definedName>
    <definedName name="Cwvu.GREY_ALL." hidden="1">#REF!</definedName>
    <definedName name="d">#REF!</definedName>
    <definedName name="D3_IntExp">#REF!</definedName>
    <definedName name="data">#REF!</definedName>
    <definedName name="DATA2">#REF!</definedName>
    <definedName name="DATE1">#REF!</definedName>
    <definedName name="DateRangeComp" hidden="1">OFFSET(DateRangeCompMain,9,0,COUNTA(DateRangeCompMain)-COUNTA(#REF!),1)</definedName>
    <definedName name="DateRangeCompMain" hidden="1">#REF!</definedName>
    <definedName name="DateRangePrice" hidden="1">OFFSET(#REF!,5,0,COUNTA(#REF!)-COUNTA(#REF!),1)</definedName>
    <definedName name="DateRangePriceMain" hidden="1">#REF!</definedName>
    <definedName name="dddd">#REF!</definedName>
    <definedName name="DDDDDDD">#REF!</definedName>
    <definedName name="DDDDDDDDDDDD">#REF!</definedName>
    <definedName name="Dec">#REF!,#REF!,#REF!,#REF!</definedName>
    <definedName name="Derivation_of_Energy_Separation_Factors">#REF!</definedName>
    <definedName name="df" hidden="1">{#N/A,#N/A,FALSE,"Aging Summary";#N/A,#N/A,FALSE,"Ratio Analysis";#N/A,#N/A,FALSE,"Test 120 Day Accts";#N/A,#N/A,FALSE,"Tickmarks"}</definedName>
    <definedName name="dfadsfadfadfewfr" hidden="1">{#N/A,#N/A,FALSE,"EXPENSE"}</definedName>
    <definedName name="dfadsfasdfdsf" hidden="1">{#N/A,#N/A,FALSE,"EXPENSE"}</definedName>
    <definedName name="dfadsfdsafdf" hidden="1">{#N/A,#N/A,FALSE,"ALLOC"}</definedName>
    <definedName name="dfasdfasdf" hidden="1">{#N/A,#N/A,FALSE,"ALLOC"}</definedName>
    <definedName name="dfasdfasdfdsaf" hidden="1">{#N/A,#N/A,FALSE,"ALLOC"}</definedName>
    <definedName name="dfasfasfdfadsf" hidden="1">{#N/A,#N/A,FALSE,"EXPENSE"}</definedName>
    <definedName name="DFD_TAX">#REF!</definedName>
    <definedName name="dfdfdsfadsf" hidden="1">{#N/A,#N/A,FALSE,"EXPENSE"}</definedName>
    <definedName name="dfdsfsdfdfdsf" hidden="1">{#N/A,#N/A,FALSE,"EXPENSE"}</definedName>
    <definedName name="dfsadfdsfdsf" hidden="1">{#N/A,#N/A,FALSE,"ALLOC"}</definedName>
    <definedName name="dfsdfdsfdsfds" hidden="1">{#N/A,#N/A,FALSE,"EXPENSE"}</definedName>
    <definedName name="dgdgdfgdg" hidden="1">{#N/A,#N/A,FALSE,"EXPENSE"}</definedName>
    <definedName name="dhdyyrtyr" hidden="1">{#N/A,#N/A,FALSE,"EXPENSE"}</definedName>
    <definedName name="Dispatch2004">#REF!</definedName>
    <definedName name="DIST_ALL">#REF!</definedName>
    <definedName name="dkdkdk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DOCKET">#REF!</definedName>
    <definedName name="Docket_No">#REF!</definedName>
    <definedName name="DOT">#REF!</definedName>
    <definedName name="DOT_PROJECTS2003">#REF!</definedName>
    <definedName name="DOT_PROJECTS2004">#REF!</definedName>
    <definedName name="ds" hidden="1">{#N/A,#N/A,FALSE,"Aging Summary";#N/A,#N/A,FALSE,"Ratio Analysis";#N/A,#N/A,FALSE,"Test 120 Day Accts";#N/A,#N/A,FALSE,"Tickmarks"}</definedName>
    <definedName name="dsfasdfdasf" hidden="1">{#N/A,#N/A,FALSE,"EXPENSE"}</definedName>
    <definedName name="dsfasdfdsf" hidden="1">{#N/A,#N/A,FALSE,"EXPENSE"}</definedName>
    <definedName name="dsm" hidden="1">{#N/A,#N/A,FALSE,"Aging Summary";#N/A,#N/A,FALSE,"Ratio Analysis";#N/A,#N/A,FALSE,"Test 120 Day Accts";#N/A,#N/A,FALSE,"Tickmarks"}</definedName>
    <definedName name="dtresyttyujyujtghgh" hidden="1">{#N/A,#N/A,FALSE,"EXPENSE"}</definedName>
    <definedName name="duh" hidden="1">{"edcredit",#N/A,FALSE,"edcredit"}</definedName>
    <definedName name="E">#REF!</definedName>
    <definedName name="eatawerawerfe" hidden="1">{#N/A,#N/A,FALSE,"ALLOC"}</definedName>
    <definedName name="ECON_DEV">#REF!</definedName>
    <definedName name="EDS_Strategic2004">#REF!</definedName>
    <definedName name="ej" hidden="1">{"Page 1",#N/A,FALSE,"Sheet1";"Page 2",#N/A,FALSE,"Sheet1"}</definedName>
    <definedName name="er" hidden="1">{#N/A,#N/A,FALSE,"Aging Summary";#N/A,#N/A,FALSE,"Ratio Analysis";#N/A,#N/A,FALSE,"Test 120 Day Accts";#N/A,#N/A,FALSE,"Tickmarks"}</definedName>
    <definedName name="essbase12month" hidden="1">{"balsheet",#N/A,FALSE,"A"}</definedName>
    <definedName name="EssOptions">"A1110000000130000000001100000_0000"</definedName>
    <definedName name="ew" hidden="1">{#N/A,#N/A,FALSE,"Aging Summary";#N/A,#N/A,FALSE,"Ratio Analysis";#N/A,#N/A,FALSE,"Test 120 Day Accts";#N/A,#N/A,FALSE,"Tickmarks"}</definedName>
    <definedName name="f" hidden="1">{"edcredit",#N/A,FALSE,"edcredit"}</definedName>
    <definedName name="fadfasdfasdfadsf" hidden="1">{#N/A,#N/A,FALSE,"ALLOC"}</definedName>
    <definedName name="fadfasdfwaerwe" hidden="1">{#N/A,#N/A,FALSE,"ALLOC"}</definedName>
    <definedName name="fadsfadsfadsf" hidden="1">{#N/A,#N/A,FALSE,"EXPENSE"}</definedName>
    <definedName name="fadsfadsfdasf" hidden="1">{#N/A,#N/A,FALSE,"EXPENSE"}</definedName>
    <definedName name="fadsfdsafdfd" hidden="1">{#N/A,#N/A,FALSE,"ALLOC"}</definedName>
    <definedName name="fasdfadsfdasf" hidden="1">{#N/A,#N/A,FALSE,"ALLOC"}</definedName>
    <definedName name="fasdfasdfadsf" hidden="1">{#N/A,#N/A,FALSE,"EXPENSE"}</definedName>
    <definedName name="fasdfdfdf" hidden="1">{#N/A,#N/A,FALSE,"EXPENSE"}</definedName>
    <definedName name="fasfdsfdsafads" hidden="1">{#N/A,#N/A,FALSE,"EXPENSE"}</definedName>
    <definedName name="fcsdafasdfadsf" hidden="1">{#N/A,#N/A,FALSE,"EXPENSE"}</definedName>
    <definedName name="fd" hidden="1">{#N/A,#N/A,FALSE,"GIS"}</definedName>
    <definedName name="fdasfadfdaf" hidden="1">{#N/A,#N/A,FALSE,"EXPENSE"}</definedName>
    <definedName name="fdsfdsafdasfds" hidden="1">{#N/A,#N/A,FALSE,"EXPENSE"}</definedName>
    <definedName name="fdsfsadfsdafdsa" hidden="1">{#N/A,#N/A,FALSE,"EXPENSE"}</definedName>
    <definedName name="fdsfsdfdsfd" hidden="1">{#N/A,#N/A,FALSE,"EXPENSE"}</definedName>
    <definedName name="FED_TX_ADJ">#REF!</definedName>
    <definedName name="FERC">#REF!</definedName>
    <definedName name="FERCTAX">#REF!</definedName>
    <definedName name="fewrfwerwqerwe" hidden="1">{#N/A,#N/A,FALSE,"EXPENSE"}</definedName>
    <definedName name="ffff" hidden="1">{#N/A,#N/A,FALSE,"ALLOC"}</definedName>
    <definedName name="FGC">#REF!</definedName>
    <definedName name="fgdfgdzfxczv" hidden="1">{#N/A,#N/A,FALSE,"EXPENSE"}</definedName>
    <definedName name="fgdfzdsfASFDAS" hidden="1">{#N/A,#N/A,FALSE,"EXPENSE"}</definedName>
    <definedName name="fgdgdfdvcx" hidden="1">{#N/A,#N/A,FALSE,"ALLOC"}</definedName>
    <definedName name="fgdsfasdfscc" hidden="1">{#N/A,#N/A,FALSE,"ALLOC"}</definedName>
    <definedName name="fgdsfdsfd" hidden="1">{#N/A,#N/A,FALSE,"EXPENSE"}</definedName>
    <definedName name="fhfgdgdg" hidden="1">{#N/A,#N/A,FALSE,"EXPENSE"}</definedName>
    <definedName name="fhfhfhfg" hidden="1">{#N/A,#N/A,FALSE,"EXPENSE"}</definedName>
    <definedName name="fhgfdgdzfcxvcx" hidden="1">{#N/A,#N/A,FALSE,"EXPENSE"}</definedName>
    <definedName name="FILENAME">#REF!</definedName>
    <definedName name="Filing_Name">#REF!</definedName>
    <definedName name="finance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FLORIDA_POWER_CORPORATION">#REF!</definedName>
    <definedName name="FMPAFAC">#REF!</definedName>
    <definedName name="FNI_ADJ">#REF!</definedName>
    <definedName name="FORM42_1A">#REF!</definedName>
    <definedName name="FORM42_2A">#REF!</definedName>
    <definedName name="FORM42_3A">#REF!</definedName>
    <definedName name="FORM42_4A">#REF!</definedName>
    <definedName name="Form42_4P_P13">#REF!</definedName>
    <definedName name="FORM42_6A">#REF!</definedName>
    <definedName name="FORM42_8A_P10">#REF!</definedName>
    <definedName name="FORM42_8A_P11">#REF!</definedName>
    <definedName name="FORM42_8A_P12">#REF!</definedName>
    <definedName name="FORM42_8A_P13">#REF!</definedName>
    <definedName name="FORM42_8A_P14">#REF!</definedName>
    <definedName name="FORM42_8A_P15">#REF!</definedName>
    <definedName name="FORM42_8A_P16">#REF!</definedName>
    <definedName name="FORM42_8A_P17">#REF!</definedName>
    <definedName name="FORM42_8A_P18">#REF!</definedName>
    <definedName name="FORM42_8A_P19">#REF!</definedName>
    <definedName name="FORM42_8A_P2">#REF!</definedName>
    <definedName name="FORM42_8A_P20">#REF!</definedName>
    <definedName name="FORM42_8A_P3">#REF!</definedName>
    <definedName name="FORM42_8A_P4">#REF!</definedName>
    <definedName name="FORM42_8A_P5">#REF!</definedName>
    <definedName name="FORM42_8A_P6">#REF!</definedName>
    <definedName name="FORM42_8A_P7">#REF!</definedName>
    <definedName name="FORM42_8A_P8">#REF!</definedName>
    <definedName name="FORM42_8A_P9">#REF!</definedName>
    <definedName name="FPSC">#REF!</definedName>
    <definedName name="FPSC_Adj_lookup">#REF!</definedName>
    <definedName name="FPSCAdjRetail">#REF!</definedName>
    <definedName name="FPSCAdjRetailCommonEquit">#REF!</definedName>
    <definedName name="FPSCTAX">#REF!</definedName>
    <definedName name="freb" hidden="1">{#N/A,#N/A,FALSE,"EXPENSE"}</definedName>
    <definedName name="frt" hidden="1">{#N/A,#N/A,FALSE,"Aging Summary";#N/A,#N/A,FALSE,"Ratio Analysis";#N/A,#N/A,FALSE,"Test 120 Day Accts";#N/A,#N/A,FALSE,"Tickmarks"}</definedName>
    <definedName name="frwerwerwerfw" hidden="1">{#N/A,#N/A,FALSE,"EXPENSE"}</definedName>
    <definedName name="frwerwerwerwerfew" hidden="1">{#N/A,#N/A,FALSE,"EXPENSE"}</definedName>
    <definedName name="fsadfsdfadfdfwerf" hidden="1">{#N/A,#N/A,FALSE,"EXPENSE"}</definedName>
    <definedName name="fsafwaerwer" hidden="1">{#N/A,#N/A,FALSE,"EXPENSE"}</definedName>
    <definedName name="fsd" hidden="1">{#N/A,#N/A,FALSE,"Aging Summary";#N/A,#N/A,FALSE,"Ratio Analysis";#N/A,#N/A,FALSE,"Test 120 Day Accts";#N/A,#N/A,FALSE,"Tickmarks"}</definedName>
    <definedName name="fsdfadsfdfd" hidden="1">{#N/A,#N/A,FALSE,"EXPENSE"}</definedName>
    <definedName name="fsdfasdfadsf" hidden="1">{#N/A,#N/A,FALSE,"EXPENSE"}</definedName>
    <definedName name="fsdfdfbfvbcvbb" hidden="1">{#N/A,#N/A,FALSE,"ALLOC"}</definedName>
    <definedName name="fsdfdwfdsf" hidden="1">{#N/A,#N/A,FALSE,"EXPENSE"}</definedName>
    <definedName name="fsgrhghj" hidden="1">{#N/A,#N/A,FALSE,"ALLOC"}</definedName>
    <definedName name="ftyrtdrt" hidden="1">{#N/A,#N/A,FALSE,"ALLOC"}</definedName>
    <definedName name="FUNC_ALLOCS_CS">#REF!</definedName>
    <definedName name="FUNC_ALLOCS_CSIS">#REF!</definedName>
    <definedName name="FUNC_ALLOCS_GSD">#REF!</definedName>
    <definedName name="FUNC_ALLOCS_GSND">#REF!</definedName>
    <definedName name="FUNC_ALLOCS_GSND100LF">#REF!</definedName>
    <definedName name="FUNC_ALLOCS_IS">#REF!</definedName>
    <definedName name="FUNC_ALLOCS_LS">#REF!</definedName>
    <definedName name="FUNC_ALLOCS_RETAIL">#REF!</definedName>
    <definedName name="FUNC_ALLOCS_RS">#REF!</definedName>
    <definedName name="G">#REF!</definedName>
    <definedName name="gbdfgdfdfzvc" hidden="1">{#N/A,#N/A,FALSE,"ALLOC"}</definedName>
    <definedName name="gbdfgzdfvvc" hidden="1">{#N/A,#N/A,FALSE,"EXPENSE"}</definedName>
    <definedName name="gdfgdvzxcvc" hidden="1">{#N/A,#N/A,FALSE,"EXPENSE"}</definedName>
    <definedName name="gdfgdzfdzfvxzc" hidden="1">{#N/A,#N/A,FALSE,"ALLOC"}</definedName>
    <definedName name="gdfgfbcvbcv" hidden="1">{#N/A,#N/A,FALSE,"EXPENSE"}</definedName>
    <definedName name="gdfgfvcxvcx" hidden="1">{#N/A,#N/A,FALSE,"ALLOC"}</definedName>
    <definedName name="gdgddgd" hidden="1">{#N/A,#N/A,FALSE,"EXPENSE"}</definedName>
    <definedName name="gdsfgdcvcx" hidden="1">{#N/A,#N/A,FALSE,"EXPENSE"}</definedName>
    <definedName name="gdsfgdfvgzcxvcxz" hidden="1">{#N/A,#N/A,FALSE,"EXPENSE"}</definedName>
    <definedName name="gdsgdfvcxvxc" hidden="1">{#N/A,#N/A,FALSE,"EXPENSE"}</definedName>
    <definedName name="gfgsdftesrt" hidden="1">{#N/A,#N/A,FALSE,"EXPENSE"}</definedName>
    <definedName name="gfhbgfggbvcvcx" hidden="1">{#N/A,#N/A,FALSE,"EXPENSE"}</definedName>
    <definedName name="gfhfgfbcvcv" hidden="1">{#N/A,#N/A,FALSE,"EXPENSE"}</definedName>
    <definedName name="gfhfxcxvcxzv" hidden="1">{#N/A,#N/A,FALSE,"EXPENSE"}</definedName>
    <definedName name="gfhsdzfzasdfSAF" hidden="1">{#N/A,#N/A,FALSE,"ALLOC"}</definedName>
    <definedName name="gfhshyghgf" hidden="1">{#N/A,#N/A,FALSE,"EXPENSE"}</definedName>
    <definedName name="gfnhsfgdzvc" hidden="1">{#N/A,#N/A,FALSE,"ALLOC"}</definedName>
    <definedName name="gfsgesrwerwer" hidden="1">{#N/A,#N/A,FALSE,"EXPENSE"}</definedName>
    <definedName name="gggg" hidden="1">{#N/A,#N/A,FALSE,"EXPENSE"}</definedName>
    <definedName name="ggggg" hidden="1">{#N/A,#N/A,FALSE,"EXPENSE"}</definedName>
    <definedName name="gggggg" hidden="1">{#N/A,#N/A,FALSE,"EXPENSE"}</definedName>
    <definedName name="ghsfgdszfzsdf" hidden="1">{#N/A,#N/A,FALSE,"EXPENSE"}</definedName>
    <definedName name="gretertertert" hidden="1">{#N/A,#N/A,FALSE,"EXPENSE"}</definedName>
    <definedName name="gsdfgdzcvzcxvc" hidden="1">{#N/A,#N/A,FALSE,"EXPENSE"}</definedName>
    <definedName name="gsdfgdzfzdvcxz" hidden="1">{#N/A,#N/A,FALSE,"EXPENSE"}</definedName>
    <definedName name="gsdfgzsdfzsdcs" hidden="1">{#N/A,#N/A,FALSE,"EXPENSE"}</definedName>
    <definedName name="gsfdgzdfcxv" hidden="1">{#N/A,#N/A,FALSE,"EXPENSE"}</definedName>
    <definedName name="H">#REF!</definedName>
    <definedName name="hfgdfdcvc" hidden="1">{#N/A,#N/A,FALSE,"EXPENSE"}</definedName>
    <definedName name="hgfhngfvbvcb" hidden="1">{#N/A,#N/A,FALSE,"EXPENSE"}</definedName>
    <definedName name="hgfhsfdgadgfzdv" hidden="1">{#N/A,#N/A,FALSE,"EXPENSE"}</definedName>
    <definedName name="hghfdghfgh" hidden="1">{#N/A,#N/A,FALSE,"EXPENSE"}</definedName>
    <definedName name="hgsfdgdzgfdszfds" hidden="1">{#N/A,#N/A,FALSE,"EXPENSE"}</definedName>
    <definedName name="hhfghfh" hidden="1">{#N/A,#N/A,FALSE,"EXPENSE"}</definedName>
    <definedName name="hhgbvxcv" hidden="1">{#N/A,#N/A,FALSE,"EXPENSE"}</definedName>
    <definedName name="hhh" hidden="1">{#N/A,#N/A,FALSE,"Assessment";#N/A,#N/A,FALSE,"Staffing";#N/A,#N/A,FALSE,"Hires";#N/A,#N/A,FALSE,"Assumptions"}</definedName>
    <definedName name="hhhh" hidden="1">{#N/A,#N/A,FALSE,"EXPENSE"}</definedName>
    <definedName name="hhhhh" hidden="1">{#N/A,#N/A,FALSE,"ALLOC"}</definedName>
    <definedName name="hjgfhgfhgf" hidden="1">{#N/A,#N/A,FALSE,"EXPENSE"}</definedName>
    <definedName name="hnftgszdgfzsdfv" hidden="1">{#N/A,#N/A,FALSE,"EXPENSE"}</definedName>
    <definedName name="Hotel_List">#REF!</definedName>
    <definedName name="hshgsgfgdfg" hidden="1">{#N/A,#N/A,FALSE,"ALLOC"}</definedName>
    <definedName name="HTML_CodePage" hidden="1">1252</definedName>
    <definedName name="HTML_Control" hidden="1">{"'Sheet1'!$A$1:$I$89"}</definedName>
    <definedName name="html_control1" hidden="1">{"'Sheet1'!$A$1:$I$89"}</definedName>
    <definedName name="HTML_Description" hidden="1">""</definedName>
    <definedName name="HTML_Email" hidden="1">""</definedName>
    <definedName name="HTML_Header" hidden="1">"Commentary"</definedName>
    <definedName name="HTML_LastUpdate" hidden="1">"08/14/2003"</definedName>
    <definedName name="HTML_LineAfter" hidden="1">FALSE</definedName>
    <definedName name="HTML_LineBefore" hidden="1">FALSE</definedName>
    <definedName name="HTML_Name" hidden="1">"Corporate User"</definedName>
    <definedName name="HTML_OBDlg2" hidden="1">TRUE</definedName>
    <definedName name="HTML_OBDlg4" hidden="1">TRUE</definedName>
    <definedName name="HTML_OS" hidden="1">0</definedName>
    <definedName name="HTML_PathFile" hidden="1">"C:\WINNT\Profiles\i11485\Desktop\MyHTML.htm"</definedName>
    <definedName name="HTML_Title" hidden="1">"New Reporting Summary 8-13-03"</definedName>
    <definedName name="HTML1_1" hidden="1">"'[Performance Report.xls]April Summary Template'!$A$1:$Q$82"</definedName>
    <definedName name="HTML1_10" hidden="1">""</definedName>
    <definedName name="HTML1_11" hidden="1">1</definedName>
    <definedName name="HTML1_12" hidden="1">"C:\MY DOCUMENTS\MyHTML.htm"</definedName>
    <definedName name="HTML1_2" hidden="1">1</definedName>
    <definedName name="HTML1_3" hidden="1">"Performance Report"</definedName>
    <definedName name="HTML1_4" hidden="1">"April Summary Template"</definedName>
    <definedName name="HTML1_5" hidden="1">""</definedName>
    <definedName name="HTML1_6" hidden="1">-4146</definedName>
    <definedName name="HTML1_7" hidden="1">1</definedName>
    <definedName name="HTML1_8" hidden="1">"5/29/97"</definedName>
    <definedName name="HTML1_9" hidden="1">"SIWWIN95"</definedName>
    <definedName name="HTML10_1" hidden="1">"'[97RNKAPR.XLS]North'!$A$1:$H$255"</definedName>
    <definedName name="HTML10_10" hidden="1">""</definedName>
    <definedName name="HTML10_11" hidden="1">1</definedName>
    <definedName name="HTML10_12" hidden="1">"D:\nthrnk.htm"</definedName>
    <definedName name="HTML10_2" hidden="1">1</definedName>
    <definedName name="HTML10_3" hidden="1">"97RNKAPR"</definedName>
    <definedName name="HTML10_4" hidden="1">"North"</definedName>
    <definedName name="HTML10_5" hidden="1">""</definedName>
    <definedName name="HTML10_6" hidden="1">1</definedName>
    <definedName name="HTML10_7" hidden="1">-4146</definedName>
    <definedName name="HTML10_8" hidden="1">"5/22/97"</definedName>
    <definedName name="HTML10_9" hidden="1">"Bell Atlantic"</definedName>
    <definedName name="HTML11_1" hidden="1">"'[97RNKAPR.XLS]South'!$A$1:$H$161"</definedName>
    <definedName name="HTML11_10" hidden="1">""</definedName>
    <definedName name="HTML11_11" hidden="1">1</definedName>
    <definedName name="HTML11_12" hidden="1">"D:\sthrnk.htm"</definedName>
    <definedName name="HTML11_2" hidden="1">1</definedName>
    <definedName name="HTML11_3" hidden="1">"97RNKAPR"</definedName>
    <definedName name="HTML11_4" hidden="1">"South"</definedName>
    <definedName name="HTML11_5" hidden="1">""</definedName>
    <definedName name="HTML11_6" hidden="1">1</definedName>
    <definedName name="HTML11_7" hidden="1">-4146</definedName>
    <definedName name="HTML11_8" hidden="1">"5/22/97"</definedName>
    <definedName name="HTML11_9" hidden="1">"Bell Atlantic"</definedName>
    <definedName name="HTML12_1" hidden="1">"'[97RNKAPR.XLS]Overview'!$A$1:$I$61"</definedName>
    <definedName name="HTML12_10" hidden="1">""</definedName>
    <definedName name="HTML12_11" hidden="1">1</definedName>
    <definedName name="HTML12_12" hidden="1">"D:\rankovw.htm"</definedName>
    <definedName name="HTML12_2" hidden="1">1</definedName>
    <definedName name="HTML12_3" hidden="1">"97RNKAPR"</definedName>
    <definedName name="HTML12_4" hidden="1">"Overview"</definedName>
    <definedName name="HTML12_5" hidden="1">""</definedName>
    <definedName name="HTML12_6" hidden="1">-4146</definedName>
    <definedName name="HTML12_7" hidden="1">-4146</definedName>
    <definedName name="HTML12_8" hidden="1">"5/22/97"</definedName>
    <definedName name="HTML12_9" hidden="1">"Bell Atlantic"</definedName>
    <definedName name="HTML13_1" hidden="1">"'[97RNKAUG.XLS]Regional'!$A$1:$H$225"</definedName>
    <definedName name="HTML13_10" hidden="1">""</definedName>
    <definedName name="HTML13_11" hidden="1">1</definedName>
    <definedName name="HTML13_12" hidden="1">"D:\regrnk.htm"</definedName>
    <definedName name="HTML13_2" hidden="1">1</definedName>
    <definedName name="HTML13_3" hidden="1">"97RNKAUG"</definedName>
    <definedName name="HTML13_4" hidden="1">"Regional"</definedName>
    <definedName name="HTML13_5" hidden="1">""</definedName>
    <definedName name="HTML13_6" hidden="1">1</definedName>
    <definedName name="HTML13_7" hidden="1">1</definedName>
    <definedName name="HTML13_8" hidden="1">"9/16/97"</definedName>
    <definedName name="HTML13_9" hidden="1">"Bell Atlantic"</definedName>
    <definedName name="HTML14_1" hidden="1">"'[97RNKAUG.XLS]ReglSys'!$A$1:$H$179"</definedName>
    <definedName name="HTML14_10" hidden="1">""</definedName>
    <definedName name="HTML14_11" hidden="1">1</definedName>
    <definedName name="HTML14_12" hidden="1">"D:\sernk.htm"</definedName>
    <definedName name="HTML14_2" hidden="1">1</definedName>
    <definedName name="HTML14_3" hidden="1">"97RNKAUG"</definedName>
    <definedName name="HTML14_4" hidden="1">"ReglSys"</definedName>
    <definedName name="HTML14_5" hidden="1">""</definedName>
    <definedName name="HTML14_6" hidden="1">1</definedName>
    <definedName name="HTML14_7" hidden="1">1</definedName>
    <definedName name="HTML14_8" hidden="1">"9/16/97"</definedName>
    <definedName name="HTML14_9" hidden="1">"Bell Atlantic"</definedName>
    <definedName name="HTML15_1" hidden="1">"'[97RNKAUG.XLS]North'!$A$1:$H$261"</definedName>
    <definedName name="HTML15_10" hidden="1">""</definedName>
    <definedName name="HTML15_11" hidden="1">1</definedName>
    <definedName name="HTML15_12" hidden="1">"D:\nthrnk.htm"</definedName>
    <definedName name="HTML15_2" hidden="1">1</definedName>
    <definedName name="HTML15_3" hidden="1">"97RNKAUG"</definedName>
    <definedName name="HTML15_4" hidden="1">"North"</definedName>
    <definedName name="HTML15_5" hidden="1">""</definedName>
    <definedName name="HTML15_6" hidden="1">1</definedName>
    <definedName name="HTML15_7" hidden="1">1</definedName>
    <definedName name="HTML15_8" hidden="1">"9/16/97"</definedName>
    <definedName name="HTML15_9" hidden="1">"Bell Atlantic"</definedName>
    <definedName name="HTML16_1" hidden="1">"'[97RNKAUG.XLS]South'!$A$1:$H$159"</definedName>
    <definedName name="HTML16_10" hidden="1">""</definedName>
    <definedName name="HTML16_11" hidden="1">1</definedName>
    <definedName name="HTML16_12" hidden="1">"D:\sthrnk.htm"</definedName>
    <definedName name="HTML16_2" hidden="1">1</definedName>
    <definedName name="HTML16_3" hidden="1">"97RNKAUG"</definedName>
    <definedName name="HTML16_4" hidden="1">"South"</definedName>
    <definedName name="HTML16_5" hidden="1">""</definedName>
    <definedName name="HTML16_6" hidden="1">1</definedName>
    <definedName name="HTML16_7" hidden="1">1</definedName>
    <definedName name="HTML16_8" hidden="1">"9/16/97"</definedName>
    <definedName name="HTML16_9" hidden="1">"Bell Atlantic"</definedName>
    <definedName name="HTML17_1" hidden="1">"'[97RNK.xls]ReglSys'!$A$1:$H$179"</definedName>
    <definedName name="HTML17_10" hidden="1">""</definedName>
    <definedName name="HTML17_11" hidden="1">1</definedName>
    <definedName name="HTML17_12" hidden="1">"D:\sernk.htm"</definedName>
    <definedName name="HTML17_2" hidden="1">1</definedName>
    <definedName name="HTML17_3" hidden="1">"97RNK"</definedName>
    <definedName name="HTML17_4" hidden="1">"ReglSys"</definedName>
    <definedName name="HTML17_5" hidden="1">""</definedName>
    <definedName name="HTML17_6" hidden="1">1</definedName>
    <definedName name="HTML17_7" hidden="1">1</definedName>
    <definedName name="HTML17_8" hidden="1">"9/16/97"</definedName>
    <definedName name="HTML17_9" hidden="1">"Bell Atlantic"</definedName>
    <definedName name="HTML18_1" hidden="1">"'[97RNKNOV.XLS]Regional'!$A$1:$H$225"</definedName>
    <definedName name="HTML18_10" hidden="1">""</definedName>
    <definedName name="HTML18_11" hidden="1">1</definedName>
    <definedName name="HTML18_12" hidden="1">"D:\regrnk.htm"</definedName>
    <definedName name="HTML18_2" hidden="1">1</definedName>
    <definedName name="HTML18_3" hidden="1">"97RNKNOV"</definedName>
    <definedName name="HTML18_4" hidden="1">"Regional"</definedName>
    <definedName name="HTML18_5" hidden="1">""</definedName>
    <definedName name="HTML18_6" hidden="1">1</definedName>
    <definedName name="HTML18_7" hidden="1">1</definedName>
    <definedName name="HTML18_8" hidden="1">"12/22/97"</definedName>
    <definedName name="HTML18_9" hidden="1">"Bell Atlantic"</definedName>
    <definedName name="HTML19_1" hidden="1">"'[97RNKNOV.XLS]ReglSys'!$A$1:$H$183"</definedName>
    <definedName name="HTML19_10" hidden="1">""</definedName>
    <definedName name="HTML19_11" hidden="1">1</definedName>
    <definedName name="HTML19_12" hidden="1">"D:\sernk.htm"</definedName>
    <definedName name="HTML19_2" hidden="1">1</definedName>
    <definedName name="HTML19_3" hidden="1">"97RNKNOV"</definedName>
    <definedName name="HTML19_4" hidden="1">"ReglSys"</definedName>
    <definedName name="HTML19_5" hidden="1">""</definedName>
    <definedName name="HTML19_6" hidden="1">1</definedName>
    <definedName name="HTML19_7" hidden="1">1</definedName>
    <definedName name="HTML19_8" hidden="1">"12/23/97"</definedName>
    <definedName name="HTML19_9" hidden="1">"Bell Atlantic"</definedName>
    <definedName name="HTML2_1" hidden="1">"'[96RNKNOV.XLS]North'!$A$1:$I$150"</definedName>
    <definedName name="HTML2_10" hidden="1">""</definedName>
    <definedName name="HTML2_11" hidden="1">1</definedName>
    <definedName name="HTML2_12" hidden="1">"D:\nthrnk11.htm"</definedName>
    <definedName name="HTML2_2" hidden="1">1</definedName>
    <definedName name="HTML2_3" hidden="1">"96RNKNOV"</definedName>
    <definedName name="HTML2_4" hidden="1">"North"</definedName>
    <definedName name="HTML2_5" hidden="1">"November - North Rankings"</definedName>
    <definedName name="HTML2_6" hidden="1">-4146</definedName>
    <definedName name="HTML2_7" hidden="1">1</definedName>
    <definedName name="HTML2_8" hidden="1">"1/13/97"</definedName>
    <definedName name="HTML2_9" hidden="1">"Bell Atlantic"</definedName>
    <definedName name="HTML20_1" hidden="1">"'[97RNKNOV.XLS]North'!$A$1:$H$259"</definedName>
    <definedName name="HTML20_10" hidden="1">""</definedName>
    <definedName name="HTML20_11" hidden="1">1</definedName>
    <definedName name="HTML20_12" hidden="1">"D:\nthrnk.htm"</definedName>
    <definedName name="HTML20_2" hidden="1">1</definedName>
    <definedName name="HTML20_3" hidden="1">"97RNKNOV"</definedName>
    <definedName name="HTML20_4" hidden="1">"North"</definedName>
    <definedName name="HTML20_5" hidden="1">""</definedName>
    <definedName name="HTML20_6" hidden="1">1</definedName>
    <definedName name="HTML20_7" hidden="1">1</definedName>
    <definedName name="HTML20_8" hidden="1">"12/23/97"</definedName>
    <definedName name="HTML20_9" hidden="1">"Bell Atlantic"</definedName>
    <definedName name="HTML21_1" hidden="1">"'[97RNKNOV.XLS]South'!$A$1:$H$164"</definedName>
    <definedName name="HTML21_10" hidden="1">""</definedName>
    <definedName name="HTML21_11" hidden="1">1</definedName>
    <definedName name="HTML21_12" hidden="1">"D:\sthrnk.htm"</definedName>
    <definedName name="HTML21_2" hidden="1">1</definedName>
    <definedName name="HTML21_3" hidden="1">"97RNKNOV"</definedName>
    <definedName name="HTML21_4" hidden="1">"South"</definedName>
    <definedName name="HTML21_5" hidden="1">""</definedName>
    <definedName name="HTML21_6" hidden="1">1</definedName>
    <definedName name="HTML21_7" hidden="1">1</definedName>
    <definedName name="HTML21_8" hidden="1">"12/23/97"</definedName>
    <definedName name="HTML21_9" hidden="1">"Bell Atlantic"</definedName>
    <definedName name="HTML22_1" hidden="1">"'[97RNKDEC.XLS]CAM Perf Model'!$A$1:$J$39"</definedName>
    <definedName name="HTML22_10" hidden="1">""</definedName>
    <definedName name="HTML22_11" hidden="1">1</definedName>
    <definedName name="HTML22_12" hidden="1">"D:\perfgrf.htm"</definedName>
    <definedName name="HTML22_2" hidden="1">1</definedName>
    <definedName name="HTML22_3" hidden="1">"97RNKDEC"</definedName>
    <definedName name="HTML22_4" hidden="1">"CAM Perf Model"</definedName>
    <definedName name="HTML22_5" hidden="1">""</definedName>
    <definedName name="HTML22_6" hidden="1">1</definedName>
    <definedName name="HTML22_7" hidden="1">1</definedName>
    <definedName name="HTML22_8" hidden="1">"1/20/98"</definedName>
    <definedName name="HTML22_9" hidden="1">"Bell Atlantic"</definedName>
    <definedName name="HTML23_1" hidden="1">"'[97RNK.xls]Regional'!$A$1:$G$226"</definedName>
    <definedName name="HTML23_10" hidden="1">""</definedName>
    <definedName name="HTML23_11" hidden="1">1</definedName>
    <definedName name="HTML23_12" hidden="1">"D:\regrnk.htm"</definedName>
    <definedName name="HTML23_2" hidden="1">1</definedName>
    <definedName name="HTML23_3" hidden="1">"97RNK"</definedName>
    <definedName name="HTML23_4" hidden="1">"Regional"</definedName>
    <definedName name="HTML23_5" hidden="1">""</definedName>
    <definedName name="HTML23_6" hidden="1">1</definedName>
    <definedName name="HTML23_7" hidden="1">1</definedName>
    <definedName name="HTML23_8" hidden="1">"1/21/98"</definedName>
    <definedName name="HTML23_9" hidden="1">"Bell Atlantic"</definedName>
    <definedName name="HTML24_1" hidden="1">"'[97RNK.xls]ReglSys'!$A$1:$G$186"</definedName>
    <definedName name="HTML24_10" hidden="1">""</definedName>
    <definedName name="HTML24_11" hidden="1">1</definedName>
    <definedName name="HTML24_12" hidden="1">"D:\sernk.htm"</definedName>
    <definedName name="HTML24_2" hidden="1">1</definedName>
    <definedName name="HTML24_3" hidden="1">"97RNK"</definedName>
    <definedName name="HTML24_4" hidden="1">"ReglSys"</definedName>
    <definedName name="HTML24_5" hidden="1">""</definedName>
    <definedName name="HTML24_6" hidden="1">1</definedName>
    <definedName name="HTML24_7" hidden="1">1</definedName>
    <definedName name="HTML24_8" hidden="1">"1/21/98"</definedName>
    <definedName name="HTML24_9" hidden="1">"Bell Atlantic"</definedName>
    <definedName name="HTML25_1" hidden="1">"'[97RNK.xls]North'!$A$1:$G$260"</definedName>
    <definedName name="HTML25_10" hidden="1">""</definedName>
    <definedName name="HTML25_11" hidden="1">1</definedName>
    <definedName name="HTML25_12" hidden="1">"D:\nthrnk.htm"</definedName>
    <definedName name="HTML25_2" hidden="1">1</definedName>
    <definedName name="HTML25_3" hidden="1">"97RNK"</definedName>
    <definedName name="HTML25_4" hidden="1">"North"</definedName>
    <definedName name="HTML25_5" hidden="1">""</definedName>
    <definedName name="HTML25_6" hidden="1">1</definedName>
    <definedName name="HTML25_7" hidden="1">1</definedName>
    <definedName name="HTML25_8" hidden="1">"1/21/98"</definedName>
    <definedName name="HTML25_9" hidden="1">"Bell Atlantic"</definedName>
    <definedName name="HTML26_1" hidden="1">"'[97RNK.xls]South'!$A$1:$G$167"</definedName>
    <definedName name="HTML26_10" hidden="1">""</definedName>
    <definedName name="HTML26_11" hidden="1">1</definedName>
    <definedName name="HTML26_12" hidden="1">"D:\sthrnk.htm"</definedName>
    <definedName name="HTML26_2" hidden="1">1</definedName>
    <definedName name="HTML26_3" hidden="1">"97RNK"</definedName>
    <definedName name="HTML26_4" hidden="1">"South"</definedName>
    <definedName name="HTML26_5" hidden="1">""</definedName>
    <definedName name="HTML26_6" hidden="1">1</definedName>
    <definedName name="HTML26_7" hidden="1">1</definedName>
    <definedName name="HTML26_8" hidden="1">"1/21/98"</definedName>
    <definedName name="HTML26_9" hidden="1">"Bell Atlantic"</definedName>
    <definedName name="HTML27_1" hidden="1">"'[98RANK03.XLS]ReglSys'!$A$1:$H$189"</definedName>
    <definedName name="HTML27_10" hidden="1">""</definedName>
    <definedName name="HTML27_11" hidden="1">1</definedName>
    <definedName name="HTML27_12" hidden="1">"D:\sernk.htm"</definedName>
    <definedName name="HTML27_2" hidden="1">1</definedName>
    <definedName name="HTML27_3" hidden="1">"98RANK03"</definedName>
    <definedName name="HTML27_4" hidden="1">"ReglSys"</definedName>
    <definedName name="HTML27_5" hidden="1">""</definedName>
    <definedName name="HTML27_6" hidden="1">1</definedName>
    <definedName name="HTML27_7" hidden="1">1</definedName>
    <definedName name="HTML27_8" hidden="1">"4/21/98"</definedName>
    <definedName name="HTML27_9" hidden="1">"Bell Atlantic"</definedName>
    <definedName name="HTML28_1" hidden="1">"'[98RANK03.XLS]South'!$A$1:$H$196"</definedName>
    <definedName name="HTML28_10" hidden="1">""</definedName>
    <definedName name="HTML28_11" hidden="1">1</definedName>
    <definedName name="HTML28_12" hidden="1">"D:\sthrnk.htm"</definedName>
    <definedName name="HTML28_2" hidden="1">1</definedName>
    <definedName name="HTML28_3" hidden="1">"98RANK03"</definedName>
    <definedName name="HTML28_4" hidden="1">"South"</definedName>
    <definedName name="HTML28_5" hidden="1">""</definedName>
    <definedName name="HTML28_6" hidden="1">1</definedName>
    <definedName name="HTML28_7" hidden="1">1</definedName>
    <definedName name="HTML28_8" hidden="1">"4/21/98"</definedName>
    <definedName name="HTML28_9" hidden="1">"Bell Atlantic"</definedName>
    <definedName name="HTML29_1" hidden="1">"'[98RANK03.XLS]North'!$A$1:$H$243"</definedName>
    <definedName name="HTML29_10" hidden="1">""</definedName>
    <definedName name="HTML29_11" hidden="1">1</definedName>
    <definedName name="HTML29_12" hidden="1">"D:\nthrnk.htm"</definedName>
    <definedName name="HTML29_2" hidden="1">1</definedName>
    <definedName name="HTML29_3" hidden="1">"98RANK03"</definedName>
    <definedName name="HTML29_4" hidden="1">"North"</definedName>
    <definedName name="HTML29_5" hidden="1">""</definedName>
    <definedName name="HTML29_6" hidden="1">1</definedName>
    <definedName name="HTML29_7" hidden="1">1</definedName>
    <definedName name="HTML29_8" hidden="1">"4/21/98"</definedName>
    <definedName name="HTML29_9" hidden="1">"Bell Atlantic"</definedName>
    <definedName name="HTML3_1" hidden="1">"'[96RNKNOV.XLS]South'!$A$1:$I$100"</definedName>
    <definedName name="HTML3_10" hidden="1">""</definedName>
    <definedName name="HTML3_11" hidden="1">1</definedName>
    <definedName name="HTML3_12" hidden="1">"D:\sthrnk11.htm"</definedName>
    <definedName name="HTML3_2" hidden="1">1</definedName>
    <definedName name="HTML3_3" hidden="1">"96RNKNOV"</definedName>
    <definedName name="HTML3_4" hidden="1">"South"</definedName>
    <definedName name="HTML3_5" hidden="1">"November - South Rankings"</definedName>
    <definedName name="HTML3_6" hidden="1">-4146</definedName>
    <definedName name="HTML3_7" hidden="1">1</definedName>
    <definedName name="HTML3_8" hidden="1">"1/13/97"</definedName>
    <definedName name="HTML3_9" hidden="1">"Bell Atlantic"</definedName>
    <definedName name="HTML30_1" hidden="1">"'[98RNK.XLS]Regional'!$A$1:$H$232"</definedName>
    <definedName name="HTML30_10" hidden="1">""</definedName>
    <definedName name="HTML30_11" hidden="1">1</definedName>
    <definedName name="HTML30_12" hidden="1">"D:\regrnk.htm"</definedName>
    <definedName name="HTML30_2" hidden="1">1</definedName>
    <definedName name="HTML30_3" hidden="1">"98RNK"</definedName>
    <definedName name="HTML30_4" hidden="1">"Regional"</definedName>
    <definedName name="HTML30_5" hidden="1">""</definedName>
    <definedName name="HTML30_6" hidden="1">1</definedName>
    <definedName name="HTML30_7" hidden="1">1</definedName>
    <definedName name="HTML30_8" hidden="1">"5/21/98"</definedName>
    <definedName name="HTML30_9" hidden="1">"Bell Atlantic"</definedName>
    <definedName name="HTML31_1" hidden="1">"'[98RNK.XLS]ReglSys'!$A$1:$H$186"</definedName>
    <definedName name="HTML31_10" hidden="1">""</definedName>
    <definedName name="HTML31_11" hidden="1">1</definedName>
    <definedName name="HTML31_12" hidden="1">"D:\sernk.htm"</definedName>
    <definedName name="HTML31_2" hidden="1">1</definedName>
    <definedName name="HTML31_3" hidden="1">"98RNK"</definedName>
    <definedName name="HTML31_4" hidden="1">"ReglSys"</definedName>
    <definedName name="HTML31_5" hidden="1">""</definedName>
    <definedName name="HTML31_6" hidden="1">1</definedName>
    <definedName name="HTML31_7" hidden="1">1</definedName>
    <definedName name="HTML31_8" hidden="1">"5/21/98"</definedName>
    <definedName name="HTML31_9" hidden="1">"Bell Atlantic"</definedName>
    <definedName name="HTML32_1" hidden="1">"'[98RNK.XLS]MidAtlantic'!$A$1:$H$244"</definedName>
    <definedName name="HTML32_10" hidden="1">""</definedName>
    <definedName name="HTML32_11" hidden="1">1</definedName>
    <definedName name="HTML32_12" hidden="1">"D:\nthrnk.htm"</definedName>
    <definedName name="HTML32_2" hidden="1">1</definedName>
    <definedName name="HTML32_3" hidden="1">"98RNK"</definedName>
    <definedName name="HTML32_4" hidden="1">"MidAtlantic"</definedName>
    <definedName name="HTML32_5" hidden="1">""</definedName>
    <definedName name="HTML32_6" hidden="1">1</definedName>
    <definedName name="HTML32_7" hidden="1">1</definedName>
    <definedName name="HTML32_8" hidden="1">"5/21/98"</definedName>
    <definedName name="HTML32_9" hidden="1">"Bell Atlantic"</definedName>
    <definedName name="HTML33_1" hidden="1">"'[98RNK.XLS]Gateway'!$A$1:$H$192"</definedName>
    <definedName name="HTML33_10" hidden="1">""</definedName>
    <definedName name="HTML33_11" hidden="1">1</definedName>
    <definedName name="HTML33_12" hidden="1">"D:\sthrnk.htm"</definedName>
    <definedName name="HTML33_2" hidden="1">1</definedName>
    <definedName name="HTML33_3" hidden="1">"98RNK"</definedName>
    <definedName name="HTML33_4" hidden="1">"Gateway"</definedName>
    <definedName name="HTML33_5" hidden="1">""</definedName>
    <definedName name="HTML33_6" hidden="1">1</definedName>
    <definedName name="HTML33_7" hidden="1">1</definedName>
    <definedName name="HTML33_8" hidden="1">"5/21/98"</definedName>
    <definedName name="HTML33_9" hidden="1">"Bell Atlantic"</definedName>
    <definedName name="HTML34_1" hidden="1">"'[98RANK05.XLS]Regional'!$A$1:$H$232"</definedName>
    <definedName name="HTML34_10" hidden="1">""</definedName>
    <definedName name="HTML34_11" hidden="1">1</definedName>
    <definedName name="HTML34_12" hidden="1">"D:\regrnk.htm"</definedName>
    <definedName name="HTML34_2" hidden="1">1</definedName>
    <definedName name="HTML34_3" hidden="1">"98RANK05"</definedName>
    <definedName name="HTML34_4" hidden="1">"Regional"</definedName>
    <definedName name="HTML34_5" hidden="1">""</definedName>
    <definedName name="HTML34_6" hidden="1">1</definedName>
    <definedName name="HTML34_7" hidden="1">1</definedName>
    <definedName name="HTML34_8" hidden="1">"6/18/98"</definedName>
    <definedName name="HTML34_9" hidden="1">"Bell Atlantic"</definedName>
    <definedName name="HTML35_1" hidden="1">"'[98RANK05.XLS]ReglSys'!$A$1:$H$186"</definedName>
    <definedName name="HTML35_10" hidden="1">""</definedName>
    <definedName name="HTML35_11" hidden="1">1</definedName>
    <definedName name="HTML35_12" hidden="1">"D:\sernk.htm"</definedName>
    <definedName name="HTML35_2" hidden="1">1</definedName>
    <definedName name="HTML35_3" hidden="1">"98RANK05"</definedName>
    <definedName name="HTML35_4" hidden="1">"ReglSys"</definedName>
    <definedName name="HTML35_5" hidden="1">""</definedName>
    <definedName name="HTML35_6" hidden="1">1</definedName>
    <definedName name="HTML35_7" hidden="1">1</definedName>
    <definedName name="HTML35_8" hidden="1">"6/18/98"</definedName>
    <definedName name="HTML35_9" hidden="1">"Bell Atlantic"</definedName>
    <definedName name="HTML36_1" hidden="1">"'[98RANK05.XLS]MidAtlantic'!$A$1:$H$245"</definedName>
    <definedName name="HTML36_10" hidden="1">""</definedName>
    <definedName name="HTML36_11" hidden="1">1</definedName>
    <definedName name="HTML36_12" hidden="1">"D:\nthrnk.htm"</definedName>
    <definedName name="HTML36_2" hidden="1">1</definedName>
    <definedName name="HTML36_3" hidden="1">"98RANK05"</definedName>
    <definedName name="HTML36_4" hidden="1">"MidAtlantic"</definedName>
    <definedName name="HTML36_5" hidden="1">""</definedName>
    <definedName name="HTML36_6" hidden="1">1</definedName>
    <definedName name="HTML36_7" hidden="1">1</definedName>
    <definedName name="HTML36_8" hidden="1">"6/18/98"</definedName>
    <definedName name="HTML36_9" hidden="1">"Bell Atlantic"</definedName>
    <definedName name="HTML37_1" hidden="1">"'[98RANK05.XLS]Gateway'!$A$1:$H$191"</definedName>
    <definedName name="HTML37_10" hidden="1">""</definedName>
    <definedName name="HTML37_11" hidden="1">1</definedName>
    <definedName name="HTML37_12" hidden="1">"D:\sthrnk.htm"</definedName>
    <definedName name="HTML37_2" hidden="1">1</definedName>
    <definedName name="HTML37_3" hidden="1">"98RANK05"</definedName>
    <definedName name="HTML37_4" hidden="1">"Gateway"</definedName>
    <definedName name="HTML37_5" hidden="1">""</definedName>
    <definedName name="HTML37_6" hidden="1">1</definedName>
    <definedName name="HTML37_7" hidden="1">1</definedName>
    <definedName name="HTML37_8" hidden="1">"6/18/98"</definedName>
    <definedName name="HTML37_9" hidden="1">"Bell Atlantic"</definedName>
    <definedName name="HTML38_1" hidden="1">"'[98RNK.xls]ReglSys'!$A$1:$H$186"</definedName>
    <definedName name="HTML38_10" hidden="1">""</definedName>
    <definedName name="HTML38_11" hidden="1">1</definedName>
    <definedName name="HTML38_12" hidden="1">"D:\sernk.htm"</definedName>
    <definedName name="HTML38_2" hidden="1">1</definedName>
    <definedName name="HTML38_3" hidden="1">"98RNK"</definedName>
    <definedName name="HTML38_4" hidden="1">"ReglSys"</definedName>
    <definedName name="HTML38_5" hidden="1">""</definedName>
    <definedName name="HTML38_6" hidden="1">1</definedName>
    <definedName name="HTML38_7" hidden="1">1</definedName>
    <definedName name="HTML38_8" hidden="1">"8/20/98"</definedName>
    <definedName name="HTML38_9" hidden="1">"Bell Atlantic"</definedName>
    <definedName name="HTML39_1" hidden="1">"'[98RANK07.XLS]ReglSys'!$A$1:$H$186"</definedName>
    <definedName name="HTML39_10" hidden="1">""</definedName>
    <definedName name="HTML39_11" hidden="1">1</definedName>
    <definedName name="HTML39_12" hidden="1">"D:\sernk.htm"</definedName>
    <definedName name="HTML39_2" hidden="1">1</definedName>
    <definedName name="HTML39_3" hidden="1">"98RANK07"</definedName>
    <definedName name="HTML39_4" hidden="1">"ReglSys"</definedName>
    <definedName name="HTML39_5" hidden="1">""</definedName>
    <definedName name="HTML39_6" hidden="1">1</definedName>
    <definedName name="HTML39_7" hidden="1">1</definedName>
    <definedName name="HTML39_8" hidden="1">"8/20/98"</definedName>
    <definedName name="HTML39_9" hidden="1">"Bell Atlantic"</definedName>
    <definedName name="HTML4_1" hidden="1">"'[96RNKNOV.XLS]SE Rankings'!$A$1:$I$17"</definedName>
    <definedName name="HTML4_10" hidden="1">""</definedName>
    <definedName name="HTML4_11" hidden="1">1</definedName>
    <definedName name="HTML4_12" hidden="1">"D:\sernk11.htm"</definedName>
    <definedName name="HTML4_2" hidden="1">1</definedName>
    <definedName name="HTML4_3" hidden="1">"96RNKNOV"</definedName>
    <definedName name="HTML4_4" hidden="1">"SE Rankings"</definedName>
    <definedName name="HTML4_5" hidden="1">"November - SE Rankings"</definedName>
    <definedName name="HTML4_6" hidden="1">-4146</definedName>
    <definedName name="HTML4_7" hidden="1">1</definedName>
    <definedName name="HTML4_8" hidden="1">"1/13/97"</definedName>
    <definedName name="HTML4_9" hidden="1">"Bell Atlantic"</definedName>
    <definedName name="HTML40_1" hidden="1">"'[98RANK07.XLS]MidAtlantic'!$A$1:$H$246"</definedName>
    <definedName name="HTML40_10" hidden="1">""</definedName>
    <definedName name="HTML40_11" hidden="1">1</definedName>
    <definedName name="HTML40_12" hidden="1">"D:\nthrnk.htm"</definedName>
    <definedName name="HTML40_2" hidden="1">1</definedName>
    <definedName name="HTML40_3" hidden="1">"98RANK07"</definedName>
    <definedName name="HTML40_4" hidden="1">"MidAtlantic"</definedName>
    <definedName name="HTML40_5" hidden="1">""</definedName>
    <definedName name="HTML40_6" hidden="1">1</definedName>
    <definedName name="HTML40_7" hidden="1">1</definedName>
    <definedName name="HTML40_8" hidden="1">"8/20/98"</definedName>
    <definedName name="HTML40_9" hidden="1">"Bell Atlantic"</definedName>
    <definedName name="HTML41_1" hidden="1">"'[98RANK07.XLS]Gateway'!$A$1:$H$193"</definedName>
    <definedName name="HTML41_10" hidden="1">""</definedName>
    <definedName name="HTML41_11" hidden="1">1</definedName>
    <definedName name="HTML41_12" hidden="1">"D:\sthrnk.htm"</definedName>
    <definedName name="HTML41_2" hidden="1">1</definedName>
    <definedName name="HTML41_3" hidden="1">"98RANK07"</definedName>
    <definedName name="HTML41_4" hidden="1">"Gateway"</definedName>
    <definedName name="HTML41_5" hidden="1">""</definedName>
    <definedName name="HTML41_6" hidden="1">1</definedName>
    <definedName name="HTML41_7" hidden="1">1</definedName>
    <definedName name="HTML41_8" hidden="1">"8/20/98"</definedName>
    <definedName name="HTML41_9" hidden="1">"Bell Atlantic"</definedName>
    <definedName name="HTML5_1" hidden="1">"'[96RNKNOV.XLS]Appl. Spec.'!$A$1:$O$183"</definedName>
    <definedName name="HTML5_10" hidden="1">""</definedName>
    <definedName name="HTML5_11" hidden="1">1</definedName>
    <definedName name="HTML5_12" hidden="1">"D:\asrnk11.htm"</definedName>
    <definedName name="HTML5_2" hidden="1">1</definedName>
    <definedName name="HTML5_3" hidden="1">"96RNKNOV"</definedName>
    <definedName name="HTML5_4" hidden="1">"Appl. Spec."</definedName>
    <definedName name="HTML5_5" hidden="1">"November - AS/ASM Rankings"</definedName>
    <definedName name="HTML5_6" hidden="1">-4146</definedName>
    <definedName name="HTML5_7" hidden="1">1</definedName>
    <definedName name="HTML5_8" hidden="1">"1/13/97"</definedName>
    <definedName name="HTML5_9" hidden="1">"Bell Atlantic"</definedName>
    <definedName name="HTML6_1" hidden="1">"'[97RNK.xls]North'!$A$1:$H$255"</definedName>
    <definedName name="HTML6_10" hidden="1">""</definedName>
    <definedName name="HTML6_11" hidden="1">1</definedName>
    <definedName name="HTML6_12" hidden="1">"D:\nthrnk.htm"</definedName>
    <definedName name="HTML6_2" hidden="1">1</definedName>
    <definedName name="HTML6_3" hidden="1">"97RNK"</definedName>
    <definedName name="HTML6_4" hidden="1">"North"</definedName>
    <definedName name="HTML6_5" hidden="1">""</definedName>
    <definedName name="HTML6_6" hidden="1">1</definedName>
    <definedName name="HTML6_7" hidden="1">1</definedName>
    <definedName name="HTML6_8" hidden="1">"3/24/97"</definedName>
    <definedName name="HTML6_9" hidden="1">"Bell Atlantic"</definedName>
    <definedName name="HTML7_1" hidden="1">"'[97RNK.xls]South'!$A$1:$H$159"</definedName>
    <definedName name="HTML7_10" hidden="1">""</definedName>
    <definedName name="HTML7_11" hidden="1">1</definedName>
    <definedName name="HTML7_12" hidden="1">"D:\sthrnk.htm"</definedName>
    <definedName name="HTML7_2" hidden="1">1</definedName>
    <definedName name="HTML7_3" hidden="1">"97RNK"</definedName>
    <definedName name="HTML7_4" hidden="1">"South"</definedName>
    <definedName name="HTML7_5" hidden="1">""</definedName>
    <definedName name="HTML7_6" hidden="1">1</definedName>
    <definedName name="HTML7_7" hidden="1">1</definedName>
    <definedName name="HTML7_8" hidden="1">"3/24/97"</definedName>
    <definedName name="HTML7_9" hidden="1">"Bell Atlantic"</definedName>
    <definedName name="HTML8_1" hidden="1">"'[97RNKAPR.XLS]Regional'!$A$1:$H$227"</definedName>
    <definedName name="HTML8_10" hidden="1">""</definedName>
    <definedName name="HTML8_11" hidden="1">1</definedName>
    <definedName name="HTML8_12" hidden="1">"D:\regrnk.htm"</definedName>
    <definedName name="HTML8_2" hidden="1">1</definedName>
    <definedName name="HTML8_3" hidden="1">"97RNKAPR"</definedName>
    <definedName name="HTML8_4" hidden="1">"Regional"</definedName>
    <definedName name="HTML8_5" hidden="1">""</definedName>
    <definedName name="HTML8_6" hidden="1">1</definedName>
    <definedName name="HTML8_7" hidden="1">-4146</definedName>
    <definedName name="HTML8_8" hidden="1">"5/22/97"</definedName>
    <definedName name="HTML8_9" hidden="1">"Bell Atlantic"</definedName>
    <definedName name="HTML9_1" hidden="1">"'[97RNKAPR.XLS]ReglSys'!$A$1:$H$173"</definedName>
    <definedName name="HTML9_10" hidden="1">""</definedName>
    <definedName name="HTML9_11" hidden="1">1</definedName>
    <definedName name="HTML9_12" hidden="1">"D:\sernk.htm"</definedName>
    <definedName name="HTML9_2" hidden="1">1</definedName>
    <definedName name="HTML9_3" hidden="1">"97RNKAPR"</definedName>
    <definedName name="HTML9_4" hidden="1">"ReglSys"</definedName>
    <definedName name="HTML9_5" hidden="1">""</definedName>
    <definedName name="HTML9_6" hidden="1">1</definedName>
    <definedName name="HTML9_7" hidden="1">-4146</definedName>
    <definedName name="HTML9_8" hidden="1">"5/22/97"</definedName>
    <definedName name="HTML9_9" hidden="1">"Bell Atlantic"</definedName>
    <definedName name="HTMLCount" hidden="1">1</definedName>
    <definedName name="htyrtyfghfg" hidden="1">{#N/A,#N/A,FALSE,"EXPENSE"}</definedName>
    <definedName name="ID_sorted">#REF!</definedName>
    <definedName name="iiittuty" hidden="1">{#N/A,#N/A,FALSE,"EXPENSE"}</definedName>
    <definedName name="IND_09">#REF!</definedName>
    <definedName name="INDEX">#REF!</definedName>
    <definedName name="INPUTS">#REF!</definedName>
    <definedName name="INT_TAX_DEF">#REF!</definedName>
    <definedName name="INT_TAX_DEF2">#REF!</definedName>
    <definedName name="INTCALC">#REF!</definedName>
    <definedName name="InterestSynch">#REF!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ENCY" hidden="1">"c8960"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_CIQ" hidden="1">"c4984"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_UNUSED_UNUSED" hidden="1">"c8135"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OVER_SHARES" hidden="1">"c1349"</definedName>
    <definedName name="IQ_BV_SHARE" hidden="1">"c100"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Y" hidden="1">"c102"</definedName>
    <definedName name="IQ_CAL_Y_EST" hidden="1">"c6797"</definedName>
    <definedName name="IQ_CAL_Y_EST_CIQ" hidden="1">"c6809"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_CIQ" hidden="1">"c4566"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_UNUSED_UNUSED" hidden="1">"c8280"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ATERAL_TYPE" hidden="1">"c8954"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_UNUSED_UNUSED" hidden="1">"c7947"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_UNUSED_UNUSED" hidden="1">"c8167"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_CIQ" hidden="1">"c4803"</definedName>
    <definedName name="IQ_DISTRIBUTABLE_CASH_PAYOUT" hidden="1">"c3005"</definedName>
    <definedName name="IQ_DISTRIBUTABLE_CASH_SHARE" hidden="1">"c3003"</definedName>
    <definedName name="IQ_DISTRIBUTABLE_CASH_SHARE_ACT_OR_EST_CIQ" hidden="1">"c4811"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BC_ACT_OR_EST_CIQ" hidden="1">"c4841"</definedName>
    <definedName name="IQ_EBIT_SBC_GW_ACT_OR_EST_CIQ" hidden="1">"c4845"</definedName>
    <definedName name="IQ_EBIT_STDDEV_EST" hidden="1">"c1686"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XCL_SBC" hidden="1">"c3081"</definedName>
    <definedName name="IQ_EBITDA_HIGH_EST" hidden="1">"c370"</definedName>
    <definedName name="IQ_EBITDA_HIGH_EST_CIQ" hidden="1">"c3624"</definedName>
    <definedName name="IQ_EBITDA_INT" hidden="1">"c373"</definedName>
    <definedName name="IQ_EBITDA_LOW_EST" hidden="1">"c371"</definedName>
    <definedName name="IQ_EBITDA_LOW_EST_CIQ" hidden="1">"c3625"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NUM_EST" hidden="1">"c374"</definedName>
    <definedName name="IQ_EBITDA_NUM_EST_CIQ" hidden="1">"c3626"</definedName>
    <definedName name="IQ_EBITDA_OVER_TOTAL_IE" hidden="1">"c1371"</definedName>
    <definedName name="IQ_EBITDA_SBC_ACT_OR_EST_CIQ" hidden="1">"c4862"</definedName>
    <definedName name="IQ_EBITDA_STDDEV_EST" hidden="1">"c375"</definedName>
    <definedName name="IQ_EBITDA_STDDEV_EST_CIQ" hidden="1">"c3627"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_CIQ" hidden="1">"c4875"</definedName>
    <definedName name="IQ_EBT_SBC_GW_ACT_OR_EST_CIQ" hidden="1">"c4879"</definedName>
    <definedName name="IQ_EBT_SUBTOTAL_AP" hidden="1">"c8982"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27" hidden="1">"c6927"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147" hidden="1">"c7147"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367" hidden="1">"c7367"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587" hidden="1">"c7587"</definedName>
    <definedName name="IQ_ECO_METRIC_7648_UNUSED_UNUSED_UNUSED" hidden="1">"c7648"</definedName>
    <definedName name="IQ_ECO_METRIC_7704" hidden="1">"c7704"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_UNUSED_UNUSED" hidden="1">"c8436"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CIQ" hidden="1">"c4994"</definedName>
    <definedName name="IQ_EPS_GW_ACT_OR_EST_CIQ" hidden="1">"c5066"</definedName>
    <definedName name="IQ_EPS_GW_EST" hidden="1">"c1737"</definedName>
    <definedName name="IQ_EPS_GW_EST_CIQ" hidden="1">"c4723"</definedName>
    <definedName name="IQ_EPS_GW_HIGH_EST" hidden="1">"c1739"</definedName>
    <definedName name="IQ_EPS_GW_HIGH_EST_CIQ" hidden="1">"c4725"</definedName>
    <definedName name="IQ_EPS_GW_LOW_EST" hidden="1">"c1740"</definedName>
    <definedName name="IQ_EPS_GW_LOW_EST_CIQ" hidden="1">"c4726"</definedName>
    <definedName name="IQ_EPS_GW_MEDIAN_EST" hidden="1">"c1738"</definedName>
    <definedName name="IQ_EPS_GW_MEDIAN_EST_CIQ" hidden="1">"c4724"</definedName>
    <definedName name="IQ_EPS_GW_NUM_EST" hidden="1">"c1741"</definedName>
    <definedName name="IQ_EPS_GW_NUM_EST_CIQ" hidden="1">"c4727"</definedName>
    <definedName name="IQ_EPS_GW_STDDEV_EST" hidden="1">"c1742"</definedName>
    <definedName name="IQ_EPS_GW_STDDEV_EST_CIQ" hidden="1">"c4728"</definedName>
    <definedName name="IQ_EPS_HIGH_EST" hidden="1">"c400"</definedName>
    <definedName name="IQ_EPS_HIGH_EST_CIQ" hidden="1">"c4995"</definedName>
    <definedName name="IQ_EPS_LOW_EST" hidden="1">"c401"</definedName>
    <definedName name="IQ_EPS_LOW_EST_CIQ" hidden="1">"c4996"</definedName>
    <definedName name="IQ_EPS_MEDIAN_EST" hidden="1">"c1661"</definedName>
    <definedName name="IQ_EPS_MEDIAN_EST_CIQ" hidden="1">"c4997"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CIQ" hidden="1">"c4667"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REPORT_ACT_OR_EST_CIQ" hidden="1">"c5067"</definedName>
    <definedName name="IQ_EPS_REPORTED_EST" hidden="1">"c1744"</definedName>
    <definedName name="IQ_EPS_REPORTED_EST_CIQ" hidden="1">"c4730"</definedName>
    <definedName name="IQ_EPS_REPORTED_HIGH_EST" hidden="1">"c1746"</definedName>
    <definedName name="IQ_EPS_REPORTED_HIGH_EST_CIQ" hidden="1">"c4732"</definedName>
    <definedName name="IQ_EPS_REPORTED_LOW_EST" hidden="1">"c1747"</definedName>
    <definedName name="IQ_EPS_REPORTED_LOW_EST_CIQ" hidden="1">"c4733"</definedName>
    <definedName name="IQ_EPS_REPORTED_MEDIAN_EST" hidden="1">"c1745"</definedName>
    <definedName name="IQ_EPS_REPORTED_MEDIAN_EST_CIQ" hidden="1">"c4731"</definedName>
    <definedName name="IQ_EPS_REPORTED_NUM_EST" hidden="1">"c1748"</definedName>
    <definedName name="IQ_EPS_REPORTED_NUM_EST_CIQ" hidden="1">"c4734"</definedName>
    <definedName name="IQ_EPS_REPORTED_STDDEV_EST" hidden="1">"c1749"</definedName>
    <definedName name="IQ_EPS_REPORTED_STDDEV_EST_CIQ" hidden="1">"c4735"</definedName>
    <definedName name="IQ_EPS_SBC_ACT_OR_EST_CIQ" hidden="1">"c4901"</definedName>
    <definedName name="IQ_EPS_SBC_GW_ACT_OR_EST_CIQ" hidden="1">"c4905"</definedName>
    <definedName name="IQ_EPS_STDDEV_EST" hidden="1">"c403"</definedName>
    <definedName name="IQ_EPS_STDDEV_EST_CIQ" hidden="1">"c4993"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GW_CIQ" hidden="1">"c4729"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CURRENCY_CIQ" hidden="1">"c4769"</definedName>
    <definedName name="IQ_EST_DATE" hidden="1">"c1634"</definedName>
    <definedName name="IQ_EST_DATE_CIQ" hidden="1">"c4770"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1YR_CIQ" hidden="1">"c3628"</definedName>
    <definedName name="IQ_EST_EPS_GROWTH_2YR" hidden="1">"c1637"</definedName>
    <definedName name="IQ_EST_EPS_GROWTH_5YR" hidden="1">"c1655"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W_DIFF" hidden="1">"c1891"</definedName>
    <definedName name="IQ_EST_EPS_GW_DIFF_CIQ" hidden="1">"c4761"</definedName>
    <definedName name="IQ_EST_EPS_GW_SURPRISE_PERCENT" hidden="1">"c1892"</definedName>
    <definedName name="IQ_EST_EPS_GW_SURPRISE_PERCENT_CIQ" hidden="1">"c4762"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SURPRISE_PERCENT" hidden="1">"c1894"</definedName>
    <definedName name="IQ_EST_EPS_REPORT_SURPRISE_PERCENT_CIQ" hidden="1">"c4764"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_UNUSED_UNUSED" hidden="1">"c8401"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" hidden="1">"c11931"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" hidden="1">"c11932"</definedName>
    <definedName name="IQ_EXPORTS_GOODS_REAL_SAAR_YOY_FC_UNUSED_UNUSED_UNUSED" hidden="1">"c8292"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_UNUSED_UNUSED" hidden="1">"c7961"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_UNUSED_UNUSED" hidden="1">"c8296"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DJ_ACT_OR_EST_CIQ" hidden="1">"c4960"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_CIQ" hidden="1">"c4971"</definedName>
    <definedName name="IQ_FFO_STDDEV_EST" hidden="1">"c422"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Y" hidden="1">"c441"</definedName>
    <definedName name="IQ_FISCAL_Y_EST" hidden="1">"c6795"</definedName>
    <definedName name="IQ_FISCAL_Y_EST_CIQ" hidden="1">"c6807"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_UNUSED_UNUSED" hidden="1">"c8298"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_UNUSED_UNUSED" hidden="1">"c8209"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_MONTHLY_FACTOR" hidden="1">"c8971"</definedName>
    <definedName name="IQ_LATEST_MONTHLY_FACTOR_DATE" hidden="1">"c8972"</definedName>
    <definedName name="IQ_LATESTK" hidden="1">1000</definedName>
    <definedName name="IQ_LATESTQ" hidden="1">500</definedName>
    <definedName name="IQ_LEAD_UNDERWRITER" hidden="1">"c8957"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_CIQ" hidden="1">"c4987"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40231.5582175926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_CIQ" hidden="1">"c5012"</definedName>
    <definedName name="IQ_NI_SBC_GW_ACT_OR_EST_CIQ" hidden="1">"c5016"</definedName>
    <definedName name="IQ_NI_SFAS" hidden="1">"c795"</definedName>
    <definedName name="IQ_NI_STDDEV_EST" hidden="1">"c1721"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"c11750"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_UNUSED_UNUSED" hidden="1">"c8248"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OIL_PRODUCT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ED55" hidden="1">1</definedName>
    <definedName name="IQ_OPENPRICE" hidden="1">"c848"</definedName>
    <definedName name="IQ_OPER_INC" hidden="1">"c849"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" hidden="1">"c6240"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ETAX_RETURN_ASSETS_FDIC" hidden="1">"c6731"</definedName>
    <definedName name="IQ_PREV_MONTHLY_FACTOR" hidden="1">"c8973"</definedName>
    <definedName name="IQ_PREV_MONTHLY_FACTOR_DATE" hidden="1">"c8974"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CIQ" hidden="1">"c3613"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_CIQ" hidden="1">"c5045"</definedName>
    <definedName name="IQ_RECURRING_PROFIT_SHARE_ACT_OR_EST_CIQ" hidden="1">"c5046"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EST" hidden="1">"c1126"</definedName>
    <definedName name="IQ_REVENUE_EST_CIQ" hidden="1">"c3616"</definedName>
    <definedName name="IQ_REVENUE_HIGH_EST" hidden="1">"c1127"</definedName>
    <definedName name="IQ_REVENUE_HIGH_EST_CIQ" hidden="1">"c3618"</definedName>
    <definedName name="IQ_REVENUE_LOW_EST" hidden="1">"c1128"</definedName>
    <definedName name="IQ_REVENUE_LOW_EST_CIQ" hidden="1">"c3619"</definedName>
    <definedName name="IQ_REVENUE_MEDIAN_EST" hidden="1">"c1662"</definedName>
    <definedName name="IQ_REVENUE_MEDIAN_EST_CIQ" hidden="1">"c3617"</definedName>
    <definedName name="IQ_REVENUE_NUM_EST" hidden="1">"c1129"</definedName>
    <definedName name="IQ_REVENUE_NUM_EST_CIQ" hidden="1">"c3620"</definedName>
    <definedName name="IQ_REVISION_DATE_" hidden="1">39790.5582291667</definedName>
    <definedName name="IQ_RISK_ADJ_BANK_ASSETS" hidden="1">"c2670"</definedName>
    <definedName name="IQ_RISK_WEIGHTED_ASSETS_FDIC" hidden="1">"c6370"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ERVICE_FEE" hidden="1">"c8951"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RUCT_FIN_CLASS" hidden="1">"c8950"</definedName>
    <definedName name="IQ_STRUCT_FIN_SERIES" hidden="1">"c8956"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CIQ" hidden="1">"c4661"</definedName>
    <definedName name="IQ_TARGET_PRICE_STDDEV" hidden="1">"c1654"</definedName>
    <definedName name="IQ_TARGET_PRICE_STDDEV_CIQ" hidden="1">"c4662"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NON_CURRENT" hidden="1">"c6191"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ITEM_CIQID" hidden="1">"c8949"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ER" hidden="1">"c8958"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u" hidden="1">{#N/A,#N/A,FALSE,"Aging Summary";#N/A,#N/A,FALSE,"Ratio Analysis";#N/A,#N/A,FALSE,"Test 120 Day Accts";#N/A,#N/A,FALSE,"Tickmarks"}</definedName>
    <definedName name="iuiyiiyi" hidden="1">{#N/A,#N/A,FALSE,"EXPENSE"}</definedName>
    <definedName name="iutyutytyu" hidden="1">{#N/A,#N/A,FALSE,"EXPENSE"}</definedName>
    <definedName name="JE_REV_ADJ">#REF!</definedName>
    <definedName name="JE27Recon">#REF!</definedName>
    <definedName name="jgjddd" hidden="1">{#N/A,#N/A,FALSE,"EXPENSE"}</definedName>
    <definedName name="jgjfgjghj" hidden="1">{#N/A,#N/A,FALSE,"EXPENSE"}</definedName>
    <definedName name="jgjghfhd" hidden="1">{#N/A,#N/A,FALSE,"EXPENSE"}</definedName>
    <definedName name="jgjythfg" hidden="1">{#N/A,#N/A,FALSE,"EXPENSE"}</definedName>
    <definedName name="jj" hidden="1">{"Page 1",#N/A,FALSE,"Sheet1";"Page 2",#N/A,FALSE,"Sheet1"}</definedName>
    <definedName name="jjj" hidden="1">{#N/A,#N/A,FALSE,"Assessment";#N/A,#N/A,FALSE,"Staffing";#N/A,#N/A,FALSE,"Hires";#N/A,#N/A,FALSE,"Assumptions"}</definedName>
    <definedName name="jjjj" hidden="1">{#N/A,#N/A,FALSE,"EXPENSE"}</definedName>
    <definedName name="jjjjjjjj" hidden="1">OFFSET(CompRange1Main,9,0,COUNTA(CompRange1Main)-COUNTA(#REF!),1)</definedName>
    <definedName name="jnhjhjggh" hidden="1">{#N/A,#N/A,FALSE,"EXPENSE"}</definedName>
    <definedName name="jnmhgjdbcxbvc" hidden="1">{#N/A,#N/A,FALSE,"EXPENSE"}</definedName>
    <definedName name="Joint_owner">#REF!</definedName>
    <definedName name="jukyukyujkyjm" hidden="1">{#N/A,#N/A,FALSE,"EXPENSE"}</definedName>
    <definedName name="July_Act">#REF!</definedName>
    <definedName name="July_lables">#REF!</definedName>
    <definedName name="juyjghjghjgt" hidden="1">{#N/A,#N/A,FALSE,"EXPENSE"}</definedName>
    <definedName name="jytuyutyu" hidden="1">{#N/A,#N/A,FALSE,"EXPENSE"}</definedName>
    <definedName name="k" hidden="1">{"Page 1",#N/A,FALSE,"Sheet1";"Page 2",#N/A,FALSE,"Sheet1"}</definedName>
    <definedName name="K200_A">#REF!</definedName>
    <definedName name="K202_A">#REF!</definedName>
    <definedName name="K204_A">#REF!</definedName>
    <definedName name="K220_A">#REF!</definedName>
    <definedName name="K240_A">#REF!</definedName>
    <definedName name="K242_A">#REF!</definedName>
    <definedName name="K244_A">#REF!</definedName>
    <definedName name="K246_A">#REF!</definedName>
    <definedName name="K248_A">#REF!</definedName>
    <definedName name="K627_A">#REF!</definedName>
    <definedName name="KAW" hidden="1">#REF!</definedName>
    <definedName name="kgkgjkghkj" hidden="1">{#N/A,#N/A,FALSE,"EXPENSE"}</definedName>
    <definedName name="khgkjgkghkhj" hidden="1">{#N/A,#N/A,FALSE,"EXPENSE"}</definedName>
    <definedName name="khkhkhkh" hidden="1">{#N/A,#N/A,FALSE,"EXPENSE"}</definedName>
    <definedName name="kkhkjhkjh" hidden="1">{#N/A,#N/A,FALSE,"EXPENSE"}</definedName>
    <definedName name="kkk" hidden="1">{#N/A,#N/A,FALSE,"Aging Summary";#N/A,#N/A,FALSE,"Ratio Analysis";#N/A,#N/A,FALSE,"Test 120 Day Accts";#N/A,#N/A,FALSE,"Tickmarks"}</definedName>
    <definedName name="kuhgjghjghj" hidden="1">{#N/A,#N/A,FALSE,"ALLOC"}</definedName>
    <definedName name="kyukytjgdhfgfd" hidden="1">{#N/A,#N/A,FALSE,"EXPENSE"}</definedName>
    <definedName name="LABOR_DATA">#REF!</definedName>
    <definedName name="LIAISON">#REF!</definedName>
    <definedName name="Lightning2002">#REF!</definedName>
    <definedName name="Lightning2003">#REF!</definedName>
    <definedName name="Lightning2004">#REF!</definedName>
    <definedName name="limcount" hidden="1">1</definedName>
    <definedName name="LineOps2004">#REF!</definedName>
    <definedName name="ListOffset" hidden="1">1</definedName>
    <definedName name="lk" hidden="1">{#N/A,#N/A,FALSE,"Aging Summary";#N/A,#N/A,FALSE,"Ratio Analysis";#N/A,#N/A,FALSE,"Test 120 Day Accts";#N/A,#N/A,FALSE,"Tickmarks"}</definedName>
    <definedName name="lkfyhjfghfdgdgf" hidden="1">{#N/A,#N/A,FALSE,"ALLOC"}</definedName>
    <definedName name="lkj" hidden="1">{#N/A,#N/A,FALSE,"Assessment";#N/A,#N/A,FALSE,"Staffing";#N/A,#N/A,FALSE,"Hires";#N/A,#N/A,FALSE,"Assumptions"}</definedName>
    <definedName name="lkjh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lku" hidden="1">{#N/A,#N/A,FALSE,"Aging Summary";#N/A,#N/A,FALSE,"Ratio Analysis";#N/A,#N/A,FALSE,"Test 120 Day Accts";#N/A,#N/A,FALSE,"Tickmarks"}</definedName>
    <definedName name="ll" hidden="1">{#N/A,#N/A,FALSE,"Aging Summary";#N/A,#N/A,FALSE,"Ratio Analysis";#N/A,#N/A,FALSE,"Test 120 Day Accts";#N/A,#N/A,FALSE,"Tickmarks"}</definedName>
    <definedName name="lll" hidden="1">{#N/A,#N/A,FALSE,"Aging Summary";#N/A,#N/A,FALSE,"Ratio Analysis";#N/A,#N/A,FALSE,"Test 120 Day Accts";#N/A,#N/A,FALSE,"Tickmarks"}</definedName>
    <definedName name="lllllll" hidden="1">{#N/A,#N/A,FALSE,"EXPENSE"}</definedName>
    <definedName name="llmmn" hidden="1">{#N/A,#N/A,FALSE,"EXPENSE"}</definedName>
    <definedName name="llw">#REF!</definedName>
    <definedName name="LOAD_GROWTH_PROJECTS2003">#REF!</definedName>
    <definedName name="LOAD_GROWTH_PROJECTS2004">#REF!</definedName>
    <definedName name="LoadGrowth">#REF!</definedName>
    <definedName name="LOBBYING">#REF!</definedName>
    <definedName name="LRC">#REF!</definedName>
    <definedName name="LRC_Costs">#REF!</definedName>
    <definedName name="m" hidden="1">{"Page 1",#N/A,FALSE,"Sheet1";"Page 2",#N/A,FALSE,"Sheet1"}</definedName>
    <definedName name="M_PlaceofPath" hidden="1">"F:\HDEMOTT\DATA\vdf\amt_vdf.xls"</definedName>
    <definedName name="Map">#REF!</definedName>
    <definedName name="MapJobTypes">#REF!</definedName>
    <definedName name="MAR_1">#REF!</definedName>
    <definedName name="MAR_3">#REF!</definedName>
    <definedName name="May1Forecast" hidden="1">{"Page 1",#N/A,FALSE,"Sheet1";"Page 2",#N/A,FALSE,"Sheet1"}</definedName>
    <definedName name="MayForecast" hidden="1">{"Page 1",#N/A,FALSE,"Sheet1";"Page 2",#N/A,FALSE,"Sheet1"}</definedName>
    <definedName name="MeterReading2004">#REF!</definedName>
    <definedName name="Meters_Transformers2004">#REF!</definedName>
    <definedName name="MFR_PP">#REF!</definedName>
    <definedName name="Mis">#REF!</definedName>
    <definedName name="misc" hidden="1">#REF!</definedName>
    <definedName name="MISC_INT_EXP">#REF!</definedName>
    <definedName name="misc3" hidden="1">#REF!</definedName>
    <definedName name="misc4" hidden="1">#REF!</definedName>
    <definedName name="mmmmmmmm" hidden="1">{#N/A,#N/A,FALSE,"EXPENSE"}</definedName>
    <definedName name="mn" hidden="1">{#N/A,#N/A,FALSE,"Aging Summary";#N/A,#N/A,FALSE,"Ratio Analysis";#N/A,#N/A,FALSE,"Test 120 Day Accts";#N/A,#N/A,FALSE,"Tickmarks"}</definedName>
    <definedName name="mnhngfxvbcvx" hidden="1">{#N/A,#N/A,FALSE,"EXPENSE"}</definedName>
    <definedName name="MONTH_1">#REF!</definedName>
    <definedName name="MONTH_2">#REF!</definedName>
    <definedName name="MONTH_3">#REF!</definedName>
    <definedName name="MONTH_4">#REF!</definedName>
    <definedName name="MONTH_5">#REF!</definedName>
    <definedName name="MONTH_6">#REF!</definedName>
    <definedName name="MONTHS">#N/A</definedName>
    <definedName name="Monthy2">#REF!</definedName>
    <definedName name="mypassword" hidden="1">"chuck"</definedName>
    <definedName name="n" hidden="1">{"Page 1",#N/A,FALSE,"Sheet1";"Page 2",#N/A,FALSE,"Sheet1"}</definedName>
    <definedName name="new" hidden="1">{#N/A,#N/A,FALSE,"EXPENSE"}</definedName>
    <definedName name="New_Customer_Units">#REF!</definedName>
    <definedName name="NEW_CUSTOMER_WORK2003">#REF!</definedName>
    <definedName name="NEW_CUSTOMER_WORK2004">#REF!</definedName>
    <definedName name="NewProject">#REF!</definedName>
    <definedName name="NFIP">#REF!</definedName>
    <definedName name="nghmndghbfdxgfd" hidden="1">{#N/A,#N/A,FALSE,"EXPENSE"}</definedName>
    <definedName name="nhgmnbcvbvc" hidden="1">{#N/A,#N/A,FALSE,"EXPENSE"}</definedName>
    <definedName name="nhmhgnbvnvb" hidden="1">{#N/A,#N/A,FALSE,"ALLOC"}</definedName>
    <definedName name="nhnjfgdzfvcv" hidden="1">{#N/A,#N/A,FALSE,"EXPENSE"}</definedName>
    <definedName name="njhgnfgchfgbf" hidden="1">{#N/A,#N/A,FALSE,"EXPENSE"}</definedName>
    <definedName name="njhhgnbvbvcb" hidden="1">{#N/A,#N/A,FALSE,"ALLOC"}</definedName>
    <definedName name="NonBroker">#REF!</definedName>
    <definedName name="none" hidden="1">#REF!</definedName>
    <definedName name="NONFUELREC">#REF!</definedName>
    <definedName name="NPV_to_Risk_Labels" hidden="1">#REF!</definedName>
    <definedName name="NPV_to_Risk_X_Data" hidden="1">#REF!</definedName>
    <definedName name="NPV_to_Risk_Y_Data" hidden="1">#REF!</definedName>
    <definedName name="NPV_to_Risk_Z_Data" hidden="1">#REF!</definedName>
    <definedName name="NSC_2003_CandI_Units">#REF!</definedName>
    <definedName name="NSC_2003_Residential_Units">#REF!</definedName>
    <definedName name="NSC_CandI_CIAC">#REF!</definedName>
    <definedName name="NSC_CandI_Costs">#REF!</definedName>
    <definedName name="NSC_CandI_Units">#REF!</definedName>
    <definedName name="NSC_Combined_CIAC">#REF!</definedName>
    <definedName name="NSC_Combined_Costs">#REF!</definedName>
    <definedName name="NSC_Combined_Units">#REF!</definedName>
    <definedName name="NSC_Costs">#REF!</definedName>
    <definedName name="NSC_Residential_CIAC">#REF!</definedName>
    <definedName name="NSC_Residential_Costs">#REF!</definedName>
    <definedName name="NSC_Residential_Units">#REF!</definedName>
    <definedName name="NSC_Units">#REF!</definedName>
    <definedName name="NSC_Units2002">#REF!</definedName>
    <definedName name="NUMBER_OF_FEEDERS">#REF!</definedName>
    <definedName name="Number_of_Payments" localSheetId="0">MATCH(0.01,End_Bal,-1)+1</definedName>
    <definedName name="NvsASD">"V2001-12-31"</definedName>
    <definedName name="NvsAutoDrillOk">"VN"</definedName>
    <definedName name="NvsElapsedTime">0.00178425925696502</definedName>
    <definedName name="NvsEndTime">37277.5592229167</definedName>
    <definedName name="NvsInstSpec">"%"</definedName>
    <definedName name="NvsLayoutType">"M3"</definedName>
    <definedName name="NvsNplSpec">"%,X,RNF.ACCOUNT.robyn,CZF.."</definedName>
    <definedName name="NvsPanelEffdt">"V2000-01-01"</definedName>
    <definedName name="NvsPanelSetid">"VELECT"</definedName>
    <definedName name="NvsParentRef">#REF!</definedName>
    <definedName name="NvsReqBU">"V10008"</definedName>
    <definedName name="NvsReqBUOnly">"VN"</definedName>
    <definedName name="NvsTransLed">"VN"</definedName>
    <definedName name="NvsTreeASD">"V2001-12-31"</definedName>
    <definedName name="NvsValTbl.ACCOUNT">"GL_ACCOUNT_TBL"</definedName>
    <definedName name="NvsValTbl.BUSINESS_UNIT">"BUS_UNIT_TBL_GL"</definedName>
    <definedName name="NvsValTbl.CURRENCY_CD">"CURRENCY_CD_TBL"</definedName>
    <definedName name="NvsValTbl.DEPTID">"DEPARTMENT_TBL"</definedName>
    <definedName name="NvsValTbl.EAC">"EAC_TBL"</definedName>
    <definedName name="NvsValTbl.FERC_OTHER">"FERC_OTHER_TBL"</definedName>
    <definedName name="NvsValTbl.PRODUCT">"PRODUCT_TBL"</definedName>
    <definedName name="NvsValTbl.Z_FUNCTION">"Z_FUNCTION_TBL"</definedName>
    <definedName name="NvsValTbl.Z_REG_ID">"Z_REG_ID_TBL"</definedName>
    <definedName name="OAMORT_ADJ">#REF!</definedName>
    <definedName name="October_2108">#REF!</definedName>
    <definedName name="OH_PRIMARY">#REF!</definedName>
    <definedName name="OHPrimary_wBranch">#REF!</definedName>
    <definedName name="oiu" hidden="1">{#N/A,#N/A,FALSE,"Aging Summary";#N/A,#N/A,FALSE,"Ratio Analysis";#N/A,#N/A,FALSE,"Test 120 Day Accts";#N/A,#N/A,FALSE,"Tickmarks"}</definedName>
    <definedName name="OOM_ADJ">#REF!</definedName>
    <definedName name="op" hidden="1">{#N/A,#N/A,FALSE,"Aging Summary";#N/A,#N/A,FALSE,"Ratio Analysis";#N/A,#N/A,FALSE,"Test 120 Day Accts";#N/A,#N/A,FALSE,"Tickmarks"}</definedName>
    <definedName name="OpCntr">#REF!</definedName>
    <definedName name="OpCntrConvList">#REF!</definedName>
    <definedName name="OpCntrRates">#REF!</definedName>
    <definedName name="Other2002">#REF!</definedName>
    <definedName name="Other2003">#REF!</definedName>
    <definedName name="Other2004">#REF!</definedName>
    <definedName name="OtherIndirect2003">#REF!</definedName>
    <definedName name="Outages">#REF!</definedName>
    <definedName name="Outages2002">#REF!</definedName>
    <definedName name="Outages2003">#REF!</definedName>
    <definedName name="Outages2004">#REF!</definedName>
    <definedName name="OVERCHECK">#REF!</definedName>
    <definedName name="p" hidden="1">{#N/A,#N/A,FALSE,"Aging Summary";#N/A,#N/A,FALSE,"Ratio Analysis";#N/A,#N/A,FALSE,"Test 120 Day Accts";#N/A,#N/A,FALSE,"Tickmarks"}</definedName>
    <definedName name="PAGE1">#REF!</definedName>
    <definedName name="PAGE2">#REF!</definedName>
    <definedName name="PAGE3">#REF!</definedName>
    <definedName name="PAGE3A">#REF!</definedName>
    <definedName name="PAGE3C">#REF!</definedName>
    <definedName name="Pal_Workbook_GUID" hidden="1">"1KSSGF3ZWY3E3EQEL76D82LV"</definedName>
    <definedName name="pam" hidden="1">{#N/A,#N/A,FALSE,"ALLOC"}</definedName>
    <definedName name="paul" hidden="1">#REF!</definedName>
    <definedName name="Payment_Date" localSheetId="0">DATE(YEAR(Loan_Start),MONTH(Loan_Start)+Payment_Number,DAY(Loan_Start))</definedName>
    <definedName name="pesc1" hidden="1">{#N/A,#N/A,FALSE,"Aging Summary";#N/A,#N/A,FALSE,"Ratio Analysis";#N/A,#N/A,FALSE,"Test 120 Day Accts";#N/A,#N/A,FALSE,"Tickmarks"}</definedName>
    <definedName name="piiiiii" hidden="1">{#N/A,#N/A,FALSE,"EXPENSE"}</definedName>
    <definedName name="po" hidden="1">{#N/A,#N/A,FALSE,"Aging Summary";#N/A,#N/A,FALSE,"Ratio Analysis";#N/A,#N/A,FALSE,"Test 120 Day Accts";#N/A,#N/A,FALSE,"Tickmarks"}</definedName>
    <definedName name="Porfolio_One_Risk_Return_Labels" hidden="1">#REF!</definedName>
    <definedName name="Porfolio_One_Risk_Return_X_Data" hidden="1">#REF!</definedName>
    <definedName name="Porfolio_One_Risk_Return_Y_Data" hidden="1">#REF!</definedName>
    <definedName name="Porfolio_One_Risk_Return_Z_Data" hidden="1">#REF!</definedName>
    <definedName name="Port_One_Correct_Risk_Reward_Labels" hidden="1">#REF!</definedName>
    <definedName name="Port_One_Correct_Risk_Reward_X_Data" hidden="1">#REF!</definedName>
    <definedName name="Port_One_Correct_Risk_Reward_Y_Data" hidden="1">#REF!</definedName>
    <definedName name="Port_One_Correct_Risk_Reward_Z_Data" hidden="1">#REF!</definedName>
    <definedName name="Port_One_Tech_Risk_New_Labels" hidden="1">#REF!</definedName>
    <definedName name="Port_One_Tech_Risk_New_X_Data" hidden="1">#REF!</definedName>
    <definedName name="Port_One_Tech_Risk_New_Y_Data" hidden="1">#REF!</definedName>
    <definedName name="Port_One_Tech_Risk_New_Z_Data" hidden="1">#REF!</definedName>
    <definedName name="Port_Three_Risk_Return_Labels" hidden="1">#REF!</definedName>
    <definedName name="Port_Three_Risk_Return_X_Data" hidden="1">#REF!</definedName>
    <definedName name="Port_Three_Risk_Return_Y_Data" hidden="1">#REF!</definedName>
    <definedName name="Port_Three_Risk_Return_Z_Data" hidden="1">#REF!</definedName>
    <definedName name="ppp" hidden="1">{#N/A,#N/A,FALSE,"Aging Summary";#N/A,#N/A,FALSE,"Ratio Analysis";#N/A,#N/A,FALSE,"Test 120 Day Accts";#N/A,#N/A,FALSE,"Tickmarks"}</definedName>
    <definedName name="ppppppp" hidden="1">{#N/A,#N/A,FALSE,"ALLOC"}</definedName>
    <definedName name="pppppppp" hidden="1">{#N/A,#N/A,FALSE,"EXPENSE"}</definedName>
    <definedName name="PriceRange" hidden="1">OFFSET(#REF!,5,0,COUNTA(#REF!)-COUNTA(#REF!),1)</definedName>
    <definedName name="PriceRangeMain" hidden="1">#REF!</definedName>
    <definedName name="Print_A9">#REF!</definedName>
    <definedName name="_xlnm.Print_Area" localSheetId="0">'Exhibit MJO-2'!$A$3:$BY$544</definedName>
    <definedName name="_xlnm.Print_Area">#REF!</definedName>
    <definedName name="Print_Area_0">#REF!</definedName>
    <definedName name="Print_Area_1">#REF!</definedName>
    <definedName name="Print_Area_3">#REF!</definedName>
    <definedName name="Print_Area_4">#REF!</definedName>
    <definedName name="Print_Area_MI">#REF!</definedName>
    <definedName name="Print_Area_Reset" localSheetId="0">OFFSET(Full_Print,0,0,Last_Row)</definedName>
    <definedName name="Print_PostDynegy">#REF!</definedName>
    <definedName name="Print_PreDynegy">#REF!</definedName>
    <definedName name="Print_Proj">#REF!,#REF!,#REF!</definedName>
    <definedName name="_xlnm.Print_Titles" localSheetId="0">'Exhibit MJO-2'!$A:$C,'Exhibit MJO-2'!$3:$5</definedName>
    <definedName name="_xlnm.Print_Titles">#N/A</definedName>
    <definedName name="PrintA6">#REF!</definedName>
    <definedName name="PrintA6_PostDynegy">#REF!</definedName>
    <definedName name="PrintA6_PreDynegy">#REF!</definedName>
    <definedName name="PRIORMOACTUAL">#REF!</definedName>
    <definedName name="PRIORMOBUDGET">#REF!</definedName>
    <definedName name="PRIORYRACCURMO">#REF!</definedName>
    <definedName name="Product_S_Curve_Labels" hidden="1">#REF!</definedName>
    <definedName name="Product_S_Curve_X_Data" hidden="1">#REF!</definedName>
    <definedName name="Proj_20015935">#REF!</definedName>
    <definedName name="Proj_20084917">#REF!</definedName>
    <definedName name="Proj_20084918">#REF!</definedName>
    <definedName name="Proj_20084919">#REF!</definedName>
    <definedName name="Proj_20084920">#REF!</definedName>
    <definedName name="Proj_20084921">#REF!</definedName>
    <definedName name="Projection">#REF!</definedName>
    <definedName name="PSC_OM_ADJ">#REF!</definedName>
    <definedName name="PURC_BASE">#REF!</definedName>
    <definedName name="PURC_INT">#REF!</definedName>
    <definedName name="PURC_PEAK">#REF!</definedName>
    <definedName name="PURCHASE">#REF!</definedName>
    <definedName name="qqqqq" hidden="1">{#N/A,#N/A,FALSE,"EXPENSE"}</definedName>
    <definedName name="qw" hidden="1">{#N/A,#N/A,FALSE,"Aging Summary";#N/A,#N/A,FALSE,"Ratio Analysis";#N/A,#N/A,FALSE,"Test 120 Day Accts";#N/A,#N/A,FALSE,"Tickmarks"}</definedName>
    <definedName name="range" hidden="1">{#N/A,#N/A,FALSE,"EXPENSE"}</definedName>
    <definedName name="Range1">#NAME?</definedName>
    <definedName name="range2" hidden="1">{#N/A,#N/A,FALSE,"EXPENSE"}</definedName>
    <definedName name="range3" hidden="1">{#N/A,#N/A,FALSE,"EXPENSE"}</definedName>
    <definedName name="rap" hidden="1">{"Page 1",#N/A,FALSE,"Sheet1";"Page 2",#N/A,FALSE,"Sheet1"}</definedName>
    <definedName name="RBT_A">#REF!</definedName>
    <definedName name="RD_2004">#REF!</definedName>
    <definedName name="RDReg2004">#REF!</definedName>
    <definedName name="reagsrgsrgfaefda" hidden="1">{#N/A,#N/A,FALSE,"ALLOC"}</definedName>
    <definedName name="RECON">#REF!</definedName>
    <definedName name="REG_PRAC">#REF!</definedName>
    <definedName name="REGUALRFAC">#REF!</definedName>
    <definedName name="ReportGroup" hidden="1">0</definedName>
    <definedName name="rest" hidden="1">#REF!</definedName>
    <definedName name="RESTORATION2003">#REF!</definedName>
    <definedName name="RESTORATION2004">#REF!</definedName>
    <definedName name="RestorationbyGMOHUG_2003">#REF!</definedName>
    <definedName name="RestorationbyGMOHUG_2004">#REF!</definedName>
    <definedName name="ret" hidden="1">{#N/A,#N/A,FALSE,"Aging Summary";#N/A,#N/A,FALSE,"Ratio Analysis";#N/A,#N/A,FALSE,"Test 120 Day Accts";#N/A,#N/A,FALSE,"Tickmarks"}</definedName>
    <definedName name="RETPVVAR">#REF!</definedName>
    <definedName name="REVENUE">#REF!</definedName>
    <definedName name="REVENUERPT">#REF!</definedName>
    <definedName name="rew4wwer" hidden="1">{#N/A,#N/A,FALSE,"EXPENSE"}</definedName>
    <definedName name="rfgfdcvc" hidden="1">{#N/A,#N/A,FALSE,"ALLOC"}</definedName>
    <definedName name="rfsetgthnyukmgff" hidden="1">{#N/A,#N/A,FALSE,"EXPENSE"}</definedName>
    <definedName name="rfwaerwaerwerwe" hidden="1">{#N/A,#N/A,FALSE,"EXPENSE"}</definedName>
    <definedName name="rgrg" hidden="1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2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ngAddonTemplate" hidden="1">#REF!</definedName>
    <definedName name="rngCopyFormulasSource" hidden="1">#REF!</definedName>
    <definedName name="rrr" hidden="1">{"capital",#N/A,FALSE,"Analysis";"input data",#N/A,FALSE,"Analysis"}</definedName>
    <definedName name="rt" hidden="1">{#N/A,#N/A,FALSE,"Aging Summary";#N/A,#N/A,FALSE,"Ratio Analysis";#N/A,#N/A,FALSE,"Test 120 Day Accts";#N/A,#N/A,FALSE,"Tickmarks"}</definedName>
    <definedName name="rtyrsygyuiukhjghgt" hidden="1">{#N/A,#N/A,FALSE,"EXPENSE"}</definedName>
    <definedName name="rtyrtyrty" hidden="1">{#N/A,#N/A,FALSE,"ALLOC"}</definedName>
    <definedName name="rwerfwerewrew" hidden="1">{#N/A,#N/A,FALSE,"ALLOC"}</definedName>
    <definedName name="rysrysrtygthgh" hidden="1">{#N/A,#N/A,FALSE,"EXPENSE"}</definedName>
    <definedName name="s">#REF!</definedName>
    <definedName name="S1Qtr1">#REF!</definedName>
    <definedName name="S1Qtr2">#REF!</definedName>
    <definedName name="S1Qtr3">#REF!</definedName>
    <definedName name="S1Qtr4">#REF!</definedName>
    <definedName name="sa" hidden="1">{#N/A,#N/A,FALSE,"Aging Summary";#N/A,#N/A,FALSE,"Ratio Analysis";#N/A,#N/A,FALSE,"Test 120 Day Accts";#N/A,#N/A,FALSE,"Tickmarks"}</definedName>
    <definedName name="saf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Safety_Training2004">#REF!</definedName>
    <definedName name="SAIDI2002">#REF!</definedName>
    <definedName name="SAIDI2003">#REF!</definedName>
    <definedName name="SAIDI2004">#REF!</definedName>
    <definedName name="SALES">#REF!</definedName>
    <definedName name="Sales_Base">#REF!</definedName>
    <definedName name="Sales_Int">#REF!</definedName>
    <definedName name="SAPBEXdnldView" hidden="1">"446WX5JSQEDTJ1NXGMPPIICZ8"</definedName>
    <definedName name="SAPBEXsysID" hidden="1">"UGP"</definedName>
    <definedName name="sc" hidden="1">{"Page 1",#N/A,FALSE,"Sheet1";"Page 2",#N/A,FALSE,"Sheet1"}</definedName>
    <definedName name="Scatter_of_Projects_Labels" hidden="1">#REF!</definedName>
    <definedName name="Scatter_of_Projects_X_Data" hidden="1">#REF!</definedName>
    <definedName name="Scatter_of_Projects_Y_Data" hidden="1">#REF!</definedName>
    <definedName name="Scatter_of_Projects_Z_Data" hidden="1">#REF!</definedName>
    <definedName name="SCH">#REF!</definedName>
    <definedName name="SCHA">#REF!</definedName>
    <definedName name="Sched4Pg3">#REF!</definedName>
    <definedName name="SCR_Feb02_Transactions">#REF!</definedName>
    <definedName name="sdfg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SEBRING">#REF!</definedName>
    <definedName name="SECTION_1341">#REF!</definedName>
    <definedName name="sencount" hidden="1">1</definedName>
    <definedName name="SEP_1">#REF!</definedName>
    <definedName name="SEP_3">#REF!</definedName>
    <definedName name="SEP_A">#REF!</definedName>
    <definedName name="SEP_B">#REF!</definedName>
    <definedName name="SEP_C">#REF!</definedName>
    <definedName name="SEP_D">#REF!</definedName>
    <definedName name="SEP_FACTOR">#REF!</definedName>
    <definedName name="SEPDEM">#REF!</definedName>
    <definedName name="sersadffasf" hidden="1">{#N/A,#N/A,FALSE,"ALLOC"}</definedName>
    <definedName name="sertearawertutyu" hidden="1">{#N/A,#N/A,FALSE,"EXPENSE"}</definedName>
    <definedName name="sfsadfafsdaf" hidden="1">{#N/A,#N/A,FALSE,"EXPENSE"}</definedName>
    <definedName name="spoc" hidden="1">{"Page 1",#N/A,FALSE,"Sheet1";"Page 2",#N/A,FALSE,"Sheet1"}</definedName>
    <definedName name="srfaedtgthjtdhfdg" hidden="1">{#N/A,#N/A,FALSE,"EXPENSE"}</definedName>
    <definedName name="ssss" hidden="1">{#N/A,#N/A,FALSE,"EXPENSE"}</definedName>
    <definedName name="staffing2" hidden="1">{#N/A,#N/A,FALSE,"Assessment";#N/A,#N/A,FALSE,"Staffing";#N/A,#N/A,FALSE,"Hires";#N/A,#N/A,FALSE,"Assumptions"}</definedName>
    <definedName name="Staffing3" hidden="1">{#N/A,#N/A,FALSE,"Assessment";#N/A,#N/A,FALSE,"Staffing";#N/A,#N/A,FALSE,"Hires";#N/A,#N/A,FALSE,"Assumptions"}</definedName>
    <definedName name="Staging_List">#REF!</definedName>
    <definedName name="StagingSite">#REF!</definedName>
    <definedName name="StartingPoint" hidden="1">#REF!</definedName>
    <definedName name="STATE_TX_ADJ">#REF!</definedName>
    <definedName name="STD_13MoAve_OS">#REF!</definedName>
    <definedName name="STRATIFIED_FUEL_CHARGE_CALCULATION">#REF!</definedName>
    <definedName name="Streetlight">#REF!</definedName>
    <definedName name="STREETLIGHT_MAINTENANCE">#REF!</definedName>
    <definedName name="STREETLIGHT_MAINTENANCE2003">#REF!</definedName>
    <definedName name="STREETLIGHT_MAINTENANCE2004">#REF!</definedName>
    <definedName name="STREETLIGHT2003">#REF!</definedName>
    <definedName name="STREETLIGHT2004">#REF!</definedName>
    <definedName name="StreetlightMaint2004">#REF!</definedName>
    <definedName name="STREETLIGHTS_INSTALLED">#REF!</definedName>
    <definedName name="StreetlightUnits">#REF!</definedName>
    <definedName name="stsaeryyjiutjdhg" hidden="1">{#N/A,#N/A,FALSE,"EXPENSE"}</definedName>
    <definedName name="Stupid" hidden="1">0</definedName>
    <definedName name="SupportOrgRates">#REF!</definedName>
    <definedName name="SURVRPT">#REF!</definedName>
    <definedName name="Swvu.print2." hidden="1">#REF!</definedName>
    <definedName name="Swvu.print3." hidden="1">#REF!</definedName>
    <definedName name="T">#REF!</definedName>
    <definedName name="t5terer" hidden="1">{#N/A,#N/A,FALSE,"EXPENSE"}</definedName>
    <definedName name="table">#REF!</definedName>
    <definedName name="taxable_plant" localSheetId="0">INDEX(bs_netplant,1,period_summary_col)</definedName>
    <definedName name="team" hidden="1">255</definedName>
    <definedName name="Temp_2" hidden="1">{#N/A,#N/A,FALSE,"Assessment";#N/A,#N/A,FALSE,"Staffing";#N/A,#N/A,FALSE,"Hires";#N/A,#N/A,FALSE,"Assumptions"}</definedName>
    <definedName name="Temp_3" hidden="1">{#N/A,#N/A,FALSE,"Assessment";#N/A,#N/A,FALSE,"Staffing";#N/A,#N/A,FALSE,"Hires";#N/A,#N/A,FALSE,"Assumptions"}</definedName>
    <definedName name="test" hidden="1">{"Reconciliation 151",#N/A,FALSE,"A"}</definedName>
    <definedName name="test1" hidden="1">{"Page 1",#N/A,FALSE,"Sheet1";"Page 2",#N/A,FALSE,"Sheet1"}</definedName>
    <definedName name="test2" hidden="1">{"Page 1",#N/A,FALSE,"Sheet1";"Page 2",#N/A,FALSE,"Sheet1"}</definedName>
    <definedName name="testpage" hidden="1">{"Page 1",#N/A,FALSE,"Sheet1";"Page 2",#N/A,FALSE,"Sheet1"}</definedName>
    <definedName name="TextRefCopyRangeCount" hidden="1">6</definedName>
    <definedName name="tgrgfdgfdg" hidden="1">{#N/A,#N/A,FALSE,"EXPENSE"}</definedName>
    <definedName name="tom" hidden="1">{#N/A,#N/A,FALSE,"EXPENSE"}</definedName>
    <definedName name="ton" hidden="1">{#N/A,#N/A,FALSE,"EXPENSE"}</definedName>
    <definedName name="Total_Emissions">#REF!</definedName>
    <definedName name="Total_Payment" localSheetId="0">Scheduled_Payment+Extra_Payment</definedName>
    <definedName name="TP_Footer_User" hidden="1">"combsk"</definedName>
    <definedName name="TP_Footer_Version" hidden="1">"v4.00"</definedName>
    <definedName name="TPAYNE" hidden="1">#REF!</definedName>
    <definedName name="TRANS_ALL">#REF!</definedName>
    <definedName name="TransMerchant">#REF!</definedName>
    <definedName name="tre" hidden="1">{#N/A,#N/A,FALSE,"Aging Summary";#N/A,#N/A,FALSE,"Ratio Analysis";#N/A,#N/A,FALSE,"Test 120 Day Accts";#N/A,#N/A,FALSE,"Tickmarks"}</definedName>
    <definedName name="TreeTrimming">#REF!</definedName>
    <definedName name="trend" hidden="1">{#N/A,#N/A,FALSE,"Aging Summary";#N/A,#N/A,FALSE,"Ratio Analysis";#N/A,#N/A,FALSE,"Test 120 Day Accts";#N/A,#N/A,FALSE,"Tickmarks"}</definedName>
    <definedName name="tresrtesrtresrftg" hidden="1">{#N/A,#N/A,FALSE,"EXPENSE"}</definedName>
    <definedName name="tresytyuijiukuyjfghgh" hidden="1">{#N/A,#N/A,FALSE,"EXPENSE"}</definedName>
    <definedName name="trtertertret" hidden="1">{#N/A,#N/A,FALSE,"EXPENSE"}</definedName>
    <definedName name="TRUPCALC">#REF!</definedName>
    <definedName name="TRUPVAR">#REF!</definedName>
    <definedName name="TST_YR">#REF!</definedName>
    <definedName name="tterr4r4" hidden="1">{#N/A,#N/A,FALSE,"ALLOC"}</definedName>
    <definedName name="ttttt" hidden="1">{#N/A,#N/A,FALSE,"EXPENSE"}</definedName>
    <definedName name="ttttttt" hidden="1">{#N/A,#N/A,FALSE,"ALLOC"}</definedName>
    <definedName name="ttttttttttttt" hidden="1">{#N/A,#N/A,FALSE,"EXPENSE"}</definedName>
    <definedName name="tutututu" hidden="1">{#N/A,#N/A,FALSE,"ALLOC"}</definedName>
    <definedName name="twrtesrsf" hidden="1">{#N/A,#N/A,FALSE,"EXPENSE"}</definedName>
    <definedName name="ty" hidden="1">{#N/A,#N/A,FALSE,"Aging Summary";#N/A,#N/A,FALSE,"Ratio Analysis";#N/A,#N/A,FALSE,"Test 120 Day Accts";#N/A,#N/A,FALSE,"Tickmarks"}</definedName>
    <definedName name="tyhtiiliklhjhgj" hidden="1">{#N/A,#N/A,FALSE,"ALLOC"}</definedName>
    <definedName name="tyseryuykiiukhjg" hidden="1">{#N/A,#N/A,FALSE,"EXPENSE"}</definedName>
    <definedName name="u6yr5y5yrty" hidden="1">{#N/A,#N/A,FALSE,"EXPENSE"}</definedName>
    <definedName name="UG_PRIMARY">#REF!</definedName>
    <definedName name="UGPrimary_wBranch">#REF!</definedName>
    <definedName name="UI_BS_DATA">#REF!</definedName>
    <definedName name="UI_DATA_ANNUAL">#REF!</definedName>
    <definedName name="UnderOverCCR">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Data">#REF!</definedName>
    <definedName name="uryryryry" hidden="1">{#N/A,#N/A,FALSE,"ALLOC"}</definedName>
    <definedName name="UserPass" hidden="1">"verify"</definedName>
    <definedName name="uturfhfh" hidden="1">{#N/A,#N/A,FALSE,"EXPENSE"}</definedName>
    <definedName name="utututt" hidden="1">{#N/A,#N/A,FALSE,"EXPENSE"}</definedName>
    <definedName name="utututu" hidden="1">{#N/A,#N/A,FALSE,"EXPENSE"}</definedName>
    <definedName name="utuyututyu" hidden="1">{#N/A,#N/A,FALSE,"EXPENSE"}</definedName>
    <definedName name="utyurturhfg" hidden="1">{#N/A,#N/A,FALSE,"EXPENSE"}</definedName>
    <definedName name="utyutfghgf" hidden="1">{#N/A,#N/A,FALSE,"EXPENSE"}</definedName>
    <definedName name="uuututu" hidden="1">{#N/A,#N/A,FALSE,"EXPENSE"}</definedName>
    <definedName name="uuuuu" hidden="1">{#N/A,#N/A,FALSE,"EXPENSE"}</definedName>
    <definedName name="uuuuuu" hidden="1">{#N/A,#N/A,FALSE,"EXPENSE"}</definedName>
    <definedName name="uytututut" hidden="1">{#N/A,#N/A,FALSE,"EXPENSE"}</definedName>
    <definedName name="uytutyht" hidden="1">{#N/A,#N/A,FALSE,"ALLOC"}</definedName>
    <definedName name="Values_Entered" localSheetId="0">IF(Loan_Amount*Interest_Rate*Loan_Years*Loan_Start&gt;0,1,0)</definedName>
    <definedName name="VARIANCE">#REF!,#REF!</definedName>
    <definedName name="VARIANCE2">#REF!,#REF!</definedName>
    <definedName name="VARIANCESUMMARY">#REF!</definedName>
    <definedName name="vcscvbxvbfvb" hidden="1">{#N/A,#N/A,FALSE,"EXPENSE"}</definedName>
    <definedName name="versionnumber">"2.00"</definedName>
    <definedName name="wearwaerwearfefr" hidden="1">{#N/A,#N/A,FALSE,"ALLOC"}</definedName>
    <definedName name="weqeqwewqewewe" hidden="1">{#N/A,#N/A,FALSE,"EXPENSE"}</definedName>
    <definedName name="weqweqweqw" hidden="1">{#N/A,#N/A,FALSE,"EXPENSE"}</definedName>
    <definedName name="werwerwerwefrd" hidden="1">{#N/A,#N/A,FALSE,"ALLOC"}</definedName>
    <definedName name="wfvsd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H_DEPOSITS">#REF!</definedName>
    <definedName name="WHLPVVAR">#REF!</definedName>
    <definedName name="WKSH">#REF!</definedName>
    <definedName name="wrn.114." hidden="1">{#N/A,#N/A,FALSE,"PAGE-114";#N/A,#N/A,FALSE,"Directions"}</definedName>
    <definedName name="wrn.3cases." hidden="1">{#N/A,"Base",FALSE,"Dividend";#N/A,"Conservative",FALSE,"Dividend";#N/A,"Downside",FALSE,"Dividend"}</definedName>
    <definedName name="wrn.740._.Closeout._.Support." hidden="1">{#N/A,#N/A,FALSE,"CR3 Allocations Recon";#N/A,#N/A,FALSE,"Inv - ALL";#N/A,#N/A,FALSE,"SCH 1B";"O&amp;M Adjust Detail View",#N/A,FALSE,"SCH E - O&amp;M Adjust to Cash";#N/A,#N/A,FALSE,"Nuclear O&amp;M System Allocs";#N/A,#N/A,FALSE,"Florida A&amp;G System Allocations"}</definedName>
    <definedName name="wrn.Accretion." hidden="1">{"Accretion",#N/A,FALSE,"Assum"}</definedName>
    <definedName name="wrn.Aging._.and._.Trend._.Analysis." hidden="1">{#N/A,#N/A,FALSE,"Aging Summary";#N/A,#N/A,FALSE,"Ratio Analysis";#N/A,#N/A,FALSE,"Test 120 Day Accts";#N/A,#N/A,FALSE,"Tickmarks"}</definedName>
    <definedName name="wrn.Alachua." hidden="1">{#N/A,#N/A,TRUE,"Inv - Alac";#N/A,#N/A,TRUE,"Nuclear Fuel";#N/A,#N/A,TRUE,"Nuclear Invoice";#N/A,#N/A,TRUE,"Sch A - Alachua";#N/A,#N/A,TRUE,"Gen Replace Cap";#N/A,#N/A,TRUE,"SCHED C - Alachua"}</definedName>
    <definedName name="wrn.All._.Pages." hidden="1">{"total page",#N/A,FALSE,"Gib 5 June 01";"WVPA Page",#N/A,FALSE,"Gib 5 June 01";"IMPA Page",#N/A,FALSE,"Gib 5 June 01"}</definedName>
    <definedName name="wrn.All_Sheets." hidden="1">{#N/A,#N/A,FALSE,"CONT_MWH";#N/A,#N/A,FALSE,"CONT_MW";#N/A,#N/A,FALSE,"MIN_MWH";#N/A,#N/A,FALSE,"MIN_MW";#N/A,#N/A,FALSE,"BASECASE_MWH";#N/A,#N/A,FALSE,"BASECASE_MW"}</definedName>
    <definedName name="wrn.ALLOC." hidden="1">{#N/A,#N/A,FALSE,"ALLOC"}</definedName>
    <definedName name="wrn.Analysis." hidden="1">{"Analysis",#N/A,FALSE,"Analysis";"Details",#N/A,FALSE,"Analysis"}</definedName>
    <definedName name="wrn.Assumptions." hidden="1">{"Assumptions",#N/A,FALSE,"Assum"}</definedName>
    <definedName name="wrn.balsheet." hidden="1">{"balsheet",#N/A,FALSE,"A"}</definedName>
    <definedName name="wrn.CAG." hidden="1">{#N/A,#N/A,FALSE,"CAG"}</definedName>
    <definedName name="wrn.capandinputs." hidden="1">{"capital",#N/A,FALSE,"Analysis";"input data",#N/A,FALSE,"Analysis"}</definedName>
    <definedName name="wrn.CGE" hidden="1">{#N/A,#N/A,TRUE,"CIN-11";#N/A,#N/A,TRUE,"CIN-13";#N/A,#N/A,TRUE,"CIN-14";#N/A,#N/A,TRUE,"CIN-16";#N/A,#N/A,TRUE,"CIN-17";#N/A,#N/A,TRUE,"CIN-18";#N/A,#N/A,TRUE,"CIN Earnings To Fixed Charges";#N/A,#N/A,TRUE,"CIN Financial Ratios";#N/A,#N/A,TRUE,"CIN-IS";#N/A,#N/A,TRUE,"CIN-BS";#N/A,#N/A,TRUE,"CIN-CS";#N/A,#N/A,TRUE,"Invest In Unconsol Subs"}</definedName>
    <definedName name="wrn.check." hidden="1">{#N/A,#N/A,FALSE,"Input";#N/A,#N/A,FALSE,"1997";#N/A,#N/A,FALSE,"1996";#N/A,#N/A,FALSE,"1995";#N/A,#N/A,FALSE,"1994";#N/A,#N/A,FALSE,"1993";#N/A,#N/A,FALSE,"1993-1";#N/A,#N/A,FALSE,"1992";#N/A,#N/A,FALSE,"1991";#N/A,#N/A,FALSE,"1990";#N/A,#N/A,FALSE,"1989";#N/A,#N/A,FALSE,"1988"}</definedName>
    <definedName name="wrn.Complete." hidden="1">{"mad0291 - Personal View",#N/A,FALSE,"FEG";#N/A,#N/A,FALSE,"Carolinas";#N/A,#N/A,FALSE,"Indiana";#N/A,#N/A,FALSE,"OH-KY";#N/A,#N/A,FALSE,"MW";#N/A,#N/A,FALSE,"Other Retail";#N/A,#N/A,FALSE,"Other ";#N/A,#N/A,FALSE,"Other-Summary";#N/A,#N/A,FALSE,"Tiepoints";#N/A,#N/A,FALSE,"Roll";#N/A,#N/A,FALSE,"Generation"}</definedName>
    <definedName name="wrn.Complete._.Report." hidden="1">{"Mwh Summary",#N/A,FALSE,"Mwh Analysis";"Mwh Monthly Analysis",#N/A,FALSE,"Mwh Analysis";"Burn Summary",#N/A,FALSE,"Burned Analysis";"Burn Monthly Analysis",#N/A,FALSE,"Burned Analysis";"Summary 2008",#N/A,FALSE,"Summary 2008"}</definedName>
    <definedName name="wrn.Config._.and._.Calcs." hidden="1">{#N/A,#N/A,FALSE,"Configuration";#N/A,#N/A,FALSE,"Summary of Transaction";#N/A,#N/A,FALSE,"Calculations"}</definedName>
    <definedName name="wrn.CPB." hidden="1">{#N/A,#N/A,FALSE,"CPB"}</definedName>
    <definedName name="wrn.CR3._.All._.Invoices." hidden="1">{#N/A,#N/A,FALSE,"Inv - ALL";#N/A,#N/A,FALSE,"Inv - Alac";#N/A,#N/A,FALSE,"Inv - Bush";#N/A,#N/A,FALSE,"Inv - Gaine";#N/A,#N/A,FALSE,"Inv - Kiss";#N/A,#N/A,FALSE,"Inv - Lee";#N/A,#N/A,FALSE,"Inv - NSB";#N/A,#N/A,FALSE,"Inv - Ocala";#N/A,#N/A,FALSE,"Inv - Orlando";#N/A,#N/A,FALSE,"Inv - Seminole"}</definedName>
    <definedName name="wrn.Credit._.Summary." hidden="1">{#N/A,#N/A,FALSE,"Credit Summary"}</definedName>
    <definedName name="wrn.edcredit." hidden="1">{"edcredit",#N/A,FALSE,"edcredit"}</definedName>
    <definedName name="wrn.Executive._.Reports.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hibits._.Clean." hidden="1">{"Exhibit 1",#N/A,FALSE,"MCMANEUS EXH 1";"Exhibit 5",#N/A,FALSE,"MCMANEUS EXH 5";"Exhibit 6",#N/A,FALSE,"MCMANEUS EXH 6";"Exhibit 7",#N/A,FALSE,"MCMANEUS EXH 7";"Exhibit 8",#N/A,FALSE,"MCMANEUS EXH 8";"Exhibit 9",#N/A,FALSE,"MCMANEUS EXH 9"}</definedName>
    <definedName name="wrn.EXPENSE." hidden="1">{#N/A,#N/A,FALSE,"EXPENSE"}</definedName>
    <definedName name="wrn.FCB." hidden="1">{"FCB_ALL",#N/A,FALSE,"FCB"}</definedName>
    <definedName name="wrn.fcb2" hidden="1">{"FCB_ALL",#N/A,FALSE,"FCB"}</definedName>
    <definedName name="wrn.Financials.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ull." hidden="1">{#N/A,#N/A,TRUE,"Summary";#N/A,#N/A,TRUE,"Sales";#N/A,#N/A,TRUE,"Production";#N/A,#N/A,TRUE,"Quality";#N/A,#N/A,TRUE,"Plant";#N/A,#N/A,TRUE,"Savings";#N/A,#N/A,TRUE,"Inc. Stmt.";#N/A,#N/A,TRUE,"Cash Flow";#N/A,#N/A,TRUE,"Deprec";#N/A,#N/A,TRUE,"Misc"}</definedName>
    <definedName name="wrn.GIS." hidden="1">{#N/A,#N/A,FALSE,"GIS"}</definedName>
    <definedName name="wrn.GL._.151._.FUEL._.REPORT." hidden="1">{#N/A,#N/A,FALSE,"ISSUES";#N/A,#N/A,FALSE,"BALANCE";#N/A,#N/A,FALSE,"RECEIPTS"}</definedName>
    <definedName name="wrn.GL._.154._.BALANCE." hidden="1">{#N/A,#N/A,FALSE,"BALANCE"}</definedName>
    <definedName name="wrn.GL154._.ISSUES." hidden="1">{#N/A,#N/A,FALSE,"ISSUES"}</definedName>
    <definedName name="wrn.GL154._.RECEIPTS." hidden="1">{#N/A,#N/A,FALSE,"RECEIPTS"}</definedName>
    <definedName name="wrn.GL154._.SALVAGE." hidden="1">{#N/A,#N/A,FALSE,"SALVAGE"}</definedName>
    <definedName name="wrn.GL154._.SYSTEM._.LEDGER._.REPORTS." hidden="1">{#N/A,#N/A,FALSE,"BALANCE";#N/A,#N/A,FALSE,"ISSUES";#N/A,#N/A,FALSE,"RECEIPTS";#N/A,#N/A,FALSE,"SALVAGE"}</definedName>
    <definedName name="wrn.HNZ." hidden="1">{#N/A,#N/A,FALSE,"HNZ"}</definedName>
    <definedName name="wrn.INT." hidden="1">{#N/A,#N/A,FALSE,"EXPENSE"}</definedName>
    <definedName name="wrn.InterSystem." hidden="1">{"Purchases",#N/A,TRUE,"Sheet1";"Sales",#N/A,TRUE,"Sheet1"}</definedName>
    <definedName name="wrn.Jury.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K." hidden="1">{#N/A,#N/A,FALSE,"K"}</definedName>
    <definedName name="wrn.Key._.Messages." hidden="1">{"mad0291 - Personal View",#N/A,FALSE,"FEG";#N/A,#N/A,FALSE,"Carolinas";#N/A,#N/A,FALSE,"OH-KY";#N/A,#N/A,FALSE,"Indiana";#N/A,#N/A,FALSE,"Other Retail";#N/A,#N/A,FALSE,"Other "}</definedName>
    <definedName name="wrn.KeyCorp._.Summary." hidden="1">{#N/A,#N/A,FALSE,"Mike"}</definedName>
    <definedName name="wrn.LEM." hidden="1">{#N/A,#N/A,TRUE,"Summary";#N/A,#N/A,TRUE,"Sales";#N/A,#N/A,TRUE,"Inc. Stmt.";#N/A,#N/A,TRUE,"Cash Flow"}</definedName>
    <definedName name="wrn.MBTUs." hidden="1">{"MBTUs",#N/A,FALSE,"A"}</definedName>
    <definedName name="wrn.MCCRK." hidden="1">{#N/A,#N/A,FALSE,"MCCRK"}</definedName>
    <definedName name="wrn.Monthly._.Report." hidden="1">{"Mwh Monthly Analysis",#N/A,FALSE,"Mwh Analysis";"Burn Monthly Analysis",#N/A,FALSE,"Burned Analysis"}</definedName>
    <definedName name="wrn.NA." hidden="1">{#N/A,#N/A,FALSE,"NA"}</definedName>
    <definedName name="wrn.NCDSM." hidden="1">{"NC DSM",#N/A,FALSE,"SCHEDULE A; NC"}</definedName>
    <definedName name="wrn.ND._.Schedules._.Clean." hidden="1">{"ND2300a",#N/A,FALSE,"ND2300(a)";"ND2300b",#N/A,FALSE,"ND2300(b)";"ND2300c",#N/A,FALSE,"ND2300(c)";"ND2301",#N/A,FALSE,"ND2301";"ND2302a",#N/A,FALSE,"ND2302(a)";"ND2302b",#N/A,FALSE,"ND2302(b)";"ND2302c",#N/A,FALSE,"ND2302(c)";"ND2304",#N/A,FALSE,"ND2304";"ND2305",#N/A,FALSE,"ND2305";"ND2306",#N/A,FALSE,"ND2306";"ND2310a",#N/A,FALSE,"ND2310(a)";"ND2310b",#N/A,FALSE,"ND2310(b)";"ND2310c",#N/A,FALSE,"ND2310(c)";"ND2320",#N/A,FALSE,"ND2320";"ND2321",#N/A,FALSE,"ND2321";"ND2330a",#N/A,FALSE,"ND2330(a)";"ND2330b",#N/A,FALSE,"ND2330(b)";"ND2330c",#N/A,FALSE,"ND2330(c)";"ND2332",#N/A,FALSE,"ND2332";"ND2340",#N/A,FALSE,"ND2340";"ND2341",#N/A,FALSE,"ND2341";"ND2350a",#N/A,FALSE,"ND2350(a)";"ND2350b",#N/A,FALSE,"ND2350(b)";"ND2350c",#N/A,FALSE,"ND2350(c)";"ND2360",#N/A,FALSE,"ND2360";"ND2410",#N/A,FALSE,"ND2410"}</definedName>
    <definedName name="wrn.Ocala" hidden="1">{#N/A,#N/A,TRUE,"Inv - Alac";#N/A,#N/A,TRUE,"Nuclear Fuel";#N/A,#N/A,TRUE,"Nuclear Invoice";#N/A,#N/A,TRUE,"Sch A - Alachua";#N/A,#N/A,TRUE,"Gen Replace Cap";#N/A,#N/A,TRUE,"SCHED C - Alachua"}</definedName>
    <definedName name="wrn.Page._.1." hidden="1">{"Page 1",#N/A,FALSE,"Sheet1";"Page 2",#N/A,FALSE,"Sheet1"}</definedName>
    <definedName name="wrn.PORTFOLIO." hidden="1">{#N/A,#N/A,FALSE,"TOTAL";#N/A,#N/A,FALSE,"SERIES l";#N/A,#N/A,FALSE,"1993A";#N/A,#N/A,FALSE,"1994A";#N/A,#N/A,FALSE,"SERIES ll";#N/A,#N/A,FALSE,"1995A";#N/A,#N/A,FALSE,"1995B";#N/A,#N/A,FALSE,"1996A";#N/A,#N/A,FALSE,"SERIES lll";#N/A,#N/A,FALSE,"1996lllA-R";#N/A,#N/A,FALSE,"1996lllCD"}</definedName>
    <definedName name="wrn.PREMDISC." hidden="1">{#N/A,#N/A,FALSE,"EXPENSE"}</definedName>
    <definedName name="wrn.print." hidden="1">{"Input",#N/A,FALSE,"Input";"trueup",#N/A,FALSE,"Input";"Interest",#N/A,FALSE,"Input"}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Exhibits." hidden="1">{"EXHSPortrait1",#N/A,FALSE,"EXHIBITS";"EXHSLandscape",#N/A,FALSE,"EXHIBITS";"EXHSPortrait2",#N/A,FALSE,"EXHIBITS";"EXHSPortrait3",#N/A,FALSE,"EXHIBITS";"EXHSPortrait4",#N/A,FALSE,"EXHIBITS"}</definedName>
    <definedName name="wrn.PY_Sum." hidden="1">{"PY_SumDol",#N/A,TRUE,"Revenue";"PY_SumPct",#N/A,TRUE,"Revenue"}</definedName>
    <definedName name="wrn.Rate._.Reports." hidden="1">{#N/A,#N/A,FALSE,"Monthly Rate By Activity";#N/A,#N/A,FALSE,"Hourly Rate By Activity";#N/A,#N/A,FALSE,"Monthly Rate By Custom Resource";#N/A,#N/A,FALSE,"Hourly Rate By Custom Resource"}</definedName>
    <definedName name="wrn.Reconciliation._.151." hidden="1">{"Reconciliation 151",#N/A,FALSE,"A"}</definedName>
    <definedName name="wrn.Rippert.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SCDSM." hidden="1">{"SC DSM",#N/A,FALSE,"SCHEDULE A; SC"}</definedName>
    <definedName name="wrn.Schedule._.2c." hidden="1">{"Schedule 2c",#N/A,FALSE,"SCHEDULE2c"}</definedName>
    <definedName name="wrn.Schedule._.5." hidden="1">{"Schedule 5",#N/A,FALSE,"A"}</definedName>
    <definedName name="wrn.Staffing." hidden="1">{#N/A,#N/A,FALSE,"Assessment";#N/A,#N/A,FALSE,"Staffing";#N/A,#N/A,FALSE,"Hires";#N/A,#N/A,FALSE,"Assumptions"}</definedName>
    <definedName name="wrn.Staffing._.Inputs." hidden="1">{#N/A,#N/A,FALSE,"Overall Staffing Review";#N/A,#N/A,FALSE,"Detailed Resource Mix Review";#N/A,#N/A,FALSE,"Detailed Pyramid Review";#N/A,#N/A,FALSE,"Hours By Activity";#N/A,#N/A,FALSE,"Hours By Custom Resource"}</definedName>
    <definedName name="wrn.Staffing1" hidden="1">{#N/A,#N/A,FALSE,"Assessment";#N/A,#N/A,FALSE,"Staffing";#N/A,#N/A,FALSE,"Hires";#N/A,#N/A,FALSE,"Assumptions"}</definedName>
    <definedName name="wrn.STAND_ALONE_BOTH." hidden="1">{"FCB_ALL",#N/A,FALSE,"FCB";"GREY_ALL",#N/A,FALSE,"GREY"}</definedName>
    <definedName name="wrn.STETSON.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wrn.Steve._.Package." hidden="1">{#N/A,#N/A,TRUE,"Inv - ALL";#N/A,#N/A,TRUE,"Nuclear Fuel";#N/A,#N/A,TRUE,"Nuclear Invoice";#N/A,#N/A,TRUE,"Sch A - All Participants";#N/A,#N/A,TRUE,"SCHED C All Part";#N/A,#N/A,TRUE,"Gen Replace Cap";#N/A,#N/A,TRUE,"Final Budget";#N/A,#N/A,TRUE,"Mat &amp; Sup Inventory";#N/A,#N/A,TRUE,"SCHED D";#N/A,#N/A,TRUE,"Common Facilities";#N/A,#N/A,TRUE,"External Facilities";#N/A,#N/A,TRUE,"SCHEDULE E";#N/A,#N/A,TRUE,"SCH E - O&amp;M Adjust to Cash";#N/A,#N/A,TRUE,"Nuclear O&amp;M Expenses";#N/A,#N/A,TRUE,"Nuclear O&amp;M Outage Exp";#N/A,#N/A,TRUE,"SCHEDULE 1B";#N/A,#N/A,TRUE,"A&amp;G PT and Ben";#N/A,#N/A,TRUE,"CR3 Tax and Benefits ";#N/A,#N/A,TRUE,"Florida A&amp;G Expense";#N/A,#N/A,TRUE,"Inv - Alac";#N/A,#N/A,TRUE,"Inv - Bush";#N/A,#N/A,TRUE,"Inv - Gaine";#N/A,#N/A,TRUE,"Inv - Kiss";#N/A,#N/A,TRUE,"Inv - Lee";#N/A,#N/A,TRUE,"Inv - NSB";#N/A,#N/A,TRUE,"Inv - Ocala";#N/A,#N/A,TRUE,"Inv - Orlando";#N/A,#N/A,TRUE,"Inv - Seminole"}</definedName>
    <definedName name="wrn.Summary._.Report." hidden="1">{"Mwh Summary",#N/A,FALSE,"Mwh Analysis";"Burn Summary",#N/A,FALSE,"Burned Analysis";"Summary 2008",#N/A,FALSE,"Summary 2008"}</definedName>
    <definedName name="wrn.Supplemental._.Information." hidden="1">{#N/A,#N/A,FALSE,"Assumptions";#N/A,#N/A,FALSE,"DNP Expense Summary";#N/A,#N/A,FALSE,"Sensitivity Analysis"}</definedName>
    <definedName name="wrn.TESTS." hidden="1">{"PAGE_1",#N/A,FALSE,"MONTH"}</definedName>
    <definedName name="wrn.Trading._.Summary." hidden="1">{#N/A,#N/A,FALSE,"Trading Summary"}</definedName>
    <definedName name="wrn.Unit._.Financials." hidden="1">{#N/A,"1",TRUE,"Financials";#N/A,"2",TRUE,"Financials";#N/A,"3",TRUE,"Financials";#N/A,"4",TRUE,"Financials";#N/A,"5",TRUE,"Financials";#N/A,"6",TRUE,"Financials";#N/A,"7",TRUE,"Financials";#N/A,"8",TRUE,"Financials";#N/A,"9",TRUE,"Financials";#N/A,"11",TRUE,"Financials";#N/A,"10",TRUE,"Financials";#N/A,"12",TRUE,"Financials";#N/A,"13",TRUE,"Financials";#N/A,"14",TRUE,"Financials";#N/A,"15",TRUE,"Financials";#N/A,"16",TRUE,"Financials";#N/A,"17",TRUE,"Financials";#N/A,"18",TRUE,"Financials";#N/A,"19",TRUE,"Financials";#N/A,"20",TRUE,"Financials";#N/A,"21",TRUE,"Financials";#N/A,"22",TRUE,"Financials";#N/A,"23",TRUE,"Financials";#N/A,"24",TRUE,"Financials";#N/A,"25",TRUE,"Financials";#N/A,"26",TRUE,"Financials";#N/A,"27",TRUE,"Financials";#N/A,"28",TRUE,"Financials";#N/A,"29",TRUE,"Financials";#N/A,"30",TRUE,"Financials";#N/A,"31",TRUE,"Financials";#N/A,"32",TRUE,"Financials";#N/A,"33",TRUE,"Financials";#N/A,"34",TRUE,"Financials";#N/A,"35",TRUE,"Financials";#N/A,"36",TRUE,"Financials";#N/A,"37",TRUE,"Financials";#N/A,"38",TRUE,"Financials";#N/A,"39",TRUE,"Financials";#N/A,"40",TRUE,"Financials";#N/A,"41",TRUE,"Financials";#N/A,"42",TRUE,"Financials";#N/A,"43",TRUE,"Financials";#N/A,"44",TRUE,"Financials";#N/A,"45",TRUE,"Financials";#N/A,"46",TRUE,"Financials";#N/A,"47",TRUE,"Financials";#N/A,"48",TRUE,"Financials";#N/A,"49",TRUE,"Financials";#N/A,"50",TRUE,"Financials";#N/A,"51",TRUE,"Financials";#N/A,"52",TRUE,"Financials";#N/A,"53",TRUE,"Financials";#N/A,"54",TRUE,"Financials";#N/A,"55",TRUE,"Financials";#N/A,"56",TRUE,"Financials";#N/A,"59",TRUE,"Financials";#N/A,"57",TRUE,"Financials";#N/A,"58",TRUE,"Financials";#N/A,"60",TRUE,"Financials";#N/A,"61",TRUE,"Financials";#N/A,"62",TRUE,"Financials";#N/A,"63",TRUE,"Financials";#N/A,"64",TRUE,"Financials";#N/A,"65",TRUE,"Financials";#N/A,"66",TRUE,"Financials";#N/A,"67",TRUE,"Financials";#N/A,"68",TRUE,"Financials";#N/A,"69",TRUE,"Financials";#N/A,"70",TRUE,"Financials";#N/A,"71",TRUE,"Financials";#N/A,"72",TRUE,"Financials";#N/A,"73",TRUE,"Financials";#N/A,"74",TRUE,"Financials";#N/A,"75",TRUE,"Financials";#N/A,"76",TRUE,"Financials";#N/A,"77",TRUE,"Financials";#N/A,"78",TRUE,"Financials";#N/A,"79",TRUE,"Financials";#N/A,"80",TRUE,"Financials"}</definedName>
    <definedName name="wrn.USA." hidden="1">{#N/A,#N/A,FALSE,"USA"}</definedName>
    <definedName name="wrn.Workfile." hidden="1">{"Sch 2c Workfile",#N/A,FALSE,"SCHEDULE2c";"Sch 2c Coal Workfile",#N/A,FALSE,"SCHEDULE2c";"Sch 2c SB3 Workfile",#N/A,FALSE,"SCHEDULE2c";"Sch 2c CT Gen Workfile",#N/A,FALSE,"SCHEDULE2c";"Sch 2c Hydro Workfile",#N/A,FALSE,"SCHEDULE2c";"Sch 2c Nuc $ Workfile",#N/A,FALSE,"SCHEDULE2c";"Sch 2c Nuc Cap Workfile",#N/A,FALSE,"SCHEDULE2c";"Sch 2c Recovery Workfile",#N/A,FALSE,"SCHEDULE2c"}</definedName>
    <definedName name="wrn.Workfile._.All." hidden="1">{"Inputs Workfile",#N/A,FALSE,"INPUTS";"Env Cost Workfile",#N/A,FALSE,"Env Costs";"NucGen Workfile",#N/A,FALSE,"NUCGEN";"Catawba Workfile",#N/A,FALSE,"CATAWBA";"Sales Workfile",#N/A,FALSE,"SALES";"Outages Workfile",#N/A,FALSE,"OUTAGES";"ProjFuel Workfile",#N/A,FALSE,"PROJ FUEL";"ProjGen Workfile",#N/A,FALSE,"PROJ GEN";"Price for Forecast Workfile",#N/A,FALSE,"Price for Forecast Sales";"Exhibit 1 Workfile",#N/A,FALSE,"MCMANEUS EXH 1";"Exhibit 5 Workfile",#N/A,FALSE,"MCMANEUS EXH 5";"Exhibit 6 Workfile",#N/A,FALSE,"MCMANEUS EXH 6";"Exhibit 7 Workfile",#N/A,FALSE,"MCMANEUS EXH 7";"Exhibit 8 Workfile",#N/A,FALSE,"MCMANEUS EXH 8";"Exhibit 9 Workfile",#N/A,FALSE,"MCMANEUS EXH 9";"Analysis Workfile",#N/A,FALSE,"Fuel Factor Analysis"}</definedName>
    <definedName name="wrn.WWY." hidden="1">{#N/A,#N/A,FALSE,"WWY"}</definedName>
    <definedName name="wrt" hidden="1">{#N/A,#N/A,FALSE,"EXPENSE"}</definedName>
    <definedName name="wrwerrwer" hidden="1">{#N/A,#N/A,FALSE,"ALLOC"}</definedName>
    <definedName name="wtyu" hidden="1">{#N/A,#N/A,FALSE,"Aging Summary";#N/A,#N/A,FALSE,"Ratio Analysis";#N/A,#N/A,FALSE,"Test 120 Day Accts";#N/A,#N/A,FALSE,"Tickmarks"}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print1." hidden="1">{TRUE,TRUE,-0.8,-17,618,364.2,FALSE,FALSE,TRUE,TRUE,0,1,#N/A,1,#N/A,16.9245283018868,24.2272727272727,1,FALSE,FALSE,3,TRUE,1,FALSE,100,"Swvu.print1.","ACwvu.print1.",1,FALSE,FALSE,0.75,0.75,1,1,2,"&amp;L&amp;""Times New Roman""&amp;BCS First Boston&amp;C&amp;""Times New Roman""&amp;12&amp;BAUTOFINANCE GROUP, INC.
AFG 1992-A Grantor Trust Loss and Delinquency Analysis&amp;""Courier""&amp;10&amp;B
","",TRUE,FALSE,FALSE,FALSE,1,#N/A,1,1,"=R8C1:R77C31",FALSE,#N/A,#N/A,FALSE,FALSE}</definedName>
    <definedName name="wvu.print2." hidden="1">{TRUE,TRUE,-0.8,-17,618,364.2,FALSE,FALSE,TRUE,TRUE,0,26,#N/A,1,#N/A,15.7285714285714,24.2272727272727,1,FALSE,FALSE,3,TRUE,1,FALSE,100,"Swvu.print2.","ACwvu.print2.",1,FALSE,FALSE,0.75,0.75,1,1,2,"&amp;L&amp;""Times New Roman""&amp;BCS First Boston&amp;C&amp;""Times New Roman""&amp;12&amp;BAUTOFINANCE GROUP, INC.
AFG 1992-A Grantor Trust Loss and Delinquency Analysis&amp;""Courier""&amp;10&amp;B
","",TRUE,FALSE,FALSE,FALSE,1,#N/A,1,1,"=R7C33:R84C63",FALSE,#N/A,#N/A,FALSE,FALSE}</definedName>
    <definedName name="wvu.print3." hidden="1">{TRUE,TRUE,-0.8,-17,618,364.2,FALSE,FALSE,TRUE,TRUE,0,58,#N/A,1,#N/A,15.7285714285714,24.2272727272727,1,FALSE,FALSE,3,TRUE,1,FALSE,100,"Swvu.print3.","ACwvu.print3.",1,FALSE,FALSE,0.75,0.75,1,1,2,"&amp;L&amp;""Times New Roman""&amp;BCS First Boston&amp;C&amp;""Times New Roman""&amp;12&amp;BAUTOFINANCE GROUP, INC.
AFG 1992-A Grantor Trust Loss and Delinquency Analysis&amp;""Courier""&amp;10&amp;B
","",TRUE,FALSE,FALSE,FALSE,1,#N/A,1,1,"=R7C65:R53C95",FALSE,#N/A,#N/A,FALSE,FALSE}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wwwwww" hidden="1">{#N/A,#N/A,FALSE,"EXPENSE"}</definedName>
    <definedName name="x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Xbrl_Tag_02ead093_8098_4561_b1a6_35aad0b3b539" hidden="1">#REF!</definedName>
    <definedName name="Xbrl_Tag_075d33f9_8d44_4b5e_8fc8_85eada4f464a" hidden="1">#REF!</definedName>
    <definedName name="Xbrl_Tag_0a527475_1b41_4c03_bf3e_82e631232d6b" hidden="1">#REF!</definedName>
    <definedName name="Xbrl_Tag_0bc4560b_9d42_4e7c_bfcf_072f8e0e087b" hidden="1">#REF!</definedName>
    <definedName name="Xbrl_Tag_0c54907b_74c4_4d3a_b16d_9d5b6191a8f0" hidden="1">#REF!</definedName>
    <definedName name="Xbrl_Tag_0f074d5a_3373_452d_affc_9e3adc16f0cc" hidden="1">#REF!</definedName>
    <definedName name="Xbrl_Tag_10857a19_f8a4_4178_b6d5_1f56875498d8" hidden="1">#REF!</definedName>
    <definedName name="Xbrl_Tag_157035cb_bd67_4700_bac9_8654f3e0e9d9" hidden="1">#REF!</definedName>
    <definedName name="Xbrl_Tag_1a17ee58_77be_41d6_a839_b459b55e8e50" hidden="1">#REF!</definedName>
    <definedName name="Xbrl_Tag_1d7e0664_9af3_4cfd_93bd_b4acb420ada8" hidden="1">#REF!</definedName>
    <definedName name="Xbrl_Tag_1f22c9c6_d780_4c43_95fb_8b6123261b05" hidden="1">#REF!</definedName>
    <definedName name="Xbrl_Tag_25b41a93_9486_45f9_8873_cc646f7592ac" hidden="1">#REF!</definedName>
    <definedName name="Xbrl_Tag_3389f7d8_f533_46e1_b4e3_fbec1f4d27f5" hidden="1">#REF!</definedName>
    <definedName name="Xbrl_Tag_359d872e_df59_485a_a441_e3067597753f" hidden="1">#REF!</definedName>
    <definedName name="Xbrl_Tag_359eab43_6bae_4f5a_8af7_8f81553cd43d" hidden="1">#REF!</definedName>
    <definedName name="Xbrl_Tag_3a2d5606_5470_4db9_9313_3dc1f43a8b30" hidden="1">#REF!</definedName>
    <definedName name="Xbrl_Tag_3b572db0_b5be_49cb_9497_3be0c26ec438" hidden="1">#REF!</definedName>
    <definedName name="Xbrl_Tag_3e2a4b0f_a9ba_404c_8c83_bbd3862592e4" hidden="1">#REF!</definedName>
    <definedName name="Xbrl_Tag_3f1c33f0_bff2_4296_9181_d7cc1cb508ad" hidden="1">#REF!</definedName>
    <definedName name="Xbrl_Tag_43160aa8_61a0_4559_8ee5_d6da660cfd7b" hidden="1">#REF!</definedName>
    <definedName name="Xbrl_Tag_47e22a59_7971_444b_8e73_01e5291185bb" hidden="1">#REF!</definedName>
    <definedName name="Xbrl_Tag_5225a8bc_9d76_4e4d_8197_37f70d298267" hidden="1">#REF!</definedName>
    <definedName name="Xbrl_Tag_56e27846_9e07_4473_ad08_7bb4a5bf7faa" hidden="1">#REF!</definedName>
    <definedName name="Xbrl_Tag_5b7286ee_d427_4e54_9399_1a836cd32976" hidden="1">#REF!</definedName>
    <definedName name="Xbrl_Tag_5e2f6e4c_effc_4374_9096_f6a66490bc43" hidden="1">#REF!</definedName>
    <definedName name="Xbrl_Tag_5e4ed468_08c0_4e10_b780_063e9fad75bb" hidden="1">#REF!</definedName>
    <definedName name="Xbrl_Tag_5efedf90_6eb4_4d47_8343_cb1307f08d80" hidden="1">#REF!</definedName>
    <definedName name="Xbrl_Tag_60671786_7f0e_4efe_b101_fc89065bbbc4" hidden="1">#REF!</definedName>
    <definedName name="Xbrl_Tag_60802841_ecf0_4e57_a96e_084d65541dcb" hidden="1">#REF!</definedName>
    <definedName name="Xbrl_Tag_6b90dd42_fcd8_4968_8afd_6736492259b1" hidden="1">#REF!</definedName>
    <definedName name="Xbrl_Tag_6e1527a0_8e9b_41c7_b670_b6099df9c72f" hidden="1">#REF!</definedName>
    <definedName name="Xbrl_Tag_7003e101_ef6f_40fd_959a_81c14d2cf88a" hidden="1">#REF!</definedName>
    <definedName name="Xbrl_Tag_7120f3c6_2d5d_417b_9dd0_ecab9471dbc9" hidden="1">#REF!</definedName>
    <definedName name="Xbrl_Tag_717e1b49_4a4d_41a2_8691_a3ef7d067cf1" hidden="1">#REF!</definedName>
    <definedName name="Xbrl_Tag_729b319e_8812_4e23_9b44_cd813ffaf1fe" hidden="1">#REF!</definedName>
    <definedName name="Xbrl_Tag_74e27f18_3a0d_499e_a65b_355cefde250d" hidden="1">#REF!</definedName>
    <definedName name="Xbrl_Tag_76377ee8_44ec_4706_b36c_e475d4a6cffc" hidden="1">#REF!</definedName>
    <definedName name="Xbrl_Tag_7bfd249d_4459_4a20_97f6_779ca44ada3b" hidden="1">#REF!</definedName>
    <definedName name="Xbrl_Tag_848a3bbd_ffb9_4097_93bf_014229938d6a" hidden="1">#REF!</definedName>
    <definedName name="Xbrl_Tag_8d5cd3d4_55e4_4713_bce9_54948c631266" hidden="1">#REF!</definedName>
    <definedName name="Xbrl_Tag_9265a09f_3d1f_4e90_8181_a55f534abcf7" hidden="1">#REF!</definedName>
    <definedName name="Xbrl_Tag_94cf5a67_ea28_42d1_b071_8f24a2864445" hidden="1">#REF!</definedName>
    <definedName name="Xbrl_Tag_95086fc4_6c0f_4a0f_bf5f_c393cf959e9a" hidden="1">#REF!</definedName>
    <definedName name="Xbrl_Tag_99933dd6_f0fc_421a_9b9b_634b2b60dec3" hidden="1">#REF!</definedName>
    <definedName name="Xbrl_Tag_a862d720_9241_4a30_a271_b70e9c381f31" hidden="1">#REF!</definedName>
    <definedName name="Xbrl_Tag_adfbba3c_68ad_4b08_a539_0ed55d3f9d5a" hidden="1">#REF!</definedName>
    <definedName name="Xbrl_Tag_ae50734f_518c_403d_9d12_e2a921b026bb" hidden="1">#REF!</definedName>
    <definedName name="Xbrl_Tag_b0241925_c1ae_46bf_a767_386c3caff01d" hidden="1">#REF!</definedName>
    <definedName name="Xbrl_Tag_b5d40829_0fdd_433d_a950_71e472d9ef83" hidden="1">#REF!</definedName>
    <definedName name="Xbrl_Tag_b649d62e_a6bc_4241_a6b7_068087ca85f4" hidden="1">#REF!</definedName>
    <definedName name="Xbrl_Tag_b8bf6112_e4b6_49dc_ba78_da6302bc43e7" hidden="1">#REF!</definedName>
    <definedName name="Xbrl_Tag_bae390fc_4591_4996_aba5_07899907ff02" hidden="1">#REF!</definedName>
    <definedName name="Xbrl_Tag_c251f426_b699_40b7_ba72_06cdc2336bb3" hidden="1">#REF!</definedName>
    <definedName name="Xbrl_Tag_c9749016_30d3_4a1c_a478_72760a5958e3" hidden="1">#REF!</definedName>
    <definedName name="Xbrl_Tag_c9f670e1_f64d_4c34_a82b_5400bfb21c56" hidden="1">#REF!</definedName>
    <definedName name="Xbrl_Tag_cd60a268_2a82_4c24_ac15_f0f7ad874107" hidden="1">#REF!</definedName>
    <definedName name="Xbrl_Tag_cedeaf5a_67a1_461e_8505_b0f9b2659e01" hidden="1">#REF!</definedName>
    <definedName name="Xbrl_Tag_d4afa79e_d64b_4386_af66_81110932cac7" hidden="1">#REF!</definedName>
    <definedName name="Xbrl_Tag_d646885a_13e7_48b6_a22b_b23dd67119ff" hidden="1">#REF!</definedName>
    <definedName name="Xbrl_Tag_d9ae9ca8_593c_41e1_a638_114bebca7596" hidden="1">#REF!</definedName>
    <definedName name="Xbrl_Tag_e18ec5c4_a090_4244_ac37_0dcecc7c81d8" hidden="1">#REF!</definedName>
    <definedName name="Xbrl_Tag_e1ea8c88_b797_4407_a87d_9da2892362e4" hidden="1">#REF!</definedName>
    <definedName name="Xbrl_Tag_e75da760_6958_4085_aa7d_1b3c5e32dd34" hidden="1">#REF!</definedName>
    <definedName name="Xbrl_Tag_e8bfc542_785c_45ec_9dbe_3b93db69332e" hidden="1">#REF!</definedName>
    <definedName name="Xbrl_Tag_eade47b0_2243_4d32_861b_8c3268e26cf3" hidden="1">#REF!</definedName>
    <definedName name="Xbrl_Tag_ed34a669_2210_43e3_8d94_63f3a7a48c96" hidden="1">#REF!</definedName>
    <definedName name="Xbrl_Tag_ee7a2416_a975_4201_9277_8290d8908ccf" hidden="1">#REF!</definedName>
    <definedName name="Xbrl_Tag_ee8a51a9_161a_4f09_82e8_d18efd1119a1" hidden="1">#REF!</definedName>
    <definedName name="Xbrl_Tag_efa044fd_a1b2_40a5_b1f9_72090c947b21" hidden="1">#REF!</definedName>
    <definedName name="Xbrl_Tag_f5d3fddf_4f85_4525_871f_f5d116e6ca67" hidden="1">#REF!</definedName>
    <definedName name="Xbrl_Tag_f80d63c5_ffff_4f9e_a25e_9c37480fc1ae" hidden="1">#REF!</definedName>
    <definedName name="Xbrl_Tag_f91e44a0_2671_4cea_8dec_43ad8dbe440f" hidden="1">#REF!</definedName>
    <definedName name="Xbrl_Tag_fab5f0e9_4198_47ff_9b56_c2280e7e2d27" hidden="1">#REF!</definedName>
    <definedName name="Xbrl_Tag_fc82f321_49fd_456c_a7a3_9e9b572f9fad" hidden="1">#REF!</definedName>
    <definedName name="Xbrl_Tag_fd0762ba_faef_48ae_8f93_3b1682db973d" hidden="1">#REF!</definedName>
    <definedName name="Xbrl_Tag_fdbfb964_4eb0_44bd_ba7a_9dfdfb13f3a4" hidden="1">#REF!</definedName>
    <definedName name="XRefActiveRow" hidden="1">#REF!</definedName>
    <definedName name="XRefColumnsCount" hidden="1">3</definedName>
    <definedName name="XRefCopy1Row" hidden="1">#REF!</definedName>
    <definedName name="XRefCopy2Row" hidden="1">#REF!</definedName>
    <definedName name="XRefCopy3Row" hidden="1">#REF!</definedName>
    <definedName name="XRefCopyRangeCount" hidden="1">3</definedName>
    <definedName name="XRefPaste1Row" hidden="1">#REF!</definedName>
    <definedName name="XRefPaste2Row" hidden="1">#REF!</definedName>
    <definedName name="XRefPasteRangeCount" hidden="1">2</definedName>
    <definedName name="xxx" hidden="1">{"capital",#N/A,FALSE,"Analysis";"input data",#N/A,FALSE,"Analysis"}</definedName>
    <definedName name="xxxxxxxxxxxxxxxxxxxxxx" hidden="1">{#N/A,#N/A,FALSE,"EXPENSE"}</definedName>
    <definedName name="XYZ" hidden="1">{"PAGE_1",#N/A,FALSE,"MONTH"}</definedName>
    <definedName name="xyzUserPassword" hidden="1">"abcd"</definedName>
    <definedName name="xz" hidden="1">{#N/A,#N/A,FALSE,"Aging Summary";#N/A,#N/A,FALSE,"Ratio Analysis";#N/A,#N/A,FALSE,"Test 120 Day Accts";#N/A,#N/A,FALSE,"Tickmarks"}</definedName>
    <definedName name="xzy" hidden="1">{#N/A,#N/A,FALSE,"ALLOC"}</definedName>
    <definedName name="y" hidden="1">#REF!</definedName>
    <definedName name="ydrtydgdg" hidden="1">{#N/A,#N/A,FALSE,"EXPENSE"}</definedName>
    <definedName name="yeteterter" hidden="1">{#N/A,#N/A,FALSE,"ALLOC"}</definedName>
    <definedName name="yeyertrt" hidden="1">{#N/A,#N/A,FALSE,"ALLOC"}</definedName>
    <definedName name="yjtdhjhtshbrfgadf" hidden="1">{#N/A,#N/A,FALSE,"EXPENSE"}</definedName>
    <definedName name="YR">#REF!</definedName>
    <definedName name="yrtyrtyrt" hidden="1">{#N/A,#N/A,FALSE,"ALLOC"}</definedName>
    <definedName name="yrtyryryf" hidden="1">{#N/A,#N/A,FALSE,"EXPENSE"}</definedName>
    <definedName name="yryrtyrty" hidden="1">{#N/A,#N/A,FALSE,"EXPENSE"}</definedName>
    <definedName name="yt" hidden="1">{#N/A,#N/A,FALSE,"Aging Summary";#N/A,#N/A,FALSE,"Ratio Analysis";#N/A,#N/A,FALSE,"Test 120 Day Accts";#N/A,#N/A,FALSE,"Tickmarks"}</definedName>
    <definedName name="YTD">#REF!,#REF!,#REF!,#REF!</definedName>
    <definedName name="YTD08">#REF!,#REF!,#REF!,#REF!</definedName>
    <definedName name="ytetetet" hidden="1">{#N/A,#N/A,FALSE,"EXPENSE"}</definedName>
    <definedName name="ytrysrtertrtyhfgh" hidden="1">{#N/A,#N/A,FALSE,"EXPENSE"}</definedName>
    <definedName name="ytyrtyhrbfgbv" hidden="1">{#N/A,#N/A,FALSE,"EXPENSE"}</definedName>
    <definedName name="yyyyy" hidden="1">{#N/A,#N/A,FALSE,"EXPENSE"}</definedName>
    <definedName name="yyyyyyy" hidden="1">{#N/A,#N/A,FALSE,"EXPENSE"}</definedName>
    <definedName name="z" hidden="1">{"Page 1",#N/A,FALSE,"Sheet1";"Page 2",#N/A,FALSE,"Sheet1"}</definedName>
    <definedName name="zbfgbzxcvxzcv" hidden="1">{#N/A,#N/A,FALSE,"EXPENSE"}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25" i="1" l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24" i="1"/>
  <c r="AO521" i="1"/>
  <c r="AF521" i="1"/>
  <c r="N521" i="1"/>
  <c r="H521" i="1"/>
  <c r="G521" i="1"/>
  <c r="F521" i="1"/>
  <c r="E521" i="1"/>
  <c r="BN520" i="1"/>
  <c r="BM520" i="1"/>
  <c r="BK520" i="1"/>
  <c r="AJ520" i="1"/>
  <c r="AN515" i="1"/>
  <c r="AN521" i="1" s="1"/>
  <c r="AM515" i="1"/>
  <c r="AM521" i="1" s="1"/>
  <c r="AK515" i="1"/>
  <c r="AK521" i="1" s="1"/>
  <c r="AJ515" i="1"/>
  <c r="AJ521" i="1" s="1"/>
  <c r="AF515" i="1"/>
  <c r="AE515" i="1"/>
  <c r="AE521" i="1" s="1"/>
  <c r="AD515" i="1"/>
  <c r="AD521" i="1" s="1"/>
  <c r="AC515" i="1"/>
  <c r="AC521" i="1" s="1"/>
  <c r="M515" i="1"/>
  <c r="M521" i="1" s="1"/>
  <c r="L515" i="1"/>
  <c r="L521" i="1" s="1"/>
  <c r="J515" i="1"/>
  <c r="J521" i="1" s="1"/>
  <c r="I515" i="1"/>
  <c r="I521" i="1" s="1"/>
  <c r="H515" i="1"/>
  <c r="G515" i="1"/>
  <c r="F515" i="1"/>
  <c r="E515" i="1"/>
  <c r="D515" i="1"/>
  <c r="D521" i="1" s="1"/>
  <c r="BN515" i="1"/>
  <c r="BN521" i="1" s="1"/>
  <c r="BM515" i="1"/>
  <c r="BM521" i="1" s="1"/>
  <c r="BL515" i="1"/>
  <c r="BL521" i="1" s="1"/>
  <c r="BK515" i="1"/>
  <c r="BK521" i="1" s="1"/>
  <c r="BJ515" i="1"/>
  <c r="BJ521" i="1" s="1"/>
  <c r="BI515" i="1"/>
  <c r="BI521" i="1" s="1"/>
  <c r="BH515" i="1"/>
  <c r="BH521" i="1" s="1"/>
  <c r="BG515" i="1"/>
  <c r="BG521" i="1" s="1"/>
  <c r="BF515" i="1"/>
  <c r="BF521" i="1" s="1"/>
  <c r="BE515" i="1"/>
  <c r="BE521" i="1" s="1"/>
  <c r="BD515" i="1"/>
  <c r="BD521" i="1" s="1"/>
  <c r="BC515" i="1"/>
  <c r="BC521" i="1" s="1"/>
  <c r="BB515" i="1"/>
  <c r="BB521" i="1" s="1"/>
  <c r="AU514" i="1" a="1"/>
  <c r="AU514" i="1" s="1"/>
  <c r="AU515" i="1" s="1"/>
  <c r="AU521" i="1" s="1"/>
  <c r="AO515" i="1"/>
  <c r="AL515" i="1"/>
  <c r="AL521" i="1" s="1"/>
  <c r="AI515" i="1"/>
  <c r="AI521" i="1" s="1"/>
  <c r="AH515" i="1"/>
  <c r="AH521" i="1" s="1"/>
  <c r="AG515" i="1"/>
  <c r="AG521" i="1" s="1"/>
  <c r="W514" i="1"/>
  <c r="W514" i="1" a="1"/>
  <c r="V514" i="1" a="1"/>
  <c r="V514" i="1" s="1"/>
  <c r="V515" i="1" s="1"/>
  <c r="V521" i="1" s="1"/>
  <c r="T514" i="1"/>
  <c r="P515" i="1"/>
  <c r="P521" i="1" s="1"/>
  <c r="O515" i="1"/>
  <c r="O521" i="1" s="1"/>
  <c r="N515" i="1"/>
  <c r="K515" i="1"/>
  <c r="K521" i="1" s="1"/>
  <c r="AA514" i="1"/>
  <c r="AA515" i="1" s="1"/>
  <c r="AA521" i="1" s="1"/>
  <c r="AJ512" i="1"/>
  <c r="AI512" i="1"/>
  <c r="AI520" i="1" s="1"/>
  <c r="P512" i="1"/>
  <c r="P520" i="1" s="1"/>
  <c r="G512" i="1"/>
  <c r="G520" i="1" s="1"/>
  <c r="BU511" i="1" a="1"/>
  <c r="BU511" i="1" s="1"/>
  <c r="BV511" i="1" s="1"/>
  <c r="BX511" i="1" s="1"/>
  <c r="BR511" i="1"/>
  <c r="BN512" i="1"/>
  <c r="BM512" i="1"/>
  <c r="BL512" i="1"/>
  <c r="BL520" i="1" s="1"/>
  <c r="BT511" i="1" a="1"/>
  <c r="BT511" i="1" s="1"/>
  <c r="AV511" i="1"/>
  <c r="AW511" i="1" s="1"/>
  <c r="AY511" i="1" s="1"/>
  <c r="AS511" i="1"/>
  <c r="AU511" i="1" a="1"/>
  <c r="AU511" i="1" s="1"/>
  <c r="AM512" i="1"/>
  <c r="AM520" i="1" s="1"/>
  <c r="AV511" i="1" a="1"/>
  <c r="V511" i="1" a="1"/>
  <c r="V511" i="1" s="1"/>
  <c r="BR510" i="1"/>
  <c r="BT510" i="1" a="1"/>
  <c r="BT510" i="1" s="1"/>
  <c r="BK512" i="1"/>
  <c r="BJ512" i="1"/>
  <c r="BJ520" i="1" s="1"/>
  <c r="BH512" i="1"/>
  <c r="BH520" i="1" s="1"/>
  <c r="BG512" i="1"/>
  <c r="BG520" i="1" s="1"/>
  <c r="BF512" i="1"/>
  <c r="BF520" i="1" s="1"/>
  <c r="BE512" i="1"/>
  <c r="BE520" i="1" s="1"/>
  <c r="BD512" i="1"/>
  <c r="BD520" i="1" s="1"/>
  <c r="BC512" i="1"/>
  <c r="BC520" i="1" s="1"/>
  <c r="BB512" i="1"/>
  <c r="BB520" i="1" s="1"/>
  <c r="AS510" i="1"/>
  <c r="AO512" i="1"/>
  <c r="AO520" i="1" s="1"/>
  <c r="AN512" i="1"/>
  <c r="AN520" i="1" s="1"/>
  <c r="AL512" i="1"/>
  <c r="AL520" i="1" s="1"/>
  <c r="AK512" i="1"/>
  <c r="AK520" i="1" s="1"/>
  <c r="AH512" i="1"/>
  <c r="AH520" i="1" s="1"/>
  <c r="AG512" i="1"/>
  <c r="AG520" i="1" s="1"/>
  <c r="AF512" i="1"/>
  <c r="AF520" i="1" s="1"/>
  <c r="T510" i="1"/>
  <c r="O512" i="1"/>
  <c r="O520" i="1" s="1"/>
  <c r="N512" i="1"/>
  <c r="N520" i="1" s="1"/>
  <c r="M512" i="1"/>
  <c r="M520" i="1" s="1"/>
  <c r="L512" i="1"/>
  <c r="L520" i="1" s="1"/>
  <c r="K512" i="1"/>
  <c r="K520" i="1" s="1"/>
  <c r="J512" i="1"/>
  <c r="J520" i="1" s="1"/>
  <c r="I512" i="1"/>
  <c r="I520" i="1" s="1"/>
  <c r="H512" i="1"/>
  <c r="H520" i="1" s="1"/>
  <c r="E512" i="1"/>
  <c r="E520" i="1" s="1"/>
  <c r="BR505" i="1"/>
  <c r="BE505" i="1"/>
  <c r="BD505" i="1"/>
  <c r="AS505" i="1"/>
  <c r="AJ505" i="1"/>
  <c r="AI505" i="1"/>
  <c r="AF505" i="1"/>
  <c r="F505" i="1"/>
  <c r="BR504" i="1"/>
  <c r="AS504" i="1"/>
  <c r="AH504" i="1"/>
  <c r="BR503" i="1"/>
  <c r="AS503" i="1"/>
  <c r="AD503" i="1"/>
  <c r="BR502" i="1"/>
  <c r="AS502" i="1"/>
  <c r="BR501" i="1"/>
  <c r="BR500" i="1"/>
  <c r="AS500" i="1"/>
  <c r="BR499" i="1"/>
  <c r="BL499" i="1"/>
  <c r="BK499" i="1"/>
  <c r="AS499" i="1"/>
  <c r="BR498" i="1"/>
  <c r="AS498" i="1"/>
  <c r="BR497" i="1"/>
  <c r="AS497" i="1"/>
  <c r="AH491" i="1"/>
  <c r="BL487" i="1"/>
  <c r="AO487" i="1"/>
  <c r="AG487" i="1"/>
  <c r="M487" i="1"/>
  <c r="L487" i="1"/>
  <c r="K487" i="1"/>
  <c r="J487" i="1"/>
  <c r="BR486" i="1"/>
  <c r="BN505" i="1"/>
  <c r="BM505" i="1"/>
  <c r="BL505" i="1"/>
  <c r="BK505" i="1"/>
  <c r="BI505" i="1"/>
  <c r="BG505" i="1"/>
  <c r="BF505" i="1"/>
  <c r="BC505" i="1"/>
  <c r="BB505" i="1"/>
  <c r="AS486" i="1"/>
  <c r="AO505" i="1"/>
  <c r="AN505" i="1"/>
  <c r="AM505" i="1"/>
  <c r="AH505" i="1"/>
  <c r="AG505" i="1"/>
  <c r="AE505" i="1"/>
  <c r="AD505" i="1"/>
  <c r="V486" i="1" a="1"/>
  <c r="V486" i="1" s="1"/>
  <c r="P505" i="1"/>
  <c r="N505" i="1"/>
  <c r="M505" i="1"/>
  <c r="L505" i="1"/>
  <c r="K505" i="1"/>
  <c r="J505" i="1"/>
  <c r="I505" i="1"/>
  <c r="H505" i="1"/>
  <c r="E505" i="1"/>
  <c r="BT485" i="1" a="1"/>
  <c r="BT485" i="1" s="1"/>
  <c r="BR485" i="1"/>
  <c r="BN487" i="1"/>
  <c r="BM487" i="1"/>
  <c r="BK487" i="1"/>
  <c r="BG487" i="1"/>
  <c r="BF487" i="1"/>
  <c r="BE487" i="1"/>
  <c r="BD487" i="1"/>
  <c r="BC487" i="1"/>
  <c r="BB487" i="1"/>
  <c r="AV485" i="1" a="1"/>
  <c r="AV485" i="1" s="1"/>
  <c r="AN487" i="1"/>
  <c r="AM487" i="1"/>
  <c r="AJ487" i="1"/>
  <c r="AI487" i="1"/>
  <c r="AH487" i="1"/>
  <c r="AF487" i="1"/>
  <c r="AE487" i="1"/>
  <c r="AD487" i="1"/>
  <c r="T485" i="1"/>
  <c r="P487" i="1"/>
  <c r="N487" i="1"/>
  <c r="I487" i="1"/>
  <c r="H487" i="1"/>
  <c r="F487" i="1"/>
  <c r="E487" i="1"/>
  <c r="AA485" i="1"/>
  <c r="BY484" i="1"/>
  <c r="BR483" i="1"/>
  <c r="BU483" i="1" a="1"/>
  <c r="BU483" i="1" s="1"/>
  <c r="BV483" i="1" s="1"/>
  <c r="BX483" i="1" s="1"/>
  <c r="BT483" i="1" a="1"/>
  <c r="BT483" i="1" s="1"/>
  <c r="AS483" i="1"/>
  <c r="BY482" i="1"/>
  <c r="BU481" i="1"/>
  <c r="BU481" i="1" a="1"/>
  <c r="AS481" i="1"/>
  <c r="AU481" i="1" a="1"/>
  <c r="AU481" i="1" s="1"/>
  <c r="W481" i="1" a="1"/>
  <c r="W481" i="1" s="1"/>
  <c r="BY480" i="1"/>
  <c r="BU479" i="1"/>
  <c r="BU479" i="1" a="1"/>
  <c r="AV479" i="1" a="1"/>
  <c r="AV479" i="1" s="1"/>
  <c r="T479" i="1"/>
  <c r="BY478" i="1"/>
  <c r="BR477" i="1"/>
  <c r="AS477" i="1"/>
  <c r="AU477" i="1" a="1"/>
  <c r="AU477" i="1" s="1"/>
  <c r="T477" i="1"/>
  <c r="BY476" i="1"/>
  <c r="AU475" i="1" a="1"/>
  <c r="AU475" i="1" s="1"/>
  <c r="T475" i="1"/>
  <c r="AA475" i="1"/>
  <c r="BY474" i="1"/>
  <c r="BU473" i="1" a="1"/>
  <c r="BU473" i="1" s="1"/>
  <c r="AV473" i="1" a="1"/>
  <c r="AV473" i="1" s="1"/>
  <c r="W473" i="1" a="1"/>
  <c r="W473" i="1" s="1"/>
  <c r="X473" i="1" s="1"/>
  <c r="Z473" i="1" s="1"/>
  <c r="V473" i="1" a="1"/>
  <c r="V473" i="1" s="1"/>
  <c r="BY472" i="1"/>
  <c r="BT471" i="1" a="1"/>
  <c r="BT471" i="1" s="1"/>
  <c r="AV471" i="1" a="1"/>
  <c r="AV471" i="1" s="1"/>
  <c r="T471" i="1"/>
  <c r="W471" i="1" a="1"/>
  <c r="W471" i="1" s="1"/>
  <c r="X471" i="1" s="1"/>
  <c r="Z471" i="1" s="1"/>
  <c r="V471" i="1" a="1"/>
  <c r="V471" i="1" s="1"/>
  <c r="AA471" i="1"/>
  <c r="BY470" i="1"/>
  <c r="BR469" i="1"/>
  <c r="AS469" i="1"/>
  <c r="BN467" i="1"/>
  <c r="BN492" i="1" s="1"/>
  <c r="BJ467" i="1"/>
  <c r="BI467" i="1"/>
  <c r="BI492" i="1" s="1"/>
  <c r="AO467" i="1"/>
  <c r="AL467" i="1"/>
  <c r="AF467" i="1"/>
  <c r="AF492" i="1" s="1"/>
  <c r="AE467" i="1"/>
  <c r="AE492" i="1" s="1"/>
  <c r="AD467" i="1"/>
  <c r="AD492" i="1" s="1"/>
  <c r="N467" i="1"/>
  <c r="N492" i="1" s="1"/>
  <c r="L467" i="1"/>
  <c r="L492" i="1" s="1"/>
  <c r="K467" i="1"/>
  <c r="K492" i="1" s="1"/>
  <c r="BN504" i="1"/>
  <c r="BM504" i="1"/>
  <c r="BL504" i="1"/>
  <c r="BK504" i="1"/>
  <c r="BJ504" i="1"/>
  <c r="BI504" i="1"/>
  <c r="BH504" i="1"/>
  <c r="BG504" i="1"/>
  <c r="BF504" i="1"/>
  <c r="BE504" i="1"/>
  <c r="BD504" i="1"/>
  <c r="BC504" i="1"/>
  <c r="AO504" i="1"/>
  <c r="AN504" i="1"/>
  <c r="AM504" i="1"/>
  <c r="AL504" i="1"/>
  <c r="AK504" i="1"/>
  <c r="AJ504" i="1"/>
  <c r="AI504" i="1"/>
  <c r="AG504" i="1"/>
  <c r="AF504" i="1"/>
  <c r="AE504" i="1"/>
  <c r="AD504" i="1"/>
  <c r="AC504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BU465" i="1" a="1"/>
  <c r="BU465" i="1" s="1"/>
  <c r="BM467" i="1"/>
  <c r="BM492" i="1" s="1"/>
  <c r="BL467" i="1"/>
  <c r="BK467" i="1"/>
  <c r="BH467" i="1"/>
  <c r="BF467" i="1"/>
  <c r="BF492" i="1" s="1"/>
  <c r="BD467" i="1"/>
  <c r="BD492" i="1" s="1"/>
  <c r="AS465" i="1"/>
  <c r="AJ467" i="1"/>
  <c r="AJ492" i="1" s="1"/>
  <c r="AI467" i="1"/>
  <c r="AI492" i="1" s="1"/>
  <c r="AH467" i="1"/>
  <c r="AH492" i="1" s="1"/>
  <c r="T465" i="1"/>
  <c r="O467" i="1"/>
  <c r="M467" i="1"/>
  <c r="M492" i="1" s="1"/>
  <c r="J467" i="1"/>
  <c r="J492" i="1" s="1"/>
  <c r="I467" i="1"/>
  <c r="I492" i="1" s="1"/>
  <c r="H467" i="1"/>
  <c r="H492" i="1" s="1"/>
  <c r="G467" i="1"/>
  <c r="G492" i="1" s="1"/>
  <c r="E467" i="1"/>
  <c r="E492" i="1" s="1"/>
  <c r="BY464" i="1"/>
  <c r="BR463" i="1"/>
  <c r="AS463" i="1"/>
  <c r="T463" i="1"/>
  <c r="V463" i="1" a="1"/>
  <c r="V463" i="1" s="1"/>
  <c r="AA463" i="1"/>
  <c r="BD461" i="1"/>
  <c r="BD491" i="1" s="1"/>
  <c r="BC461" i="1"/>
  <c r="BC491" i="1" s="1"/>
  <c r="BB461" i="1"/>
  <c r="BB491" i="1" s="1"/>
  <c r="AN461" i="1"/>
  <c r="AN491" i="1" s="1"/>
  <c r="AM461" i="1"/>
  <c r="AM491" i="1" s="1"/>
  <c r="AL461" i="1"/>
  <c r="AL491" i="1" s="1"/>
  <c r="AE461" i="1"/>
  <c r="AE491" i="1" s="1"/>
  <c r="AC461" i="1"/>
  <c r="AC491" i="1" s="1"/>
  <c r="N461" i="1"/>
  <c r="N491" i="1" s="1"/>
  <c r="K461" i="1"/>
  <c r="K491" i="1" s="1"/>
  <c r="E461" i="1"/>
  <c r="E491" i="1" s="1"/>
  <c r="D461" i="1"/>
  <c r="D491" i="1" s="1"/>
  <c r="BN503" i="1"/>
  <c r="BM503" i="1"/>
  <c r="BL503" i="1"/>
  <c r="BK503" i="1"/>
  <c r="BJ503" i="1"/>
  <c r="BI503" i="1"/>
  <c r="BH503" i="1"/>
  <c r="BG503" i="1"/>
  <c r="BF503" i="1"/>
  <c r="BE503" i="1"/>
  <c r="BD503" i="1"/>
  <c r="BC503" i="1"/>
  <c r="BB503" i="1"/>
  <c r="AS460" i="1"/>
  <c r="AO503" i="1"/>
  <c r="AN503" i="1"/>
  <c r="AM503" i="1"/>
  <c r="AL503" i="1"/>
  <c r="AK503" i="1"/>
  <c r="AJ503" i="1"/>
  <c r="AI503" i="1"/>
  <c r="AH503" i="1"/>
  <c r="AG503" i="1"/>
  <c r="AF503" i="1"/>
  <c r="AE503" i="1"/>
  <c r="AC503" i="1"/>
  <c r="W460" i="1" a="1"/>
  <c r="W460" i="1" s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N461" i="1"/>
  <c r="BN491" i="1" s="1"/>
  <c r="BM461" i="1"/>
  <c r="BM491" i="1" s="1"/>
  <c r="BL461" i="1"/>
  <c r="BL491" i="1" s="1"/>
  <c r="BK461" i="1"/>
  <c r="BK491" i="1" s="1"/>
  <c r="BH461" i="1"/>
  <c r="BG461" i="1"/>
  <c r="BG491" i="1" s="1"/>
  <c r="BF461" i="1"/>
  <c r="BF491" i="1" s="1"/>
  <c r="AO461" i="1"/>
  <c r="AO491" i="1" s="1"/>
  <c r="AJ461" i="1"/>
  <c r="AJ491" i="1" s="1"/>
  <c r="AI461" i="1"/>
  <c r="AI491" i="1" s="1"/>
  <c r="AH461" i="1"/>
  <c r="AD461" i="1"/>
  <c r="AD491" i="1" s="1"/>
  <c r="T459" i="1"/>
  <c r="P461" i="1"/>
  <c r="P491" i="1" s="1"/>
  <c r="O461" i="1"/>
  <c r="O491" i="1" s="1"/>
  <c r="M461" i="1"/>
  <c r="M491" i="1" s="1"/>
  <c r="I461" i="1"/>
  <c r="I491" i="1" s="1"/>
  <c r="H461" i="1"/>
  <c r="H491" i="1" s="1"/>
  <c r="G461" i="1"/>
  <c r="G491" i="1" s="1"/>
  <c r="AA459" i="1"/>
  <c r="AM457" i="1"/>
  <c r="AI457" i="1"/>
  <c r="I457" i="1"/>
  <c r="H457" i="1"/>
  <c r="G457" i="1"/>
  <c r="D457" i="1"/>
  <c r="BR456" i="1"/>
  <c r="BN502" i="1"/>
  <c r="BM502" i="1"/>
  <c r="BL502" i="1"/>
  <c r="BJ502" i="1"/>
  <c r="BI502" i="1"/>
  <c r="BH502" i="1"/>
  <c r="BG502" i="1"/>
  <c r="BF502" i="1"/>
  <c r="BE502" i="1"/>
  <c r="BD502" i="1"/>
  <c r="BC502" i="1"/>
  <c r="AS456" i="1"/>
  <c r="AO502" i="1"/>
  <c r="AN502" i="1"/>
  <c r="AM502" i="1"/>
  <c r="AL502" i="1"/>
  <c r="AK502" i="1"/>
  <c r="AI502" i="1"/>
  <c r="AH502" i="1"/>
  <c r="AG502" i="1"/>
  <c r="AF502" i="1"/>
  <c r="AE502" i="1"/>
  <c r="AD457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N457" i="1"/>
  <c r="BM457" i="1"/>
  <c r="BL457" i="1"/>
  <c r="BI457" i="1"/>
  <c r="BH457" i="1"/>
  <c r="BG457" i="1"/>
  <c r="BC457" i="1"/>
  <c r="BB457" i="1"/>
  <c r="AV455" i="1" a="1"/>
  <c r="AV455" i="1" s="1"/>
  <c r="AU455" i="1" a="1"/>
  <c r="AU455" i="1" s="1"/>
  <c r="AO457" i="1"/>
  <c r="AL457" i="1"/>
  <c r="AC457" i="1"/>
  <c r="V455" i="1"/>
  <c r="V455" i="1" a="1"/>
  <c r="T455" i="1"/>
  <c r="P457" i="1"/>
  <c r="O457" i="1"/>
  <c r="N457" i="1"/>
  <c r="K457" i="1"/>
  <c r="E457" i="1"/>
  <c r="BY454" i="1"/>
  <c r="BQ453" i="1"/>
  <c r="BP453" i="1"/>
  <c r="AR453" i="1"/>
  <c r="BP452" i="1"/>
  <c r="AS452" i="1"/>
  <c r="AR452" i="1"/>
  <c r="AQ452" i="1"/>
  <c r="R452" i="1"/>
  <c r="BN451" i="1"/>
  <c r="BK451" i="1"/>
  <c r="BJ451" i="1"/>
  <c r="BI451" i="1"/>
  <c r="BH451" i="1"/>
  <c r="AO451" i="1"/>
  <c r="AM451" i="1"/>
  <c r="AJ451" i="1"/>
  <c r="AC451" i="1"/>
  <c r="G451" i="1"/>
  <c r="F451" i="1"/>
  <c r="BU450" i="1" a="1"/>
  <c r="BU450" i="1" s="1"/>
  <c r="BN501" i="1"/>
  <c r="BM501" i="1"/>
  <c r="BL501" i="1"/>
  <c r="BK501" i="1"/>
  <c r="BJ501" i="1"/>
  <c r="BI501" i="1"/>
  <c r="BH501" i="1"/>
  <c r="BG501" i="1"/>
  <c r="BF501" i="1"/>
  <c r="BE501" i="1"/>
  <c r="AS450" i="1"/>
  <c r="AO501" i="1"/>
  <c r="AN501" i="1"/>
  <c r="AM501" i="1"/>
  <c r="AL501" i="1"/>
  <c r="AK501" i="1"/>
  <c r="AJ501" i="1"/>
  <c r="AI501" i="1"/>
  <c r="AH501" i="1"/>
  <c r="AG501" i="1"/>
  <c r="AF501" i="1"/>
  <c r="AD501" i="1"/>
  <c r="AC501" i="1"/>
  <c r="P501" i="1"/>
  <c r="O501" i="1"/>
  <c r="M501" i="1"/>
  <c r="L501" i="1"/>
  <c r="K501" i="1"/>
  <c r="J501" i="1"/>
  <c r="I501" i="1"/>
  <c r="H501" i="1"/>
  <c r="G501" i="1"/>
  <c r="F501" i="1"/>
  <c r="E501" i="1"/>
  <c r="BQ452" i="1"/>
  <c r="BM451" i="1"/>
  <c r="BL451" i="1"/>
  <c r="BT449" i="1" a="1"/>
  <c r="BT449" i="1" s="1"/>
  <c r="BG451" i="1"/>
  <c r="BF451" i="1"/>
  <c r="BE451" i="1"/>
  <c r="AS449" i="1"/>
  <c r="AS453" i="1" s="1"/>
  <c r="AQ453" i="1"/>
  <c r="AN451" i="1"/>
  <c r="AL451" i="1"/>
  <c r="AI451" i="1"/>
  <c r="AD451" i="1"/>
  <c r="S453" i="1"/>
  <c r="P451" i="1"/>
  <c r="O451" i="1"/>
  <c r="M451" i="1"/>
  <c r="E451" i="1"/>
  <c r="W449" i="1" a="1"/>
  <c r="W449" i="1" s="1"/>
  <c r="BK447" i="1"/>
  <c r="AO447" i="1"/>
  <c r="AM447" i="1"/>
  <c r="AL447" i="1"/>
  <c r="AK447" i="1"/>
  <c r="AJ447" i="1"/>
  <c r="AI447" i="1"/>
  <c r="O447" i="1"/>
  <c r="N447" i="1"/>
  <c r="M447" i="1"/>
  <c r="H447" i="1"/>
  <c r="E447" i="1"/>
  <c r="BN500" i="1"/>
  <c r="BM500" i="1"/>
  <c r="BL500" i="1"/>
  <c r="BK500" i="1"/>
  <c r="BJ500" i="1"/>
  <c r="BH500" i="1"/>
  <c r="BF500" i="1"/>
  <c r="BE500" i="1"/>
  <c r="BD500" i="1"/>
  <c r="BC500" i="1"/>
  <c r="BB500" i="1"/>
  <c r="AS446" i="1"/>
  <c r="AO500" i="1"/>
  <c r="AN500" i="1"/>
  <c r="AM500" i="1"/>
  <c r="AL500" i="1"/>
  <c r="AK500" i="1"/>
  <c r="AJ500" i="1"/>
  <c r="AI500" i="1"/>
  <c r="AH500" i="1"/>
  <c r="AG500" i="1"/>
  <c r="AF500" i="1"/>
  <c r="AE500" i="1"/>
  <c r="AD500" i="1"/>
  <c r="V446" i="1" a="1"/>
  <c r="V446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N447" i="1"/>
  <c r="BH447" i="1"/>
  <c r="BE447" i="1"/>
  <c r="BD447" i="1"/>
  <c r="BC447" i="1"/>
  <c r="AN447" i="1"/>
  <c r="AH447" i="1"/>
  <c r="AG447" i="1"/>
  <c r="AF447" i="1"/>
  <c r="AE447" i="1"/>
  <c r="AD447" i="1"/>
  <c r="AC447" i="1"/>
  <c r="T445" i="1"/>
  <c r="P447" i="1"/>
  <c r="L447" i="1"/>
  <c r="K447" i="1"/>
  <c r="I447" i="1"/>
  <c r="G447" i="1"/>
  <c r="F447" i="1"/>
  <c r="BY444" i="1"/>
  <c r="BQ443" i="1"/>
  <c r="AR443" i="1"/>
  <c r="R443" i="1"/>
  <c r="BR442" i="1"/>
  <c r="BQ442" i="1"/>
  <c r="AR442" i="1"/>
  <c r="S442" i="1"/>
  <c r="R442" i="1"/>
  <c r="BR441" i="1"/>
  <c r="BR443" i="1" s="1"/>
  <c r="BP442" i="1"/>
  <c r="AS441" i="1"/>
  <c r="S443" i="1"/>
  <c r="BQ439" i="1"/>
  <c r="AR439" i="1"/>
  <c r="AQ439" i="1"/>
  <c r="R439" i="1"/>
  <c r="BQ438" i="1"/>
  <c r="AR438" i="1"/>
  <c r="BI437" i="1"/>
  <c r="BD437" i="1"/>
  <c r="BB437" i="1"/>
  <c r="AH437" i="1"/>
  <c r="AG437" i="1"/>
  <c r="AF437" i="1"/>
  <c r="AD437" i="1"/>
  <c r="AC437" i="1"/>
  <c r="BU436" i="1" a="1"/>
  <c r="BU436" i="1" s="1"/>
  <c r="BN499" i="1"/>
  <c r="BM499" i="1"/>
  <c r="BJ499" i="1"/>
  <c r="BI499" i="1"/>
  <c r="BH499" i="1"/>
  <c r="BG499" i="1"/>
  <c r="BF499" i="1"/>
  <c r="BE499" i="1"/>
  <c r="BD499" i="1"/>
  <c r="BC499" i="1"/>
  <c r="BB499" i="1"/>
  <c r="AO499" i="1"/>
  <c r="AN499" i="1"/>
  <c r="AM499" i="1"/>
  <c r="AL499" i="1"/>
  <c r="AK499" i="1"/>
  <c r="AJ499" i="1"/>
  <c r="AI499" i="1"/>
  <c r="AH499" i="1"/>
  <c r="AG499" i="1"/>
  <c r="AF499" i="1"/>
  <c r="AE499" i="1"/>
  <c r="AD499" i="1"/>
  <c r="AC499" i="1"/>
  <c r="T436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R435" i="1"/>
  <c r="BR439" i="1" s="1"/>
  <c r="BP438" i="1"/>
  <c r="BN437" i="1"/>
  <c r="BL437" i="1"/>
  <c r="BK437" i="1"/>
  <c r="BJ437" i="1"/>
  <c r="BH437" i="1"/>
  <c r="BF437" i="1"/>
  <c r="AS435" i="1"/>
  <c r="AQ438" i="1"/>
  <c r="AO437" i="1"/>
  <c r="AN437" i="1"/>
  <c r="AJ437" i="1"/>
  <c r="AI437" i="1"/>
  <c r="R438" i="1"/>
  <c r="P437" i="1"/>
  <c r="O437" i="1"/>
  <c r="N437" i="1"/>
  <c r="I437" i="1"/>
  <c r="H437" i="1"/>
  <c r="G437" i="1"/>
  <c r="F437" i="1"/>
  <c r="E437" i="1"/>
  <c r="D437" i="1"/>
  <c r="BY434" i="1"/>
  <c r="BD493" i="1"/>
  <c r="AR433" i="1"/>
  <c r="AQ433" i="1"/>
  <c r="T433" i="1"/>
  <c r="S433" i="1"/>
  <c r="R433" i="1"/>
  <c r="BQ432" i="1"/>
  <c r="BP432" i="1"/>
  <c r="AQ432" i="1"/>
  <c r="BB430" i="1"/>
  <c r="AO430" i="1"/>
  <c r="AO493" i="1" s="1"/>
  <c r="AI430" i="1"/>
  <c r="AE430" i="1"/>
  <c r="N430" i="1"/>
  <c r="M430" i="1"/>
  <c r="L430" i="1"/>
  <c r="J430" i="1"/>
  <c r="H430" i="1"/>
  <c r="BR429" i="1"/>
  <c r="BT429" i="1" a="1"/>
  <c r="BT429" i="1" s="1"/>
  <c r="BN498" i="1"/>
  <c r="BM498" i="1"/>
  <c r="BL498" i="1"/>
  <c r="BI498" i="1"/>
  <c r="BH498" i="1"/>
  <c r="BG498" i="1"/>
  <c r="BF498" i="1"/>
  <c r="BE498" i="1"/>
  <c r="BD498" i="1"/>
  <c r="BC498" i="1"/>
  <c r="AO498" i="1"/>
  <c r="AL498" i="1"/>
  <c r="AK498" i="1"/>
  <c r="AJ498" i="1"/>
  <c r="AI498" i="1"/>
  <c r="AH498" i="1"/>
  <c r="AG498" i="1"/>
  <c r="AF498" i="1"/>
  <c r="AE498" i="1"/>
  <c r="AD498" i="1"/>
  <c r="AC498" i="1"/>
  <c r="V429" i="1" a="1"/>
  <c r="V429" i="1" s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U428" i="1" a="1"/>
  <c r="BU428" i="1" s="1"/>
  <c r="BT428" i="1" a="1"/>
  <c r="BT428" i="1" s="1"/>
  <c r="BR428" i="1"/>
  <c r="BR433" i="1" s="1"/>
  <c r="BP433" i="1"/>
  <c r="BN430" i="1"/>
  <c r="BM430" i="1"/>
  <c r="BM493" i="1" s="1"/>
  <c r="BI430" i="1"/>
  <c r="BG430" i="1"/>
  <c r="BE430" i="1"/>
  <c r="BD430" i="1"/>
  <c r="BC430" i="1"/>
  <c r="AS428" i="1"/>
  <c r="AK430" i="1"/>
  <c r="AH430" i="1"/>
  <c r="AG430" i="1"/>
  <c r="AF430" i="1"/>
  <c r="AD430" i="1"/>
  <c r="AA428" i="1"/>
  <c r="T428" i="1"/>
  <c r="T431" i="1" s="1"/>
  <c r="R432" i="1"/>
  <c r="O430" i="1"/>
  <c r="I430" i="1"/>
  <c r="G430" i="1"/>
  <c r="F430" i="1"/>
  <c r="E430" i="1"/>
  <c r="V428" i="1" a="1"/>
  <c r="V428" i="1" s="1"/>
  <c r="V430" i="1" s="1"/>
  <c r="BY427" i="1"/>
  <c r="BR426" i="1"/>
  <c r="BT426" i="1" a="1"/>
  <c r="BT426" i="1" s="1"/>
  <c r="AS426" i="1"/>
  <c r="V426" i="1" a="1"/>
  <c r="V426" i="1" s="1"/>
  <c r="BN424" i="1"/>
  <c r="BK424" i="1"/>
  <c r="BG424" i="1"/>
  <c r="AM424" i="1"/>
  <c r="AL424" i="1"/>
  <c r="AK424" i="1"/>
  <c r="AJ424" i="1"/>
  <c r="AI424" i="1"/>
  <c r="L424" i="1"/>
  <c r="K424" i="1"/>
  <c r="BR423" i="1"/>
  <c r="BT423" i="1" a="1"/>
  <c r="BT423" i="1" s="1"/>
  <c r="BN497" i="1"/>
  <c r="BK497" i="1"/>
  <c r="BJ497" i="1"/>
  <c r="BI497" i="1"/>
  <c r="BH497" i="1"/>
  <c r="BG497" i="1"/>
  <c r="BF497" i="1"/>
  <c r="BE497" i="1"/>
  <c r="BE506" i="1" s="1"/>
  <c r="BD497" i="1"/>
  <c r="BC497" i="1"/>
  <c r="BB497" i="1"/>
  <c r="AS423" i="1"/>
  <c r="AO497" i="1"/>
  <c r="AO506" i="1" s="1"/>
  <c r="AN497" i="1"/>
  <c r="AM497" i="1"/>
  <c r="AL497" i="1"/>
  <c r="AK497" i="1"/>
  <c r="AJ497" i="1"/>
  <c r="AI497" i="1"/>
  <c r="AI506" i="1" s="1"/>
  <c r="AH497" i="1"/>
  <c r="AH506" i="1" s="1"/>
  <c r="AG497" i="1"/>
  <c r="AF497" i="1"/>
  <c r="AF506" i="1" s="1"/>
  <c r="AE497" i="1"/>
  <c r="AD497" i="1"/>
  <c r="AC497" i="1"/>
  <c r="V423" i="1" a="1"/>
  <c r="V423" i="1" s="1"/>
  <c r="T423" i="1"/>
  <c r="AA423" i="1" s="1"/>
  <c r="W423" i="1" a="1"/>
  <c r="W423" i="1" s="1"/>
  <c r="P497" i="1"/>
  <c r="O497" i="1"/>
  <c r="N497" i="1"/>
  <c r="M497" i="1"/>
  <c r="L497" i="1"/>
  <c r="K497" i="1"/>
  <c r="J497" i="1"/>
  <c r="I497" i="1"/>
  <c r="H497" i="1"/>
  <c r="H506" i="1" s="1"/>
  <c r="G497" i="1"/>
  <c r="F497" i="1"/>
  <c r="F506" i="1" s="1"/>
  <c r="E497" i="1"/>
  <c r="D497" i="1"/>
  <c r="BT422" i="1" a="1"/>
  <c r="BT422" i="1" s="1"/>
  <c r="BR422" i="1"/>
  <c r="BJ424" i="1"/>
  <c r="BI424" i="1"/>
  <c r="BH424" i="1"/>
  <c r="BE424" i="1"/>
  <c r="BC424" i="1"/>
  <c r="BU422" i="1" a="1"/>
  <c r="BU422" i="1" s="1"/>
  <c r="AS422" i="1"/>
  <c r="AG424" i="1"/>
  <c r="AF424" i="1"/>
  <c r="AE424" i="1"/>
  <c r="AD424" i="1"/>
  <c r="M424" i="1"/>
  <c r="J424" i="1"/>
  <c r="I424" i="1"/>
  <c r="H424" i="1"/>
  <c r="G424" i="1"/>
  <c r="F424" i="1"/>
  <c r="E424" i="1"/>
  <c r="D424" i="1"/>
  <c r="BT420" i="1" a="1"/>
  <c r="BT420" i="1" s="1"/>
  <c r="AU420" i="1" a="1"/>
  <c r="AU420" i="1" s="1"/>
  <c r="W420" i="1" a="1"/>
  <c r="W420" i="1" s="1"/>
  <c r="V420" i="1"/>
  <c r="V420" i="1" a="1"/>
  <c r="T420" i="1"/>
  <c r="AA420" i="1"/>
  <c r="BY419" i="1"/>
  <c r="BR418" i="1"/>
  <c r="T418" i="1"/>
  <c r="V418" i="1" a="1"/>
  <c r="V418" i="1" s="1"/>
  <c r="BT416" i="1" a="1"/>
  <c r="BT416" i="1" s="1"/>
  <c r="BT494" i="1" s="1"/>
  <c r="BN494" i="1"/>
  <c r="BM494" i="1"/>
  <c r="BL494" i="1"/>
  <c r="BK494" i="1"/>
  <c r="BJ494" i="1"/>
  <c r="BI494" i="1"/>
  <c r="BH494" i="1"/>
  <c r="BG494" i="1"/>
  <c r="BF494" i="1"/>
  <c r="BE494" i="1"/>
  <c r="BD494" i="1"/>
  <c r="BC494" i="1"/>
  <c r="BB494" i="1"/>
  <c r="AU416" i="1"/>
  <c r="AU494" i="1" s="1"/>
  <c r="AU416" i="1" a="1"/>
  <c r="AS416" i="1"/>
  <c r="AO494" i="1"/>
  <c r="AN494" i="1"/>
  <c r="AM494" i="1"/>
  <c r="AL494" i="1"/>
  <c r="AK494" i="1"/>
  <c r="AJ494" i="1"/>
  <c r="AI494" i="1"/>
  <c r="AH494" i="1"/>
  <c r="AG494" i="1"/>
  <c r="AF494" i="1"/>
  <c r="AE494" i="1"/>
  <c r="AD494" i="1"/>
  <c r="AC494" i="1"/>
  <c r="V416" i="1" a="1"/>
  <c r="V416" i="1" s="1"/>
  <c r="V494" i="1" s="1"/>
  <c r="T416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J412" i="1"/>
  <c r="BI412" i="1"/>
  <c r="BG412" i="1"/>
  <c r="BB412" i="1"/>
  <c r="AK412" i="1"/>
  <c r="AI412" i="1"/>
  <c r="AG412" i="1"/>
  <c r="AF412" i="1"/>
  <c r="AE412" i="1"/>
  <c r="AD412" i="1"/>
  <c r="O412" i="1"/>
  <c r="N412" i="1"/>
  <c r="J412" i="1"/>
  <c r="H412" i="1"/>
  <c r="BN411" i="1"/>
  <c r="BL411" i="1"/>
  <c r="BJ411" i="1"/>
  <c r="BI411" i="1"/>
  <c r="BG411" i="1"/>
  <c r="AN411" i="1"/>
  <c r="AK411" i="1"/>
  <c r="AF411" i="1"/>
  <c r="O411" i="1"/>
  <c r="BF410" i="1"/>
  <c r="AG410" i="1"/>
  <c r="N410" i="1"/>
  <c r="BG408" i="1"/>
  <c r="BT402" i="1" a="1"/>
  <c r="BT402" i="1" s="1"/>
  <c r="AV402" i="1" a="1"/>
  <c r="AV402" i="1" s="1"/>
  <c r="AU402" i="1" a="1"/>
  <c r="AU402" i="1" s="1"/>
  <c r="W402" i="1" a="1"/>
  <c r="W402" i="1" s="1"/>
  <c r="BV400" i="1"/>
  <c r="BX400" i="1" s="1"/>
  <c r="BT400" i="1" a="1"/>
  <c r="BT400" i="1" s="1"/>
  <c r="BU400" i="1" a="1"/>
  <c r="BU400" i="1" s="1"/>
  <c r="AU400" i="1" a="1"/>
  <c r="AU400" i="1" s="1"/>
  <c r="V400" i="1" a="1"/>
  <c r="V400" i="1" s="1"/>
  <c r="T400" i="1"/>
  <c r="AA400" i="1" s="1"/>
  <c r="BL398" i="1"/>
  <c r="BK398" i="1"/>
  <c r="BJ398" i="1"/>
  <c r="M398" i="1"/>
  <c r="I398" i="1"/>
  <c r="BR397" i="1"/>
  <c r="BN398" i="1"/>
  <c r="BL412" i="1"/>
  <c r="BK412" i="1"/>
  <c r="BH412" i="1"/>
  <c r="BF412" i="1"/>
  <c r="BE412" i="1"/>
  <c r="BD412" i="1"/>
  <c r="BC412" i="1"/>
  <c r="AV397" i="1" a="1"/>
  <c r="AV397" i="1" s="1"/>
  <c r="AS397" i="1"/>
  <c r="AO412" i="1"/>
  <c r="AN412" i="1"/>
  <c r="AM412" i="1"/>
  <c r="AL412" i="1"/>
  <c r="AJ412" i="1"/>
  <c r="AH412" i="1"/>
  <c r="AC412" i="1"/>
  <c r="T397" i="1"/>
  <c r="M412" i="1"/>
  <c r="L412" i="1"/>
  <c r="K412" i="1"/>
  <c r="I412" i="1"/>
  <c r="G412" i="1"/>
  <c r="F412" i="1"/>
  <c r="E412" i="1"/>
  <c r="D412" i="1"/>
  <c r="BR396" i="1"/>
  <c r="BI398" i="1"/>
  <c r="BH398" i="1"/>
  <c r="BG398" i="1"/>
  <c r="BF398" i="1"/>
  <c r="BE398" i="1"/>
  <c r="BD398" i="1"/>
  <c r="BC398" i="1"/>
  <c r="BT396" i="1" a="1"/>
  <c r="BT396" i="1" s="1"/>
  <c r="AS396" i="1"/>
  <c r="AO398" i="1"/>
  <c r="AM398" i="1"/>
  <c r="AL398" i="1"/>
  <c r="AK398" i="1"/>
  <c r="AJ398" i="1"/>
  <c r="AI398" i="1"/>
  <c r="AG398" i="1"/>
  <c r="AF398" i="1"/>
  <c r="AE398" i="1"/>
  <c r="AD398" i="1"/>
  <c r="O398" i="1"/>
  <c r="N398" i="1"/>
  <c r="L398" i="1"/>
  <c r="K398" i="1"/>
  <c r="J398" i="1"/>
  <c r="H398" i="1"/>
  <c r="F398" i="1"/>
  <c r="E398" i="1"/>
  <c r="BR394" i="1"/>
  <c r="AS394" i="1"/>
  <c r="BI392" i="1"/>
  <c r="BC392" i="1"/>
  <c r="BB392" i="1"/>
  <c r="AL392" i="1"/>
  <c r="AG392" i="1"/>
  <c r="D392" i="1"/>
  <c r="BR391" i="1"/>
  <c r="BM411" i="1"/>
  <c r="BK411" i="1"/>
  <c r="BH411" i="1"/>
  <c r="BF411" i="1"/>
  <c r="BE411" i="1"/>
  <c r="BC411" i="1"/>
  <c r="AO411" i="1"/>
  <c r="AM411" i="1"/>
  <c r="AL411" i="1"/>
  <c r="AI411" i="1"/>
  <c r="AH392" i="1"/>
  <c r="AG411" i="1"/>
  <c r="AE392" i="1"/>
  <c r="AV391" i="1" a="1"/>
  <c r="AV391" i="1" s="1"/>
  <c r="T391" i="1"/>
  <c r="P411" i="1"/>
  <c r="N411" i="1"/>
  <c r="M411" i="1"/>
  <c r="L411" i="1"/>
  <c r="K411" i="1"/>
  <c r="J411" i="1"/>
  <c r="I411" i="1"/>
  <c r="H411" i="1"/>
  <c r="G411" i="1"/>
  <c r="F411" i="1"/>
  <c r="E411" i="1"/>
  <c r="BR390" i="1"/>
  <c r="BN392" i="1"/>
  <c r="BM392" i="1"/>
  <c r="BL392" i="1"/>
  <c r="BK392" i="1"/>
  <c r="BJ392" i="1"/>
  <c r="BG392" i="1"/>
  <c r="BF392" i="1"/>
  <c r="BE392" i="1"/>
  <c r="AS390" i="1"/>
  <c r="AO392" i="1"/>
  <c r="AN392" i="1"/>
  <c r="AM392" i="1"/>
  <c r="AK392" i="1"/>
  <c r="AF392" i="1"/>
  <c r="P392" i="1"/>
  <c r="O392" i="1"/>
  <c r="N392" i="1"/>
  <c r="M392" i="1"/>
  <c r="L392" i="1"/>
  <c r="K392" i="1"/>
  <c r="I392" i="1"/>
  <c r="G392" i="1"/>
  <c r="F392" i="1"/>
  <c r="BL388" i="1"/>
  <c r="BJ388" i="1"/>
  <c r="BI388" i="1"/>
  <c r="BH388" i="1"/>
  <c r="BG388" i="1"/>
  <c r="BD388" i="1"/>
  <c r="BB388" i="1"/>
  <c r="AK388" i="1"/>
  <c r="AJ388" i="1"/>
  <c r="M388" i="1"/>
  <c r="I388" i="1"/>
  <c r="H388" i="1"/>
  <c r="BR387" i="1"/>
  <c r="BN410" i="1"/>
  <c r="BL410" i="1"/>
  <c r="BK410" i="1"/>
  <c r="BJ410" i="1"/>
  <c r="BI410" i="1"/>
  <c r="BH410" i="1"/>
  <c r="BG410" i="1"/>
  <c r="BE410" i="1"/>
  <c r="BD410" i="1"/>
  <c r="BC410" i="1"/>
  <c r="AO410" i="1"/>
  <c r="AN410" i="1"/>
  <c r="AM410" i="1"/>
  <c r="AL410" i="1"/>
  <c r="AK410" i="1"/>
  <c r="AJ410" i="1"/>
  <c r="AI410" i="1"/>
  <c r="AH388" i="1"/>
  <c r="AF410" i="1"/>
  <c r="AE410" i="1"/>
  <c r="AD410" i="1"/>
  <c r="P410" i="1"/>
  <c r="O410" i="1"/>
  <c r="M410" i="1"/>
  <c r="L410" i="1"/>
  <c r="K410" i="1"/>
  <c r="J410" i="1"/>
  <c r="I410" i="1"/>
  <c r="H410" i="1"/>
  <c r="G410" i="1"/>
  <c r="F410" i="1"/>
  <c r="E410" i="1"/>
  <c r="D410" i="1"/>
  <c r="BN388" i="1"/>
  <c r="BK388" i="1"/>
  <c r="BF388" i="1"/>
  <c r="BC388" i="1"/>
  <c r="AS386" i="1"/>
  <c r="AU386" i="1" a="1"/>
  <c r="AU386" i="1" s="1"/>
  <c r="AO388" i="1"/>
  <c r="AN388" i="1"/>
  <c r="AM388" i="1"/>
  <c r="AI388" i="1"/>
  <c r="AG388" i="1"/>
  <c r="AD388" i="1"/>
  <c r="T386" i="1"/>
  <c r="AA386" i="1" s="1"/>
  <c r="P388" i="1"/>
  <c r="O388" i="1"/>
  <c r="N388" i="1"/>
  <c r="K388" i="1"/>
  <c r="J388" i="1"/>
  <c r="G388" i="1"/>
  <c r="F388" i="1"/>
  <c r="D388" i="1"/>
  <c r="BN384" i="1"/>
  <c r="BM384" i="1"/>
  <c r="BC384" i="1"/>
  <c r="BB384" i="1"/>
  <c r="AC384" i="1"/>
  <c r="H384" i="1"/>
  <c r="F384" i="1"/>
  <c r="BN409" i="1"/>
  <c r="BM409" i="1"/>
  <c r="BL409" i="1"/>
  <c r="BK409" i="1"/>
  <c r="BJ409" i="1"/>
  <c r="BI409" i="1"/>
  <c r="BH409" i="1"/>
  <c r="BG409" i="1"/>
  <c r="BF409" i="1"/>
  <c r="BD409" i="1"/>
  <c r="BC409" i="1"/>
  <c r="BB409" i="1"/>
  <c r="AS383" i="1"/>
  <c r="AO409" i="1"/>
  <c r="AN409" i="1"/>
  <c r="AM409" i="1"/>
  <c r="AL409" i="1"/>
  <c r="AK409" i="1"/>
  <c r="AJ409" i="1"/>
  <c r="AI384" i="1"/>
  <c r="AH409" i="1"/>
  <c r="AG409" i="1"/>
  <c r="AE409" i="1"/>
  <c r="AD409" i="1"/>
  <c r="T383" i="1"/>
  <c r="P409" i="1"/>
  <c r="O409" i="1"/>
  <c r="N409" i="1"/>
  <c r="M409" i="1"/>
  <c r="J409" i="1"/>
  <c r="I409" i="1"/>
  <c r="H409" i="1"/>
  <c r="G409" i="1"/>
  <c r="F409" i="1"/>
  <c r="E409" i="1"/>
  <c r="BT382" i="1" a="1"/>
  <c r="BT382" i="1" s="1"/>
  <c r="BR382" i="1"/>
  <c r="BL384" i="1"/>
  <c r="BK384" i="1"/>
  <c r="BI384" i="1"/>
  <c r="BH384" i="1"/>
  <c r="BG384" i="1"/>
  <c r="BF384" i="1"/>
  <c r="AS382" i="1"/>
  <c r="AO384" i="1"/>
  <c r="AN384" i="1"/>
  <c r="AM384" i="1"/>
  <c r="AK384" i="1"/>
  <c r="AG384" i="1"/>
  <c r="AE384" i="1"/>
  <c r="AD384" i="1"/>
  <c r="V382" i="1" a="1"/>
  <c r="V382" i="1" s="1"/>
  <c r="P384" i="1"/>
  <c r="O384" i="1"/>
  <c r="N384" i="1"/>
  <c r="E384" i="1"/>
  <c r="BL408" i="1"/>
  <c r="BI408" i="1"/>
  <c r="BF408" i="1"/>
  <c r="BU373" i="1" a="1"/>
  <c r="BU373" i="1" s="1"/>
  <c r="BD408" i="1"/>
  <c r="BC408" i="1"/>
  <c r="AS373" i="1"/>
  <c r="AS372" i="1" s="1"/>
  <c r="AR372" i="1"/>
  <c r="AQ369" i="1"/>
  <c r="AL408" i="1"/>
  <c r="AK408" i="1"/>
  <c r="AH408" i="1"/>
  <c r="AG408" i="1"/>
  <c r="AE408" i="1"/>
  <c r="S369" i="1"/>
  <c r="P408" i="1"/>
  <c r="O408" i="1"/>
  <c r="L408" i="1"/>
  <c r="K408" i="1"/>
  <c r="I408" i="1"/>
  <c r="D408" i="1"/>
  <c r="BQ372" i="1"/>
  <c r="BP372" i="1"/>
  <c r="AQ372" i="1"/>
  <c r="BQ371" i="1"/>
  <c r="BP371" i="1"/>
  <c r="AS371" i="1"/>
  <c r="AR371" i="1"/>
  <c r="AQ371" i="1"/>
  <c r="R371" i="1"/>
  <c r="BQ370" i="1"/>
  <c r="BP370" i="1"/>
  <c r="AS370" i="1"/>
  <c r="AR370" i="1"/>
  <c r="AQ370" i="1"/>
  <c r="BQ369" i="1"/>
  <c r="BP369" i="1"/>
  <c r="AS369" i="1"/>
  <c r="AR369" i="1"/>
  <c r="R369" i="1"/>
  <c r="BQ368" i="1"/>
  <c r="AR368" i="1"/>
  <c r="AQ368" i="1"/>
  <c r="R368" i="1"/>
  <c r="BU359" i="1" a="1"/>
  <c r="BU359" i="1" s="1"/>
  <c r="BP355" i="1"/>
  <c r="AV359" i="1"/>
  <c r="AV359" i="1" a="1"/>
  <c r="AR355" i="1"/>
  <c r="AQ354" i="1"/>
  <c r="S358" i="1"/>
  <c r="R357" i="1"/>
  <c r="AR358" i="1"/>
  <c r="R358" i="1"/>
  <c r="BQ357" i="1"/>
  <c r="BP357" i="1"/>
  <c r="AR357" i="1"/>
  <c r="AQ357" i="1"/>
  <c r="BQ356" i="1"/>
  <c r="AR356" i="1"/>
  <c r="AQ356" i="1"/>
  <c r="S356" i="1"/>
  <c r="R356" i="1"/>
  <c r="AQ355" i="1"/>
  <c r="R355" i="1"/>
  <c r="R354" i="1"/>
  <c r="AR349" i="1"/>
  <c r="T352" i="1"/>
  <c r="S348" i="1"/>
  <c r="R351" i="1"/>
  <c r="BQ351" i="1"/>
  <c r="AR351" i="1"/>
  <c r="T351" i="1"/>
  <c r="S351" i="1"/>
  <c r="BQ350" i="1"/>
  <c r="AR350" i="1"/>
  <c r="AS350" i="1" s="1"/>
  <c r="AQ350" i="1"/>
  <c r="T350" i="1"/>
  <c r="S350" i="1"/>
  <c r="R350" i="1"/>
  <c r="AQ349" i="1"/>
  <c r="T349" i="1"/>
  <c r="S349" i="1"/>
  <c r="R349" i="1"/>
  <c r="BQ348" i="1"/>
  <c r="AR348" i="1"/>
  <c r="AF362" i="1"/>
  <c r="AF376" i="1" s="1"/>
  <c r="R348" i="1"/>
  <c r="AR347" i="1"/>
  <c r="S347" i="1"/>
  <c r="R347" i="1"/>
  <c r="BR345" i="1"/>
  <c r="BR343" i="1" s="1"/>
  <c r="BQ343" i="1"/>
  <c r="AR340" i="1"/>
  <c r="S341" i="1"/>
  <c r="BR344" i="1"/>
  <c r="BQ344" i="1"/>
  <c r="BP344" i="1"/>
  <c r="AQ344" i="1"/>
  <c r="R344" i="1"/>
  <c r="BP343" i="1"/>
  <c r="AR343" i="1"/>
  <c r="AQ343" i="1"/>
  <c r="BQ342" i="1"/>
  <c r="BP342" i="1"/>
  <c r="AR342" i="1"/>
  <c r="AQ342" i="1"/>
  <c r="BR341" i="1"/>
  <c r="BQ341" i="1"/>
  <c r="BP341" i="1"/>
  <c r="AQ341" i="1"/>
  <c r="BR340" i="1"/>
  <c r="BQ340" i="1"/>
  <c r="BP340" i="1"/>
  <c r="AQ340" i="1"/>
  <c r="R340" i="1"/>
  <c r="BP335" i="1"/>
  <c r="AS338" i="1"/>
  <c r="W338" i="1" a="1"/>
  <c r="W338" i="1" s="1"/>
  <c r="S336" i="1"/>
  <c r="BQ337" i="1"/>
  <c r="BP337" i="1"/>
  <c r="AS337" i="1"/>
  <c r="AR337" i="1"/>
  <c r="AQ337" i="1"/>
  <c r="R337" i="1"/>
  <c r="BQ336" i="1"/>
  <c r="AR336" i="1"/>
  <c r="BQ335" i="1"/>
  <c r="AR335" i="1"/>
  <c r="AQ335" i="1"/>
  <c r="BQ334" i="1"/>
  <c r="BP334" i="1"/>
  <c r="AS334" i="1"/>
  <c r="AR334" i="1"/>
  <c r="AQ334" i="1"/>
  <c r="BQ333" i="1"/>
  <c r="BP333" i="1"/>
  <c r="AS333" i="1"/>
  <c r="AR333" i="1"/>
  <c r="BQ328" i="1"/>
  <c r="AS331" i="1"/>
  <c r="AJ364" i="1"/>
  <c r="I365" i="1"/>
  <c r="I379" i="1" s="1"/>
  <c r="BQ330" i="1"/>
  <c r="BP330" i="1"/>
  <c r="AS330" i="1"/>
  <c r="AR330" i="1"/>
  <c r="AQ330" i="1"/>
  <c r="AE365" i="1"/>
  <c r="AE379" i="1" s="1"/>
  <c r="H365" i="1"/>
  <c r="H379" i="1" s="1"/>
  <c r="BB364" i="1"/>
  <c r="AS329" i="1"/>
  <c r="AR329" i="1"/>
  <c r="AQ329" i="1"/>
  <c r="S329" i="1"/>
  <c r="H364" i="1"/>
  <c r="G364" i="1"/>
  <c r="BP328" i="1"/>
  <c r="AS328" i="1"/>
  <c r="AR328" i="1"/>
  <c r="AQ328" i="1"/>
  <c r="H363" i="1"/>
  <c r="G363" i="1"/>
  <c r="AS327" i="1"/>
  <c r="AR327" i="1"/>
  <c r="AQ327" i="1"/>
  <c r="AE362" i="1"/>
  <c r="AE376" i="1" s="1"/>
  <c r="AD362" i="1"/>
  <c r="S327" i="1"/>
  <c r="H362" i="1"/>
  <c r="E362" i="1"/>
  <c r="BQ326" i="1"/>
  <c r="BP326" i="1"/>
  <c r="BC361" i="1"/>
  <c r="AS326" i="1"/>
  <c r="AR326" i="1"/>
  <c r="AQ326" i="1"/>
  <c r="S326" i="1"/>
  <c r="R326" i="1"/>
  <c r="BN324" i="1"/>
  <c r="BI324" i="1"/>
  <c r="BE324" i="1"/>
  <c r="BD324" i="1"/>
  <c r="AM324" i="1"/>
  <c r="AL324" i="1"/>
  <c r="AK324" i="1"/>
  <c r="AC324" i="1"/>
  <c r="M324" i="1"/>
  <c r="BT323" i="1" a="1"/>
  <c r="BT323" i="1" s="1"/>
  <c r="BN407" i="1"/>
  <c r="BL407" i="1"/>
  <c r="BK407" i="1"/>
  <c r="BJ407" i="1"/>
  <c r="BI407" i="1"/>
  <c r="BH407" i="1"/>
  <c r="BG407" i="1"/>
  <c r="BF407" i="1"/>
  <c r="BE407" i="1"/>
  <c r="BD407" i="1"/>
  <c r="BC407" i="1"/>
  <c r="BB407" i="1"/>
  <c r="AS323" i="1"/>
  <c r="AO407" i="1"/>
  <c r="AM407" i="1"/>
  <c r="AL407" i="1"/>
  <c r="AK407" i="1"/>
  <c r="AJ407" i="1"/>
  <c r="AI407" i="1"/>
  <c r="AH407" i="1"/>
  <c r="AG407" i="1"/>
  <c r="AF407" i="1"/>
  <c r="AE407" i="1"/>
  <c r="AD407" i="1"/>
  <c r="AC407" i="1"/>
  <c r="T323" i="1"/>
  <c r="AA323" i="1" s="1"/>
  <c r="W323" i="1" a="1"/>
  <c r="W323" i="1" s="1"/>
  <c r="P407" i="1"/>
  <c r="O407" i="1"/>
  <c r="N407" i="1"/>
  <c r="M407" i="1"/>
  <c r="L407" i="1"/>
  <c r="K407" i="1"/>
  <c r="J407" i="1"/>
  <c r="I407" i="1"/>
  <c r="H407" i="1"/>
  <c r="G407" i="1"/>
  <c r="F407" i="1"/>
  <c r="D407" i="1"/>
  <c r="BU322" i="1"/>
  <c r="BU322" i="1" a="1"/>
  <c r="BR322" i="1"/>
  <c r="BK324" i="1"/>
  <c r="BJ324" i="1"/>
  <c r="BH324" i="1"/>
  <c r="BG324" i="1"/>
  <c r="BF324" i="1"/>
  <c r="BC324" i="1"/>
  <c r="BB324" i="1"/>
  <c r="AV322" i="1" a="1"/>
  <c r="AV322" i="1" s="1"/>
  <c r="AJ324" i="1"/>
  <c r="AI324" i="1"/>
  <c r="AH324" i="1"/>
  <c r="AG324" i="1"/>
  <c r="AF324" i="1"/>
  <c r="AE324" i="1"/>
  <c r="AD324" i="1"/>
  <c r="T322" i="1"/>
  <c r="P324" i="1"/>
  <c r="O324" i="1"/>
  <c r="N324" i="1"/>
  <c r="L324" i="1"/>
  <c r="K324" i="1"/>
  <c r="J324" i="1"/>
  <c r="I324" i="1"/>
  <c r="H324" i="1"/>
  <c r="G324" i="1"/>
  <c r="F324" i="1"/>
  <c r="BR320" i="1"/>
  <c r="BT320" i="1" a="1"/>
  <c r="BT320" i="1" s="1"/>
  <c r="AV320" i="1" a="1"/>
  <c r="AV320" i="1" s="1"/>
  <c r="AW320" i="1" s="1"/>
  <c r="AY320" i="1" s="1"/>
  <c r="AU320" i="1" a="1"/>
  <c r="AU320" i="1" s="1"/>
  <c r="V320" i="1" a="1"/>
  <c r="V320" i="1" s="1"/>
  <c r="T320" i="1"/>
  <c r="AA320" i="1"/>
  <c r="BH318" i="1"/>
  <c r="BD318" i="1"/>
  <c r="AD318" i="1"/>
  <c r="P318" i="1"/>
  <c r="BR317" i="1"/>
  <c r="BN406" i="1"/>
  <c r="BL406" i="1"/>
  <c r="BK406" i="1"/>
  <c r="BJ406" i="1"/>
  <c r="BI406" i="1"/>
  <c r="BI413" i="1" s="1"/>
  <c r="BH406" i="1"/>
  <c r="BG406" i="1"/>
  <c r="BG413" i="1" s="1"/>
  <c r="BF406" i="1"/>
  <c r="BE406" i="1"/>
  <c r="BD406" i="1"/>
  <c r="BC406" i="1"/>
  <c r="BC413" i="1" s="1"/>
  <c r="BB406" i="1"/>
  <c r="AS317" i="1"/>
  <c r="AO406" i="1"/>
  <c r="AN406" i="1"/>
  <c r="AM406" i="1"/>
  <c r="AL406" i="1"/>
  <c r="AL413" i="1" s="1"/>
  <c r="AK406" i="1"/>
  <c r="AK413" i="1" s="1"/>
  <c r="AJ406" i="1"/>
  <c r="AI406" i="1"/>
  <c r="AH406" i="1"/>
  <c r="AG406" i="1"/>
  <c r="AG413" i="1" s="1"/>
  <c r="AF406" i="1"/>
  <c r="AE406" i="1"/>
  <c r="AD406" i="1"/>
  <c r="AC406" i="1"/>
  <c r="P406" i="1"/>
  <c r="O406" i="1"/>
  <c r="O413" i="1" s="1"/>
  <c r="N406" i="1"/>
  <c r="M406" i="1"/>
  <c r="L406" i="1"/>
  <c r="K406" i="1"/>
  <c r="J406" i="1"/>
  <c r="I406" i="1"/>
  <c r="I413" i="1" s="1"/>
  <c r="H406" i="1"/>
  <c r="G406" i="1"/>
  <c r="F406" i="1"/>
  <c r="E406" i="1"/>
  <c r="D406" i="1"/>
  <c r="BR316" i="1"/>
  <c r="BN318" i="1"/>
  <c r="BL318" i="1"/>
  <c r="BK318" i="1"/>
  <c r="BJ318" i="1"/>
  <c r="BI318" i="1"/>
  <c r="BG318" i="1"/>
  <c r="BF318" i="1"/>
  <c r="BC318" i="1"/>
  <c r="AS316" i="1"/>
  <c r="AO318" i="1"/>
  <c r="AN318" i="1"/>
  <c r="AL318" i="1"/>
  <c r="AK318" i="1"/>
  <c r="AJ318" i="1"/>
  <c r="AI318" i="1"/>
  <c r="AF318" i="1"/>
  <c r="T316" i="1"/>
  <c r="O318" i="1"/>
  <c r="N318" i="1"/>
  <c r="L318" i="1"/>
  <c r="K318" i="1"/>
  <c r="V316" i="1" a="1"/>
  <c r="V316" i="1" s="1"/>
  <c r="H318" i="1"/>
  <c r="F318" i="1"/>
  <c r="E318" i="1"/>
  <c r="D318" i="1"/>
  <c r="BR314" i="1"/>
  <c r="BT314" i="1" a="1"/>
  <c r="BT314" i="1" s="1"/>
  <c r="BU314" i="1" a="1"/>
  <c r="BU314" i="1" s="1"/>
  <c r="BV314" i="1" s="1"/>
  <c r="BX314" i="1" s="1"/>
  <c r="BR308" i="1"/>
  <c r="BU308" i="1" a="1"/>
  <c r="BU308" i="1" s="1"/>
  <c r="AV308" i="1" a="1"/>
  <c r="AV308" i="1" s="1"/>
  <c r="T308" i="1"/>
  <c r="W308" i="1" a="1"/>
  <c r="W308" i="1" s="1"/>
  <c r="BI306" i="1"/>
  <c r="BF306" i="1"/>
  <c r="BC306" i="1"/>
  <c r="AH306" i="1"/>
  <c r="O306" i="1"/>
  <c r="H306" i="1"/>
  <c r="BT305" i="1" a="1"/>
  <c r="BT305" i="1" s="1"/>
  <c r="BR305" i="1"/>
  <c r="BU305" i="1" a="1"/>
  <c r="BU305" i="1" s="1"/>
  <c r="BV305" i="1" s="1"/>
  <c r="BX305" i="1" s="1"/>
  <c r="AV305" i="1"/>
  <c r="AW305" i="1" s="1"/>
  <c r="AY305" i="1" s="1"/>
  <c r="AV305" i="1" a="1"/>
  <c r="AS305" i="1"/>
  <c r="AU305" i="1" a="1"/>
  <c r="AU305" i="1" s="1"/>
  <c r="AL306" i="1"/>
  <c r="AE306" i="1"/>
  <c r="W305" i="1" a="1"/>
  <c r="W305" i="1" s="1"/>
  <c r="X305" i="1" s="1"/>
  <c r="Z305" i="1" s="1"/>
  <c r="V305" i="1" a="1"/>
  <c r="V305" i="1" s="1"/>
  <c r="I306" i="1"/>
  <c r="BU304" i="1" a="1"/>
  <c r="BU304" i="1" s="1"/>
  <c r="AK306" i="1"/>
  <c r="G306" i="1"/>
  <c r="E306" i="1"/>
  <c r="BR303" i="1"/>
  <c r="BT303" i="1" a="1"/>
  <c r="BT303" i="1" s="1"/>
  <c r="BN306" i="1"/>
  <c r="BM306" i="1"/>
  <c r="BL306" i="1"/>
  <c r="BK306" i="1"/>
  <c r="BJ306" i="1"/>
  <c r="BG306" i="1"/>
  <c r="BE306" i="1"/>
  <c r="BU303" i="1" a="1"/>
  <c r="BU303" i="1" s="1"/>
  <c r="AU303" i="1" a="1"/>
  <c r="AU303" i="1" s="1"/>
  <c r="AS303" i="1"/>
  <c r="AV303" i="1" a="1"/>
  <c r="AV303" i="1" s="1"/>
  <c r="AO306" i="1"/>
  <c r="AN306" i="1"/>
  <c r="AM306" i="1"/>
  <c r="AI306" i="1"/>
  <c r="AF306" i="1"/>
  <c r="AD306" i="1"/>
  <c r="T303" i="1"/>
  <c r="P306" i="1"/>
  <c r="L306" i="1"/>
  <c r="K306" i="1"/>
  <c r="J306" i="1"/>
  <c r="V303" i="1" a="1"/>
  <c r="V303" i="1" s="1"/>
  <c r="AJ301" i="1"/>
  <c r="AG301" i="1"/>
  <c r="O301" i="1"/>
  <c r="BR300" i="1"/>
  <c r="BU300" i="1" a="1"/>
  <c r="BU300" i="1" s="1"/>
  <c r="BV300" i="1" s="1"/>
  <c r="BX300" i="1" s="1"/>
  <c r="BT300" i="1" a="1"/>
  <c r="BT300" i="1" s="1"/>
  <c r="AV300" i="1" a="1"/>
  <c r="AV300" i="1" s="1"/>
  <c r="T300" i="1"/>
  <c r="BU299" i="1" a="1"/>
  <c r="BU299" i="1" s="1"/>
  <c r="AS299" i="1"/>
  <c r="AK301" i="1"/>
  <c r="AI301" i="1"/>
  <c r="T299" i="1"/>
  <c r="AA299" i="1" s="1"/>
  <c r="W299" i="1" a="1"/>
  <c r="W299" i="1" s="1"/>
  <c r="M301" i="1"/>
  <c r="K301" i="1"/>
  <c r="J301" i="1"/>
  <c r="I301" i="1"/>
  <c r="F301" i="1"/>
  <c r="D301" i="1"/>
  <c r="BU298" i="1" a="1"/>
  <c r="BU298" i="1" s="1"/>
  <c r="BR298" i="1"/>
  <c r="BN301" i="1"/>
  <c r="BM301" i="1"/>
  <c r="BL301" i="1"/>
  <c r="BK301" i="1"/>
  <c r="BJ301" i="1"/>
  <c r="BI301" i="1"/>
  <c r="BH301" i="1"/>
  <c r="BG301" i="1"/>
  <c r="BF301" i="1"/>
  <c r="BE301" i="1"/>
  <c r="BD301" i="1"/>
  <c r="BC301" i="1"/>
  <c r="BT298" i="1" a="1"/>
  <c r="BT298" i="1" s="1"/>
  <c r="AN301" i="1"/>
  <c r="AM301" i="1"/>
  <c r="AL301" i="1"/>
  <c r="AH301" i="1"/>
  <c r="AF301" i="1"/>
  <c r="AE301" i="1"/>
  <c r="AD301" i="1"/>
  <c r="AC301" i="1"/>
  <c r="T298" i="1"/>
  <c r="P301" i="1"/>
  <c r="N301" i="1"/>
  <c r="L301" i="1"/>
  <c r="G301" i="1"/>
  <c r="E301" i="1"/>
  <c r="AA298" i="1"/>
  <c r="BF296" i="1"/>
  <c r="BC296" i="1"/>
  <c r="AF296" i="1"/>
  <c r="AE296" i="1"/>
  <c r="AD296" i="1"/>
  <c r="BR295" i="1"/>
  <c r="AS295" i="1"/>
  <c r="AU295" i="1" a="1"/>
  <c r="AU295" i="1" s="1"/>
  <c r="T295" i="1"/>
  <c r="BR294" i="1"/>
  <c r="BG296" i="1"/>
  <c r="AU294" i="1"/>
  <c r="AS294" i="1"/>
  <c r="AO296" i="1"/>
  <c r="AU294" i="1" a="1"/>
  <c r="T294" i="1"/>
  <c r="P296" i="1"/>
  <c r="L296" i="1"/>
  <c r="J296" i="1"/>
  <c r="D296" i="1"/>
  <c r="BR293" i="1"/>
  <c r="BT293" i="1" a="1"/>
  <c r="BT293" i="1" s="1"/>
  <c r="BN296" i="1"/>
  <c r="BM296" i="1"/>
  <c r="BL296" i="1"/>
  <c r="BK296" i="1"/>
  <c r="BJ296" i="1"/>
  <c r="BI296" i="1"/>
  <c r="BH296" i="1"/>
  <c r="BE296" i="1"/>
  <c r="BD296" i="1"/>
  <c r="AS293" i="1"/>
  <c r="AN296" i="1"/>
  <c r="AM296" i="1"/>
  <c r="AL296" i="1"/>
  <c r="AK296" i="1"/>
  <c r="AJ296" i="1"/>
  <c r="AI296" i="1"/>
  <c r="AH296" i="1"/>
  <c r="AV293" i="1" a="1"/>
  <c r="AV293" i="1" s="1"/>
  <c r="AC296" i="1"/>
  <c r="T293" i="1"/>
  <c r="O296" i="1"/>
  <c r="M296" i="1"/>
  <c r="I296" i="1"/>
  <c r="H296" i="1"/>
  <c r="G296" i="1"/>
  <c r="F296" i="1"/>
  <c r="E296" i="1"/>
  <c r="AL291" i="1"/>
  <c r="AK291" i="1"/>
  <c r="AJ291" i="1"/>
  <c r="AH291" i="1"/>
  <c r="K291" i="1"/>
  <c r="J291" i="1"/>
  <c r="G291" i="1"/>
  <c r="BR290" i="1"/>
  <c r="BM291" i="1"/>
  <c r="BL291" i="1"/>
  <c r="BK291" i="1"/>
  <c r="BI291" i="1"/>
  <c r="BG291" i="1"/>
  <c r="BD291" i="1"/>
  <c r="AU290" i="1" a="1"/>
  <c r="AU290" i="1" s="1"/>
  <c r="AM291" i="1"/>
  <c r="AD291" i="1"/>
  <c r="V290" i="1" a="1"/>
  <c r="V290" i="1" s="1"/>
  <c r="T290" i="1"/>
  <c r="AA290" i="1"/>
  <c r="BR289" i="1"/>
  <c r="BN291" i="1"/>
  <c r="BJ291" i="1"/>
  <c r="BH291" i="1"/>
  <c r="BF291" i="1"/>
  <c r="BE291" i="1"/>
  <c r="BC291" i="1"/>
  <c r="AO291" i="1"/>
  <c r="AN291" i="1"/>
  <c r="AI291" i="1"/>
  <c r="AG291" i="1"/>
  <c r="AF291" i="1"/>
  <c r="AE291" i="1"/>
  <c r="W289" i="1" a="1"/>
  <c r="W289" i="1" s="1"/>
  <c r="V289" i="1" a="1"/>
  <c r="V289" i="1" s="1"/>
  <c r="P291" i="1"/>
  <c r="O291" i="1"/>
  <c r="N291" i="1"/>
  <c r="M291" i="1"/>
  <c r="L291" i="1"/>
  <c r="I291" i="1"/>
  <c r="H291" i="1"/>
  <c r="F291" i="1"/>
  <c r="E291" i="1"/>
  <c r="AO287" i="1"/>
  <c r="AH287" i="1"/>
  <c r="AG287" i="1"/>
  <c r="AF287" i="1"/>
  <c r="AD287" i="1"/>
  <c r="BT286" i="1" a="1"/>
  <c r="BT286" i="1" s="1"/>
  <c r="BH287" i="1"/>
  <c r="BE287" i="1"/>
  <c r="AS286" i="1"/>
  <c r="BR285" i="1"/>
  <c r="BT285" i="1" a="1"/>
  <c r="BT285" i="1" s="1"/>
  <c r="AV285" i="1" a="1"/>
  <c r="AV285" i="1" s="1"/>
  <c r="AW285" i="1" s="1"/>
  <c r="AY285" i="1" s="1"/>
  <c r="AU285" i="1" a="1"/>
  <c r="AU285" i="1" s="1"/>
  <c r="AS285" i="1"/>
  <c r="BU284" i="1" a="1"/>
  <c r="BU284" i="1" s="1"/>
  <c r="BT284" i="1" a="1"/>
  <c r="BT284" i="1" s="1"/>
  <c r="BN287" i="1"/>
  <c r="BK287" i="1"/>
  <c r="BC287" i="1"/>
  <c r="AS284" i="1"/>
  <c r="BT283" i="1" a="1"/>
  <c r="BT283" i="1" s="1"/>
  <c r="BT287" i="1" s="1"/>
  <c r="BR283" i="1"/>
  <c r="BM287" i="1"/>
  <c r="BL287" i="1"/>
  <c r="BJ287" i="1"/>
  <c r="BI287" i="1"/>
  <c r="BG287" i="1"/>
  <c r="BD287" i="1"/>
  <c r="BB287" i="1"/>
  <c r="AV283" i="1" a="1"/>
  <c r="AV283" i="1" s="1"/>
  <c r="AU283" i="1" a="1"/>
  <c r="AU283" i="1" s="1"/>
  <c r="AS283" i="1"/>
  <c r="AN287" i="1"/>
  <c r="AL287" i="1"/>
  <c r="AK287" i="1"/>
  <c r="AJ287" i="1"/>
  <c r="AI287" i="1"/>
  <c r="AE287" i="1"/>
  <c r="V283" i="1" a="1"/>
  <c r="V283" i="1" s="1"/>
  <c r="N287" i="1"/>
  <c r="L287" i="1"/>
  <c r="K287" i="1"/>
  <c r="J287" i="1"/>
  <c r="I287" i="1"/>
  <c r="H287" i="1"/>
  <c r="G287" i="1"/>
  <c r="BM281" i="1"/>
  <c r="BL281" i="1"/>
  <c r="AO281" i="1"/>
  <c r="AN281" i="1"/>
  <c r="AL281" i="1"/>
  <c r="AJ281" i="1"/>
  <c r="AF281" i="1"/>
  <c r="N281" i="1"/>
  <c r="M281" i="1"/>
  <c r="BT280" i="1" a="1"/>
  <c r="BT280" i="1" s="1"/>
  <c r="T280" i="1"/>
  <c r="W280" i="1" a="1"/>
  <c r="W280" i="1" s="1"/>
  <c r="AA280" i="1"/>
  <c r="BC281" i="1"/>
  <c r="AV279" i="1" a="1"/>
  <c r="AV279" i="1" s="1"/>
  <c r="AS279" i="1"/>
  <c r="AD281" i="1"/>
  <c r="W279" i="1" a="1"/>
  <c r="W279" i="1" s="1"/>
  <c r="T279" i="1"/>
  <c r="H281" i="1"/>
  <c r="E281" i="1"/>
  <c r="BN281" i="1"/>
  <c r="BK281" i="1"/>
  <c r="BJ281" i="1"/>
  <c r="BI281" i="1"/>
  <c r="BH281" i="1"/>
  <c r="BF281" i="1"/>
  <c r="BE281" i="1"/>
  <c r="BD281" i="1"/>
  <c r="BB281" i="1"/>
  <c r="AV278" i="1" a="1"/>
  <c r="AV278" i="1" s="1"/>
  <c r="AU278" i="1" a="1"/>
  <c r="AU278" i="1" s="1"/>
  <c r="AM281" i="1"/>
  <c r="AK281" i="1"/>
  <c r="AI281" i="1"/>
  <c r="T278" i="1"/>
  <c r="P281" i="1"/>
  <c r="O281" i="1"/>
  <c r="L281" i="1"/>
  <c r="J281" i="1"/>
  <c r="I281" i="1"/>
  <c r="BB276" i="1"/>
  <c r="AO276" i="1"/>
  <c r="AN276" i="1"/>
  <c r="AC276" i="1"/>
  <c r="K276" i="1"/>
  <c r="I276" i="1"/>
  <c r="BT275" i="1" a="1"/>
  <c r="BT275" i="1" s="1"/>
  <c r="AU275" i="1"/>
  <c r="AV275" i="1" a="1"/>
  <c r="AV275" i="1" s="1"/>
  <c r="AW275" i="1" s="1"/>
  <c r="AY275" i="1" s="1"/>
  <c r="AH276" i="1"/>
  <c r="AF276" i="1"/>
  <c r="AU275" i="1" a="1"/>
  <c r="W275" i="1" a="1"/>
  <c r="W275" i="1" s="1"/>
  <c r="BR274" i="1"/>
  <c r="BM276" i="1"/>
  <c r="BK276" i="1"/>
  <c r="BH276" i="1"/>
  <c r="BG276" i="1"/>
  <c r="BU274" i="1" a="1"/>
  <c r="BU274" i="1" s="1"/>
  <c r="AV274" i="1" a="1"/>
  <c r="AV274" i="1" s="1"/>
  <c r="AL276" i="1"/>
  <c r="AJ276" i="1"/>
  <c r="AG276" i="1"/>
  <c r="AD276" i="1"/>
  <c r="W274" i="1" a="1"/>
  <c r="W274" i="1" s="1"/>
  <c r="X274" i="1" s="1"/>
  <c r="Z274" i="1" s="1"/>
  <c r="V274" i="1" a="1"/>
  <c r="V274" i="1" s="1"/>
  <c r="N276" i="1"/>
  <c r="BR273" i="1"/>
  <c r="BN276" i="1"/>
  <c r="BL276" i="1"/>
  <c r="BF276" i="1"/>
  <c r="BD276" i="1"/>
  <c r="BC276" i="1"/>
  <c r="AS273" i="1"/>
  <c r="T273" i="1"/>
  <c r="P276" i="1"/>
  <c r="O276" i="1"/>
  <c r="M276" i="1"/>
  <c r="H276" i="1"/>
  <c r="G276" i="1"/>
  <c r="F276" i="1"/>
  <c r="E276" i="1"/>
  <c r="AI271" i="1"/>
  <c r="AF271" i="1"/>
  <c r="AE271" i="1"/>
  <c r="I271" i="1"/>
  <c r="BU270" i="1" a="1"/>
  <c r="BU270" i="1" s="1"/>
  <c r="AS270" i="1"/>
  <c r="AV270" i="1" a="1"/>
  <c r="AV270" i="1" s="1"/>
  <c r="AO271" i="1"/>
  <c r="AM271" i="1"/>
  <c r="BT269" i="1"/>
  <c r="BM271" i="1"/>
  <c r="BT269" i="1" a="1"/>
  <c r="AU269" i="1" a="1"/>
  <c r="AU269" i="1" s="1"/>
  <c r="AD271" i="1"/>
  <c r="AC271" i="1"/>
  <c r="F271" i="1"/>
  <c r="BR268" i="1"/>
  <c r="BN271" i="1"/>
  <c r="BL271" i="1"/>
  <c r="BK271" i="1"/>
  <c r="BG271" i="1"/>
  <c r="BF271" i="1"/>
  <c r="BE271" i="1"/>
  <c r="AV268" i="1" a="1"/>
  <c r="AV268" i="1" s="1"/>
  <c r="AS268" i="1"/>
  <c r="AN271" i="1"/>
  <c r="AL271" i="1"/>
  <c r="AK271" i="1"/>
  <c r="AJ271" i="1"/>
  <c r="AH271" i="1"/>
  <c r="AG271" i="1"/>
  <c r="T268" i="1"/>
  <c r="W268" i="1" a="1"/>
  <c r="W268" i="1" s="1"/>
  <c r="P271" i="1"/>
  <c r="O271" i="1"/>
  <c r="N271" i="1"/>
  <c r="M271" i="1"/>
  <c r="L271" i="1"/>
  <c r="K271" i="1"/>
  <c r="J271" i="1"/>
  <c r="H271" i="1"/>
  <c r="E271" i="1"/>
  <c r="BG266" i="1"/>
  <c r="AH266" i="1"/>
  <c r="N266" i="1"/>
  <c r="BU265" i="1" a="1"/>
  <c r="BU265" i="1" s="1"/>
  <c r="BN266" i="1"/>
  <c r="AJ266" i="1"/>
  <c r="AG266" i="1"/>
  <c r="AD266" i="1"/>
  <c r="T265" i="1"/>
  <c r="J266" i="1"/>
  <c r="V265" i="1" a="1"/>
  <c r="V265" i="1" s="1"/>
  <c r="BL266" i="1"/>
  <c r="V264" i="1" a="1"/>
  <c r="V264" i="1" s="1"/>
  <c r="BJ266" i="1"/>
  <c r="BT263" i="1" a="1"/>
  <c r="BT263" i="1" s="1"/>
  <c r="AM266" i="1"/>
  <c r="AI266" i="1"/>
  <c r="AE266" i="1"/>
  <c r="H266" i="1"/>
  <c r="G266" i="1"/>
  <c r="BM266" i="1"/>
  <c r="BH266" i="1"/>
  <c r="BF266" i="1"/>
  <c r="BE266" i="1"/>
  <c r="BD266" i="1"/>
  <c r="BC266" i="1"/>
  <c r="AL266" i="1"/>
  <c r="AK266" i="1"/>
  <c r="T262" i="1"/>
  <c r="O266" i="1"/>
  <c r="L266" i="1"/>
  <c r="K266" i="1"/>
  <c r="F266" i="1"/>
  <c r="E266" i="1"/>
  <c r="BM260" i="1"/>
  <c r="BK260" i="1"/>
  <c r="AJ260" i="1"/>
  <c r="AI260" i="1"/>
  <c r="AG260" i="1"/>
  <c r="N260" i="1"/>
  <c r="H260" i="1"/>
  <c r="G260" i="1"/>
  <c r="E260" i="1"/>
  <c r="BF260" i="1"/>
  <c r="BC260" i="1"/>
  <c r="AW259" i="1"/>
  <c r="AY259" i="1" s="1"/>
  <c r="AV259" i="1"/>
  <c r="AS259" i="1"/>
  <c r="AV259" i="1" a="1"/>
  <c r="AU259" i="1" a="1"/>
  <c r="AU259" i="1" s="1"/>
  <c r="T259" i="1"/>
  <c r="BT258" i="1" a="1"/>
  <c r="BT258" i="1" s="1"/>
  <c r="BL260" i="1"/>
  <c r="BU258" i="1" a="1"/>
  <c r="BU258" i="1" s="1"/>
  <c r="BV258" i="1" s="1"/>
  <c r="BX258" i="1" s="1"/>
  <c r="AS258" i="1"/>
  <c r="AU258" i="1" a="1"/>
  <c r="AU258" i="1" s="1"/>
  <c r="AH260" i="1"/>
  <c r="AD260" i="1"/>
  <c r="AA258" i="1"/>
  <c r="T258" i="1"/>
  <c r="L260" i="1"/>
  <c r="I260" i="1"/>
  <c r="BR257" i="1"/>
  <c r="BN260" i="1"/>
  <c r="BJ260" i="1"/>
  <c r="BI260" i="1"/>
  <c r="BG260" i="1"/>
  <c r="BE260" i="1"/>
  <c r="AS257" i="1"/>
  <c r="AO260" i="1"/>
  <c r="AN260" i="1"/>
  <c r="AL260" i="1"/>
  <c r="AK260" i="1"/>
  <c r="AE260" i="1"/>
  <c r="V257" i="1" a="1"/>
  <c r="V257" i="1" s="1"/>
  <c r="T257" i="1"/>
  <c r="M260" i="1"/>
  <c r="K260" i="1"/>
  <c r="J260" i="1"/>
  <c r="D260" i="1"/>
  <c r="AO255" i="1"/>
  <c r="AC255" i="1"/>
  <c r="I255" i="1"/>
  <c r="BR254" i="1"/>
  <c r="BK255" i="1"/>
  <c r="AS254" i="1"/>
  <c r="AD255" i="1"/>
  <c r="AU254" i="1" a="1"/>
  <c r="AU254" i="1" s="1"/>
  <c r="F255" i="1"/>
  <c r="AS253" i="1"/>
  <c r="AN255" i="1"/>
  <c r="AK255" i="1"/>
  <c r="AJ255" i="1"/>
  <c r="AG255" i="1"/>
  <c r="O255" i="1"/>
  <c r="N255" i="1"/>
  <c r="K255" i="1"/>
  <c r="J255" i="1"/>
  <c r="G255" i="1"/>
  <c r="BT252" i="1" a="1"/>
  <c r="BT252" i="1" s="1"/>
  <c r="BM255" i="1"/>
  <c r="BL255" i="1"/>
  <c r="BJ255" i="1"/>
  <c r="BI255" i="1"/>
  <c r="BH255" i="1"/>
  <c r="BF255" i="1"/>
  <c r="BE255" i="1"/>
  <c r="BD255" i="1"/>
  <c r="BC255" i="1"/>
  <c r="BB255" i="1"/>
  <c r="AM255" i="1"/>
  <c r="AL255" i="1"/>
  <c r="AI255" i="1"/>
  <c r="AH255" i="1"/>
  <c r="AF255" i="1"/>
  <c r="W252" i="1" a="1"/>
  <c r="W252" i="1" s="1"/>
  <c r="T252" i="1"/>
  <c r="P255" i="1"/>
  <c r="M255" i="1"/>
  <c r="L255" i="1"/>
  <c r="E255" i="1"/>
  <c r="BJ250" i="1"/>
  <c r="BC250" i="1"/>
  <c r="BB250" i="1"/>
  <c r="AD250" i="1"/>
  <c r="AC250" i="1"/>
  <c r="O250" i="1"/>
  <c r="L250" i="1"/>
  <c r="D250" i="1"/>
  <c r="BU249" i="1" a="1"/>
  <c r="BU249" i="1" s="1"/>
  <c r="AS249" i="1"/>
  <c r="AU249" i="1" a="1"/>
  <c r="AU249" i="1" s="1"/>
  <c r="BT248" i="1" a="1"/>
  <c r="BT248" i="1" s="1"/>
  <c r="BE250" i="1"/>
  <c r="BD250" i="1"/>
  <c r="AV248" i="1" a="1"/>
  <c r="AV248" i="1" s="1"/>
  <c r="AU248" i="1" a="1"/>
  <c r="AU248" i="1" s="1"/>
  <c r="AM250" i="1"/>
  <c r="V248" i="1" a="1"/>
  <c r="V248" i="1" s="1"/>
  <c r="P250" i="1"/>
  <c r="H250" i="1"/>
  <c r="BU247" i="1" a="1"/>
  <c r="BU247" i="1" s="1"/>
  <c r="BN250" i="1"/>
  <c r="BM250" i="1"/>
  <c r="BL250" i="1"/>
  <c r="BI250" i="1"/>
  <c r="BH250" i="1"/>
  <c r="BF250" i="1"/>
  <c r="AV247" i="1" a="1"/>
  <c r="AV247" i="1" s="1"/>
  <c r="AS247" i="1"/>
  <c r="AL250" i="1"/>
  <c r="AK250" i="1"/>
  <c r="AJ250" i="1"/>
  <c r="AI250" i="1"/>
  <c r="AU247" i="1" a="1"/>
  <c r="AU247" i="1" s="1"/>
  <c r="AW247" i="1" s="1"/>
  <c r="W247" i="1" a="1"/>
  <c r="W247" i="1" s="1"/>
  <c r="T247" i="1"/>
  <c r="M250" i="1"/>
  <c r="K250" i="1"/>
  <c r="I250" i="1"/>
  <c r="F250" i="1"/>
  <c r="E250" i="1"/>
  <c r="BJ245" i="1"/>
  <c r="BF245" i="1"/>
  <c r="BC245" i="1"/>
  <c r="AH245" i="1"/>
  <c r="AG245" i="1"/>
  <c r="AF245" i="1"/>
  <c r="AE245" i="1"/>
  <c r="J245" i="1"/>
  <c r="G245" i="1"/>
  <c r="BE245" i="1"/>
  <c r="V244" i="1" a="1"/>
  <c r="V244" i="1" s="1"/>
  <c r="H245" i="1"/>
  <c r="BU243" i="1" a="1"/>
  <c r="BU243" i="1" s="1"/>
  <c r="BT243" i="1" a="1"/>
  <c r="BT243" i="1" s="1"/>
  <c r="AU243" i="1" a="1"/>
  <c r="AU243" i="1" s="1"/>
  <c r="T243" i="1"/>
  <c r="BU242" i="1" a="1"/>
  <c r="BU242" i="1" s="1"/>
  <c r="BR242" i="1"/>
  <c r="BL245" i="1"/>
  <c r="BI245" i="1"/>
  <c r="BH245" i="1"/>
  <c r="BG245" i="1"/>
  <c r="BD245" i="1"/>
  <c r="AV242" i="1" a="1"/>
  <c r="AV242" i="1" s="1"/>
  <c r="AU242" i="1"/>
  <c r="AU242" i="1" a="1"/>
  <c r="AS242" i="1"/>
  <c r="V242" i="1" a="1"/>
  <c r="V242" i="1" s="1"/>
  <c r="T242" i="1"/>
  <c r="I245" i="1"/>
  <c r="BU241" i="1" a="1"/>
  <c r="BU241" i="1" s="1"/>
  <c r="BT241" i="1"/>
  <c r="BR241" i="1"/>
  <c r="BT241" i="1" a="1"/>
  <c r="BN245" i="1"/>
  <c r="BM245" i="1"/>
  <c r="AS241" i="1"/>
  <c r="AO245" i="1"/>
  <c r="AM245" i="1"/>
  <c r="AK245" i="1"/>
  <c r="AJ245" i="1"/>
  <c r="AI245" i="1"/>
  <c r="AD245" i="1"/>
  <c r="O245" i="1"/>
  <c r="N245" i="1"/>
  <c r="L245" i="1"/>
  <c r="F245" i="1"/>
  <c r="E245" i="1"/>
  <c r="BK239" i="1"/>
  <c r="BF239" i="1"/>
  <c r="BE239" i="1"/>
  <c r="AL239" i="1"/>
  <c r="AK239" i="1"/>
  <c r="AF239" i="1"/>
  <c r="AD239" i="1"/>
  <c r="BT238" i="1" a="1"/>
  <c r="BT238" i="1" s="1"/>
  <c r="AV238" i="1" a="1"/>
  <c r="AV238" i="1" s="1"/>
  <c r="AO239" i="1"/>
  <c r="V238" i="1" a="1"/>
  <c r="V238" i="1" s="1"/>
  <c r="T238" i="1"/>
  <c r="O239" i="1"/>
  <c r="N239" i="1"/>
  <c r="BM239" i="1"/>
  <c r="BL239" i="1"/>
  <c r="BT237" i="1" a="1"/>
  <c r="BT237" i="1" s="1"/>
  <c r="AU237" i="1"/>
  <c r="AV237" i="1" a="1"/>
  <c r="AV237" i="1" s="1"/>
  <c r="AU237" i="1" a="1"/>
  <c r="AE239" i="1"/>
  <c r="T237" i="1"/>
  <c r="F239" i="1"/>
  <c r="BR236" i="1"/>
  <c r="BJ239" i="1"/>
  <c r="BI239" i="1"/>
  <c r="BH239" i="1"/>
  <c r="BG239" i="1"/>
  <c r="BD239" i="1"/>
  <c r="BC239" i="1"/>
  <c r="BB239" i="1"/>
  <c r="AS236" i="1"/>
  <c r="AN239" i="1"/>
  <c r="AJ239" i="1"/>
  <c r="AI239" i="1"/>
  <c r="AH239" i="1"/>
  <c r="AG239" i="1"/>
  <c r="T236" i="1"/>
  <c r="K239" i="1"/>
  <c r="J239" i="1"/>
  <c r="I239" i="1"/>
  <c r="H239" i="1"/>
  <c r="G239" i="1"/>
  <c r="AM234" i="1"/>
  <c r="AG234" i="1"/>
  <c r="L234" i="1"/>
  <c r="K234" i="1"/>
  <c r="J234" i="1"/>
  <c r="BR233" i="1"/>
  <c r="AS233" i="1"/>
  <c r="W233" i="1" a="1"/>
  <c r="W233" i="1" s="1"/>
  <c r="E234" i="1"/>
  <c r="BR232" i="1"/>
  <c r="BT232" i="1" a="1"/>
  <c r="BT232" i="1" s="1"/>
  <c r="AU232" i="1" a="1"/>
  <c r="AU232" i="1" s="1"/>
  <c r="AH234" i="1"/>
  <c r="T232" i="1"/>
  <c r="V232" i="1" a="1"/>
  <c r="V232" i="1" s="1"/>
  <c r="BT231" i="1" a="1"/>
  <c r="BT231" i="1" s="1"/>
  <c r="BR231" i="1"/>
  <c r="BN234" i="1"/>
  <c r="BK234" i="1"/>
  <c r="BG234" i="1"/>
  <c r="BF234" i="1"/>
  <c r="BE234" i="1"/>
  <c r="BU231" i="1" a="1"/>
  <c r="BU231" i="1" s="1"/>
  <c r="BV231" i="1" s="1"/>
  <c r="BX231" i="1" s="1"/>
  <c r="AV231" i="1" a="1"/>
  <c r="AV231" i="1" s="1"/>
  <c r="AS231" i="1"/>
  <c r="AO234" i="1"/>
  <c r="V231" i="1" a="1"/>
  <c r="V231" i="1" s="1"/>
  <c r="T231" i="1"/>
  <c r="AA231" i="1" s="1"/>
  <c r="W231" i="1" a="1"/>
  <c r="W231" i="1" s="1"/>
  <c r="BM234" i="1"/>
  <c r="BL234" i="1"/>
  <c r="BH234" i="1"/>
  <c r="BC234" i="1"/>
  <c r="AS230" i="1"/>
  <c r="AN234" i="1"/>
  <c r="AK234" i="1"/>
  <c r="AE234" i="1"/>
  <c r="AD234" i="1"/>
  <c r="P234" i="1"/>
  <c r="O234" i="1"/>
  <c r="I234" i="1"/>
  <c r="H234" i="1"/>
  <c r="G234" i="1"/>
  <c r="F234" i="1"/>
  <c r="AO228" i="1"/>
  <c r="AN228" i="1"/>
  <c r="AD228" i="1"/>
  <c r="H228" i="1"/>
  <c r="BR227" i="1"/>
  <c r="BT227" i="1" a="1"/>
  <c r="BT227" i="1" s="1"/>
  <c r="AS227" i="1"/>
  <c r="AU227" i="1" a="1"/>
  <c r="AU227" i="1" s="1"/>
  <c r="V227" i="1"/>
  <c r="V227" i="1" a="1"/>
  <c r="T227" i="1"/>
  <c r="W227" i="1" a="1"/>
  <c r="W227" i="1" s="1"/>
  <c r="AA227" i="1"/>
  <c r="BN228" i="1"/>
  <c r="BL228" i="1"/>
  <c r="AV226" i="1" a="1"/>
  <c r="AV226" i="1" s="1"/>
  <c r="W226" i="1" a="1"/>
  <c r="W226" i="1" s="1"/>
  <c r="X226" i="1" s="1"/>
  <c r="Z226" i="1" s="1"/>
  <c r="V226" i="1" a="1"/>
  <c r="V226" i="1" s="1"/>
  <c r="T226" i="1"/>
  <c r="AA226" i="1"/>
  <c r="BR225" i="1"/>
  <c r="BJ228" i="1"/>
  <c r="BG228" i="1"/>
  <c r="AS225" i="1"/>
  <c r="AK228" i="1"/>
  <c r="AH228" i="1"/>
  <c r="AF228" i="1"/>
  <c r="AE228" i="1"/>
  <c r="T225" i="1"/>
  <c r="P228" i="1"/>
  <c r="I228" i="1"/>
  <c r="G228" i="1"/>
  <c r="BE228" i="1"/>
  <c r="BD228" i="1"/>
  <c r="AS224" i="1"/>
  <c r="AJ220" i="1"/>
  <c r="AE220" i="1"/>
  <c r="BR219" i="1"/>
  <c r="AS219" i="1"/>
  <c r="T219" i="1"/>
  <c r="V219" i="1" a="1"/>
  <c r="V219" i="1" s="1"/>
  <c r="BB220" i="1"/>
  <c r="AV218" i="1" a="1"/>
  <c r="AV218" i="1" s="1"/>
  <c r="T218" i="1"/>
  <c r="AA218" i="1"/>
  <c r="BT217" i="1" a="1"/>
  <c r="BT217" i="1" s="1"/>
  <c r="AS217" i="1"/>
  <c r="AV217" i="1" a="1"/>
  <c r="AV217" i="1" s="1"/>
  <c r="V217" i="1" a="1"/>
  <c r="V217" i="1" s="1"/>
  <c r="G220" i="1"/>
  <c r="BU216" i="1" a="1"/>
  <c r="BU216" i="1" s="1"/>
  <c r="BT216" i="1" a="1"/>
  <c r="BT216" i="1" s="1"/>
  <c r="AS216" i="1"/>
  <c r="T216" i="1"/>
  <c r="AA216" i="1" s="1"/>
  <c r="N220" i="1"/>
  <c r="V216" i="1" a="1"/>
  <c r="V216" i="1" s="1"/>
  <c r="BR215" i="1"/>
  <c r="BT215" i="1" a="1"/>
  <c r="BT215" i="1" s="1"/>
  <c r="BN220" i="1"/>
  <c r="AV215" i="1" a="1"/>
  <c r="AV215" i="1" s="1"/>
  <c r="AW215" i="1" s="1"/>
  <c r="AY215" i="1" s="1"/>
  <c r="AU215" i="1" a="1"/>
  <c r="AU215" i="1" s="1"/>
  <c r="T215" i="1"/>
  <c r="H220" i="1"/>
  <c r="BR214" i="1"/>
  <c r="BG220" i="1"/>
  <c r="BF220" i="1"/>
  <c r="BC220" i="1"/>
  <c r="AS214" i="1"/>
  <c r="AL220" i="1"/>
  <c r="AI220" i="1"/>
  <c r="AG220" i="1"/>
  <c r="AD220" i="1"/>
  <c r="I220" i="1"/>
  <c r="F220" i="1"/>
  <c r="V214" i="1" a="1"/>
  <c r="V214" i="1" s="1"/>
  <c r="BU212" i="1" a="1"/>
  <c r="BU212" i="1" s="1"/>
  <c r="AS212" i="1"/>
  <c r="T212" i="1"/>
  <c r="AA212" i="1" s="1"/>
  <c r="V212" i="1" a="1"/>
  <c r="V212" i="1" s="1"/>
  <c r="BH210" i="1"/>
  <c r="BG210" i="1"/>
  <c r="N210" i="1"/>
  <c r="K210" i="1"/>
  <c r="H210" i="1"/>
  <c r="BR209" i="1"/>
  <c r="AU209" i="1" a="1"/>
  <c r="AU209" i="1" s="1"/>
  <c r="T209" i="1"/>
  <c r="W209" i="1" a="1"/>
  <c r="W209" i="1" s="1"/>
  <c r="D210" i="1"/>
  <c r="BR208" i="1"/>
  <c r="BU208" i="1" a="1"/>
  <c r="BU208" i="1" s="1"/>
  <c r="AS208" i="1"/>
  <c r="T208" i="1"/>
  <c r="V208" i="1" a="1"/>
  <c r="V208" i="1" s="1"/>
  <c r="G210" i="1"/>
  <c r="BT207" i="1" a="1"/>
  <c r="BT207" i="1" s="1"/>
  <c r="BR207" i="1"/>
  <c r="AV207" i="1" a="1"/>
  <c r="AV207" i="1" s="1"/>
  <c r="AW207" i="1" s="1"/>
  <c r="AY207" i="1" s="1"/>
  <c r="AU207" i="1" a="1"/>
  <c r="AU207" i="1" s="1"/>
  <c r="T207" i="1"/>
  <c r="AA207" i="1"/>
  <c r="BR206" i="1"/>
  <c r="BT206" i="1" a="1"/>
  <c r="BT206" i="1" s="1"/>
  <c r="AV206" i="1" a="1"/>
  <c r="AV206" i="1" s="1"/>
  <c r="T206" i="1"/>
  <c r="AA206" i="1" s="1"/>
  <c r="V206" i="1" a="1"/>
  <c r="V206" i="1" s="1"/>
  <c r="W206" i="1" a="1"/>
  <c r="W206" i="1" s="1"/>
  <c r="BR205" i="1"/>
  <c r="AK210" i="1"/>
  <c r="AH210" i="1"/>
  <c r="AF210" i="1"/>
  <c r="AE210" i="1"/>
  <c r="T205" i="1"/>
  <c r="J210" i="1"/>
  <c r="BT204" i="1" a="1"/>
  <c r="BT204" i="1" s="1"/>
  <c r="BM210" i="1"/>
  <c r="AS204" i="1"/>
  <c r="AD210" i="1"/>
  <c r="V204" i="1" a="1"/>
  <c r="V204" i="1" s="1"/>
  <c r="T204" i="1"/>
  <c r="AA204" i="1"/>
  <c r="BT203" i="1" a="1"/>
  <c r="BT203" i="1" s="1"/>
  <c r="BN210" i="1"/>
  <c r="BL210" i="1"/>
  <c r="BI210" i="1"/>
  <c r="BF210" i="1"/>
  <c r="BE210" i="1"/>
  <c r="AV203" i="1" a="1"/>
  <c r="AV203" i="1" s="1"/>
  <c r="AO210" i="1"/>
  <c r="AL210" i="1"/>
  <c r="AJ210" i="1"/>
  <c r="AI210" i="1"/>
  <c r="AG210" i="1"/>
  <c r="W203" i="1" a="1"/>
  <c r="W203" i="1" s="1"/>
  <c r="T203" i="1"/>
  <c r="AA203" i="1" s="1"/>
  <c r="V203" i="1" a="1"/>
  <c r="V203" i="1" s="1"/>
  <c r="P210" i="1"/>
  <c r="O210" i="1"/>
  <c r="BC201" i="1"/>
  <c r="AK201" i="1"/>
  <c r="AD201" i="1"/>
  <c r="BU200" i="1" a="1"/>
  <c r="BU200" i="1" s="1"/>
  <c r="BT200" i="1" a="1"/>
  <c r="BT200" i="1" s="1"/>
  <c r="AS200" i="1"/>
  <c r="AU200" i="1" a="1"/>
  <c r="AU200" i="1" s="1"/>
  <c r="AV200" i="1" a="1"/>
  <c r="AV200" i="1" s="1"/>
  <c r="T200" i="1"/>
  <c r="BR199" i="1"/>
  <c r="BE201" i="1"/>
  <c r="AU199" i="1" a="1"/>
  <c r="AU199" i="1" s="1"/>
  <c r="W199" i="1" a="1"/>
  <c r="W199" i="1" s="1"/>
  <c r="BU198" i="1" a="1"/>
  <c r="BU198" i="1" s="1"/>
  <c r="BR198" i="1"/>
  <c r="BT198" i="1" a="1"/>
  <c r="BT198" i="1" s="1"/>
  <c r="AS198" i="1"/>
  <c r="W198" i="1" a="1"/>
  <c r="W198" i="1" s="1"/>
  <c r="T198" i="1"/>
  <c r="AA198" i="1" s="1"/>
  <c r="N201" i="1"/>
  <c r="BT197" i="1" a="1"/>
  <c r="BT197" i="1" s="1"/>
  <c r="BU197" i="1" a="1"/>
  <c r="BU197" i="1" s="1"/>
  <c r="BM201" i="1"/>
  <c r="AS197" i="1"/>
  <c r="AV197" i="1" a="1"/>
  <c r="AV197" i="1" s="1"/>
  <c r="AW197" i="1" s="1"/>
  <c r="AY197" i="1" s="1"/>
  <c r="AU197" i="1" a="1"/>
  <c r="AU197" i="1" s="1"/>
  <c r="T197" i="1"/>
  <c r="AA197" i="1"/>
  <c r="I201" i="1"/>
  <c r="BR196" i="1"/>
  <c r="BJ201" i="1"/>
  <c r="BD201" i="1"/>
  <c r="AV196" i="1" a="1"/>
  <c r="AV196" i="1" s="1"/>
  <c r="AL201" i="1"/>
  <c r="P201" i="1"/>
  <c r="M201" i="1"/>
  <c r="BN201" i="1"/>
  <c r="BL201" i="1"/>
  <c r="BK201" i="1"/>
  <c r="BB201" i="1"/>
  <c r="AO201" i="1"/>
  <c r="AN201" i="1"/>
  <c r="AJ201" i="1"/>
  <c r="AI201" i="1"/>
  <c r="AG201" i="1"/>
  <c r="AV195" i="1" a="1"/>
  <c r="AV195" i="1" s="1"/>
  <c r="T195" i="1"/>
  <c r="O201" i="1"/>
  <c r="L201" i="1"/>
  <c r="K201" i="1"/>
  <c r="G201" i="1"/>
  <c r="AA195" i="1"/>
  <c r="P193" i="1"/>
  <c r="AU192" i="1"/>
  <c r="AU192" i="1" a="1"/>
  <c r="V192" i="1" a="1"/>
  <c r="V192" i="1" s="1"/>
  <c r="BR191" i="1"/>
  <c r="AS191" i="1"/>
  <c r="T191" i="1"/>
  <c r="BT190" i="1" a="1"/>
  <c r="BT190" i="1" s="1"/>
  <c r="AY190" i="1"/>
  <c r="AV190" i="1" a="1"/>
  <c r="AV190" i="1" s="1"/>
  <c r="AW190" i="1" s="1"/>
  <c r="AU190" i="1" a="1"/>
  <c r="AU190" i="1" s="1"/>
  <c r="AL193" i="1"/>
  <c r="T190" i="1"/>
  <c r="BR189" i="1"/>
  <c r="AS189" i="1"/>
  <c r="AU189" i="1" a="1"/>
  <c r="AU189" i="1" s="1"/>
  <c r="V189" i="1" a="1"/>
  <c r="V189" i="1" s="1"/>
  <c r="T189" i="1"/>
  <c r="AA189" i="1"/>
  <c r="BU188" i="1" a="1"/>
  <c r="BU188" i="1" s="1"/>
  <c r="BT188" i="1" a="1"/>
  <c r="BT188" i="1" s="1"/>
  <c r="BV188" i="1" s="1"/>
  <c r="AS188" i="1"/>
  <c r="T188" i="1"/>
  <c r="BR187" i="1"/>
  <c r="BU187" i="1" a="1"/>
  <c r="BU187" i="1" s="1"/>
  <c r="BM193" i="1"/>
  <c r="AU187" i="1" a="1"/>
  <c r="AU187" i="1" s="1"/>
  <c r="AS187" i="1"/>
  <c r="AO193" i="1"/>
  <c r="AM193" i="1"/>
  <c r="AK193" i="1"/>
  <c r="AH193" i="1"/>
  <c r="AE193" i="1"/>
  <c r="V187" i="1" a="1"/>
  <c r="V187" i="1" s="1"/>
  <c r="BR186" i="1"/>
  <c r="BN193" i="1"/>
  <c r="BJ193" i="1"/>
  <c r="BI193" i="1"/>
  <c r="BH193" i="1"/>
  <c r="BE193" i="1"/>
  <c r="BD193" i="1"/>
  <c r="BB193" i="1"/>
  <c r="AS186" i="1"/>
  <c r="AI193" i="1"/>
  <c r="AD193" i="1"/>
  <c r="T186" i="1"/>
  <c r="O193" i="1"/>
  <c r="N193" i="1"/>
  <c r="L193" i="1"/>
  <c r="K193" i="1"/>
  <c r="G193" i="1"/>
  <c r="F193" i="1"/>
  <c r="E193" i="1"/>
  <c r="BM184" i="1"/>
  <c r="BI184" i="1"/>
  <c r="AL184" i="1"/>
  <c r="AH184" i="1"/>
  <c r="K184" i="1"/>
  <c r="J184" i="1"/>
  <c r="G184" i="1"/>
  <c r="BR183" i="1"/>
  <c r="AU183" i="1" a="1"/>
  <c r="AU183" i="1" s="1"/>
  <c r="AS183" i="1"/>
  <c r="V183" i="1" a="1"/>
  <c r="V183" i="1" s="1"/>
  <c r="BT182" i="1" a="1"/>
  <c r="BT182" i="1" s="1"/>
  <c r="BU182" i="1" a="1"/>
  <c r="BU182" i="1" s="1"/>
  <c r="AS182" i="1"/>
  <c r="BU181" i="1" a="1"/>
  <c r="BU181" i="1" s="1"/>
  <c r="BR181" i="1"/>
  <c r="BT181" i="1" a="1"/>
  <c r="BT181" i="1" s="1"/>
  <c r="AS181" i="1"/>
  <c r="AV181" i="1" a="1"/>
  <c r="AV181" i="1" s="1"/>
  <c r="T181" i="1"/>
  <c r="W181" i="1" a="1"/>
  <c r="W181" i="1" s="1"/>
  <c r="BR180" i="1"/>
  <c r="BU180" i="1" a="1"/>
  <c r="BU180" i="1" s="1"/>
  <c r="BV180" i="1" s="1"/>
  <c r="BX180" i="1" s="1"/>
  <c r="BT180" i="1" a="1"/>
  <c r="BT180" i="1" s="1"/>
  <c r="AS180" i="1"/>
  <c r="W180" i="1"/>
  <c r="X180" i="1" s="1"/>
  <c r="Z180" i="1" s="1"/>
  <c r="W180" i="1" a="1"/>
  <c r="T180" i="1"/>
  <c r="AA180" i="1" s="1"/>
  <c r="V180" i="1" a="1"/>
  <c r="V180" i="1" s="1"/>
  <c r="BR179" i="1"/>
  <c r="BF184" i="1"/>
  <c r="AS179" i="1"/>
  <c r="AK184" i="1"/>
  <c r="T179" i="1"/>
  <c r="BT178" i="1"/>
  <c r="BT178" i="1" a="1"/>
  <c r="BR178" i="1"/>
  <c r="BG184" i="1"/>
  <c r="AO184" i="1"/>
  <c r="AD184" i="1"/>
  <c r="BR177" i="1"/>
  <c r="BN184" i="1"/>
  <c r="BL184" i="1"/>
  <c r="BK184" i="1"/>
  <c r="BH184" i="1"/>
  <c r="BD184" i="1"/>
  <c r="BC184" i="1"/>
  <c r="AM184" i="1"/>
  <c r="AJ184" i="1"/>
  <c r="AI184" i="1"/>
  <c r="AF184" i="1"/>
  <c r="AE184" i="1"/>
  <c r="W177" i="1" a="1"/>
  <c r="W177" i="1" s="1"/>
  <c r="T177" i="1"/>
  <c r="P184" i="1"/>
  <c r="O184" i="1"/>
  <c r="N184" i="1"/>
  <c r="H184" i="1"/>
  <c r="BL175" i="1"/>
  <c r="BK175" i="1"/>
  <c r="BH175" i="1"/>
  <c r="AO175" i="1"/>
  <c r="AK175" i="1"/>
  <c r="N175" i="1"/>
  <c r="J175" i="1"/>
  <c r="I175" i="1"/>
  <c r="H175" i="1"/>
  <c r="F175" i="1"/>
  <c r="BR174" i="1"/>
  <c r="BU174" i="1" a="1"/>
  <c r="BU174" i="1" s="1"/>
  <c r="BI175" i="1"/>
  <c r="AS174" i="1"/>
  <c r="AU174" i="1" a="1"/>
  <c r="AU174" i="1" s="1"/>
  <c r="T174" i="1"/>
  <c r="K175" i="1"/>
  <c r="G175" i="1"/>
  <c r="BR173" i="1"/>
  <c r="BN175" i="1"/>
  <c r="BJ175" i="1"/>
  <c r="BG175" i="1"/>
  <c r="BF175" i="1"/>
  <c r="BE175" i="1"/>
  <c r="BD175" i="1"/>
  <c r="BC175" i="1"/>
  <c r="AU173" i="1" a="1"/>
  <c r="AU173" i="1" s="1"/>
  <c r="AU175" i="1" s="1"/>
  <c r="AS173" i="1"/>
  <c r="AN175" i="1"/>
  <c r="AM175" i="1"/>
  <c r="AL175" i="1"/>
  <c r="AJ175" i="1"/>
  <c r="AI175" i="1"/>
  <c r="AH175" i="1"/>
  <c r="AG175" i="1"/>
  <c r="AF175" i="1"/>
  <c r="AD175" i="1"/>
  <c r="T173" i="1"/>
  <c r="P175" i="1"/>
  <c r="O175" i="1"/>
  <c r="M175" i="1"/>
  <c r="L175" i="1"/>
  <c r="E175" i="1"/>
  <c r="V173" i="1" a="1"/>
  <c r="V173" i="1" s="1"/>
  <c r="L171" i="1"/>
  <c r="AV170" i="1" a="1"/>
  <c r="AV170" i="1" s="1"/>
  <c r="AS170" i="1"/>
  <c r="T170" i="1"/>
  <c r="BT169" i="1" a="1"/>
  <c r="BT169" i="1" s="1"/>
  <c r="AV169" i="1" a="1"/>
  <c r="AV169" i="1" s="1"/>
  <c r="AS169" i="1"/>
  <c r="W169" i="1" a="1"/>
  <c r="W169" i="1" s="1"/>
  <c r="T169" i="1"/>
  <c r="BU168" i="1" a="1"/>
  <c r="BU168" i="1" s="1"/>
  <c r="BR168" i="1"/>
  <c r="AS168" i="1"/>
  <c r="AU168" i="1" a="1"/>
  <c r="AU168" i="1" s="1"/>
  <c r="AN171" i="1"/>
  <c r="BT167" i="1" a="1"/>
  <c r="BT167" i="1" s="1"/>
  <c r="BJ171" i="1"/>
  <c r="AS167" i="1"/>
  <c r="AU167" i="1" a="1"/>
  <c r="AU167" i="1" s="1"/>
  <c r="T167" i="1"/>
  <c r="H171" i="1"/>
  <c r="V167" i="1" a="1"/>
  <c r="V167" i="1" s="1"/>
  <c r="BU166" i="1" a="1"/>
  <c r="BU166" i="1" s="1"/>
  <c r="AU166" i="1" a="1"/>
  <c r="AU166" i="1" s="1"/>
  <c r="M171" i="1"/>
  <c r="BR165" i="1"/>
  <c r="BU165" i="1" a="1"/>
  <c r="BU165" i="1" s="1"/>
  <c r="AS165" i="1"/>
  <c r="AM171" i="1"/>
  <c r="AI171" i="1"/>
  <c r="AV165" i="1" a="1"/>
  <c r="AV165" i="1" s="1"/>
  <c r="K171" i="1"/>
  <c r="BU164" i="1" a="1"/>
  <c r="BU164" i="1" s="1"/>
  <c r="BR164" i="1"/>
  <c r="BN171" i="1"/>
  <c r="BM171" i="1"/>
  <c r="BL171" i="1"/>
  <c r="AU164" i="1" a="1"/>
  <c r="AU164" i="1" s="1"/>
  <c r="T164" i="1"/>
  <c r="W164" i="1" a="1"/>
  <c r="W164" i="1" s="1"/>
  <c r="BR163" i="1"/>
  <c r="BG171" i="1"/>
  <c r="BE171" i="1"/>
  <c r="BC171" i="1"/>
  <c r="BB171" i="1"/>
  <c r="AU163" i="1" a="1"/>
  <c r="AU163" i="1" s="1"/>
  <c r="AS163" i="1"/>
  <c r="AO171" i="1"/>
  <c r="AL171" i="1"/>
  <c r="P171" i="1"/>
  <c r="E171" i="1"/>
  <c r="K161" i="1"/>
  <c r="AS160" i="1"/>
  <c r="AV160" i="1" a="1"/>
  <c r="AV160" i="1" s="1"/>
  <c r="T160" i="1"/>
  <c r="AS159" i="1"/>
  <c r="T159" i="1"/>
  <c r="W159" i="1" a="1"/>
  <c r="W159" i="1" s="1"/>
  <c r="X159" i="1" s="1"/>
  <c r="Z159" i="1" s="1"/>
  <c r="V159" i="1" a="1"/>
  <c r="V159" i="1" s="1"/>
  <c r="BU158" i="1" a="1"/>
  <c r="BU158" i="1" s="1"/>
  <c r="BR158" i="1"/>
  <c r="AS158" i="1"/>
  <c r="BT157" i="1" a="1"/>
  <c r="BT157" i="1" s="1"/>
  <c r="AV157" i="1" a="1"/>
  <c r="AV157" i="1" s="1"/>
  <c r="AW157" i="1" s="1"/>
  <c r="AS157" i="1"/>
  <c r="AU157" i="1" a="1"/>
  <c r="AU157" i="1" s="1"/>
  <c r="V157" i="1" a="1"/>
  <c r="V157" i="1" s="1"/>
  <c r="T157" i="1"/>
  <c r="BN161" i="1"/>
  <c r="M161" i="1"/>
  <c r="AS155" i="1"/>
  <c r="AU155" i="1" a="1"/>
  <c r="AU155" i="1" s="1"/>
  <c r="N161" i="1"/>
  <c r="I161" i="1"/>
  <c r="H161" i="1"/>
  <c r="BL161" i="1"/>
  <c r="AS154" i="1"/>
  <c r="AN161" i="1"/>
  <c r="AE161" i="1"/>
  <c r="T154" i="1"/>
  <c r="AA154" i="1" s="1"/>
  <c r="J161" i="1"/>
  <c r="W154" i="1" a="1"/>
  <c r="W154" i="1" s="1"/>
  <c r="V154" i="1" a="1"/>
  <c r="V154" i="1" s="1"/>
  <c r="BM161" i="1"/>
  <c r="BJ161" i="1"/>
  <c r="BG161" i="1"/>
  <c r="BF161" i="1"/>
  <c r="BE161" i="1"/>
  <c r="BC161" i="1"/>
  <c r="AS153" i="1"/>
  <c r="AO161" i="1"/>
  <c r="AL161" i="1"/>
  <c r="AJ161" i="1"/>
  <c r="AI161" i="1"/>
  <c r="AU153" i="1" a="1"/>
  <c r="AU153" i="1" s="1"/>
  <c r="AF161" i="1"/>
  <c r="AD161" i="1"/>
  <c r="T153" i="1"/>
  <c r="P161" i="1"/>
  <c r="O161" i="1"/>
  <c r="L161" i="1"/>
  <c r="F161" i="1"/>
  <c r="E161" i="1"/>
  <c r="BK151" i="1"/>
  <c r="BJ151" i="1"/>
  <c r="AJ151" i="1"/>
  <c r="AI151" i="1"/>
  <c r="AS150" i="1"/>
  <c r="AV150" i="1" a="1"/>
  <c r="AV150" i="1" s="1"/>
  <c r="AU150" i="1" a="1"/>
  <c r="AU150" i="1" s="1"/>
  <c r="T150" i="1"/>
  <c r="W150" i="1" a="1"/>
  <c r="W150" i="1" s="1"/>
  <c r="AV149" i="1" a="1"/>
  <c r="AV149" i="1" s="1"/>
  <c r="AW149" i="1" s="1"/>
  <c r="AY149" i="1" s="1"/>
  <c r="AS149" i="1"/>
  <c r="AU149" i="1" a="1"/>
  <c r="AU149" i="1" s="1"/>
  <c r="V149" i="1" a="1"/>
  <c r="V149" i="1" s="1"/>
  <c r="W149" i="1" a="1"/>
  <c r="W149" i="1" s="1"/>
  <c r="X149" i="1" s="1"/>
  <c r="Z149" i="1" s="1"/>
  <c r="BR148" i="1"/>
  <c r="AS148" i="1"/>
  <c r="AV148" i="1" a="1"/>
  <c r="AV148" i="1" s="1"/>
  <c r="T148" i="1"/>
  <c r="AA148" i="1" s="1"/>
  <c r="BR147" i="1"/>
  <c r="AU147" i="1" a="1"/>
  <c r="AU147" i="1" s="1"/>
  <c r="T147" i="1"/>
  <c r="H151" i="1"/>
  <c r="AU146" i="1" a="1"/>
  <c r="AU146" i="1" s="1"/>
  <c r="AN151" i="1"/>
  <c r="AM151" i="1"/>
  <c r="T146" i="1"/>
  <c r="AA146" i="1"/>
  <c r="BU145" i="1" a="1"/>
  <c r="BU145" i="1" s="1"/>
  <c r="AS145" i="1"/>
  <c r="BU144" i="1" a="1"/>
  <c r="BU144" i="1" s="1"/>
  <c r="AU144" i="1" a="1"/>
  <c r="AU144" i="1" s="1"/>
  <c r="T144" i="1"/>
  <c r="V144" i="1" a="1"/>
  <c r="V144" i="1" s="1"/>
  <c r="AS143" i="1"/>
  <c r="AL151" i="1"/>
  <c r="AU143" i="1" a="1"/>
  <c r="AU143" i="1" s="1"/>
  <c r="N151" i="1"/>
  <c r="L151" i="1"/>
  <c r="BR142" i="1"/>
  <c r="BT142" i="1" a="1"/>
  <c r="BT142" i="1" s="1"/>
  <c r="AS142" i="1"/>
  <c r="T142" i="1"/>
  <c r="P151" i="1"/>
  <c r="M151" i="1"/>
  <c r="I151" i="1"/>
  <c r="BR141" i="1"/>
  <c r="BT141" i="1" a="1"/>
  <c r="BT141" i="1" s="1"/>
  <c r="BN151" i="1"/>
  <c r="BM151" i="1"/>
  <c r="BL151" i="1"/>
  <c r="BI151" i="1"/>
  <c r="AV141" i="1" a="1"/>
  <c r="AV141" i="1" s="1"/>
  <c r="AU141" i="1" a="1"/>
  <c r="AU141" i="1" s="1"/>
  <c r="AO151" i="1"/>
  <c r="AF151" i="1"/>
  <c r="V141" i="1" a="1"/>
  <c r="V141" i="1" s="1"/>
  <c r="T141" i="1"/>
  <c r="AG139" i="1"/>
  <c r="P139" i="1"/>
  <c r="O139" i="1"/>
  <c r="BU138" i="1" a="1"/>
  <c r="BU138" i="1" s="1"/>
  <c r="BR138" i="1"/>
  <c r="AS138" i="1"/>
  <c r="T138" i="1"/>
  <c r="AA138" i="1"/>
  <c r="BT137" i="1" a="1"/>
  <c r="BT137" i="1" s="1"/>
  <c r="BB139" i="1"/>
  <c r="AV137" i="1" a="1"/>
  <c r="AV137" i="1" s="1"/>
  <c r="AU137" i="1"/>
  <c r="AS137" i="1"/>
  <c r="AU137" i="1" a="1"/>
  <c r="T137" i="1"/>
  <c r="BR136" i="1"/>
  <c r="T136" i="1"/>
  <c r="BU135" i="1" a="1"/>
  <c r="BU135" i="1" s="1"/>
  <c r="BR135" i="1"/>
  <c r="AS135" i="1"/>
  <c r="F139" i="1"/>
  <c r="BL139" i="1"/>
  <c r="BU134" i="1" a="1"/>
  <c r="BU134" i="1" s="1"/>
  <c r="AS134" i="1"/>
  <c r="AU134" i="1" a="1"/>
  <c r="AU134" i="1" s="1"/>
  <c r="AF139" i="1"/>
  <c r="AA134" i="1"/>
  <c r="W134" i="1" a="1"/>
  <c r="W134" i="1" s="1"/>
  <c r="T134" i="1"/>
  <c r="BR133" i="1"/>
  <c r="BN139" i="1"/>
  <c r="BM139" i="1"/>
  <c r="BH139" i="1"/>
  <c r="BG139" i="1"/>
  <c r="BD139" i="1"/>
  <c r="BC139" i="1"/>
  <c r="AS133" i="1"/>
  <c r="AO139" i="1"/>
  <c r="AM139" i="1"/>
  <c r="AL139" i="1"/>
  <c r="AK139" i="1"/>
  <c r="AD139" i="1"/>
  <c r="V133" i="1" a="1"/>
  <c r="V133" i="1" s="1"/>
  <c r="N139" i="1"/>
  <c r="M139" i="1"/>
  <c r="G139" i="1"/>
  <c r="L131" i="1"/>
  <c r="BR130" i="1"/>
  <c r="AS130" i="1"/>
  <c r="AU130" i="1" a="1"/>
  <c r="AU130" i="1" s="1"/>
  <c r="T130" i="1"/>
  <c r="AS129" i="1"/>
  <c r="AK131" i="1"/>
  <c r="Z129" i="1"/>
  <c r="W129" i="1" a="1"/>
  <c r="W129" i="1" s="1"/>
  <c r="X129" i="1" s="1"/>
  <c r="V129" i="1" a="1"/>
  <c r="V129" i="1" s="1"/>
  <c r="T129" i="1"/>
  <c r="AA129" i="1" s="1"/>
  <c r="BR128" i="1"/>
  <c r="AS128" i="1"/>
  <c r="T128" i="1"/>
  <c r="AU127" i="1" a="1"/>
  <c r="AU127" i="1" s="1"/>
  <c r="AV127" i="1" a="1"/>
  <c r="AV127" i="1" s="1"/>
  <c r="V127" i="1" a="1"/>
  <c r="V127" i="1" s="1"/>
  <c r="T127" i="1"/>
  <c r="BR126" i="1"/>
  <c r="BF131" i="1"/>
  <c r="V126" i="1" a="1"/>
  <c r="V126" i="1" s="1"/>
  <c r="P131" i="1"/>
  <c r="BR125" i="1"/>
  <c r="BT125" i="1" a="1"/>
  <c r="BT125" i="1" s="1"/>
  <c r="AS125" i="1"/>
  <c r="AM131" i="1"/>
  <c r="AI131" i="1"/>
  <c r="W125" i="1" a="1"/>
  <c r="W125" i="1" s="1"/>
  <c r="T125" i="1"/>
  <c r="AA125" i="1" s="1"/>
  <c r="N131" i="1"/>
  <c r="J131" i="1"/>
  <c r="I131" i="1"/>
  <c r="H131" i="1"/>
  <c r="BU124" i="1" a="1"/>
  <c r="BU124" i="1" s="1"/>
  <c r="BR124" i="1"/>
  <c r="BN131" i="1"/>
  <c r="BL131" i="1"/>
  <c r="BK131" i="1"/>
  <c r="BJ131" i="1"/>
  <c r="BG131" i="1"/>
  <c r="AV124" i="1"/>
  <c r="AV124" i="1" a="1"/>
  <c r="AS124" i="1"/>
  <c r="AU124" i="1" a="1"/>
  <c r="AU124" i="1" s="1"/>
  <c r="AO131" i="1"/>
  <c r="AN131" i="1"/>
  <c r="AJ131" i="1"/>
  <c r="T124" i="1"/>
  <c r="G131" i="1"/>
  <c r="BR122" i="1"/>
  <c r="T122" i="1"/>
  <c r="BN118" i="1"/>
  <c r="L118" i="1"/>
  <c r="BR117" i="1"/>
  <c r="AS117" i="1"/>
  <c r="AV117" i="1" a="1"/>
  <c r="AV117" i="1" s="1"/>
  <c r="AW117" i="1" s="1"/>
  <c r="AY117" i="1" s="1"/>
  <c r="AU117" i="1" a="1"/>
  <c r="AU117" i="1" s="1"/>
  <c r="BU116" i="1" a="1"/>
  <c r="BU116" i="1" s="1"/>
  <c r="AS116" i="1"/>
  <c r="AM118" i="1"/>
  <c r="T116" i="1"/>
  <c r="AA116" i="1" s="1"/>
  <c r="W116" i="1" a="1"/>
  <c r="W116" i="1" s="1"/>
  <c r="AV115" i="1" a="1"/>
  <c r="AV115" i="1" s="1"/>
  <c r="E118" i="1"/>
  <c r="BM118" i="1"/>
  <c r="BT114" i="1" a="1"/>
  <c r="BT114" i="1" s="1"/>
  <c r="AV114" i="1" a="1"/>
  <c r="AV114" i="1" s="1"/>
  <c r="AS114" i="1"/>
  <c r="AU114" i="1" a="1"/>
  <c r="AU114" i="1" s="1"/>
  <c r="BR113" i="1"/>
  <c r="BT113" i="1" a="1"/>
  <c r="BT113" i="1" s="1"/>
  <c r="AS113" i="1"/>
  <c r="AV113" i="1" a="1"/>
  <c r="AV113" i="1" s="1"/>
  <c r="V113" i="1" a="1"/>
  <c r="V113" i="1" s="1"/>
  <c r="K118" i="1"/>
  <c r="H118" i="1"/>
  <c r="G118" i="1"/>
  <c r="BJ118" i="1"/>
  <c r="BI118" i="1"/>
  <c r="AS112" i="1"/>
  <c r="AN118" i="1"/>
  <c r="AF118" i="1"/>
  <c r="AU112" i="1" a="1"/>
  <c r="AU112" i="1" s="1"/>
  <c r="T112" i="1"/>
  <c r="F118" i="1"/>
  <c r="BR111" i="1"/>
  <c r="BL118" i="1"/>
  <c r="BE118" i="1"/>
  <c r="BU111" i="1" a="1"/>
  <c r="BU111" i="1" s="1"/>
  <c r="AS111" i="1"/>
  <c r="AO118" i="1"/>
  <c r="AJ118" i="1"/>
  <c r="AI118" i="1"/>
  <c r="AG118" i="1"/>
  <c r="AD118" i="1"/>
  <c r="T111" i="1"/>
  <c r="BM109" i="1"/>
  <c r="BL109" i="1"/>
  <c r="BH109" i="1"/>
  <c r="AG109" i="1"/>
  <c r="P109" i="1"/>
  <c r="G109" i="1"/>
  <c r="BR108" i="1"/>
  <c r="AV108" i="1" a="1"/>
  <c r="AV108" i="1" s="1"/>
  <c r="AS108" i="1"/>
  <c r="AU108" i="1" a="1"/>
  <c r="AU108" i="1" s="1"/>
  <c r="F109" i="1"/>
  <c r="BR107" i="1"/>
  <c r="W107" i="1" a="1"/>
  <c r="W107" i="1" s="1"/>
  <c r="T107" i="1"/>
  <c r="AA107" i="1" s="1"/>
  <c r="BR106" i="1"/>
  <c r="BU106" i="1" a="1"/>
  <c r="BU106" i="1" s="1"/>
  <c r="AS106" i="1"/>
  <c r="AV106" i="1" a="1"/>
  <c r="AV106" i="1" s="1"/>
  <c r="T106" i="1"/>
  <c r="J109" i="1"/>
  <c r="BT105" i="1" a="1"/>
  <c r="BT105" i="1" s="1"/>
  <c r="BR105" i="1"/>
  <c r="BN109" i="1"/>
  <c r="AS105" i="1"/>
  <c r="AN109" i="1"/>
  <c r="T105" i="1"/>
  <c r="H109" i="1"/>
  <c r="BR104" i="1"/>
  <c r="BL120" i="1"/>
  <c r="BK109" i="1"/>
  <c r="BD109" i="1"/>
  <c r="BU104" i="1" a="1"/>
  <c r="BU104" i="1" s="1"/>
  <c r="AO109" i="1"/>
  <c r="AM109" i="1"/>
  <c r="AK109" i="1"/>
  <c r="AH109" i="1"/>
  <c r="AF109" i="1"/>
  <c r="AC109" i="1"/>
  <c r="T104" i="1"/>
  <c r="AA104" i="1" s="1"/>
  <c r="N109" i="1"/>
  <c r="M109" i="1"/>
  <c r="AU99" i="1" a="1"/>
  <c r="AU99" i="1" s="1"/>
  <c r="T99" i="1"/>
  <c r="AA99" i="1"/>
  <c r="BR98" i="1"/>
  <c r="BU98" i="1" a="1"/>
  <c r="BU98" i="1" s="1"/>
  <c r="T98" i="1"/>
  <c r="V98" i="1" a="1"/>
  <c r="V98" i="1" s="1"/>
  <c r="BT97" i="1" a="1"/>
  <c r="BT97" i="1" s="1"/>
  <c r="T97" i="1"/>
  <c r="AA97" i="1" s="1"/>
  <c r="W97" i="1" a="1"/>
  <c r="W97" i="1" s="1"/>
  <c r="X97" i="1" s="1"/>
  <c r="Z97" i="1" s="1"/>
  <c r="V97" i="1" a="1"/>
  <c r="V97" i="1" s="1"/>
  <c r="BR96" i="1"/>
  <c r="T96" i="1"/>
  <c r="V96" i="1" a="1"/>
  <c r="V96" i="1" s="1"/>
  <c r="AA96" i="1"/>
  <c r="AU94" i="1"/>
  <c r="AU94" i="1" a="1"/>
  <c r="AS94" i="1"/>
  <c r="T94" i="1"/>
  <c r="W94" i="1" a="1"/>
  <c r="W94" i="1" s="1"/>
  <c r="BR91" i="1"/>
  <c r="BU91" i="1" a="1"/>
  <c r="BU91" i="1" s="1"/>
  <c r="AS91" i="1"/>
  <c r="BR90" i="1"/>
  <c r="BT90" i="1" a="1"/>
  <c r="BT90" i="1" s="1"/>
  <c r="G92" i="1"/>
  <c r="BR89" i="1"/>
  <c r="BT89" i="1" a="1"/>
  <c r="BT89" i="1" s="1"/>
  <c r="BU89" i="1" a="1"/>
  <c r="BU89" i="1" s="1"/>
  <c r="BV89" i="1" s="1"/>
  <c r="BX89" i="1" s="1"/>
  <c r="AS89" i="1"/>
  <c r="T89" i="1"/>
  <c r="BR88" i="1"/>
  <c r="BT88" i="1" a="1"/>
  <c r="BT88" i="1" s="1"/>
  <c r="BU88" i="1" a="1"/>
  <c r="BU88" i="1" s="1"/>
  <c r="W88" i="1"/>
  <c r="X88" i="1" s="1"/>
  <c r="Z88" i="1" s="1"/>
  <c r="V88" i="1"/>
  <c r="W88" i="1" a="1"/>
  <c r="V88" i="1" a="1"/>
  <c r="BR87" i="1"/>
  <c r="BC92" i="1"/>
  <c r="AS87" i="1"/>
  <c r="BR86" i="1"/>
  <c r="AU86" i="1" a="1"/>
  <c r="AU86" i="1" s="1"/>
  <c r="V86" i="1"/>
  <c r="T86" i="1"/>
  <c r="AA86" i="1" s="1"/>
  <c r="W86" i="1" a="1"/>
  <c r="W86" i="1" s="1"/>
  <c r="V86" i="1" a="1"/>
  <c r="BU85" i="1" a="1"/>
  <c r="BU85" i="1" s="1"/>
  <c r="BR85" i="1"/>
  <c r="AS85" i="1"/>
  <c r="T85" i="1"/>
  <c r="AA85" i="1"/>
  <c r="AU84" i="1" a="1"/>
  <c r="AU84" i="1" s="1"/>
  <c r="V84" i="1" a="1"/>
  <c r="V84" i="1" s="1"/>
  <c r="BU83" i="1" a="1"/>
  <c r="BU83" i="1" s="1"/>
  <c r="BR83" i="1"/>
  <c r="AS83" i="1"/>
  <c r="AD92" i="1"/>
  <c r="T83" i="1"/>
  <c r="AA83" i="1"/>
  <c r="BR82" i="1"/>
  <c r="BM92" i="1"/>
  <c r="BJ92" i="1"/>
  <c r="BI92" i="1"/>
  <c r="BH92" i="1"/>
  <c r="BF92" i="1"/>
  <c r="BD92" i="1"/>
  <c r="AV82" i="1" a="1"/>
  <c r="AV82" i="1" s="1"/>
  <c r="AS82" i="1"/>
  <c r="AN92" i="1"/>
  <c r="AK92" i="1"/>
  <c r="AJ92" i="1"/>
  <c r="AH92" i="1"/>
  <c r="AG92" i="1"/>
  <c r="V82" i="1" a="1"/>
  <c r="V82" i="1" s="1"/>
  <c r="T82" i="1"/>
  <c r="AA82" i="1" s="1"/>
  <c r="P92" i="1"/>
  <c r="O92" i="1"/>
  <c r="N92" i="1"/>
  <c r="M92" i="1"/>
  <c r="K92" i="1"/>
  <c r="F92" i="1"/>
  <c r="D92" i="1"/>
  <c r="AM80" i="1"/>
  <c r="H80" i="1"/>
  <c r="AS79" i="1"/>
  <c r="T79" i="1"/>
  <c r="BJ80" i="1"/>
  <c r="BI80" i="1"/>
  <c r="AS78" i="1"/>
  <c r="AD80" i="1"/>
  <c r="T78" i="1"/>
  <c r="BR77" i="1"/>
  <c r="AS77" i="1"/>
  <c r="T77" i="1"/>
  <c r="W77" i="1" a="1"/>
  <c r="W77" i="1" s="1"/>
  <c r="BT76" i="1" a="1"/>
  <c r="BT76" i="1" s="1"/>
  <c r="AS76" i="1"/>
  <c r="AU76" i="1" a="1"/>
  <c r="AU76" i="1" s="1"/>
  <c r="T76" i="1"/>
  <c r="BR75" i="1"/>
  <c r="AO80" i="1"/>
  <c r="W75" i="1" a="1"/>
  <c r="W75" i="1" s="1"/>
  <c r="T75" i="1"/>
  <c r="V75" i="1" a="1"/>
  <c r="V75" i="1" s="1"/>
  <c r="BT74" i="1" a="1"/>
  <c r="BT74" i="1" s="1"/>
  <c r="BM80" i="1"/>
  <c r="AU74" i="1" a="1"/>
  <c r="AU74" i="1" s="1"/>
  <c r="W74" i="1" a="1"/>
  <c r="W74" i="1" s="1"/>
  <c r="T74" i="1"/>
  <c r="V74" i="1" a="1"/>
  <c r="V74" i="1" s="1"/>
  <c r="BR73" i="1"/>
  <c r="BN80" i="1"/>
  <c r="BK80" i="1"/>
  <c r="BH80" i="1"/>
  <c r="BG80" i="1"/>
  <c r="BF80" i="1"/>
  <c r="BD80" i="1"/>
  <c r="AN80" i="1"/>
  <c r="AL80" i="1"/>
  <c r="AK80" i="1"/>
  <c r="AJ80" i="1"/>
  <c r="AI80" i="1"/>
  <c r="AH80" i="1"/>
  <c r="AG80" i="1"/>
  <c r="T73" i="1"/>
  <c r="P80" i="1"/>
  <c r="O80" i="1"/>
  <c r="N80" i="1"/>
  <c r="G80" i="1"/>
  <c r="H71" i="1"/>
  <c r="G71" i="1"/>
  <c r="BR70" i="1"/>
  <c r="BT70" i="1" a="1"/>
  <c r="BT70" i="1" s="1"/>
  <c r="BU70" i="1" a="1"/>
  <c r="BU70" i="1" s="1"/>
  <c r="BV70" i="1" s="1"/>
  <c r="BX70" i="1" s="1"/>
  <c r="AV70" i="1" a="1"/>
  <c r="AV70" i="1" s="1"/>
  <c r="W70" i="1" a="1"/>
  <c r="W70" i="1" s="1"/>
  <c r="V70" i="1" a="1"/>
  <c r="V70" i="1" s="1"/>
  <c r="BR69" i="1"/>
  <c r="BR68" i="1"/>
  <c r="BU68" i="1" a="1"/>
  <c r="BU68" i="1" s="1"/>
  <c r="AV68" i="1" a="1"/>
  <c r="AV68" i="1" s="1"/>
  <c r="V68" i="1" a="1"/>
  <c r="V68" i="1" s="1"/>
  <c r="BU67" i="1" a="1"/>
  <c r="BU67" i="1" s="1"/>
  <c r="BR67" i="1"/>
  <c r="BT67" i="1" a="1"/>
  <c r="BT67" i="1" s="1"/>
  <c r="BR66" i="1"/>
  <c r="BJ71" i="1"/>
  <c r="BI71" i="1"/>
  <c r="AS66" i="1"/>
  <c r="AG71" i="1"/>
  <c r="T66" i="1"/>
  <c r="J71" i="1"/>
  <c r="W66" i="1" a="1"/>
  <c r="W66" i="1" s="1"/>
  <c r="AA66" i="1"/>
  <c r="BR65" i="1"/>
  <c r="BN71" i="1"/>
  <c r="BL71" i="1"/>
  <c r="BK71" i="1"/>
  <c r="BU65" i="1" a="1"/>
  <c r="BU65" i="1" s="1"/>
  <c r="BV65" i="1" s="1"/>
  <c r="BX65" i="1" s="1"/>
  <c r="AV65" i="1" a="1"/>
  <c r="AV65" i="1" s="1"/>
  <c r="AW65" i="1" s="1"/>
  <c r="AY65" i="1" s="1"/>
  <c r="AS65" i="1"/>
  <c r="W65" i="1" a="1"/>
  <c r="W65" i="1" s="1"/>
  <c r="T65" i="1"/>
  <c r="BT64" i="1" a="1"/>
  <c r="BT64" i="1" s="1"/>
  <c r="BR64" i="1"/>
  <c r="BU64" i="1" a="1"/>
  <c r="BU64" i="1" s="1"/>
  <c r="BV64" i="1" s="1"/>
  <c r="BX64" i="1" s="1"/>
  <c r="AV64" i="1" a="1"/>
  <c r="AV64" i="1" s="1"/>
  <c r="AS64" i="1"/>
  <c r="AM71" i="1"/>
  <c r="L71" i="1"/>
  <c r="K71" i="1"/>
  <c r="F71" i="1"/>
  <c r="W64" i="1" a="1"/>
  <c r="W64" i="1" s="1"/>
  <c r="BM71" i="1"/>
  <c r="BH71" i="1"/>
  <c r="BG71" i="1"/>
  <c r="BF71" i="1"/>
  <c r="BB71" i="1"/>
  <c r="AV63" i="1" a="1"/>
  <c r="AV63" i="1" s="1"/>
  <c r="AU63" i="1" a="1"/>
  <c r="AU63" i="1" s="1"/>
  <c r="AL71" i="1"/>
  <c r="AK71" i="1"/>
  <c r="AJ71" i="1"/>
  <c r="AI71" i="1"/>
  <c r="AH71" i="1"/>
  <c r="AE71" i="1"/>
  <c r="T63" i="1"/>
  <c r="P71" i="1"/>
  <c r="E71" i="1"/>
  <c r="BK61" i="1"/>
  <c r="BJ61" i="1"/>
  <c r="K61" i="1"/>
  <c r="J61" i="1"/>
  <c r="BT60" i="1" a="1"/>
  <c r="BT60" i="1" s="1"/>
  <c r="AS60" i="1"/>
  <c r="W60" i="1" a="1"/>
  <c r="W60" i="1" s="1"/>
  <c r="X60" i="1" s="1"/>
  <c r="Z60" i="1" s="1"/>
  <c r="V60" i="1" a="1"/>
  <c r="V60" i="1" s="1"/>
  <c r="AS59" i="1"/>
  <c r="AU59" i="1" a="1"/>
  <c r="AU59" i="1" s="1"/>
  <c r="V59" i="1" a="1"/>
  <c r="V59" i="1" s="1"/>
  <c r="W58" i="1" a="1"/>
  <c r="W58" i="1" s="1"/>
  <c r="X58" i="1" s="1"/>
  <c r="Z58" i="1" s="1"/>
  <c r="V58" i="1" a="1"/>
  <c r="V58" i="1" s="1"/>
  <c r="AU57" i="1" a="1"/>
  <c r="AU57" i="1" s="1"/>
  <c r="T57" i="1"/>
  <c r="BR56" i="1"/>
  <c r="AS56" i="1"/>
  <c r="T56" i="1"/>
  <c r="W56" i="1" a="1"/>
  <c r="W56" i="1" s="1"/>
  <c r="AA56" i="1"/>
  <c r="BT55" i="1" a="1"/>
  <c r="BT55" i="1" s="1"/>
  <c r="BR55" i="1"/>
  <c r="AV55" i="1" a="1"/>
  <c r="AV55" i="1" s="1"/>
  <c r="AW55" i="1" s="1"/>
  <c r="AY55" i="1" s="1"/>
  <c r="AS55" i="1"/>
  <c r="AU55" i="1" a="1"/>
  <c r="AU55" i="1" s="1"/>
  <c r="AS54" i="1"/>
  <c r="T54" i="1"/>
  <c r="BU53" i="1" a="1"/>
  <c r="BU53" i="1" s="1"/>
  <c r="BT53" i="1" a="1"/>
  <c r="BT53" i="1" s="1"/>
  <c r="BN61" i="1"/>
  <c r="BM61" i="1"/>
  <c r="BL61" i="1"/>
  <c r="BH61" i="1"/>
  <c r="BE61" i="1"/>
  <c r="BD61" i="1"/>
  <c r="AU53" i="1" a="1"/>
  <c r="AU53" i="1" s="1"/>
  <c r="AS53" i="1"/>
  <c r="AO61" i="1"/>
  <c r="AN61" i="1"/>
  <c r="AM61" i="1"/>
  <c r="AL61" i="1"/>
  <c r="AK61" i="1"/>
  <c r="AJ61" i="1"/>
  <c r="AD61" i="1"/>
  <c r="AV53" i="1" a="1"/>
  <c r="AV53" i="1" s="1"/>
  <c r="W53" i="1" a="1"/>
  <c r="W53" i="1" s="1"/>
  <c r="V53" i="1" a="1"/>
  <c r="V53" i="1" s="1"/>
  <c r="O61" i="1"/>
  <c r="N61" i="1"/>
  <c r="L61" i="1"/>
  <c r="I61" i="1"/>
  <c r="H61" i="1"/>
  <c r="D61" i="1"/>
  <c r="BR51" i="1"/>
  <c r="AS51" i="1"/>
  <c r="T51" i="1"/>
  <c r="W51" i="1" a="1"/>
  <c r="W51" i="1" s="1"/>
  <c r="AA51" i="1"/>
  <c r="AL49" i="1"/>
  <c r="AK49" i="1"/>
  <c r="AD49" i="1"/>
  <c r="AC49" i="1"/>
  <c r="BR48" i="1"/>
  <c r="AV48" i="1" a="1"/>
  <c r="AV48" i="1" s="1"/>
  <c r="AU48" i="1" a="1"/>
  <c r="AU48" i="1" s="1"/>
  <c r="V48" i="1" a="1"/>
  <c r="V48" i="1" s="1"/>
  <c r="T48" i="1"/>
  <c r="AA48" i="1"/>
  <c r="BU47" i="1" a="1"/>
  <c r="BU47" i="1" s="1"/>
  <c r="BV47" i="1" s="1"/>
  <c r="BX47" i="1" s="1"/>
  <c r="BT47" i="1" a="1"/>
  <c r="BT47" i="1" s="1"/>
  <c r="AS47" i="1"/>
  <c r="AV47" i="1" a="1"/>
  <c r="AV47" i="1" s="1"/>
  <c r="AW47" i="1" s="1"/>
  <c r="AY47" i="1" s="1"/>
  <c r="AU47" i="1" a="1"/>
  <c r="AU47" i="1" s="1"/>
  <c r="T47" i="1"/>
  <c r="W47" i="1" a="1"/>
  <c r="W47" i="1" s="1"/>
  <c r="BR46" i="1"/>
  <c r="AV46" i="1" a="1"/>
  <c r="AV46" i="1" s="1"/>
  <c r="AW46" i="1" s="1"/>
  <c r="AY46" i="1" s="1"/>
  <c r="AU46" i="1" a="1"/>
  <c r="AU46" i="1" s="1"/>
  <c r="V46" i="1" a="1"/>
  <c r="V46" i="1" s="1"/>
  <c r="T46" i="1"/>
  <c r="AS45" i="1"/>
  <c r="AU45" i="1" a="1"/>
  <c r="AU45" i="1" s="1"/>
  <c r="T45" i="1"/>
  <c r="W45" i="1" a="1"/>
  <c r="W45" i="1" s="1"/>
  <c r="AA45" i="1"/>
  <c r="BR44" i="1"/>
  <c r="BU44" i="1" a="1"/>
  <c r="BU44" i="1" s="1"/>
  <c r="BT44" i="1" a="1"/>
  <c r="BT44" i="1" s="1"/>
  <c r="AV44" i="1" a="1"/>
  <c r="AV44" i="1" s="1"/>
  <c r="AU44" i="1" a="1"/>
  <c r="AU44" i="1" s="1"/>
  <c r="V44" i="1" a="1"/>
  <c r="V44" i="1" s="1"/>
  <c r="T44" i="1"/>
  <c r="AA44" i="1"/>
  <c r="BT43" i="1" a="1"/>
  <c r="BT43" i="1" s="1"/>
  <c r="AS43" i="1"/>
  <c r="AU43" i="1" a="1"/>
  <c r="AU43" i="1" s="1"/>
  <c r="T43" i="1"/>
  <c r="K49" i="1"/>
  <c r="W43" i="1" a="1"/>
  <c r="W43" i="1" s="1"/>
  <c r="F49" i="1"/>
  <c r="AA43" i="1"/>
  <c r="BR42" i="1"/>
  <c r="BN49" i="1"/>
  <c r="BM49" i="1"/>
  <c r="BL49" i="1"/>
  <c r="BK49" i="1"/>
  <c r="BJ49" i="1"/>
  <c r="BI49" i="1"/>
  <c r="BH49" i="1"/>
  <c r="BG49" i="1"/>
  <c r="BF49" i="1"/>
  <c r="BE49" i="1"/>
  <c r="BD49" i="1"/>
  <c r="BC49" i="1"/>
  <c r="BB49" i="1"/>
  <c r="AV42" i="1" a="1"/>
  <c r="AV42" i="1" s="1"/>
  <c r="AO49" i="1"/>
  <c r="AN49" i="1"/>
  <c r="AM49" i="1"/>
  <c r="AJ49" i="1"/>
  <c r="AI49" i="1"/>
  <c r="AH49" i="1"/>
  <c r="AG49" i="1"/>
  <c r="AE49" i="1"/>
  <c r="V42" i="1" a="1"/>
  <c r="V42" i="1" s="1"/>
  <c r="T42" i="1"/>
  <c r="P49" i="1"/>
  <c r="O49" i="1"/>
  <c r="N49" i="1"/>
  <c r="M49" i="1"/>
  <c r="L49" i="1"/>
  <c r="I49" i="1"/>
  <c r="H49" i="1"/>
  <c r="G49" i="1"/>
  <c r="E49" i="1"/>
  <c r="AA42" i="1"/>
  <c r="AJ40" i="1"/>
  <c r="AI40" i="1"/>
  <c r="AH40" i="1"/>
  <c r="BT39" i="1" a="1"/>
  <c r="BT39" i="1" s="1"/>
  <c r="BR39" i="1"/>
  <c r="AV39" i="1" a="1"/>
  <c r="AV39" i="1" s="1"/>
  <c r="AW39" i="1" s="1"/>
  <c r="AY39" i="1" s="1"/>
  <c r="AU39" i="1" a="1"/>
  <c r="AU39" i="1" s="1"/>
  <c r="W39" i="1" a="1"/>
  <c r="W39" i="1" s="1"/>
  <c r="BR38" i="1"/>
  <c r="BU38" i="1" a="1"/>
  <c r="BU38" i="1" s="1"/>
  <c r="AS38" i="1"/>
  <c r="V38" i="1" a="1"/>
  <c r="V38" i="1" s="1"/>
  <c r="W38" i="1" a="1"/>
  <c r="W38" i="1" s="1"/>
  <c r="X38" i="1" s="1"/>
  <c r="Z38" i="1" s="1"/>
  <c r="BT37" i="1" a="1"/>
  <c r="BT37" i="1" s="1"/>
  <c r="BR37" i="1"/>
  <c r="AV37" i="1"/>
  <c r="AW37" i="1" s="1"/>
  <c r="AY37" i="1" s="1"/>
  <c r="AV37" i="1" a="1"/>
  <c r="AU37" i="1" a="1"/>
  <c r="AU37" i="1" s="1"/>
  <c r="W37" i="1" a="1"/>
  <c r="W37" i="1" s="1"/>
  <c r="X37" i="1" s="1"/>
  <c r="Z37" i="1" s="1"/>
  <c r="V37" i="1" a="1"/>
  <c r="V37" i="1" s="1"/>
  <c r="BR36" i="1"/>
  <c r="BU36" i="1" a="1"/>
  <c r="BU36" i="1" s="1"/>
  <c r="AS36" i="1"/>
  <c r="AU36" i="1" a="1"/>
  <c r="AU36" i="1" s="1"/>
  <c r="AZ36" i="1"/>
  <c r="V36" i="1" a="1"/>
  <c r="V36" i="1" s="1"/>
  <c r="W36" i="1" a="1"/>
  <c r="W36" i="1" s="1"/>
  <c r="X36" i="1" s="1"/>
  <c r="Z36" i="1" s="1"/>
  <c r="BT35" i="1" a="1"/>
  <c r="BT35" i="1" s="1"/>
  <c r="BR35" i="1"/>
  <c r="AV35" i="1" a="1"/>
  <c r="AV35" i="1" s="1"/>
  <c r="AW35" i="1" s="1"/>
  <c r="AY35" i="1" s="1"/>
  <c r="AU35" i="1" a="1"/>
  <c r="AU35" i="1" s="1"/>
  <c r="V35" i="1" a="1"/>
  <c r="V35" i="1" s="1"/>
  <c r="BR34" i="1"/>
  <c r="BU34" i="1" a="1"/>
  <c r="BU34" i="1" s="1"/>
  <c r="AS34" i="1"/>
  <c r="AU34" i="1" a="1"/>
  <c r="AU34" i="1" s="1"/>
  <c r="AF40" i="1"/>
  <c r="V34" i="1" a="1"/>
  <c r="V34" i="1" s="1"/>
  <c r="P40" i="1"/>
  <c r="L40" i="1"/>
  <c r="J40" i="1"/>
  <c r="I40" i="1"/>
  <c r="H40" i="1"/>
  <c r="E40" i="1"/>
  <c r="W34" i="1" a="1"/>
  <c r="W34" i="1" s="1"/>
  <c r="X34" i="1" s="1"/>
  <c r="Z34" i="1" s="1"/>
  <c r="BT33" i="1" a="1"/>
  <c r="BT33" i="1" s="1"/>
  <c r="BR33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AV33" i="1" a="1"/>
  <c r="AV33" i="1" s="1"/>
  <c r="AU33" i="1" a="1"/>
  <c r="AU33" i="1" s="1"/>
  <c r="AO40" i="1"/>
  <c r="AN40" i="1"/>
  <c r="AM40" i="1"/>
  <c r="AK40" i="1"/>
  <c r="AG40" i="1"/>
  <c r="AE40" i="1"/>
  <c r="AD40" i="1"/>
  <c r="AC40" i="1"/>
  <c r="O40" i="1"/>
  <c r="N40" i="1"/>
  <c r="M40" i="1"/>
  <c r="K40" i="1"/>
  <c r="G40" i="1"/>
  <c r="D40" i="1"/>
  <c r="AO31" i="1"/>
  <c r="AN31" i="1"/>
  <c r="AD31" i="1"/>
  <c r="AC31" i="1"/>
  <c r="AV30" i="1" a="1"/>
  <c r="AV30" i="1" s="1"/>
  <c r="AW30" i="1" s="1"/>
  <c r="AY30" i="1" s="1"/>
  <c r="AU30" i="1" a="1"/>
  <c r="AU30" i="1" s="1"/>
  <c r="T30" i="1"/>
  <c r="BT29" i="1" a="1"/>
  <c r="BT29" i="1" s="1"/>
  <c r="BU29" i="1" a="1"/>
  <c r="BU29" i="1" s="1"/>
  <c r="AU29" i="1" a="1"/>
  <c r="AU29" i="1" s="1"/>
  <c r="AS29" i="1"/>
  <c r="AZ29" i="1"/>
  <c r="W29" i="1" a="1"/>
  <c r="W29" i="1" s="1"/>
  <c r="X29" i="1" s="1"/>
  <c r="Z29" i="1" s="1"/>
  <c r="T29" i="1"/>
  <c r="AA29" i="1" s="1"/>
  <c r="V29" i="1" a="1"/>
  <c r="V29" i="1" s="1"/>
  <c r="BD31" i="1"/>
  <c r="AV28" i="1" a="1"/>
  <c r="AV28" i="1" s="1"/>
  <c r="AW28" i="1" s="1"/>
  <c r="AY28" i="1" s="1"/>
  <c r="AU28" i="1" a="1"/>
  <c r="AU28" i="1" s="1"/>
  <c r="T28" i="1"/>
  <c r="V28" i="1" a="1"/>
  <c r="V28" i="1" s="1"/>
  <c r="BR27" i="1"/>
  <c r="BT27" i="1" a="1"/>
  <c r="BT27" i="1" s="1"/>
  <c r="BU27" i="1" a="1"/>
  <c r="BU27" i="1" s="1"/>
  <c r="BV27" i="1" s="1"/>
  <c r="BX27" i="1" s="1"/>
  <c r="AU27" i="1" a="1"/>
  <c r="AU27" i="1" s="1"/>
  <c r="AS27" i="1"/>
  <c r="W27" i="1" a="1"/>
  <c r="W27" i="1" s="1"/>
  <c r="T27" i="1"/>
  <c r="AA27" i="1" s="1"/>
  <c r="V27" i="1" a="1"/>
  <c r="V27" i="1" s="1"/>
  <c r="BU26" i="1" a="1"/>
  <c r="BU26" i="1" s="1"/>
  <c r="BT26" i="1" a="1"/>
  <c r="BT26" i="1" s="1"/>
  <c r="AU26" i="1" a="1"/>
  <c r="AU26" i="1" s="1"/>
  <c r="T26" i="1"/>
  <c r="AA26" i="1"/>
  <c r="BR25" i="1"/>
  <c r="BT25" i="1" a="1"/>
  <c r="BT25" i="1" s="1"/>
  <c r="BU25" i="1" a="1"/>
  <c r="BU25" i="1" s="1"/>
  <c r="AS25" i="1"/>
  <c r="AV25" i="1" a="1"/>
  <c r="AV25" i="1" s="1"/>
  <c r="AL31" i="1"/>
  <c r="AU25" i="1" a="1"/>
  <c r="AU25" i="1" s="1"/>
  <c r="W25" i="1" a="1"/>
  <c r="W25" i="1" s="1"/>
  <c r="T25" i="1"/>
  <c r="AA25" i="1" s="1"/>
  <c r="V25" i="1" a="1"/>
  <c r="V25" i="1" s="1"/>
  <c r="P31" i="1"/>
  <c r="O31" i="1"/>
  <c r="N31" i="1"/>
  <c r="K31" i="1"/>
  <c r="BM31" i="1"/>
  <c r="BL31" i="1"/>
  <c r="BK31" i="1"/>
  <c r="BJ31" i="1"/>
  <c r="BI31" i="1"/>
  <c r="BH31" i="1"/>
  <c r="BG31" i="1"/>
  <c r="BF31" i="1"/>
  <c r="BE31" i="1"/>
  <c r="BC31" i="1"/>
  <c r="BB31" i="1"/>
  <c r="AV24" i="1" a="1"/>
  <c r="AV24" i="1" s="1"/>
  <c r="AM31" i="1"/>
  <c r="AK31" i="1"/>
  <c r="AJ31" i="1"/>
  <c r="AI31" i="1"/>
  <c r="AG31" i="1"/>
  <c r="AF31" i="1"/>
  <c r="AE31" i="1"/>
  <c r="T24" i="1"/>
  <c r="M31" i="1"/>
  <c r="J31" i="1"/>
  <c r="I31" i="1"/>
  <c r="H31" i="1"/>
  <c r="G31" i="1"/>
  <c r="F31" i="1"/>
  <c r="E31" i="1"/>
  <c r="BJ22" i="1"/>
  <c r="AJ22" i="1"/>
  <c r="AI22" i="1"/>
  <c r="BR21" i="1"/>
  <c r="AS21" i="1"/>
  <c r="V21" i="1" a="1"/>
  <c r="V21" i="1" s="1"/>
  <c r="BU20" i="1" a="1"/>
  <c r="BU20" i="1" s="1"/>
  <c r="BV20" i="1" s="1"/>
  <c r="BX20" i="1" s="1"/>
  <c r="BR20" i="1"/>
  <c r="BT20" i="1" a="1"/>
  <c r="BT20" i="1" s="1"/>
  <c r="T20" i="1"/>
  <c r="AA20" i="1"/>
  <c r="BR19" i="1"/>
  <c r="BT19" i="1" a="1"/>
  <c r="BT19" i="1" s="1"/>
  <c r="AS19" i="1"/>
  <c r="AV19" i="1" a="1"/>
  <c r="AV19" i="1" s="1"/>
  <c r="V19" i="1" a="1"/>
  <c r="V19" i="1" s="1"/>
  <c r="BU18" i="1" a="1"/>
  <c r="BU18" i="1" s="1"/>
  <c r="BR18" i="1"/>
  <c r="BT18" i="1" a="1"/>
  <c r="BT18" i="1" s="1"/>
  <c r="AY18" i="1"/>
  <c r="AV18" i="1" a="1"/>
  <c r="AV18" i="1" s="1"/>
  <c r="AW18" i="1" s="1"/>
  <c r="AU18" i="1" a="1"/>
  <c r="AU18" i="1" s="1"/>
  <c r="T18" i="1"/>
  <c r="V18" i="1" a="1"/>
  <c r="V18" i="1" s="1"/>
  <c r="BR17" i="1"/>
  <c r="AS17" i="1"/>
  <c r="V17" i="1" a="1"/>
  <c r="V17" i="1" s="1"/>
  <c r="BU16" i="1" a="1"/>
  <c r="BU16" i="1" s="1"/>
  <c r="BR16" i="1"/>
  <c r="BT16" i="1" a="1"/>
  <c r="BT16" i="1" s="1"/>
  <c r="T16" i="1"/>
  <c r="W16" i="1" a="1"/>
  <c r="W16" i="1" s="1"/>
  <c r="H22" i="1"/>
  <c r="AA16" i="1"/>
  <c r="BR15" i="1"/>
  <c r="BT15" i="1" a="1"/>
  <c r="BT15" i="1" s="1"/>
  <c r="BN22" i="1"/>
  <c r="BM22" i="1"/>
  <c r="BL22" i="1"/>
  <c r="BK22" i="1"/>
  <c r="BI22" i="1"/>
  <c r="BH22" i="1"/>
  <c r="BG22" i="1"/>
  <c r="BF22" i="1"/>
  <c r="BE22" i="1"/>
  <c r="BD22" i="1"/>
  <c r="BC22" i="1"/>
  <c r="BB22" i="1"/>
  <c r="AS15" i="1"/>
  <c r="AO22" i="1"/>
  <c r="AM22" i="1"/>
  <c r="AL22" i="1"/>
  <c r="AK22" i="1"/>
  <c r="AH22" i="1"/>
  <c r="AG22" i="1"/>
  <c r="AF22" i="1"/>
  <c r="AE22" i="1"/>
  <c r="AC22" i="1"/>
  <c r="V15" i="1" a="1"/>
  <c r="V15" i="1" s="1"/>
  <c r="P22" i="1"/>
  <c r="O22" i="1"/>
  <c r="N22" i="1"/>
  <c r="M22" i="1"/>
  <c r="L22" i="1"/>
  <c r="K22" i="1"/>
  <c r="J22" i="1"/>
  <c r="I22" i="1"/>
  <c r="G22" i="1"/>
  <c r="F22" i="1"/>
  <c r="E22" i="1"/>
  <c r="AO13" i="1"/>
  <c r="AH13" i="1"/>
  <c r="AG13" i="1"/>
  <c r="AF13" i="1"/>
  <c r="AE13" i="1"/>
  <c r="AD13" i="1"/>
  <c r="BT12" i="1" a="1"/>
  <c r="BT12" i="1" s="1"/>
  <c r="AU12" i="1" a="1"/>
  <c r="AU12" i="1" s="1"/>
  <c r="AV12" i="1" a="1"/>
  <c r="AV12" i="1" s="1"/>
  <c r="BU11" i="1" a="1"/>
  <c r="BU11" i="1" s="1"/>
  <c r="AS11" i="1"/>
  <c r="AV11" i="1" a="1"/>
  <c r="AV11" i="1" s="1"/>
  <c r="T11" i="1"/>
  <c r="BT10" i="1" a="1"/>
  <c r="BT10" i="1" s="1"/>
  <c r="AV10" i="1" a="1"/>
  <c r="AV10" i="1" s="1"/>
  <c r="W10" i="1" a="1"/>
  <c r="W10" i="1" s="1"/>
  <c r="V10" i="1" a="1"/>
  <c r="V10" i="1" s="1"/>
  <c r="X10" i="1" s="1"/>
  <c r="Z10" i="1" s="1"/>
  <c r="BT9" i="1" a="1"/>
  <c r="BT9" i="1" s="1"/>
  <c r="AU9" i="1" a="1"/>
  <c r="AU9" i="1" s="1"/>
  <c r="AS9" i="1"/>
  <c r="AV9" i="1" a="1"/>
  <c r="AV9" i="1" s="1"/>
  <c r="T9" i="1"/>
  <c r="W9" i="1" a="1"/>
  <c r="W9" i="1" s="1"/>
  <c r="AS8" i="1"/>
  <c r="AV8" i="1" a="1"/>
  <c r="AV8" i="1" s="1"/>
  <c r="W8" i="1" a="1"/>
  <c r="W8" i="1" s="1"/>
  <c r="X8" i="1" s="1"/>
  <c r="Z8" i="1" s="1"/>
  <c r="V8" i="1" a="1"/>
  <c r="V8" i="1" s="1"/>
  <c r="BT7" i="1" a="1"/>
  <c r="BT7" i="1" s="1"/>
  <c r="AU7" i="1" a="1"/>
  <c r="AU7" i="1" s="1"/>
  <c r="AS7" i="1"/>
  <c r="AV7" i="1" a="1"/>
  <c r="AV7" i="1" s="1"/>
  <c r="AW7" i="1" s="1"/>
  <c r="AY7" i="1" s="1"/>
  <c r="T7" i="1"/>
  <c r="N13" i="1"/>
  <c r="J13" i="1"/>
  <c r="I13" i="1"/>
  <c r="H13" i="1"/>
  <c r="G13" i="1"/>
  <c r="F13" i="1"/>
  <c r="E13" i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BM13" i="1"/>
  <c r="BL13" i="1"/>
  <c r="BK13" i="1"/>
  <c r="BJ13" i="1"/>
  <c r="BT6" i="1" a="1"/>
  <c r="BT6" i="1" s="1"/>
  <c r="AS6" i="1"/>
  <c r="W6" i="1" a="1"/>
  <c r="W6" i="1" s="1"/>
  <c r="V6" i="1" a="1"/>
  <c r="V6" i="1" s="1"/>
  <c r="P13" i="1"/>
  <c r="A68" i="1" l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69" i="1"/>
  <c r="X53" i="1"/>
  <c r="AG102" i="1"/>
  <c r="AW33" i="1"/>
  <c r="AU24" i="1" a="1"/>
  <c r="AU24" i="1" s="1"/>
  <c r="AU31" i="1" s="1"/>
  <c r="AH31" i="1"/>
  <c r="AH102" i="1" s="1"/>
  <c r="W35" i="1" a="1"/>
  <c r="W35" i="1" s="1"/>
  <c r="X35" i="1" s="1"/>
  <c r="Z35" i="1" s="1"/>
  <c r="BY35" i="1" s="1"/>
  <c r="AU73" i="1" a="1"/>
  <c r="AU73" i="1" s="1"/>
  <c r="AS73" i="1"/>
  <c r="AA76" i="1"/>
  <c r="W76" i="1" a="1"/>
  <c r="W76" i="1" s="1"/>
  <c r="BV83" i="1"/>
  <c r="BX83" i="1" s="1"/>
  <c r="BV16" i="1"/>
  <c r="BX16" i="1" s="1"/>
  <c r="X25" i="1"/>
  <c r="Z25" i="1" s="1"/>
  <c r="AZ25" i="1" s="1"/>
  <c r="AA30" i="1"/>
  <c r="AU40" i="1"/>
  <c r="X43" i="1"/>
  <c r="Z43" i="1" s="1"/>
  <c r="AZ43" i="1" s="1"/>
  <c r="BU43" i="1" a="1"/>
  <c r="BU43" i="1" s="1"/>
  <c r="BV43" i="1" s="1"/>
  <c r="BX43" i="1" s="1"/>
  <c r="BV53" i="1"/>
  <c r="V55" i="1" a="1"/>
  <c r="V55" i="1" s="1"/>
  <c r="J49" i="1"/>
  <c r="BU10" i="1" a="1"/>
  <c r="BU10" i="1" s="1"/>
  <c r="BV10" i="1" s="1"/>
  <c r="BX10" i="1" s="1"/>
  <c r="BR10" i="1"/>
  <c r="BU51" i="1" a="1"/>
  <c r="BU51" i="1" s="1"/>
  <c r="BT51" i="1" a="1"/>
  <c r="BT51" i="1" s="1"/>
  <c r="AA54" i="1"/>
  <c r="W55" i="1" a="1"/>
  <c r="W55" i="1" s="1"/>
  <c r="X55" i="1" s="1"/>
  <c r="Z55" i="1" s="1"/>
  <c r="AZ55" i="1" s="1"/>
  <c r="T68" i="1"/>
  <c r="AA68" i="1" s="1"/>
  <c r="W68" i="1" a="1"/>
  <c r="W68" i="1" s="1"/>
  <c r="X68" i="1" s="1"/>
  <c r="Z68" i="1" s="1"/>
  <c r="AU85" i="1" a="1"/>
  <c r="AU85" i="1" s="1"/>
  <c r="AJ13" i="1"/>
  <c r="AJ102" i="1" s="1"/>
  <c r="AV45" i="1" a="1"/>
  <c r="AV45" i="1" s="1"/>
  <c r="AW45" i="1" s="1"/>
  <c r="AY45" i="1" s="1"/>
  <c r="T15" i="1"/>
  <c r="AA15" i="1" s="1"/>
  <c r="W15" i="1" a="1"/>
  <c r="W15" i="1" s="1"/>
  <c r="W18" i="1" a="1"/>
  <c r="W18" i="1" s="1"/>
  <c r="X18" i="1" s="1"/>
  <c r="Z18" i="1" s="1"/>
  <c r="BY18" i="1" s="1"/>
  <c r="BR8" i="1"/>
  <c r="BU8" i="1" a="1"/>
  <c r="BU8" i="1" s="1"/>
  <c r="AU16" i="1" a="1"/>
  <c r="AU16" i="1" s="1"/>
  <c r="BT24" i="1" a="1"/>
  <c r="BT24" i="1" s="1"/>
  <c r="AZ38" i="1"/>
  <c r="BU46" i="1" a="1"/>
  <c r="BU46" i="1" s="1"/>
  <c r="BV46" i="1" s="1"/>
  <c r="BX46" i="1" s="1"/>
  <c r="AW48" i="1"/>
  <c r="AY48" i="1" s="1"/>
  <c r="BY48" i="1" s="1"/>
  <c r="AA57" i="1"/>
  <c r="AV58" i="1" a="1"/>
  <c r="AV58" i="1" s="1"/>
  <c r="AW58" i="1" s="1"/>
  <c r="AY58" i="1" s="1"/>
  <c r="BY58" i="1" s="1"/>
  <c r="X75" i="1"/>
  <c r="Z75" i="1" s="1"/>
  <c r="BU12" i="1" a="1"/>
  <c r="BU12" i="1" s="1"/>
  <c r="BV12" i="1" s="1"/>
  <c r="BX12" i="1" s="1"/>
  <c r="BR12" i="1"/>
  <c r="AV26" i="1" a="1"/>
  <c r="AV26" i="1" s="1"/>
  <c r="AW26" i="1" s="1"/>
  <c r="AY26" i="1" s="1"/>
  <c r="BV38" i="1"/>
  <c r="BX38" i="1" s="1"/>
  <c r="AU42" i="1" a="1"/>
  <c r="AU42" i="1" s="1"/>
  <c r="AU49" i="1" s="1"/>
  <c r="BT48" i="1" a="1"/>
  <c r="BT48" i="1" s="1"/>
  <c r="M61" i="1"/>
  <c r="BV68" i="1"/>
  <c r="BX68" i="1" s="1"/>
  <c r="BN31" i="1"/>
  <c r="M13" i="1"/>
  <c r="M102" i="1" s="1"/>
  <c r="AV21" i="1" a="1"/>
  <c r="AV21" i="1" s="1"/>
  <c r="AW21" i="1" s="1"/>
  <c r="AY21" i="1" s="1"/>
  <c r="BY21" i="1" s="1"/>
  <c r="AE109" i="1"/>
  <c r="AE120" i="1" s="1"/>
  <c r="AA7" i="1"/>
  <c r="V7" i="1" a="1"/>
  <c r="V7" i="1" s="1"/>
  <c r="AA11" i="1"/>
  <c r="AD22" i="1"/>
  <c r="BU69" i="1" a="1"/>
  <c r="BU69" i="1" s="1"/>
  <c r="BV69" i="1" s="1"/>
  <c r="BX69" i="1" s="1"/>
  <c r="BT69" i="1" a="1"/>
  <c r="BT69" i="1" s="1"/>
  <c r="BR84" i="1"/>
  <c r="BY84" i="1" s="1"/>
  <c r="BT84" i="1" a="1"/>
  <c r="BT84" i="1" s="1"/>
  <c r="V12" i="1" a="1"/>
  <c r="V12" i="1" s="1"/>
  <c r="BT17" i="1" a="1"/>
  <c r="BT17" i="1" s="1"/>
  <c r="W20" i="1" a="1"/>
  <c r="W20" i="1" s="1"/>
  <c r="V20" i="1" a="1"/>
  <c r="V20" i="1" s="1"/>
  <c r="V26" i="1" a="1"/>
  <c r="V26" i="1" s="1"/>
  <c r="BY27" i="1"/>
  <c r="BV29" i="1"/>
  <c r="BX29" i="1" s="1"/>
  <c r="W33" i="1" a="1"/>
  <c r="W33" i="1" s="1"/>
  <c r="V51" i="1" a="1"/>
  <c r="V51" i="1" s="1"/>
  <c r="AU56" i="1" a="1"/>
  <c r="AU56" i="1" s="1"/>
  <c r="AU60" i="1" a="1"/>
  <c r="AU60" i="1" s="1"/>
  <c r="AK13" i="1"/>
  <c r="AK102" i="1" s="1"/>
  <c r="AA24" i="1"/>
  <c r="X51" i="1"/>
  <c r="Z51" i="1" s="1"/>
  <c r="BY51" i="1" s="1"/>
  <c r="BU6" i="1" a="1"/>
  <c r="BU6" i="1" s="1"/>
  <c r="BR6" i="1"/>
  <c r="BY7" i="1"/>
  <c r="AZ7" i="1"/>
  <c r="AV16" i="1" a="1"/>
  <c r="AV16" i="1" s="1"/>
  <c r="AW16" i="1" s="1"/>
  <c r="AY16" i="1" s="1"/>
  <c r="BY16" i="1" s="1"/>
  <c r="W21" i="1" a="1"/>
  <c r="W21" i="1" s="1"/>
  <c r="X21" i="1" s="1"/>
  <c r="Z21" i="1" s="1"/>
  <c r="T21" i="1"/>
  <c r="BU24" i="1" a="1"/>
  <c r="BU24" i="1" s="1"/>
  <c r="BT30" i="1" a="1"/>
  <c r="BT30" i="1" s="1"/>
  <c r="AA9" i="1"/>
  <c r="V9" i="1" a="1"/>
  <c r="V9" i="1" s="1"/>
  <c r="X9" i="1" s="1"/>
  <c r="Z9" i="1" s="1"/>
  <c r="AZ9" i="1" s="1"/>
  <c r="AU10" i="1" a="1"/>
  <c r="AU10" i="1" s="1"/>
  <c r="AW10" i="1" s="1"/>
  <c r="AY10" i="1" s="1"/>
  <c r="BU30" i="1" a="1"/>
  <c r="BU30" i="1" s="1"/>
  <c r="V33" i="1" a="1"/>
  <c r="V33" i="1" s="1"/>
  <c r="V40" i="1" s="1"/>
  <c r="AV43" i="1" a="1"/>
  <c r="AV43" i="1" s="1"/>
  <c r="AW43" i="1" s="1"/>
  <c r="AY43" i="1" s="1"/>
  <c r="AA47" i="1"/>
  <c r="O13" i="1"/>
  <c r="O102" i="1" s="1"/>
  <c r="AZ8" i="1"/>
  <c r="W12" i="1" a="1"/>
  <c r="W12" i="1" s="1"/>
  <c r="X12" i="1" s="1"/>
  <c r="Z12" i="1" s="1"/>
  <c r="V16" i="1" a="1"/>
  <c r="V16" i="1" s="1"/>
  <c r="X16" i="1" s="1"/>
  <c r="Z16" i="1" s="1"/>
  <c r="BY19" i="1"/>
  <c r="AZ21" i="1"/>
  <c r="AA28" i="1"/>
  <c r="V39" i="1" a="1"/>
  <c r="V39" i="1" s="1"/>
  <c r="AF49" i="1"/>
  <c r="BB61" i="1"/>
  <c r="BU59" i="1" a="1"/>
  <c r="BU59" i="1" s="1"/>
  <c r="BV59" i="1" s="1"/>
  <c r="BX59" i="1" s="1"/>
  <c r="BT59" i="1" a="1"/>
  <c r="BT59" i="1" s="1"/>
  <c r="W63" i="1" a="1"/>
  <c r="W63" i="1" s="1"/>
  <c r="BV67" i="1"/>
  <c r="BX67" i="1" s="1"/>
  <c r="AA18" i="1"/>
  <c r="L31" i="1"/>
  <c r="X39" i="1"/>
  <c r="Z39" i="1" s="1"/>
  <c r="BY39" i="1" s="1"/>
  <c r="AA49" i="1"/>
  <c r="BV44" i="1"/>
  <c r="BX44" i="1" s="1"/>
  <c r="AZ51" i="1"/>
  <c r="V61" i="1"/>
  <c r="W57" i="1" a="1"/>
  <c r="W57" i="1" s="1"/>
  <c r="V57" i="1" a="1"/>
  <c r="V57" i="1" s="1"/>
  <c r="BT46" i="1" a="1"/>
  <c r="BT46" i="1" s="1"/>
  <c r="AV51" i="1" a="1"/>
  <c r="AV51" i="1" s="1"/>
  <c r="AW51" i="1" s="1"/>
  <c r="AY51" i="1" s="1"/>
  <c r="AU51" i="1" a="1"/>
  <c r="AU51" i="1" s="1"/>
  <c r="V77" i="1" a="1"/>
  <c r="V77" i="1" s="1"/>
  <c r="X77" i="1" s="1"/>
  <c r="Z77" i="1" s="1"/>
  <c r="AZ77" i="1" s="1"/>
  <c r="AW9" i="1"/>
  <c r="AY9" i="1" s="1"/>
  <c r="T19" i="1"/>
  <c r="W19" i="1" a="1"/>
  <c r="W19" i="1" s="1"/>
  <c r="X19" i="1" s="1"/>
  <c r="Z19" i="1" s="1"/>
  <c r="AA21" i="1"/>
  <c r="BT28" i="1" a="1"/>
  <c r="BT28" i="1" s="1"/>
  <c r="BV36" i="1"/>
  <c r="BX36" i="1" s="1"/>
  <c r="AW70" i="1"/>
  <c r="AY70" i="1" s="1"/>
  <c r="AW53" i="1"/>
  <c r="BR11" i="1"/>
  <c r="BT11" i="1" a="1"/>
  <c r="BT11" i="1" s="1"/>
  <c r="AU20" i="1" a="1"/>
  <c r="AU20" i="1" s="1"/>
  <c r="BY37" i="1"/>
  <c r="AW19" i="1"/>
  <c r="AY19" i="1" s="1"/>
  <c r="AU8" i="1" a="1"/>
  <c r="AU8" i="1" s="1"/>
  <c r="AW8" i="1" s="1"/>
  <c r="AY8" i="1" s="1"/>
  <c r="V24" i="1" a="1"/>
  <c r="V24" i="1" s="1"/>
  <c r="V31" i="1" s="1"/>
  <c r="BU42" i="1" a="1"/>
  <c r="BU42" i="1" s="1"/>
  <c r="AW44" i="1"/>
  <c r="AY44" i="1" s="1"/>
  <c r="V13" i="1"/>
  <c r="X27" i="1"/>
  <c r="Z27" i="1" s="1"/>
  <c r="X70" i="1"/>
  <c r="Z70" i="1" s="1"/>
  <c r="X74" i="1"/>
  <c r="Z74" i="1" s="1"/>
  <c r="BY74" i="1" s="1"/>
  <c r="BF13" i="1"/>
  <c r="AV20" i="1" a="1"/>
  <c r="AV20" i="1" s="1"/>
  <c r="BU9" i="1" a="1"/>
  <c r="BU9" i="1" s="1"/>
  <c r="BV9" i="1" s="1"/>
  <c r="BX9" i="1" s="1"/>
  <c r="BR9" i="1"/>
  <c r="BY9" i="1" s="1"/>
  <c r="AW12" i="1"/>
  <c r="AY12" i="1" s="1"/>
  <c r="BV18" i="1"/>
  <c r="BX18" i="1" s="1"/>
  <c r="AZ27" i="1"/>
  <c r="AZ34" i="1"/>
  <c r="BT45" i="1" a="1"/>
  <c r="BT45" i="1" s="1"/>
  <c r="V54" i="1" a="1"/>
  <c r="V54" i="1" s="1"/>
  <c r="AZ19" i="1"/>
  <c r="V30" i="1" a="1"/>
  <c r="V30" i="1" s="1"/>
  <c r="D13" i="1"/>
  <c r="BU7" i="1" a="1"/>
  <c r="BU7" i="1" s="1"/>
  <c r="BV7" i="1" s="1"/>
  <c r="BX7" i="1" s="1"/>
  <c r="BR7" i="1"/>
  <c r="AW25" i="1"/>
  <c r="AY25" i="1" s="1"/>
  <c r="BY25" i="1" s="1"/>
  <c r="AU38" i="1" a="1"/>
  <c r="AU38" i="1" s="1"/>
  <c r="BU45" i="1" a="1"/>
  <c r="BU45" i="1" s="1"/>
  <c r="BV45" i="1" s="1"/>
  <c r="BX45" i="1" s="1"/>
  <c r="AU58" i="1" a="1"/>
  <c r="AU58" i="1" s="1"/>
  <c r="BE13" i="1"/>
  <c r="BU28" i="1" a="1"/>
  <c r="BU28" i="1" s="1"/>
  <c r="BV28" i="1" s="1"/>
  <c r="BX28" i="1" s="1"/>
  <c r="BV11" i="1"/>
  <c r="BX11" i="1" s="1"/>
  <c r="F40" i="1"/>
  <c r="W17" i="1" a="1"/>
  <c r="W17" i="1" s="1"/>
  <c r="X17" i="1" s="1"/>
  <c r="Z17" i="1" s="1"/>
  <c r="AZ17" i="1" s="1"/>
  <c r="T17" i="1"/>
  <c r="AA17" i="1" s="1"/>
  <c r="AA19" i="1"/>
  <c r="AA8" i="1"/>
  <c r="AU11" i="1" a="1"/>
  <c r="AU11" i="1" s="1"/>
  <c r="AW11" i="1" s="1"/>
  <c r="AY11" i="1" s="1"/>
  <c r="AV17" i="1" a="1"/>
  <c r="AV17" i="1" s="1"/>
  <c r="AW17" i="1" s="1"/>
  <c r="AY17" i="1" s="1"/>
  <c r="BY17" i="1" s="1"/>
  <c r="BV26" i="1"/>
  <c r="BX26" i="1" s="1"/>
  <c r="AL40" i="1"/>
  <c r="AI61" i="1"/>
  <c r="AU54" i="1" a="1"/>
  <c r="AU54" i="1" s="1"/>
  <c r="AU61" i="1" s="1"/>
  <c r="BU54" i="1" a="1"/>
  <c r="BU54" i="1" s="1"/>
  <c r="BT54" i="1" a="1"/>
  <c r="BT54" i="1" s="1"/>
  <c r="BT61" i="1" s="1"/>
  <c r="BU57" i="1" a="1"/>
  <c r="BU57" i="1" s="1"/>
  <c r="BT57" i="1" a="1"/>
  <c r="BT57" i="1" s="1"/>
  <c r="W73" i="1" a="1"/>
  <c r="W73" i="1" s="1"/>
  <c r="X6" i="1"/>
  <c r="BG13" i="1"/>
  <c r="BG102" i="1" s="1"/>
  <c r="AN22" i="1"/>
  <c r="AN102" i="1" s="1"/>
  <c r="BT21" i="1" a="1"/>
  <c r="BT21" i="1" s="1"/>
  <c r="BT22" i="1" s="1"/>
  <c r="AI13" i="1"/>
  <c r="AI102" i="1" s="1"/>
  <c r="AV6" i="1" a="1"/>
  <c r="AV6" i="1" s="1"/>
  <c r="W7" i="1" a="1"/>
  <c r="W7" i="1" s="1"/>
  <c r="X7" i="1" s="1"/>
  <c r="Z7" i="1" s="1"/>
  <c r="W11" i="1" a="1"/>
  <c r="W11" i="1" s="1"/>
  <c r="BV25" i="1"/>
  <c r="BX25" i="1" s="1"/>
  <c r="AW42" i="1"/>
  <c r="AV49" i="1"/>
  <c r="AA46" i="1"/>
  <c r="BU48" i="1" a="1"/>
  <c r="BU48" i="1" s="1"/>
  <c r="BV48" i="1" s="1"/>
  <c r="BX48" i="1" s="1"/>
  <c r="O71" i="1"/>
  <c r="X66" i="1"/>
  <c r="Z66" i="1" s="1"/>
  <c r="AZ135" i="1"/>
  <c r="AW391" i="1"/>
  <c r="AY391" i="1" s="1"/>
  <c r="F102" i="1"/>
  <c r="BT8" i="1" a="1"/>
  <c r="BT8" i="1" s="1"/>
  <c r="D31" i="1"/>
  <c r="BU33" i="1" a="1"/>
  <c r="BU33" i="1" s="1"/>
  <c r="BU35" i="1" a="1"/>
  <c r="BU35" i="1" s="1"/>
  <c r="BV35" i="1" s="1"/>
  <c r="BX35" i="1" s="1"/>
  <c r="BU37" i="1" a="1"/>
  <c r="BU37" i="1" s="1"/>
  <c r="BV37" i="1" s="1"/>
  <c r="BX37" i="1" s="1"/>
  <c r="BU39" i="1" a="1"/>
  <c r="BU39" i="1" s="1"/>
  <c r="BV39" i="1" s="1"/>
  <c r="BX39" i="1" s="1"/>
  <c r="W42" i="1" a="1"/>
  <c r="W42" i="1" s="1"/>
  <c r="AS42" i="1"/>
  <c r="W44" i="1" a="1"/>
  <c r="W44" i="1" s="1"/>
  <c r="X44" i="1" s="1"/>
  <c r="Z44" i="1" s="1"/>
  <c r="AS44" i="1"/>
  <c r="W46" i="1" a="1"/>
  <c r="W46" i="1" s="1"/>
  <c r="X46" i="1" s="1"/>
  <c r="Z46" i="1" s="1"/>
  <c r="BY46" i="1" s="1"/>
  <c r="AS46" i="1"/>
  <c r="W48" i="1" a="1"/>
  <c r="W48" i="1" s="1"/>
  <c r="X48" i="1" s="1"/>
  <c r="Z48" i="1" s="1"/>
  <c r="AS48" i="1"/>
  <c r="E61" i="1"/>
  <c r="BR53" i="1"/>
  <c r="V63" i="1" a="1"/>
  <c r="V63" i="1" s="1"/>
  <c r="V71" i="1" s="1"/>
  <c r="AS63" i="1"/>
  <c r="AA64" i="1"/>
  <c r="V67" i="1" a="1"/>
  <c r="V67" i="1" s="1"/>
  <c r="AS68" i="1"/>
  <c r="BT68" i="1" a="1"/>
  <c r="BT68" i="1" s="1"/>
  <c r="AU70" i="1" a="1"/>
  <c r="AU70" i="1" s="1"/>
  <c r="I71" i="1"/>
  <c r="AU77" i="1" a="1"/>
  <c r="AU77" i="1" s="1"/>
  <c r="W78" i="1" a="1"/>
  <c r="W78" i="1" s="1"/>
  <c r="AU87" i="1" a="1"/>
  <c r="AU87" i="1" s="1"/>
  <c r="AV87" i="1" a="1"/>
  <c r="AV87" i="1" s="1"/>
  <c r="AW87" i="1" s="1"/>
  <c r="AY87" i="1" s="1"/>
  <c r="BY87" i="1" s="1"/>
  <c r="V90" i="1" a="1"/>
  <c r="V90" i="1" s="1"/>
  <c r="BI109" i="1"/>
  <c r="BU108" i="1" a="1"/>
  <c r="BU108" i="1" s="1"/>
  <c r="AV27" i="1" a="1"/>
  <c r="AV27" i="1" s="1"/>
  <c r="AW27" i="1" s="1"/>
  <c r="AY27" i="1" s="1"/>
  <c r="AV29" i="1" a="1"/>
  <c r="AV29" i="1" s="1"/>
  <c r="AW29" i="1" s="1"/>
  <c r="AY29" i="1" s="1"/>
  <c r="BR29" i="1"/>
  <c r="BY29" i="1" s="1"/>
  <c r="T34" i="1"/>
  <c r="AA34" i="1" s="1"/>
  <c r="T36" i="1"/>
  <c r="AA36" i="1" s="1"/>
  <c r="T38" i="1"/>
  <c r="AA38" i="1" s="1"/>
  <c r="F61" i="1"/>
  <c r="BU55" i="1" a="1"/>
  <c r="BU55" i="1" s="1"/>
  <c r="BV55" i="1" s="1"/>
  <c r="BX55" i="1" s="1"/>
  <c r="W67" i="1" a="1"/>
  <c r="W67" i="1" s="1"/>
  <c r="T67" i="1"/>
  <c r="AA67" i="1" s="1"/>
  <c r="BB80" i="1"/>
  <c r="BU73" i="1" a="1"/>
  <c r="BU73" i="1" s="1"/>
  <c r="AA74" i="1"/>
  <c r="AA75" i="1"/>
  <c r="V94" i="1" a="1"/>
  <c r="V94" i="1" s="1"/>
  <c r="X94" i="1" s="1"/>
  <c r="Z94" i="1" s="1"/>
  <c r="V105" i="1" a="1"/>
  <c r="V105" i="1" s="1"/>
  <c r="BB40" i="1"/>
  <c r="G61" i="1"/>
  <c r="G102" i="1" s="1"/>
  <c r="AC61" i="1"/>
  <c r="AC102" i="1" s="1"/>
  <c r="AW63" i="1"/>
  <c r="BC80" i="1"/>
  <c r="AV75" i="1" a="1"/>
  <c r="AV75" i="1" s="1"/>
  <c r="AW75" i="1" s="1"/>
  <c r="AY75" i="1" s="1"/>
  <c r="BY75" i="1" s="1"/>
  <c r="BV91" i="1"/>
  <c r="BX91" i="1" s="1"/>
  <c r="AE102" i="1"/>
  <c r="AU15" i="1" a="1"/>
  <c r="AU15" i="1" s="1"/>
  <c r="AU17" i="1" a="1"/>
  <c r="AU17" i="1" s="1"/>
  <c r="AU19" i="1" a="1"/>
  <c r="AU19" i="1" s="1"/>
  <c r="AU21" i="1" a="1"/>
  <c r="AU21" i="1" s="1"/>
  <c r="V56" i="1" a="1"/>
  <c r="V56" i="1" s="1"/>
  <c r="X56" i="1" s="1"/>
  <c r="Z56" i="1" s="1"/>
  <c r="AZ56" i="1" s="1"/>
  <c r="V73" i="1" a="1"/>
  <c r="V73" i="1" s="1"/>
  <c r="AU88" i="1" a="1"/>
  <c r="AU88" i="1" s="1"/>
  <c r="X107" i="1"/>
  <c r="Z107" i="1" s="1"/>
  <c r="I118" i="1"/>
  <c r="V111" i="1" a="1"/>
  <c r="V111" i="1" s="1"/>
  <c r="BB102" i="1"/>
  <c r="V11" i="1" a="1"/>
  <c r="V11" i="1" s="1"/>
  <c r="BB13" i="1"/>
  <c r="BT42" i="1" a="1"/>
  <c r="BT42" i="1" s="1"/>
  <c r="AE61" i="1"/>
  <c r="BC71" i="1"/>
  <c r="V65" i="1" a="1"/>
  <c r="V65" i="1" s="1"/>
  <c r="X65" i="1" s="1"/>
  <c r="Z65" i="1" s="1"/>
  <c r="AA65" i="1"/>
  <c r="BE80" i="1"/>
  <c r="BE102" i="1" s="1"/>
  <c r="BU76" i="1" a="1"/>
  <c r="BU76" i="1" s="1"/>
  <c r="BV76" i="1" s="1"/>
  <c r="BX76" i="1" s="1"/>
  <c r="AS84" i="1"/>
  <c r="AV177" i="1" a="1"/>
  <c r="AV177" i="1" s="1"/>
  <c r="AS177" i="1"/>
  <c r="BY70" i="1"/>
  <c r="K102" i="1"/>
  <c r="BC13" i="1"/>
  <c r="BC102" i="1" s="1"/>
  <c r="AV15" i="1" a="1"/>
  <c r="AV15" i="1" s="1"/>
  <c r="AF61" i="1"/>
  <c r="AC71" i="1"/>
  <c r="BD71" i="1"/>
  <c r="BU66" i="1" a="1"/>
  <c r="BU66" i="1" s="1"/>
  <c r="BV66" i="1" s="1"/>
  <c r="BX66" i="1" s="1"/>
  <c r="AU68" i="1" a="1"/>
  <c r="AU68" i="1" s="1"/>
  <c r="AW68" i="1" s="1"/>
  <c r="AY68" i="1" s="1"/>
  <c r="BY68" i="1" s="1"/>
  <c r="AV76" i="1" a="1"/>
  <c r="AV76" i="1" s="1"/>
  <c r="AW76" i="1" s="1"/>
  <c r="AY76" i="1" s="1"/>
  <c r="AV86" i="1" a="1"/>
  <c r="AV86" i="1" s="1"/>
  <c r="AW86" i="1" s="1"/>
  <c r="AY86" i="1" s="1"/>
  <c r="BY86" i="1" s="1"/>
  <c r="AS86" i="1"/>
  <c r="E102" i="1"/>
  <c r="L102" i="1"/>
  <c r="AC13" i="1"/>
  <c r="BD13" i="1"/>
  <c r="BD102" i="1" s="1"/>
  <c r="AG61" i="1"/>
  <c r="BC61" i="1"/>
  <c r="BT56" i="1" a="1"/>
  <c r="BT56" i="1" s="1"/>
  <c r="AD71" i="1"/>
  <c r="AD102" i="1" s="1"/>
  <c r="BE71" i="1"/>
  <c r="AV79" i="1" a="1"/>
  <c r="AV79" i="1" s="1"/>
  <c r="BV88" i="1"/>
  <c r="BX88" i="1" s="1"/>
  <c r="AV34" i="1" a="1"/>
  <c r="AV34" i="1" s="1"/>
  <c r="AW34" i="1" s="1"/>
  <c r="AY34" i="1" s="1"/>
  <c r="BY34" i="1" s="1"/>
  <c r="AV36" i="1" a="1"/>
  <c r="AV36" i="1" s="1"/>
  <c r="AW36" i="1" s="1"/>
  <c r="AY36" i="1" s="1"/>
  <c r="BY36" i="1" s="1"/>
  <c r="AV38" i="1" a="1"/>
  <c r="AV38" i="1" s="1"/>
  <c r="AW38" i="1" s="1"/>
  <c r="AY38" i="1" s="1"/>
  <c r="BY38" i="1" s="1"/>
  <c r="AH61" i="1"/>
  <c r="W54" i="1" a="1"/>
  <c r="W54" i="1" s="1"/>
  <c r="X54" i="1" s="1"/>
  <c r="Z54" i="1" s="1"/>
  <c r="AZ54" i="1" s="1"/>
  <c r="AV57" i="1" a="1"/>
  <c r="AV57" i="1" s="1"/>
  <c r="AW57" i="1" s="1"/>
  <c r="AY57" i="1" s="1"/>
  <c r="D71" i="1"/>
  <c r="AA63" i="1"/>
  <c r="T84" i="1"/>
  <c r="AA84" i="1" s="1"/>
  <c r="W84" i="1" a="1"/>
  <c r="W84" i="1" s="1"/>
  <c r="X84" i="1" s="1"/>
  <c r="Z84" i="1" s="1"/>
  <c r="V156" i="1" a="1"/>
  <c r="V156" i="1" s="1"/>
  <c r="T156" i="1"/>
  <c r="BU15" i="1" a="1"/>
  <c r="BU15" i="1" s="1"/>
  <c r="BU17" i="1" a="1"/>
  <c r="BU17" i="1" s="1"/>
  <c r="BU19" i="1" a="1"/>
  <c r="BU19" i="1" s="1"/>
  <c r="BV19" i="1" s="1"/>
  <c r="BX19" i="1" s="1"/>
  <c r="BU21" i="1" a="1"/>
  <c r="BU21" i="1" s="1"/>
  <c r="W24" i="1" a="1"/>
  <c r="W24" i="1" s="1"/>
  <c r="AS24" i="1"/>
  <c r="W26" i="1" a="1"/>
  <c r="W26" i="1" s="1"/>
  <c r="X26" i="1" s="1"/>
  <c r="Z26" i="1" s="1"/>
  <c r="AS26" i="1"/>
  <c r="AZ26" i="1" s="1"/>
  <c r="W28" i="1" a="1"/>
  <c r="W28" i="1" s="1"/>
  <c r="X28" i="1" s="1"/>
  <c r="Z28" i="1" s="1"/>
  <c r="AS28" i="1"/>
  <c r="AZ28" i="1" s="1"/>
  <c r="W30" i="1" a="1"/>
  <c r="W30" i="1" s="1"/>
  <c r="X30" i="1" s="1"/>
  <c r="Z30" i="1" s="1"/>
  <c r="AZ30" i="1" s="1"/>
  <c r="AS30" i="1"/>
  <c r="BT34" i="1" a="1"/>
  <c r="BT34" i="1" s="1"/>
  <c r="BT36" i="1" a="1"/>
  <c r="BT36" i="1" s="1"/>
  <c r="BT38" i="1" a="1"/>
  <c r="BT38" i="1" s="1"/>
  <c r="V43" i="1" a="1"/>
  <c r="V43" i="1" s="1"/>
  <c r="V49" i="1" s="1"/>
  <c r="V45" i="1" a="1"/>
  <c r="V45" i="1" s="1"/>
  <c r="X45" i="1" s="1"/>
  <c r="Z45" i="1" s="1"/>
  <c r="AZ45" i="1" s="1"/>
  <c r="V47" i="1" a="1"/>
  <c r="V47" i="1" s="1"/>
  <c r="X47" i="1" s="1"/>
  <c r="Z47" i="1" s="1"/>
  <c r="AZ47" i="1" s="1"/>
  <c r="BR54" i="1"/>
  <c r="BU56" i="1" a="1"/>
  <c r="BU56" i="1" s="1"/>
  <c r="BV56" i="1" s="1"/>
  <c r="BX56" i="1" s="1"/>
  <c r="AS57" i="1"/>
  <c r="BR57" i="1"/>
  <c r="BR59" i="1"/>
  <c r="AF71" i="1"/>
  <c r="AF80" i="1"/>
  <c r="AV73" i="1" a="1"/>
  <c r="AV73" i="1" s="1"/>
  <c r="BT75" i="1" a="1"/>
  <c r="BT75" i="1" s="1"/>
  <c r="X86" i="1"/>
  <c r="Z86" i="1" s="1"/>
  <c r="AU97" i="1" a="1"/>
  <c r="AU97" i="1" s="1"/>
  <c r="BF61" i="1"/>
  <c r="BF102" i="1" s="1"/>
  <c r="AV56" i="1" a="1"/>
  <c r="AV56" i="1" s="1"/>
  <c r="AW56" i="1" s="1"/>
  <c r="AY56" i="1" s="1"/>
  <c r="BY56" i="1" s="1"/>
  <c r="AV59" i="1" a="1"/>
  <c r="AV59" i="1" s="1"/>
  <c r="AW59" i="1" s="1"/>
  <c r="AY59" i="1" s="1"/>
  <c r="BY59" i="1" s="1"/>
  <c r="AV66" i="1" a="1"/>
  <c r="AV66" i="1" s="1"/>
  <c r="AW66" i="1" s="1"/>
  <c r="AY66" i="1" s="1"/>
  <c r="AA77" i="1"/>
  <c r="AA79" i="1"/>
  <c r="W105" i="1" a="1"/>
  <c r="W105" i="1" s="1"/>
  <c r="X105" i="1" s="1"/>
  <c r="E109" i="1"/>
  <c r="BG61" i="1"/>
  <c r="BR112" i="1"/>
  <c r="BU112" i="1" a="1"/>
  <c r="BU112" i="1" s="1"/>
  <c r="P102" i="1"/>
  <c r="BR24" i="1"/>
  <c r="BR26" i="1"/>
  <c r="BR28" i="1"/>
  <c r="BY28" i="1" s="1"/>
  <c r="BR30" i="1"/>
  <c r="T33" i="1"/>
  <c r="AA33" i="1" s="1"/>
  <c r="T35" i="1"/>
  <c r="AA35" i="1" s="1"/>
  <c r="T37" i="1"/>
  <c r="AA37" i="1" s="1"/>
  <c r="T39" i="1"/>
  <c r="AA39" i="1" s="1"/>
  <c r="P61" i="1"/>
  <c r="BT58" i="1" a="1"/>
  <c r="BT58" i="1" s="1"/>
  <c r="T59" i="1"/>
  <c r="AA59" i="1" s="1"/>
  <c r="W59" i="1" a="1"/>
  <c r="W59" i="1" s="1"/>
  <c r="X59" i="1" s="1"/>
  <c r="Z59" i="1" s="1"/>
  <c r="AZ59" i="1" s="1"/>
  <c r="T60" i="1"/>
  <c r="BR60" i="1"/>
  <c r="AU69" i="1" a="1"/>
  <c r="AU69" i="1" s="1"/>
  <c r="BL80" i="1"/>
  <c r="AV77" i="1" a="1"/>
  <c r="AV77" i="1" s="1"/>
  <c r="AW77" i="1" s="1"/>
  <c r="AY77" i="1" s="1"/>
  <c r="BV135" i="1"/>
  <c r="BX135" i="1" s="1"/>
  <c r="AS16" i="1"/>
  <c r="AZ16" i="1" s="1"/>
  <c r="AS20" i="1"/>
  <c r="D49" i="1"/>
  <c r="BI61" i="1"/>
  <c r="AV54" i="1" a="1"/>
  <c r="AV54" i="1" s="1"/>
  <c r="T55" i="1"/>
  <c r="AA55" i="1" s="1"/>
  <c r="T58" i="1"/>
  <c r="AA58" i="1" s="1"/>
  <c r="BR58" i="1"/>
  <c r="AV69" i="1" a="1"/>
  <c r="AV69" i="1" s="1"/>
  <c r="AU75" i="1" a="1"/>
  <c r="AU75" i="1" s="1"/>
  <c r="W79" i="1" a="1"/>
  <c r="W79" i="1" s="1"/>
  <c r="X79" i="1" s="1"/>
  <c r="Z79" i="1" s="1"/>
  <c r="AZ79" i="1" s="1"/>
  <c r="AW115" i="1"/>
  <c r="AY115" i="1" s="1"/>
  <c r="BH102" i="1"/>
  <c r="T6" i="1"/>
  <c r="AA6" i="1" s="1"/>
  <c r="BR43" i="1"/>
  <c r="BY43" i="1" s="1"/>
  <c r="BR45" i="1"/>
  <c r="BR47" i="1"/>
  <c r="BY47" i="1" s="1"/>
  <c r="AS58" i="1"/>
  <c r="AZ58" i="1" s="1"/>
  <c r="BU60" i="1" a="1"/>
  <c r="BU60" i="1" s="1"/>
  <c r="BV60" i="1" s="1"/>
  <c r="BX60" i="1" s="1"/>
  <c r="V66" i="1" a="1"/>
  <c r="V66" i="1" s="1"/>
  <c r="J80" i="1"/>
  <c r="J102" i="1" s="1"/>
  <c r="BT78" i="1" a="1"/>
  <c r="BT78" i="1" s="1"/>
  <c r="BU78" i="1" a="1"/>
  <c r="BU78" i="1" s="1"/>
  <c r="BV78" i="1" s="1"/>
  <c r="BX78" i="1" s="1"/>
  <c r="AS18" i="1"/>
  <c r="T10" i="1"/>
  <c r="AA10" i="1" s="1"/>
  <c r="T12" i="1"/>
  <c r="AA12" i="1" s="1"/>
  <c r="D22" i="1"/>
  <c r="AS33" i="1"/>
  <c r="AS35" i="1"/>
  <c r="AZ35" i="1" s="1"/>
  <c r="AS37" i="1"/>
  <c r="AZ37" i="1" s="1"/>
  <c r="AS39" i="1"/>
  <c r="AZ39" i="1" s="1"/>
  <c r="T53" i="1"/>
  <c r="AA53" i="1" s="1"/>
  <c r="BU58" i="1" a="1"/>
  <c r="BU58" i="1" s="1"/>
  <c r="BV58" i="1" s="1"/>
  <c r="BX58" i="1" s="1"/>
  <c r="V64" i="1" a="1"/>
  <c r="V64" i="1" s="1"/>
  <c r="X64" i="1" s="1"/>
  <c r="Z64" i="1" s="1"/>
  <c r="AZ64" i="1" s="1"/>
  <c r="T70" i="1"/>
  <c r="AA70" i="1" s="1"/>
  <c r="K80" i="1"/>
  <c r="BT73" i="1" a="1"/>
  <c r="BT73" i="1" s="1"/>
  <c r="AS75" i="1"/>
  <c r="AZ75" i="1" s="1"/>
  <c r="BT83" i="1" a="1"/>
  <c r="BT83" i="1" s="1"/>
  <c r="BB92" i="1"/>
  <c r="BV134" i="1"/>
  <c r="BH13" i="1"/>
  <c r="T8" i="1"/>
  <c r="BL102" i="1"/>
  <c r="K13" i="1"/>
  <c r="AL13" i="1"/>
  <c r="T64" i="1"/>
  <c r="V69" i="1" a="1"/>
  <c r="V69" i="1" s="1"/>
  <c r="AS70" i="1"/>
  <c r="L80" i="1"/>
  <c r="BU75" i="1" a="1"/>
  <c r="BU75" i="1" s="1"/>
  <c r="BV75" i="1" s="1"/>
  <c r="BX75" i="1" s="1"/>
  <c r="V76" i="1" a="1"/>
  <c r="V76" i="1" s="1"/>
  <c r="BT79" i="1" a="1"/>
  <c r="BT79" i="1" s="1"/>
  <c r="BT85" i="1" a="1"/>
  <c r="BT85" i="1" s="1"/>
  <c r="BV85" i="1" s="1"/>
  <c r="BX85" i="1" s="1"/>
  <c r="BU87" i="1" a="1"/>
  <c r="BU87" i="1" s="1"/>
  <c r="BV87" i="1" s="1"/>
  <c r="BX87" i="1" s="1"/>
  <c r="BT87" i="1" a="1"/>
  <c r="BT87" i="1" s="1"/>
  <c r="AA89" i="1"/>
  <c r="AU90" i="1" a="1"/>
  <c r="AU90" i="1" s="1"/>
  <c r="BT99" i="1" a="1"/>
  <c r="BT99" i="1" s="1"/>
  <c r="BK102" i="1"/>
  <c r="BM102" i="1"/>
  <c r="AS10" i="1"/>
  <c r="AZ10" i="1" s="1"/>
  <c r="AS12" i="1"/>
  <c r="AZ12" i="1" s="1"/>
  <c r="L13" i="1"/>
  <c r="AM13" i="1"/>
  <c r="AM102" i="1" s="1"/>
  <c r="BN13" i="1"/>
  <c r="AA60" i="1"/>
  <c r="M71" i="1"/>
  <c r="AN71" i="1"/>
  <c r="AU67" i="1" a="1"/>
  <c r="AU67" i="1" s="1"/>
  <c r="W69" i="1" a="1"/>
  <c r="W69" i="1" s="1"/>
  <c r="T69" i="1"/>
  <c r="AA69" i="1" s="1"/>
  <c r="M80" i="1"/>
  <c r="AV74" i="1" a="1"/>
  <c r="AV74" i="1" s="1"/>
  <c r="AW74" i="1" s="1"/>
  <c r="AY74" i="1" s="1"/>
  <c r="BU74" i="1" a="1"/>
  <c r="BU74" i="1" s="1"/>
  <c r="BV74" i="1" s="1"/>
  <c r="BX74" i="1" s="1"/>
  <c r="BR74" i="1"/>
  <c r="BT77" i="1" a="1"/>
  <c r="BT77" i="1" s="1"/>
  <c r="BU79" i="1" a="1"/>
  <c r="BU79" i="1" s="1"/>
  <c r="BR79" i="1"/>
  <c r="BF109" i="1"/>
  <c r="BI13" i="1"/>
  <c r="BI102" i="1" s="1"/>
  <c r="BJ102" i="1"/>
  <c r="AU6" i="1" a="1"/>
  <c r="AU6" i="1" s="1"/>
  <c r="AN13" i="1"/>
  <c r="AZ60" i="1"/>
  <c r="AV60" i="1" a="1"/>
  <c r="AV60" i="1" s="1"/>
  <c r="AW60" i="1" s="1"/>
  <c r="AY60" i="1" s="1"/>
  <c r="BY60" i="1" s="1"/>
  <c r="N71" i="1"/>
  <c r="N102" i="1" s="1"/>
  <c r="AO71" i="1"/>
  <c r="BU63" i="1" a="1"/>
  <c r="BU63" i="1" s="1"/>
  <c r="BR63" i="1"/>
  <c r="AU64" i="1" a="1"/>
  <c r="AU64" i="1" s="1"/>
  <c r="AV67" i="1" a="1"/>
  <c r="AV67" i="1" s="1"/>
  <c r="AW67" i="1" s="1"/>
  <c r="AY67" i="1" s="1"/>
  <c r="AS74" i="1"/>
  <c r="AU78" i="1" a="1"/>
  <c r="AU78" i="1" s="1"/>
  <c r="AU83" i="1" a="1"/>
  <c r="AU83" i="1" s="1"/>
  <c r="BE92" i="1"/>
  <c r="BY98" i="1"/>
  <c r="AW113" i="1"/>
  <c r="AZ68" i="1"/>
  <c r="AZ70" i="1"/>
  <c r="BU86" i="1" a="1"/>
  <c r="BU86" i="1" s="1"/>
  <c r="BU94" i="1" a="1"/>
  <c r="BU94" i="1" s="1"/>
  <c r="BV94" i="1" s="1"/>
  <c r="BX94" i="1" s="1"/>
  <c r="E120" i="1"/>
  <c r="J118" i="1"/>
  <c r="AK118" i="1"/>
  <c r="F131" i="1"/>
  <c r="W124" i="1" a="1"/>
  <c r="W124" i="1" s="1"/>
  <c r="V124" i="1" a="1"/>
  <c r="V124" i="1" s="1"/>
  <c r="BU128" i="1" a="1"/>
  <c r="BU128" i="1" s="1"/>
  <c r="BT128" i="1" a="1"/>
  <c r="BT128" i="1" s="1"/>
  <c r="L139" i="1"/>
  <c r="X134" i="1"/>
  <c r="Z134" i="1" s="1"/>
  <c r="AW137" i="1"/>
  <c r="AY137" i="1" s="1"/>
  <c r="X164" i="1"/>
  <c r="BU179" i="1" a="1"/>
  <c r="BU179" i="1" s="1"/>
  <c r="BT179" i="1" a="1"/>
  <c r="BT179" i="1" s="1"/>
  <c r="BT63" i="1" a="1"/>
  <c r="BT63" i="1" s="1"/>
  <c r="BT71" i="1" s="1"/>
  <c r="D80" i="1"/>
  <c r="E92" i="1"/>
  <c r="W83" i="1" a="1"/>
  <c r="W83" i="1" s="1"/>
  <c r="W85" i="1" a="1"/>
  <c r="W85" i="1" s="1"/>
  <c r="AG120" i="1"/>
  <c r="BH120" i="1"/>
  <c r="I109" i="1"/>
  <c r="I120" i="1" s="1"/>
  <c r="AL118" i="1"/>
  <c r="BT115" i="1" a="1"/>
  <c r="BT115" i="1" s="1"/>
  <c r="AF120" i="1"/>
  <c r="AL131" i="1"/>
  <c r="AA128" i="1"/>
  <c r="BE151" i="1"/>
  <c r="K151" i="1"/>
  <c r="BU142" i="1" a="1"/>
  <c r="BU142" i="1" s="1"/>
  <c r="BV142" i="1" s="1"/>
  <c r="AV145" i="1" a="1"/>
  <c r="AV145" i="1" s="1"/>
  <c r="AW145" i="1" s="1"/>
  <c r="AY145" i="1" s="1"/>
  <c r="E80" i="1"/>
  <c r="AC92" i="1"/>
  <c r="AZ86" i="1"/>
  <c r="AH120" i="1"/>
  <c r="AL109" i="1"/>
  <c r="BT111" i="1" a="1"/>
  <c r="BT111" i="1" s="1"/>
  <c r="AV112" i="1" a="1"/>
  <c r="AV112" i="1" s="1"/>
  <c r="AW112" i="1" s="1"/>
  <c r="AY112" i="1" s="1"/>
  <c r="BU115" i="1" a="1"/>
  <c r="BU115" i="1" s="1"/>
  <c r="BV115" i="1" s="1"/>
  <c r="BX115" i="1" s="1"/>
  <c r="AC151" i="1"/>
  <c r="X150" i="1"/>
  <c r="AS67" i="1"/>
  <c r="AS69" i="1"/>
  <c r="F80" i="1"/>
  <c r="AA73" i="1"/>
  <c r="AA80" i="1" s="1"/>
  <c r="V78" i="1" a="1"/>
  <c r="V78" i="1" s="1"/>
  <c r="BR78" i="1"/>
  <c r="BU82" i="1" a="1"/>
  <c r="BU82" i="1" s="1"/>
  <c r="AV91" i="1" a="1"/>
  <c r="AV91" i="1" s="1"/>
  <c r="AW91" i="1" s="1"/>
  <c r="AY91" i="1" s="1"/>
  <c r="AI109" i="1"/>
  <c r="AI120" i="1" s="1"/>
  <c r="BJ109" i="1"/>
  <c r="M118" i="1"/>
  <c r="M120" i="1" s="1"/>
  <c r="V112" i="1" a="1"/>
  <c r="V112" i="1" s="1"/>
  <c r="W113" i="1" a="1"/>
  <c r="W113" i="1" s="1"/>
  <c r="X113" i="1" s="1"/>
  <c r="Z113" i="1" s="1"/>
  <c r="AU115" i="1" a="1"/>
  <c r="AU115" i="1" s="1"/>
  <c r="BR115" i="1"/>
  <c r="BY115" i="1" s="1"/>
  <c r="AV116" i="1" a="1"/>
  <c r="AV116" i="1" s="1"/>
  <c r="AW116" i="1" s="1"/>
  <c r="AY116" i="1" s="1"/>
  <c r="AU116" i="1" a="1"/>
  <c r="AU116" i="1" s="1"/>
  <c r="AM120" i="1"/>
  <c r="BH131" i="1"/>
  <c r="AV129" i="1" a="1"/>
  <c r="AV129" i="1" s="1"/>
  <c r="AV130" i="1" a="1"/>
  <c r="AV130" i="1" s="1"/>
  <c r="AW130" i="1" s="1"/>
  <c r="W141" i="1" a="1"/>
  <c r="W141" i="1" s="1"/>
  <c r="AW169" i="1"/>
  <c r="AY169" i="1" s="1"/>
  <c r="X177" i="1"/>
  <c r="BT196" i="1" a="1"/>
  <c r="BT196" i="1" s="1"/>
  <c r="H92" i="1"/>
  <c r="H102" i="1" s="1"/>
  <c r="AE92" i="1"/>
  <c r="AZ84" i="1"/>
  <c r="BU84" i="1" a="1"/>
  <c r="BU84" i="1" s="1"/>
  <c r="BV84" i="1" s="1"/>
  <c r="BX84" i="1" s="1"/>
  <c r="V91" i="1" a="1"/>
  <c r="V91" i="1" s="1"/>
  <c r="BT91" i="1" a="1"/>
  <c r="BT91" i="1" s="1"/>
  <c r="AU98" i="1" a="1"/>
  <c r="AU98" i="1" s="1"/>
  <c r="AJ120" i="1"/>
  <c r="AJ109" i="1"/>
  <c r="N118" i="1"/>
  <c r="N120" i="1" s="1"/>
  <c r="BK120" i="1"/>
  <c r="M131" i="1"/>
  <c r="BU125" i="1" a="1"/>
  <c r="BU125" i="1" s="1"/>
  <c r="BV125" i="1" s="1"/>
  <c r="W143" i="1" a="1"/>
  <c r="W143" i="1" s="1"/>
  <c r="W147" i="1" a="1"/>
  <c r="W147" i="1" s="1"/>
  <c r="V147" i="1" a="1"/>
  <c r="V147" i="1" s="1"/>
  <c r="AM161" i="1"/>
  <c r="BR155" i="1"/>
  <c r="BU155" i="1" a="1"/>
  <c r="BU155" i="1" s="1"/>
  <c r="W158" i="1" a="1"/>
  <c r="W158" i="1" s="1"/>
  <c r="X158" i="1" s="1"/>
  <c r="T158" i="1"/>
  <c r="AA158" i="1" s="1"/>
  <c r="AU188" i="1" a="1"/>
  <c r="AU188" i="1" s="1"/>
  <c r="AV188" i="1" a="1"/>
  <c r="AV188" i="1" s="1"/>
  <c r="AW188" i="1" s="1"/>
  <c r="AY188" i="1" s="1"/>
  <c r="BT230" i="1" a="1"/>
  <c r="BT230" i="1" s="1"/>
  <c r="BB234" i="1"/>
  <c r="BU77" i="1" a="1"/>
  <c r="BU77" i="1" s="1"/>
  <c r="BV77" i="1" s="1"/>
  <c r="BX77" i="1" s="1"/>
  <c r="V79" i="1" a="1"/>
  <c r="V79" i="1" s="1"/>
  <c r="I92" i="1"/>
  <c r="I102" i="1" s="1"/>
  <c r="AF92" i="1"/>
  <c r="AF102" i="1" s="1"/>
  <c r="T91" i="1"/>
  <c r="AA91" i="1" s="1"/>
  <c r="AS98" i="1"/>
  <c r="V99" i="1" a="1"/>
  <c r="V99" i="1" s="1"/>
  <c r="AV99" i="1" a="1"/>
  <c r="AV99" i="1" s="1"/>
  <c r="AW99" i="1" s="1"/>
  <c r="AY99" i="1" s="1"/>
  <c r="BU99" i="1" a="1"/>
  <c r="BU99" i="1" s="1"/>
  <c r="BR99" i="1"/>
  <c r="BY99" i="1" s="1"/>
  <c r="J120" i="1"/>
  <c r="AK120" i="1"/>
  <c r="BU107" i="1" a="1"/>
  <c r="BU107" i="1" s="1"/>
  <c r="W108" i="1" a="1"/>
  <c r="W108" i="1" s="1"/>
  <c r="BT108" i="1" a="1"/>
  <c r="BT108" i="1" s="1"/>
  <c r="O118" i="1"/>
  <c r="AU111" i="1" a="1"/>
  <c r="AU111" i="1" s="1"/>
  <c r="AU118" i="1" s="1"/>
  <c r="BG118" i="1"/>
  <c r="K131" i="1"/>
  <c r="AU133" i="1" a="1"/>
  <c r="AU133" i="1" s="1"/>
  <c r="AU139" i="1" s="1"/>
  <c r="V134" i="1" a="1"/>
  <c r="V134" i="1" s="1"/>
  <c r="V139" i="1" s="1"/>
  <c r="E139" i="1"/>
  <c r="AU136" i="1" a="1"/>
  <c r="AU136" i="1" s="1"/>
  <c r="BU153" i="1" a="1"/>
  <c r="BU153" i="1" s="1"/>
  <c r="BR195" i="1"/>
  <c r="BU195" i="1" a="1"/>
  <c r="BU195" i="1" s="1"/>
  <c r="I80" i="1"/>
  <c r="AE80" i="1"/>
  <c r="J92" i="1"/>
  <c r="AS99" i="1"/>
  <c r="AZ99" i="1" s="1"/>
  <c r="BM120" i="1"/>
  <c r="BT106" i="1" a="1"/>
  <c r="BT106" i="1" s="1"/>
  <c r="BV106" i="1" s="1"/>
  <c r="BX106" i="1" s="1"/>
  <c r="T108" i="1"/>
  <c r="BG109" i="1"/>
  <c r="BG120" i="1" s="1"/>
  <c r="P118" i="1"/>
  <c r="AZ112" i="1"/>
  <c r="AU122" i="1" a="1"/>
  <c r="AU122" i="1" s="1"/>
  <c r="W128" i="1" a="1"/>
  <c r="W128" i="1" s="1"/>
  <c r="X128" i="1" s="1"/>
  <c r="AA137" i="1"/>
  <c r="W137" i="1" a="1"/>
  <c r="W137" i="1" s="1"/>
  <c r="V137" i="1" a="1"/>
  <c r="V137" i="1" s="1"/>
  <c r="G151" i="1"/>
  <c r="AG151" i="1"/>
  <c r="BT158" i="1" a="1"/>
  <c r="BT158" i="1" s="1"/>
  <c r="BV158" i="1" s="1"/>
  <c r="BX158" i="1" s="1"/>
  <c r="BB161" i="1"/>
  <c r="BF171" i="1"/>
  <c r="BG92" i="1"/>
  <c r="W99" i="1" a="1"/>
  <c r="W99" i="1" s="1"/>
  <c r="X99" i="1" s="1"/>
  <c r="Z99" i="1" s="1"/>
  <c r="L109" i="1"/>
  <c r="L120" i="1"/>
  <c r="AV107" i="1" a="1"/>
  <c r="AV107" i="1" s="1"/>
  <c r="V108" i="1" a="1"/>
  <c r="V108" i="1" s="1"/>
  <c r="AA112" i="1"/>
  <c r="BX125" i="1"/>
  <c r="BU146" i="1" a="1"/>
  <c r="BU146" i="1" s="1"/>
  <c r="AF171" i="1"/>
  <c r="BT226" i="1" a="1"/>
  <c r="BT226" i="1" s="1"/>
  <c r="BB228" i="1"/>
  <c r="AU79" i="1" a="1"/>
  <c r="AU79" i="1" s="1"/>
  <c r="L92" i="1"/>
  <c r="AI92" i="1"/>
  <c r="V89" i="1" a="1"/>
  <c r="V89" i="1" s="1"/>
  <c r="AV89" i="1" a="1"/>
  <c r="AV89" i="1" s="1"/>
  <c r="AW89" i="1" s="1"/>
  <c r="AY89" i="1" s="1"/>
  <c r="BY89" i="1" s="1"/>
  <c r="AU91" i="1" a="1"/>
  <c r="AU91" i="1" s="1"/>
  <c r="BU96" i="1" a="1"/>
  <c r="BU96" i="1" s="1"/>
  <c r="BT98" i="1" a="1"/>
  <c r="BT98" i="1" s="1"/>
  <c r="BV98" i="1" s="1"/>
  <c r="BX98" i="1" s="1"/>
  <c r="AN120" i="1"/>
  <c r="BT104" i="1" a="1"/>
  <c r="BT104" i="1" s="1"/>
  <c r="AU106" i="1" a="1"/>
  <c r="AU106" i="1" s="1"/>
  <c r="AW106" i="1" s="1"/>
  <c r="AS107" i="1"/>
  <c r="AZ107" i="1" s="1"/>
  <c r="V122" i="1" a="1"/>
  <c r="V122" i="1" s="1"/>
  <c r="BM131" i="1"/>
  <c r="AS127" i="1"/>
  <c r="AZ157" i="1"/>
  <c r="AU96" i="1" a="1"/>
  <c r="AU96" i="1" s="1"/>
  <c r="AU105" i="1" a="1"/>
  <c r="AU105" i="1" s="1"/>
  <c r="AW108" i="1"/>
  <c r="AY108" i="1" s="1"/>
  <c r="BB118" i="1"/>
  <c r="BR114" i="1"/>
  <c r="BU114" i="1" a="1"/>
  <c r="BU114" i="1" s="1"/>
  <c r="BV114" i="1" s="1"/>
  <c r="BX114" i="1" s="1"/>
  <c r="J151" i="1"/>
  <c r="BV164" i="1"/>
  <c r="BX164" i="1" s="1"/>
  <c r="K228" i="1"/>
  <c r="AA78" i="1"/>
  <c r="AV78" i="1" a="1"/>
  <c r="AV78" i="1" s="1"/>
  <c r="AW78" i="1" s="1"/>
  <c r="AY78" i="1" s="1"/>
  <c r="W90" i="1" a="1"/>
  <c r="W90" i="1" s="1"/>
  <c r="X90" i="1" s="1"/>
  <c r="Z90" i="1" s="1"/>
  <c r="AV90" i="1" a="1"/>
  <c r="AV90" i="1" s="1"/>
  <c r="AW90" i="1" s="1"/>
  <c r="AY90" i="1" s="1"/>
  <c r="BY90" i="1" s="1"/>
  <c r="AS90" i="1"/>
  <c r="AZ90" i="1" s="1"/>
  <c r="AS96" i="1"/>
  <c r="AZ96" i="1" s="1"/>
  <c r="AV97" i="1" a="1"/>
  <c r="AV97" i="1" s="1"/>
  <c r="AW97" i="1" s="1"/>
  <c r="AY97" i="1" s="1"/>
  <c r="BU97" i="1" a="1"/>
  <c r="BU97" i="1" s="1"/>
  <c r="BV97" i="1" s="1"/>
  <c r="BX97" i="1" s="1"/>
  <c r="BR97" i="1"/>
  <c r="O109" i="1"/>
  <c r="O120" i="1" s="1"/>
  <c r="AU104" i="1" a="1"/>
  <c r="AU104" i="1" s="1"/>
  <c r="BC118" i="1"/>
  <c r="X125" i="1"/>
  <c r="Z125" i="1" s="1"/>
  <c r="BB131" i="1"/>
  <c r="BT127" i="1" a="1"/>
  <c r="BT127" i="1" s="1"/>
  <c r="AA130" i="1"/>
  <c r="W130" i="1" a="1"/>
  <c r="W130" i="1" s="1"/>
  <c r="AW150" i="1"/>
  <c r="AY150" i="1" s="1"/>
  <c r="F171" i="1"/>
  <c r="W168" i="1" a="1"/>
  <c r="W168" i="1" s="1"/>
  <c r="BV174" i="1"/>
  <c r="BX174" i="1" s="1"/>
  <c r="AC80" i="1"/>
  <c r="AL92" i="1"/>
  <c r="AL102" i="1" s="1"/>
  <c r="BK92" i="1"/>
  <c r="V87" i="1" a="1"/>
  <c r="V87" i="1" s="1"/>
  <c r="T90" i="1"/>
  <c r="AA90" i="1" s="1"/>
  <c r="W91" i="1" a="1"/>
  <c r="W91" i="1" s="1"/>
  <c r="AS97" i="1"/>
  <c r="AZ97" i="1" s="1"/>
  <c r="AV98" i="1" a="1"/>
  <c r="AV98" i="1" s="1"/>
  <c r="AW98" i="1" s="1"/>
  <c r="AY98" i="1" s="1"/>
  <c r="P120" i="1"/>
  <c r="AV104" i="1" a="1"/>
  <c r="AV104" i="1" s="1"/>
  <c r="AS104" i="1"/>
  <c r="BT107" i="1" a="1"/>
  <c r="BT107" i="1" s="1"/>
  <c r="AA108" i="1"/>
  <c r="AU131" i="1"/>
  <c r="BT151" i="1"/>
  <c r="X154" i="1"/>
  <c r="BK161" i="1"/>
  <c r="BU154" i="1" a="1"/>
  <c r="BU154" i="1" s="1"/>
  <c r="T168" i="1"/>
  <c r="AA168" i="1" s="1"/>
  <c r="BR76" i="1"/>
  <c r="AM92" i="1"/>
  <c r="BL92" i="1"/>
  <c r="T87" i="1"/>
  <c r="AA87" i="1" s="1"/>
  <c r="V104" i="1" a="1"/>
  <c r="V104" i="1" s="1"/>
  <c r="AV111" i="1" a="1"/>
  <c r="AV111" i="1" s="1"/>
  <c r="V114" i="1" a="1"/>
  <c r="V114" i="1" s="1"/>
  <c r="W115" i="1" a="1"/>
  <c r="W115" i="1" s="1"/>
  <c r="X115" i="1" s="1"/>
  <c r="Z115" i="1" s="1"/>
  <c r="V117" i="1" a="1"/>
  <c r="V117" i="1" s="1"/>
  <c r="BU148" i="1" a="1"/>
  <c r="BU148" i="1" s="1"/>
  <c r="BT148" i="1" a="1"/>
  <c r="BT148" i="1" s="1"/>
  <c r="AV88" i="1" a="1"/>
  <c r="AV88" i="1" s="1"/>
  <c r="AS88" i="1"/>
  <c r="AZ88" i="1" s="1"/>
  <c r="AU89" i="1" a="1"/>
  <c r="AU89" i="1" s="1"/>
  <c r="BT94" i="1" a="1"/>
  <c r="BT94" i="1" s="1"/>
  <c r="BT96" i="1" a="1"/>
  <c r="BT96" i="1" s="1"/>
  <c r="AA106" i="1"/>
  <c r="W106" i="1" a="1"/>
  <c r="W106" i="1" s="1"/>
  <c r="V106" i="1" a="1"/>
  <c r="V106" i="1" s="1"/>
  <c r="AU107" i="1" a="1"/>
  <c r="AU107" i="1" s="1"/>
  <c r="BF118" i="1"/>
  <c r="W114" i="1" a="1"/>
  <c r="W114" i="1" s="1"/>
  <c r="X114" i="1" s="1"/>
  <c r="Z114" i="1" s="1"/>
  <c r="AW114" i="1"/>
  <c r="AY114" i="1" s="1"/>
  <c r="W117" i="1" a="1"/>
  <c r="W117" i="1" s="1"/>
  <c r="T117" i="1"/>
  <c r="AA117" i="1" s="1"/>
  <c r="W135" i="1" a="1"/>
  <c r="W135" i="1" s="1"/>
  <c r="X135" i="1" s="1"/>
  <c r="Z135" i="1" s="1"/>
  <c r="T135" i="1"/>
  <c r="AA135" i="1" s="1"/>
  <c r="BV138" i="1"/>
  <c r="BX138" i="1" s="1"/>
  <c r="AA144" i="1"/>
  <c r="BX216" i="1"/>
  <c r="AW218" i="1"/>
  <c r="AO92" i="1"/>
  <c r="AO102" i="1" s="1"/>
  <c r="BN92" i="1"/>
  <c r="BN102" i="1" s="1"/>
  <c r="AV83" i="1" a="1"/>
  <c r="AV83" i="1" s="1"/>
  <c r="AV85" i="1" a="1"/>
  <c r="AV85" i="1" s="1"/>
  <c r="AW85" i="1" s="1"/>
  <c r="AY85" i="1" s="1"/>
  <c r="T88" i="1"/>
  <c r="AA88" i="1" s="1"/>
  <c r="BU90" i="1" a="1"/>
  <c r="BU90" i="1" s="1"/>
  <c r="BV90" i="1" s="1"/>
  <c r="BX90" i="1" s="1"/>
  <c r="AA98" i="1"/>
  <c r="V107" i="1" a="1"/>
  <c r="V107" i="1" s="1"/>
  <c r="K109" i="1"/>
  <c r="K120" i="1" s="1"/>
  <c r="W111" i="1" a="1"/>
  <c r="W111" i="1" s="1"/>
  <c r="AE118" i="1"/>
  <c r="AU113" i="1" a="1"/>
  <c r="AU113" i="1" s="1"/>
  <c r="BU113" i="1" a="1"/>
  <c r="BU113" i="1" s="1"/>
  <c r="BV113" i="1" s="1"/>
  <c r="BX113" i="1" s="1"/>
  <c r="BT116" i="1" a="1"/>
  <c r="BT116" i="1" s="1"/>
  <c r="BV116" i="1" s="1"/>
  <c r="BX116" i="1" s="1"/>
  <c r="BT134" i="1" a="1"/>
  <c r="BT134" i="1" s="1"/>
  <c r="BR134" i="1"/>
  <c r="W144" i="1" a="1"/>
  <c r="W144" i="1" s="1"/>
  <c r="X144" i="1" s="1"/>
  <c r="AV147" i="1" a="1"/>
  <c r="AV147" i="1" s="1"/>
  <c r="AW147" i="1" s="1"/>
  <c r="AA150" i="1"/>
  <c r="AV155" i="1" a="1"/>
  <c r="AV155" i="1" s="1"/>
  <c r="AW155" i="1" s="1"/>
  <c r="BR167" i="1"/>
  <c r="BY167" i="1" s="1"/>
  <c r="BT192" i="1" a="1"/>
  <c r="BT192" i="1" s="1"/>
  <c r="BR192" i="1"/>
  <c r="BV200" i="1"/>
  <c r="BX200" i="1" s="1"/>
  <c r="BT86" i="1" a="1"/>
  <c r="BT86" i="1" s="1"/>
  <c r="W89" i="1" a="1"/>
  <c r="W89" i="1" s="1"/>
  <c r="X89" i="1" s="1"/>
  <c r="Z89" i="1" s="1"/>
  <c r="AZ89" i="1" s="1"/>
  <c r="BR94" i="1"/>
  <c r="W104" i="1" a="1"/>
  <c r="W104" i="1" s="1"/>
  <c r="BB109" i="1"/>
  <c r="BB120" i="1" s="1"/>
  <c r="Z105" i="1"/>
  <c r="BH118" i="1"/>
  <c r="AZ113" i="1"/>
  <c r="AW124" i="1"/>
  <c r="AU151" i="1"/>
  <c r="Z150" i="1"/>
  <c r="AU156" i="1" a="1"/>
  <c r="AU156" i="1" s="1"/>
  <c r="AV96" i="1" a="1"/>
  <c r="AV96" i="1" s="1"/>
  <c r="BC109" i="1"/>
  <c r="BC120" i="1" s="1"/>
  <c r="AA105" i="1"/>
  <c r="AV105" i="1" a="1"/>
  <c r="AV105" i="1" s="1"/>
  <c r="AZ105" i="1"/>
  <c r="AU135" i="1" a="1"/>
  <c r="AU135" i="1" s="1"/>
  <c r="AV135" i="1" a="1"/>
  <c r="AV135" i="1" s="1"/>
  <c r="AW135" i="1" s="1"/>
  <c r="AY135" i="1" s="1"/>
  <c r="AC139" i="1"/>
  <c r="AW141" i="1"/>
  <c r="AA142" i="1"/>
  <c r="BT145" i="1" a="1"/>
  <c r="BT145" i="1" s="1"/>
  <c r="BV145" i="1" s="1"/>
  <c r="BX145" i="1" s="1"/>
  <c r="AZ150" i="1"/>
  <c r="AS156" i="1"/>
  <c r="W160" i="1" a="1"/>
  <c r="W160" i="1" s="1"/>
  <c r="AA160" i="1"/>
  <c r="AH118" i="1"/>
  <c r="T113" i="1"/>
  <c r="AA113" i="1" s="1"/>
  <c r="AA124" i="1"/>
  <c r="AU126" i="1" a="1"/>
  <c r="AU126" i="1" s="1"/>
  <c r="W127" i="1" a="1"/>
  <c r="W127" i="1" s="1"/>
  <c r="X127" i="1" s="1"/>
  <c r="Z127" i="1" s="1"/>
  <c r="AW127" i="1"/>
  <c r="BT138" i="1" a="1"/>
  <c r="BT138" i="1" s="1"/>
  <c r="V143" i="1" a="1"/>
  <c r="V143" i="1" s="1"/>
  <c r="BU147" i="1" a="1"/>
  <c r="BU147" i="1" s="1"/>
  <c r="BV147" i="1" s="1"/>
  <c r="BX147" i="1" s="1"/>
  <c r="BT147" i="1" a="1"/>
  <c r="BT147" i="1" s="1"/>
  <c r="W82" i="1" a="1"/>
  <c r="W82" i="1" s="1"/>
  <c r="AU82" i="1" a="1"/>
  <c r="AU82" i="1" s="1"/>
  <c r="BT82" i="1" a="1"/>
  <c r="BT82" i="1" s="1"/>
  <c r="BT92" i="1" s="1"/>
  <c r="AV84" i="1" a="1"/>
  <c r="AV84" i="1" s="1"/>
  <c r="AW84" i="1" s="1"/>
  <c r="AY84" i="1" s="1"/>
  <c r="W87" i="1" a="1"/>
  <c r="W87" i="1" s="1"/>
  <c r="X87" i="1" s="1"/>
  <c r="Z87" i="1" s="1"/>
  <c r="AZ87" i="1" s="1"/>
  <c r="AA94" i="1"/>
  <c r="AV94" i="1" a="1"/>
  <c r="AV94" i="1" s="1"/>
  <c r="AW94" i="1" s="1"/>
  <c r="AY94" i="1" s="1"/>
  <c r="AD109" i="1"/>
  <c r="BE109" i="1"/>
  <c r="BE120" i="1" s="1"/>
  <c r="BK118" i="1"/>
  <c r="BT112" i="1" a="1"/>
  <c r="BT112" i="1" s="1"/>
  <c r="V116" i="1" a="1"/>
  <c r="V116" i="1" s="1"/>
  <c r="X116" i="1" s="1"/>
  <c r="O222" i="1"/>
  <c r="AK151" i="1"/>
  <c r="AK222" i="1" s="1"/>
  <c r="AV142" i="1" a="1"/>
  <c r="AV142" i="1" s="1"/>
  <c r="V153" i="1" a="1"/>
  <c r="V153" i="1" s="1"/>
  <c r="BU105" i="1" a="1"/>
  <c r="BU105" i="1" s="1"/>
  <c r="BV105" i="1" s="1"/>
  <c r="BX105" i="1" s="1"/>
  <c r="AC131" i="1"/>
  <c r="W126" i="1" a="1"/>
  <c r="W126" i="1" s="1"/>
  <c r="X126" i="1" s="1"/>
  <c r="AS126" i="1"/>
  <c r="AU128" i="1" a="1"/>
  <c r="AU128" i="1" s="1"/>
  <c r="D139" i="1"/>
  <c r="AA133" i="1"/>
  <c r="AA139" i="1" s="1"/>
  <c r="BE139" i="1"/>
  <c r="BX134" i="1"/>
  <c r="BY135" i="1"/>
  <c r="BT136" i="1" a="1"/>
  <c r="BT136" i="1" s="1"/>
  <c r="AV138" i="1" a="1"/>
  <c r="AV138" i="1" s="1"/>
  <c r="AZ138" i="1"/>
  <c r="AH151" i="1"/>
  <c r="BG151" i="1"/>
  <c r="W156" i="1" a="1"/>
  <c r="W156" i="1" s="1"/>
  <c r="X156" i="1" s="1"/>
  <c r="AA157" i="1"/>
  <c r="W157" i="1" a="1"/>
  <c r="W157" i="1" s="1"/>
  <c r="X157" i="1" s="1"/>
  <c r="Z157" i="1" s="1"/>
  <c r="AY157" i="1"/>
  <c r="AA159" i="1"/>
  <c r="AU159" i="1" a="1"/>
  <c r="AU159" i="1" s="1"/>
  <c r="G171" i="1"/>
  <c r="AG171" i="1"/>
  <c r="BH171" i="1"/>
  <c r="J171" i="1"/>
  <c r="BT174" i="1" a="1"/>
  <c r="BT174" i="1" s="1"/>
  <c r="BE184" i="1"/>
  <c r="H193" i="1"/>
  <c r="AJ193" i="1"/>
  <c r="AA191" i="1"/>
  <c r="AU195" i="1" a="1"/>
  <c r="AU195" i="1" s="1"/>
  <c r="BT212" i="1" a="1"/>
  <c r="BT212" i="1" s="1"/>
  <c r="W96" i="1" a="1"/>
  <c r="W96" i="1" s="1"/>
  <c r="X96" i="1" s="1"/>
  <c r="Z96" i="1" s="1"/>
  <c r="W98" i="1" a="1"/>
  <c r="W98" i="1" s="1"/>
  <c r="X98" i="1" s="1"/>
  <c r="Z98" i="1" s="1"/>
  <c r="D120" i="1"/>
  <c r="T115" i="1"/>
  <c r="AA115" i="1" s="1"/>
  <c r="AO120" i="1"/>
  <c r="AD131" i="1"/>
  <c r="AD222" i="1" s="1"/>
  <c r="T126" i="1"/>
  <c r="AA126" i="1" s="1"/>
  <c r="AE139" i="1"/>
  <c r="BF139" i="1"/>
  <c r="BF222" i="1" s="1"/>
  <c r="BU136" i="1" a="1"/>
  <c r="BU136" i="1" s="1"/>
  <c r="BV136" i="1" s="1"/>
  <c r="BX136" i="1" s="1"/>
  <c r="BH151" i="1"/>
  <c r="AV154" i="1" a="1"/>
  <c r="AV154" i="1" s="1"/>
  <c r="AW154" i="1" s="1"/>
  <c r="AY154" i="1" s="1"/>
  <c r="V155" i="1" a="1"/>
  <c r="V155" i="1" s="1"/>
  <c r="V158" i="1" a="1"/>
  <c r="V158" i="1" s="1"/>
  <c r="AH171" i="1"/>
  <c r="BI171" i="1"/>
  <c r="I171" i="1"/>
  <c r="BT166" i="1" a="1"/>
  <c r="BT166" i="1" s="1"/>
  <c r="BR166" i="1"/>
  <c r="BM175" i="1"/>
  <c r="AV174" i="1" a="1"/>
  <c r="AV174" i="1" s="1"/>
  <c r="AW174" i="1" s="1"/>
  <c r="AY174" i="1" s="1"/>
  <c r="AU181" i="1" a="1"/>
  <c r="AU181" i="1" s="1"/>
  <c r="AW181" i="1" s="1"/>
  <c r="I193" i="1"/>
  <c r="BG193" i="1"/>
  <c r="BG222" i="1" s="1"/>
  <c r="V83" i="1" a="1"/>
  <c r="V83" i="1" s="1"/>
  <c r="V85" i="1" a="1"/>
  <c r="V85" i="1" s="1"/>
  <c r="D118" i="1"/>
  <c r="V115" i="1" a="1"/>
  <c r="V115" i="1" s="1"/>
  <c r="BT117" i="1" a="1"/>
  <c r="BT117" i="1" s="1"/>
  <c r="AE131" i="1"/>
  <c r="AU125" i="1" a="1"/>
  <c r="AU125" i="1" s="1"/>
  <c r="AZ125" i="1"/>
  <c r="BU127" i="1" a="1"/>
  <c r="BU127" i="1" s="1"/>
  <c r="BR127" i="1"/>
  <c r="BY127" i="1" s="1"/>
  <c r="V130" i="1" a="1"/>
  <c r="V130" i="1" s="1"/>
  <c r="W138" i="1" a="1"/>
  <c r="W138" i="1" s="1"/>
  <c r="X138" i="1" s="1"/>
  <c r="Z138" i="1" s="1"/>
  <c r="BT154" i="1" a="1"/>
  <c r="BT154" i="1" s="1"/>
  <c r="W155" i="1" a="1"/>
  <c r="W155" i="1" s="1"/>
  <c r="X155" i="1" s="1"/>
  <c r="T155" i="1"/>
  <c r="AA155" i="1" s="1"/>
  <c r="BU157" i="1" a="1"/>
  <c r="BU157" i="1" s="1"/>
  <c r="BV157" i="1" s="1"/>
  <c r="BX157" i="1" s="1"/>
  <c r="BT168" i="1" a="1"/>
  <c r="BT168" i="1" s="1"/>
  <c r="BV168" i="1" s="1"/>
  <c r="BX168" i="1" s="1"/>
  <c r="AU169" i="1" a="1"/>
  <c r="AU169" i="1" s="1"/>
  <c r="AU178" i="1" a="1"/>
  <c r="AU178" i="1" s="1"/>
  <c r="BV181" i="1"/>
  <c r="BX181" i="1" s="1"/>
  <c r="J193" i="1"/>
  <c r="W187" i="1" a="1"/>
  <c r="W187" i="1" s="1"/>
  <c r="X187" i="1" s="1"/>
  <c r="Z187" i="1" s="1"/>
  <c r="BT189" i="1" a="1"/>
  <c r="BT189" i="1" s="1"/>
  <c r="W192" i="1" a="1"/>
  <c r="W192" i="1" s="1"/>
  <c r="X192" i="1" s="1"/>
  <c r="W195" i="1" a="1"/>
  <c r="W195" i="1" s="1"/>
  <c r="BV197" i="1"/>
  <c r="BX197" i="1" s="1"/>
  <c r="X203" i="1"/>
  <c r="BX212" i="1"/>
  <c r="AV216" i="1" a="1"/>
  <c r="AV216" i="1" s="1"/>
  <c r="AU216" i="1" a="1"/>
  <c r="AU216" i="1" s="1"/>
  <c r="BT224" i="1" a="1"/>
  <c r="BT224" i="1" s="1"/>
  <c r="BU244" i="1" a="1"/>
  <c r="BU244" i="1" s="1"/>
  <c r="BR244" i="1"/>
  <c r="F120" i="1"/>
  <c r="AI222" i="1"/>
  <c r="AF131" i="1"/>
  <c r="AY126" i="1"/>
  <c r="BT129" i="1" a="1"/>
  <c r="BT129" i="1" s="1"/>
  <c r="J139" i="1"/>
  <c r="J222" i="1" s="1"/>
  <c r="AA136" i="1"/>
  <c r="O151" i="1"/>
  <c r="AU154" i="1" a="1"/>
  <c r="AU154" i="1" s="1"/>
  <c r="BU156" i="1" a="1"/>
  <c r="BU156" i="1" s="1"/>
  <c r="AJ171" i="1"/>
  <c r="AA169" i="1"/>
  <c r="AA177" i="1"/>
  <c r="AA184" i="1" s="1"/>
  <c r="AV178" i="1" a="1"/>
  <c r="AV178" i="1" s="1"/>
  <c r="V188" i="1" a="1"/>
  <c r="V188" i="1" s="1"/>
  <c r="X206" i="1"/>
  <c r="Z206" i="1" s="1"/>
  <c r="BX215" i="1"/>
  <c r="G120" i="1"/>
  <c r="AJ222" i="1"/>
  <c r="AG131" i="1"/>
  <c r="BC131" i="1"/>
  <c r="BU126" i="1" a="1"/>
  <c r="BU126" i="1" s="1"/>
  <c r="AA127" i="1"/>
  <c r="AU129" i="1" a="1"/>
  <c r="AU129" i="1" s="1"/>
  <c r="BU129" i="1" a="1"/>
  <c r="BU129" i="1" s="1"/>
  <c r="BR129" i="1"/>
  <c r="H139" i="1"/>
  <c r="AH139" i="1"/>
  <c r="BI139" i="1"/>
  <c r="AU142" i="1" a="1"/>
  <c r="AU142" i="1" s="1"/>
  <c r="BT153" i="1" a="1"/>
  <c r="BT153" i="1" s="1"/>
  <c r="BR154" i="1"/>
  <c r="BY154" i="1" s="1"/>
  <c r="Z156" i="1"/>
  <c r="AK171" i="1"/>
  <c r="AS166" i="1"/>
  <c r="AZ166" i="1" s="1"/>
  <c r="AV167" i="1" a="1"/>
  <c r="AV167" i="1" s="1"/>
  <c r="AW167" i="1" s="1"/>
  <c r="AY167" i="1" s="1"/>
  <c r="AZ167" i="1"/>
  <c r="V168" i="1" a="1"/>
  <c r="V168" i="1" s="1"/>
  <c r="AY187" i="1"/>
  <c r="W196" i="1" a="1"/>
  <c r="W196" i="1" s="1"/>
  <c r="I210" i="1"/>
  <c r="AH220" i="1"/>
  <c r="AV214" i="1" a="1"/>
  <c r="AV214" i="1" s="1"/>
  <c r="AU214" i="1" a="1"/>
  <c r="AU214" i="1" s="1"/>
  <c r="BK220" i="1"/>
  <c r="H120" i="1"/>
  <c r="AA111" i="1"/>
  <c r="AS115" i="1"/>
  <c r="BU117" i="1" a="1"/>
  <c r="BU117" i="1" s="1"/>
  <c r="BV117" i="1" s="1"/>
  <c r="BX117" i="1" s="1"/>
  <c r="L222" i="1"/>
  <c r="BL222" i="1"/>
  <c r="AH131" i="1"/>
  <c r="BD131" i="1"/>
  <c r="Z126" i="1"/>
  <c r="BT130" i="1" a="1"/>
  <c r="BT130" i="1" s="1"/>
  <c r="I139" i="1"/>
  <c r="AI139" i="1"/>
  <c r="BJ139" i="1"/>
  <c r="Z154" i="1"/>
  <c r="BT155" i="1" a="1"/>
  <c r="BT155" i="1" s="1"/>
  <c r="AZ156" i="1"/>
  <c r="V166" i="1" a="1"/>
  <c r="V166" i="1" s="1"/>
  <c r="AA167" i="1"/>
  <c r="W167" i="1" a="1"/>
  <c r="W167" i="1" s="1"/>
  <c r="X167" i="1" s="1"/>
  <c r="Z167" i="1" s="1"/>
  <c r="BU167" i="1" a="1"/>
  <c r="BU167" i="1" s="1"/>
  <c r="BV167" i="1" s="1"/>
  <c r="BX167" i="1" s="1"/>
  <c r="F184" i="1"/>
  <c r="AG184" i="1"/>
  <c r="BJ184" i="1"/>
  <c r="D184" i="1"/>
  <c r="W182" i="1" a="1"/>
  <c r="W182" i="1" s="1"/>
  <c r="W188" i="1" a="1"/>
  <c r="W188" i="1" s="1"/>
  <c r="BK193" i="1"/>
  <c r="AA190" i="1"/>
  <c r="AU218" i="1" a="1"/>
  <c r="AU218" i="1" s="1"/>
  <c r="AD120" i="1"/>
  <c r="D109" i="1"/>
  <c r="AC118" i="1"/>
  <c r="AC120" i="1" s="1"/>
  <c r="AL222" i="1"/>
  <c r="BE131" i="1"/>
  <c r="AY127" i="1"/>
  <c r="BU130" i="1" a="1"/>
  <c r="BU130" i="1" s="1"/>
  <c r="BV130" i="1" s="1"/>
  <c r="BX130" i="1" s="1"/>
  <c r="AJ139" i="1"/>
  <c r="BK139" i="1"/>
  <c r="BK222" i="1" s="1"/>
  <c r="BU143" i="1" a="1"/>
  <c r="BU143" i="1" s="1"/>
  <c r="BV143" i="1" s="1"/>
  <c r="BX143" i="1" s="1"/>
  <c r="BD161" i="1"/>
  <c r="AA156" i="1"/>
  <c r="BK171" i="1"/>
  <c r="AU165" i="1" a="1"/>
  <c r="AU165" i="1" s="1"/>
  <c r="AW165" i="1" s="1"/>
  <c r="AY165" i="1" s="1"/>
  <c r="W166" i="1" a="1"/>
  <c r="W166" i="1" s="1"/>
  <c r="X166" i="1" s="1"/>
  <c r="T166" i="1"/>
  <c r="AA174" i="1"/>
  <c r="V178" i="1" a="1"/>
  <c r="V178" i="1" s="1"/>
  <c r="BL193" i="1"/>
  <c r="AV189" i="1" a="1"/>
  <c r="AV189" i="1" s="1"/>
  <c r="AW189" i="1" s="1"/>
  <c r="AY189" i="1" s="1"/>
  <c r="W190" i="1" a="1"/>
  <c r="W190" i="1" s="1"/>
  <c r="V190" i="1" a="1"/>
  <c r="V190" i="1" s="1"/>
  <c r="AW200" i="1"/>
  <c r="AY200" i="1" s="1"/>
  <c r="AC245" i="1"/>
  <c r="AU241" i="1" a="1"/>
  <c r="AU241" i="1" s="1"/>
  <c r="AU245" i="1" s="1"/>
  <c r="N222" i="1"/>
  <c r="BN222" i="1"/>
  <c r="O131" i="1"/>
  <c r="AV128" i="1" a="1"/>
  <c r="AV128" i="1" s="1"/>
  <c r="AW128" i="1" s="1"/>
  <c r="AY128" i="1" s="1"/>
  <c r="K139" i="1"/>
  <c r="W153" i="1" a="1"/>
  <c r="W153" i="1" s="1"/>
  <c r="D161" i="1"/>
  <c r="AA153" i="1"/>
  <c r="N171" i="1"/>
  <c r="W183" i="1" a="1"/>
  <c r="W183" i="1" s="1"/>
  <c r="X183" i="1" s="1"/>
  <c r="AC201" i="1"/>
  <c r="H201" i="1"/>
  <c r="Z197" i="1"/>
  <c r="BH228" i="1"/>
  <c r="BT146" i="1" a="1"/>
  <c r="BT146" i="1" s="1"/>
  <c r="BR146" i="1"/>
  <c r="AU148" i="1" a="1"/>
  <c r="AU148" i="1" s="1"/>
  <c r="AW148" i="1" s="1"/>
  <c r="AZ154" i="1"/>
  <c r="V160" i="1" a="1"/>
  <c r="V160" i="1" s="1"/>
  <c r="BT160" i="1" a="1"/>
  <c r="BT160" i="1" s="1"/>
  <c r="O171" i="1"/>
  <c r="BT170" i="1" a="1"/>
  <c r="BT170" i="1" s="1"/>
  <c r="W174" i="1" a="1"/>
  <c r="W174" i="1" s="1"/>
  <c r="I184" i="1"/>
  <c r="Z178" i="1"/>
  <c r="AZ181" i="1"/>
  <c r="AA187" i="1"/>
  <c r="BU192" i="1" a="1"/>
  <c r="BU192" i="1" s="1"/>
  <c r="BV192" i="1" s="1"/>
  <c r="W200" i="1" a="1"/>
  <c r="W200" i="1" s="1"/>
  <c r="T143" i="1"/>
  <c r="AA143" i="1" s="1"/>
  <c r="AV144" i="1" a="1"/>
  <c r="AV144" i="1" s="1"/>
  <c r="AW144" i="1" s="1"/>
  <c r="AY144" i="1" s="1"/>
  <c r="V145" i="1" a="1"/>
  <c r="V145" i="1" s="1"/>
  <c r="V150" i="1" a="1"/>
  <c r="V150" i="1" s="1"/>
  <c r="BU160" i="1" a="1"/>
  <c r="BU160" i="1" s="1"/>
  <c r="AV164" i="1" a="1"/>
  <c r="AV164" i="1" s="1"/>
  <c r="AW164" i="1" s="1"/>
  <c r="AY164" i="1" s="1"/>
  <c r="V165" i="1" a="1"/>
  <c r="V165" i="1" s="1"/>
  <c r="Z166" i="1"/>
  <c r="BV166" i="1"/>
  <c r="BX166" i="1" s="1"/>
  <c r="BU170" i="1" a="1"/>
  <c r="BU170" i="1" s="1"/>
  <c r="BV170" i="1" s="1"/>
  <c r="BX170" i="1" s="1"/>
  <c r="BR170" i="1"/>
  <c r="BY170" i="1" s="1"/>
  <c r="AC184" i="1"/>
  <c r="AY183" i="1"/>
  <c r="V186" i="1" a="1"/>
  <c r="V186" i="1" s="1"/>
  <c r="BU189" i="1" a="1"/>
  <c r="BU189" i="1" s="1"/>
  <c r="BV189" i="1" s="1"/>
  <c r="BX189" i="1" s="1"/>
  <c r="BI131" i="1"/>
  <c r="AN139" i="1"/>
  <c r="AS141" i="1"/>
  <c r="AS144" i="1"/>
  <c r="AZ144" i="1" s="1"/>
  <c r="BT144" i="1" a="1"/>
  <c r="BT144" i="1" s="1"/>
  <c r="BV144" i="1" s="1"/>
  <c r="BX144" i="1" s="1"/>
  <c r="W145" i="1" a="1"/>
  <c r="W145" i="1" s="1"/>
  <c r="T145" i="1"/>
  <c r="AA145" i="1" s="1"/>
  <c r="BR145" i="1"/>
  <c r="BT149" i="1" a="1"/>
  <c r="BT149" i="1" s="1"/>
  <c r="G161" i="1"/>
  <c r="AG161" i="1"/>
  <c r="BH161" i="1"/>
  <c r="AU160" i="1" a="1"/>
  <c r="AU160" i="1" s="1"/>
  <c r="AW160" i="1" s="1"/>
  <c r="AY160" i="1" s="1"/>
  <c r="BR160" i="1"/>
  <c r="AS164" i="1"/>
  <c r="BT164" i="1" a="1"/>
  <c r="BT164" i="1" s="1"/>
  <c r="W165" i="1" a="1"/>
  <c r="W165" i="1" s="1"/>
  <c r="T165" i="1"/>
  <c r="AA165" i="1" s="1"/>
  <c r="V170" i="1" a="1"/>
  <c r="V170" i="1" s="1"/>
  <c r="AU180" i="1" a="1"/>
  <c r="AU180" i="1" s="1"/>
  <c r="W186" i="1" a="1"/>
  <c r="W186" i="1" s="1"/>
  <c r="BU186" i="1" a="1"/>
  <c r="BU186" i="1" s="1"/>
  <c r="BT186" i="1" a="1"/>
  <c r="BT186" i="1" s="1"/>
  <c r="AY191" i="1"/>
  <c r="F201" i="1"/>
  <c r="V195" i="1" a="1"/>
  <c r="V195" i="1" s="1"/>
  <c r="V201" i="1" s="1"/>
  <c r="BJ210" i="1"/>
  <c r="BY206" i="1"/>
  <c r="AG228" i="1"/>
  <c r="AV224" i="1" a="1"/>
  <c r="AV224" i="1" s="1"/>
  <c r="BD118" i="1"/>
  <c r="BD120" i="1" s="1"/>
  <c r="W112" i="1" a="1"/>
  <c r="W112" i="1" s="1"/>
  <c r="X112" i="1" s="1"/>
  <c r="Z112" i="1" s="1"/>
  <c r="BN120" i="1"/>
  <c r="W122" i="1" a="1"/>
  <c r="W122" i="1" s="1"/>
  <c r="AS122" i="1"/>
  <c r="AZ129" i="1"/>
  <c r="AY130" i="1"/>
  <c r="BU141" i="1" a="1"/>
  <c r="BU141" i="1" s="1"/>
  <c r="V146" i="1" a="1"/>
  <c r="V146" i="1" s="1"/>
  <c r="AS146" i="1"/>
  <c r="AS147" i="1"/>
  <c r="BU149" i="1" a="1"/>
  <c r="BU149" i="1" s="1"/>
  <c r="BR149" i="1"/>
  <c r="BY149" i="1" s="1"/>
  <c r="AH161" i="1"/>
  <c r="BI161" i="1"/>
  <c r="BT159" i="1" a="1"/>
  <c r="BT159" i="1" s="1"/>
  <c r="T163" i="1"/>
  <c r="AU170" i="1" a="1"/>
  <c r="AU170" i="1" s="1"/>
  <c r="L184" i="1"/>
  <c r="AV180" i="1" a="1"/>
  <c r="AV180" i="1" s="1"/>
  <c r="AA181" i="1"/>
  <c r="BX182" i="1"/>
  <c r="AG193" i="1"/>
  <c r="W191" i="1" a="1"/>
  <c r="W191" i="1" s="1"/>
  <c r="BK210" i="1"/>
  <c r="AV204" i="1" a="1"/>
  <c r="AV204" i="1" s="1"/>
  <c r="BU205" i="1" a="1"/>
  <c r="BU205" i="1" s="1"/>
  <c r="BC210" i="1"/>
  <c r="AA215" i="1"/>
  <c r="AY247" i="1"/>
  <c r="AA141" i="1"/>
  <c r="D151" i="1"/>
  <c r="BT143" i="1" a="1"/>
  <c r="BT143" i="1" s="1"/>
  <c r="BR144" i="1"/>
  <c r="BY144" i="1" s="1"/>
  <c r="W146" i="1" a="1"/>
  <c r="W146" i="1" s="1"/>
  <c r="BT150" i="1" a="1"/>
  <c r="BT150" i="1" s="1"/>
  <c r="AU158" i="1" a="1"/>
  <c r="AU158" i="1" s="1"/>
  <c r="BU159" i="1" a="1"/>
  <c r="BU159" i="1" s="1"/>
  <c r="BV159" i="1" s="1"/>
  <c r="BX159" i="1" s="1"/>
  <c r="BR159" i="1"/>
  <c r="V163" i="1" a="1"/>
  <c r="V163" i="1" s="1"/>
  <c r="AU171" i="1"/>
  <c r="AA166" i="1"/>
  <c r="M184" i="1"/>
  <c r="AN184" i="1"/>
  <c r="AZ180" i="1"/>
  <c r="BU191" i="1" a="1"/>
  <c r="BU191" i="1" s="1"/>
  <c r="BT191" i="1" a="1"/>
  <c r="BT191" i="1" s="1"/>
  <c r="V197" i="1" a="1"/>
  <c r="V197" i="1" s="1"/>
  <c r="V199" i="1" a="1"/>
  <c r="V199" i="1" s="1"/>
  <c r="X199" i="1" s="1"/>
  <c r="Z199" i="1" s="1"/>
  <c r="T199" i="1"/>
  <c r="AA199" i="1" s="1"/>
  <c r="F210" i="1"/>
  <c r="W207" i="1" a="1"/>
  <c r="W207" i="1" s="1"/>
  <c r="X207" i="1" s="1"/>
  <c r="E210" i="1"/>
  <c r="V207" i="1" a="1"/>
  <c r="V207" i="1" s="1"/>
  <c r="X209" i="1"/>
  <c r="Z209" i="1" s="1"/>
  <c r="V215" i="1" a="1"/>
  <c r="V215" i="1" s="1"/>
  <c r="T114" i="1"/>
  <c r="AA114" i="1" s="1"/>
  <c r="AU138" i="1" a="1"/>
  <c r="AU138" i="1" s="1"/>
  <c r="E151" i="1"/>
  <c r="W142" i="1" a="1"/>
  <c r="W142" i="1" s="1"/>
  <c r="X142" i="1" s="1"/>
  <c r="BX142" i="1"/>
  <c r="Z144" i="1"/>
  <c r="BU150" i="1" a="1"/>
  <c r="BU150" i="1" s="1"/>
  <c r="BV150" i="1" s="1"/>
  <c r="AV158" i="1" a="1"/>
  <c r="AV158" i="1" s="1"/>
  <c r="AW170" i="1"/>
  <c r="W173" i="1" a="1"/>
  <c r="W173" i="1" s="1"/>
  <c r="D175" i="1"/>
  <c r="AA173" i="1"/>
  <c r="AA175" i="1" s="1"/>
  <c r="X181" i="1"/>
  <c r="Z181" i="1" s="1"/>
  <c r="AU182" i="1" a="1"/>
  <c r="AU182" i="1" s="1"/>
  <c r="BX188" i="1"/>
  <c r="BR190" i="1"/>
  <c r="AW196" i="1"/>
  <c r="BY199" i="1"/>
  <c r="BT209" i="1" a="1"/>
  <c r="BT209" i="1" s="1"/>
  <c r="BV212" i="1"/>
  <c r="W217" i="1" a="1"/>
  <c r="W217" i="1" s="1"/>
  <c r="X217" i="1" s="1"/>
  <c r="T217" i="1"/>
  <c r="AA217" i="1" s="1"/>
  <c r="BU219" i="1" a="1"/>
  <c r="BU219" i="1" s="1"/>
  <c r="AJ228" i="1"/>
  <c r="W133" i="1" a="1"/>
  <c r="W133" i="1" s="1"/>
  <c r="T133" i="1"/>
  <c r="AV134" i="1" a="1"/>
  <c r="AV134" i="1" s="1"/>
  <c r="AW134" i="1" s="1"/>
  <c r="AY134" i="1" s="1"/>
  <c r="V135" i="1" a="1"/>
  <c r="V135" i="1" s="1"/>
  <c r="F151" i="1"/>
  <c r="AU145" i="1" a="1"/>
  <c r="AU145" i="1" s="1"/>
  <c r="AA147" i="1"/>
  <c r="T149" i="1"/>
  <c r="AA149" i="1" s="1"/>
  <c r="BR150" i="1"/>
  <c r="BY150" i="1" s="1"/>
  <c r="AK161" i="1"/>
  <c r="BU163" i="1" a="1"/>
  <c r="BU163" i="1" s="1"/>
  <c r="BT163" i="1" a="1"/>
  <c r="BT163" i="1" s="1"/>
  <c r="V164" i="1" a="1"/>
  <c r="V164" i="1" s="1"/>
  <c r="AA164" i="1"/>
  <c r="BU169" i="1" a="1"/>
  <c r="BU169" i="1" s="1"/>
  <c r="BV169" i="1" s="1"/>
  <c r="BX169" i="1" s="1"/>
  <c r="BR169" i="1"/>
  <c r="AY170" i="1"/>
  <c r="AE175" i="1"/>
  <c r="AU177" i="1" a="1"/>
  <c r="AU177" i="1" s="1"/>
  <c r="E184" i="1"/>
  <c r="W178" i="1" a="1"/>
  <c r="W178" i="1" s="1"/>
  <c r="X178" i="1" s="1"/>
  <c r="BF193" i="1"/>
  <c r="J201" i="1"/>
  <c r="W197" i="1" a="1"/>
  <c r="W197" i="1" s="1"/>
  <c r="X197" i="1" s="1"/>
  <c r="AZ197" i="1" s="1"/>
  <c r="Z217" i="1"/>
  <c r="AV252" i="1" a="1"/>
  <c r="AV252" i="1" s="1"/>
  <c r="AS252" i="1"/>
  <c r="BR253" i="1"/>
  <c r="BT253" i="1" a="1"/>
  <c r="BT253" i="1" s="1"/>
  <c r="BT255" i="1" s="1"/>
  <c r="BI120" i="1"/>
  <c r="BR116" i="1"/>
  <c r="D131" i="1"/>
  <c r="D222" i="1" s="1"/>
  <c r="BT124" i="1" a="1"/>
  <c r="BT124" i="1" s="1"/>
  <c r="V125" i="1" a="1"/>
  <c r="V125" i="1" s="1"/>
  <c r="BT135" i="1" a="1"/>
  <c r="BT135" i="1" s="1"/>
  <c r="V136" i="1" a="1"/>
  <c r="V136" i="1" s="1"/>
  <c r="AS136" i="1"/>
  <c r="AD151" i="1"/>
  <c r="BC151" i="1"/>
  <c r="AY147" i="1"/>
  <c r="BT156" i="1" a="1"/>
  <c r="BT156" i="1" s="1"/>
  <c r="BR156" i="1"/>
  <c r="BR157" i="1"/>
  <c r="BY157" i="1" s="1"/>
  <c r="AV159" i="1" a="1"/>
  <c r="AV159" i="1" s="1"/>
  <c r="BD171" i="1"/>
  <c r="AV168" i="1" a="1"/>
  <c r="AV168" i="1" s="1"/>
  <c r="AW168" i="1" s="1"/>
  <c r="AY168" i="1" s="1"/>
  <c r="V169" i="1" a="1"/>
  <c r="V169" i="1" s="1"/>
  <c r="X169" i="1" s="1"/>
  <c r="Z169" i="1" s="1"/>
  <c r="AZ170" i="1"/>
  <c r="V177" i="1" a="1"/>
  <c r="V177" i="1" s="1"/>
  <c r="D193" i="1"/>
  <c r="AF193" i="1"/>
  <c r="V196" i="1" a="1"/>
  <c r="V196" i="1" s="1"/>
  <c r="T196" i="1"/>
  <c r="AA196" i="1" s="1"/>
  <c r="AA201" i="1" s="1"/>
  <c r="Z204" i="1"/>
  <c r="AA225" i="1"/>
  <c r="W248" i="1" a="1"/>
  <c r="W248" i="1" s="1"/>
  <c r="X248" i="1" s="1"/>
  <c r="Z248" i="1" s="1"/>
  <c r="T248" i="1"/>
  <c r="AA248" i="1" s="1"/>
  <c r="W250" i="1"/>
  <c r="BJ120" i="1"/>
  <c r="AA122" i="1"/>
  <c r="E131" i="1"/>
  <c r="AV125" i="1" a="1"/>
  <c r="AV125" i="1" s="1"/>
  <c r="BU133" i="1" a="1"/>
  <c r="BU133" i="1" s="1"/>
  <c r="BT133" i="1" a="1"/>
  <c r="BT133" i="1" s="1"/>
  <c r="BT139" i="1" s="1"/>
  <c r="W136" i="1" a="1"/>
  <c r="W136" i="1" s="1"/>
  <c r="BU137" i="1" a="1"/>
  <c r="BU137" i="1" s="1"/>
  <c r="BV137" i="1" s="1"/>
  <c r="BX137" i="1" s="1"/>
  <c r="BR137" i="1"/>
  <c r="AE151" i="1"/>
  <c r="BD151" i="1"/>
  <c r="BF151" i="1"/>
  <c r="W148" i="1" a="1"/>
  <c r="W148" i="1" s="1"/>
  <c r="X148" i="1" s="1"/>
  <c r="BX150" i="1"/>
  <c r="BB151" i="1"/>
  <c r="W163" i="1" a="1"/>
  <c r="W163" i="1" s="1"/>
  <c r="D171" i="1"/>
  <c r="AA163" i="1"/>
  <c r="AD171" i="1"/>
  <c r="AE171" i="1"/>
  <c r="AA170" i="1"/>
  <c r="W170" i="1" a="1"/>
  <c r="W170" i="1" s="1"/>
  <c r="X170" i="1" s="1"/>
  <c r="Z170" i="1" s="1"/>
  <c r="BB184" i="1"/>
  <c r="AY179" i="1"/>
  <c r="V182" i="1" a="1"/>
  <c r="V182" i="1" s="1"/>
  <c r="T182" i="1"/>
  <c r="AA182" i="1" s="1"/>
  <c r="BV182" i="1"/>
  <c r="AA188" i="1"/>
  <c r="V191" i="1" a="1"/>
  <c r="V191" i="1" s="1"/>
  <c r="AM201" i="1"/>
  <c r="BV198" i="1"/>
  <c r="BX198" i="1" s="1"/>
  <c r="AU204" i="1" a="1"/>
  <c r="AU204" i="1" s="1"/>
  <c r="AZ208" i="1"/>
  <c r="BM220" i="1"/>
  <c r="BV216" i="1"/>
  <c r="AV122" i="1" a="1"/>
  <c r="AV122" i="1" s="1"/>
  <c r="AV126" i="1" a="1"/>
  <c r="AV126" i="1" s="1"/>
  <c r="AW126" i="1" s="1"/>
  <c r="BY126" i="1" s="1"/>
  <c r="V128" i="1" a="1"/>
  <c r="V128" i="1" s="1"/>
  <c r="AV136" i="1" a="1"/>
  <c r="AV136" i="1" s="1"/>
  <c r="V138" i="1" a="1"/>
  <c r="V138" i="1" s="1"/>
  <c r="AV146" i="1" a="1"/>
  <c r="AV146" i="1" s="1"/>
  <c r="AW146" i="1" s="1"/>
  <c r="AY146" i="1" s="1"/>
  <c r="V148" i="1" a="1"/>
  <c r="V148" i="1" s="1"/>
  <c r="AV156" i="1" a="1"/>
  <c r="AV156" i="1" s="1"/>
  <c r="AV166" i="1" a="1"/>
  <c r="AV166" i="1" s="1"/>
  <c r="AW166" i="1" s="1"/>
  <c r="AY166" i="1" s="1"/>
  <c r="BU178" i="1" a="1"/>
  <c r="BU178" i="1" s="1"/>
  <c r="BV178" i="1" s="1"/>
  <c r="BX178" i="1" s="1"/>
  <c r="BU190" i="1" a="1"/>
  <c r="BU190" i="1" s="1"/>
  <c r="BV190" i="1" s="1"/>
  <c r="BX190" i="1" s="1"/>
  <c r="Z192" i="1"/>
  <c r="BU207" i="1" a="1"/>
  <c r="BU207" i="1" s="1"/>
  <c r="BV207" i="1" s="1"/>
  <c r="BX207" i="1" s="1"/>
  <c r="K220" i="1"/>
  <c r="BH220" i="1"/>
  <c r="W216" i="1" a="1"/>
  <c r="W216" i="1" s="1"/>
  <c r="X216" i="1" s="1"/>
  <c r="AZ216" i="1" s="1"/>
  <c r="AU217" i="1" a="1"/>
  <c r="AU217" i="1" s="1"/>
  <c r="AW217" i="1" s="1"/>
  <c r="AY217" i="1" s="1"/>
  <c r="BU217" i="1" a="1"/>
  <c r="BU217" i="1" s="1"/>
  <c r="BV217" i="1" s="1"/>
  <c r="BX217" i="1" s="1"/>
  <c r="AU219" i="1" a="1"/>
  <c r="AU219" i="1" s="1"/>
  <c r="AL228" i="1"/>
  <c r="BM228" i="1"/>
  <c r="BM310" i="1" s="1"/>
  <c r="V225" i="1" a="1"/>
  <c r="V225" i="1" s="1"/>
  <c r="AU238" i="1" a="1"/>
  <c r="AU238" i="1" s="1"/>
  <c r="AW238" i="1" s="1"/>
  <c r="AY238" i="1" s="1"/>
  <c r="AC239" i="1"/>
  <c r="AN250" i="1"/>
  <c r="BT247" i="1" a="1"/>
  <c r="BT247" i="1" s="1"/>
  <c r="BT250" i="1" s="1"/>
  <c r="BR247" i="1"/>
  <c r="BV249" i="1"/>
  <c r="BX249" i="1" s="1"/>
  <c r="AV133" i="1" a="1"/>
  <c r="AV133" i="1" s="1"/>
  <c r="AV143" i="1" a="1"/>
  <c r="AV143" i="1" s="1"/>
  <c r="AW143" i="1" s="1"/>
  <c r="AY143" i="1" s="1"/>
  <c r="AV153" i="1" a="1"/>
  <c r="AV153" i="1" s="1"/>
  <c r="AC161" i="1"/>
  <c r="AV163" i="1" a="1"/>
  <c r="AV163" i="1" s="1"/>
  <c r="AC171" i="1"/>
  <c r="AV173" i="1" a="1"/>
  <c r="AV173" i="1" s="1"/>
  <c r="BB175" i="1"/>
  <c r="AV183" i="1" a="1"/>
  <c r="AV183" i="1" s="1"/>
  <c r="AW183" i="1" s="1"/>
  <c r="BY183" i="1" s="1"/>
  <c r="AV187" i="1" a="1"/>
  <c r="AV187" i="1" s="1"/>
  <c r="AW187" i="1" s="1"/>
  <c r="W189" i="1" a="1"/>
  <c r="W189" i="1" s="1"/>
  <c r="X189" i="1" s="1"/>
  <c r="Z189" i="1" s="1"/>
  <c r="AE201" i="1"/>
  <c r="AV198" i="1" a="1"/>
  <c r="AV198" i="1" s="1"/>
  <c r="AU198" i="1" a="1"/>
  <c r="AU198" i="1" s="1"/>
  <c r="W204" i="1" a="1"/>
  <c r="W204" i="1" s="1"/>
  <c r="X204" i="1" s="1"/>
  <c r="W208" i="1" a="1"/>
  <c r="W208" i="1" s="1"/>
  <c r="X208" i="1" s="1"/>
  <c r="L220" i="1"/>
  <c r="BI220" i="1"/>
  <c r="BR217" i="1"/>
  <c r="BT218" i="1" a="1"/>
  <c r="BT218" i="1" s="1"/>
  <c r="AM228" i="1"/>
  <c r="AF234" i="1"/>
  <c r="BT233" i="1" a="1"/>
  <c r="BT233" i="1" s="1"/>
  <c r="H222" i="1"/>
  <c r="BT122" i="1" a="1"/>
  <c r="BT122" i="1" s="1"/>
  <c r="BT126" i="1" a="1"/>
  <c r="BT126" i="1" s="1"/>
  <c r="V142" i="1" a="1"/>
  <c r="V142" i="1" s="1"/>
  <c r="BR143" i="1"/>
  <c r="BR153" i="1"/>
  <c r="AF201" i="1"/>
  <c r="AU196" i="1" a="1"/>
  <c r="AU196" i="1" s="1"/>
  <c r="BB210" i="1"/>
  <c r="Z208" i="1"/>
  <c r="M220" i="1"/>
  <c r="AK220" i="1"/>
  <c r="BJ220" i="1"/>
  <c r="W218" i="1" a="1"/>
  <c r="W218" i="1" s="1"/>
  <c r="BU218" i="1" a="1"/>
  <c r="BU218" i="1" s="1"/>
  <c r="BR218" i="1"/>
  <c r="AA219" i="1"/>
  <c r="AV219" i="1" a="1"/>
  <c r="AV219" i="1" s="1"/>
  <c r="AW219" i="1" s="1"/>
  <c r="AY219" i="1" s="1"/>
  <c r="BI234" i="1"/>
  <c r="X231" i="1"/>
  <c r="Z231" i="1" s="1"/>
  <c r="AW237" i="1"/>
  <c r="AY237" i="1" s="1"/>
  <c r="AA238" i="1"/>
  <c r="W238" i="1" a="1"/>
  <c r="W238" i="1" s="1"/>
  <c r="X238" i="1" s="1"/>
  <c r="Z238" i="1" s="1"/>
  <c r="V241" i="1" a="1"/>
  <c r="V241" i="1" s="1"/>
  <c r="D245" i="1"/>
  <c r="AU244" i="1" a="1"/>
  <c r="AU244" i="1" s="1"/>
  <c r="AS244" i="1"/>
  <c r="W264" i="1" a="1"/>
  <c r="W264" i="1" s="1"/>
  <c r="X264" i="1" s="1"/>
  <c r="Z264" i="1" s="1"/>
  <c r="D266" i="1"/>
  <c r="BT173" i="1" a="1"/>
  <c r="BT173" i="1" s="1"/>
  <c r="BT175" i="1" s="1"/>
  <c r="AC175" i="1"/>
  <c r="V179" i="1" a="1"/>
  <c r="V179" i="1" s="1"/>
  <c r="BT183" i="1" a="1"/>
  <c r="BT183" i="1" s="1"/>
  <c r="AN193" i="1"/>
  <c r="BT187" i="1" a="1"/>
  <c r="BT187" i="1" s="1"/>
  <c r="BV187" i="1" s="1"/>
  <c r="BX187" i="1" s="1"/>
  <c r="AC193" i="1"/>
  <c r="AV199" i="1" a="1"/>
  <c r="AV199" i="1" s="1"/>
  <c r="AW199" i="1" s="1"/>
  <c r="AY199" i="1" s="1"/>
  <c r="BU199" i="1" a="1"/>
  <c r="BU199" i="1" s="1"/>
  <c r="AC210" i="1"/>
  <c r="BU204" i="1" a="1"/>
  <c r="BU204" i="1" s="1"/>
  <c r="BV204" i="1" s="1"/>
  <c r="BX204" i="1" s="1"/>
  <c r="AU205" i="1" a="1"/>
  <c r="AU205" i="1" s="1"/>
  <c r="AA208" i="1"/>
  <c r="BT208" i="1" a="1"/>
  <c r="BT208" i="1" s="1"/>
  <c r="BV208" i="1" s="1"/>
  <c r="BX208" i="1" s="1"/>
  <c r="V209" i="1" a="1"/>
  <c r="V209" i="1" s="1"/>
  <c r="AS218" i="1"/>
  <c r="BU224" i="1" a="1"/>
  <c r="BU224" i="1" s="1"/>
  <c r="BJ234" i="1"/>
  <c r="BV247" i="1"/>
  <c r="W249" i="1" a="1"/>
  <c r="W249" i="1" s="1"/>
  <c r="T249" i="1"/>
  <c r="AA249" i="1" s="1"/>
  <c r="AE222" i="1"/>
  <c r="BU122" i="1" a="1"/>
  <c r="BU122" i="1" s="1"/>
  <c r="AZ149" i="1"/>
  <c r="AZ159" i="1"/>
  <c r="AZ169" i="1"/>
  <c r="AH201" i="1"/>
  <c r="AS196" i="1"/>
  <c r="AS199" i="1"/>
  <c r="AZ199" i="1" s="1"/>
  <c r="BD210" i="1"/>
  <c r="BR204" i="1"/>
  <c r="W205" i="1" a="1"/>
  <c r="W205" i="1" s="1"/>
  <c r="W210" i="1" s="1"/>
  <c r="AS205" i="1"/>
  <c r="AV208" i="1" a="1"/>
  <c r="AV208" i="1" s="1"/>
  <c r="AW208" i="1" s="1"/>
  <c r="AY208" i="1" s="1"/>
  <c r="AV209" i="1" a="1"/>
  <c r="AV209" i="1" s="1"/>
  <c r="AW209" i="1" s="1"/>
  <c r="BY209" i="1" s="1"/>
  <c r="BU209" i="1" a="1"/>
  <c r="BU209" i="1" s="1"/>
  <c r="BR212" i="1"/>
  <c r="O220" i="1"/>
  <c r="AM220" i="1"/>
  <c r="P310" i="1"/>
  <c r="P312" i="1" s="1"/>
  <c r="P517" i="1" s="1"/>
  <c r="AU224" i="1" a="1"/>
  <c r="AU224" i="1" s="1"/>
  <c r="BR224" i="1"/>
  <c r="BU225" i="1" a="1"/>
  <c r="BU225" i="1" s="1"/>
  <c r="BT225" i="1" a="1"/>
  <c r="BT225" i="1" s="1"/>
  <c r="AU262" i="1" a="1"/>
  <c r="AU262" i="1" s="1"/>
  <c r="AF222" i="1"/>
  <c r="BU173" i="1" a="1"/>
  <c r="BU173" i="1" s="1"/>
  <c r="BT177" i="1" a="1"/>
  <c r="BT177" i="1" s="1"/>
  <c r="W179" i="1" a="1"/>
  <c r="W179" i="1" s="1"/>
  <c r="BU183" i="1" a="1"/>
  <c r="BU183" i="1" s="1"/>
  <c r="BV183" i="1" s="1"/>
  <c r="BX183" i="1" s="1"/>
  <c r="BX192" i="1"/>
  <c r="BF201" i="1"/>
  <c r="BT199" i="1" a="1"/>
  <c r="BT199" i="1" s="1"/>
  <c r="AA205" i="1"/>
  <c r="AA210" i="1" s="1"/>
  <c r="AV205" i="1" a="1"/>
  <c r="AV205" i="1" s="1"/>
  <c r="AW205" i="1" s="1"/>
  <c r="AY205" i="1" s="1"/>
  <c r="BT205" i="1" a="1"/>
  <c r="BT205" i="1" s="1"/>
  <c r="AS209" i="1"/>
  <c r="P220" i="1"/>
  <c r="P222" i="1" s="1"/>
  <c r="AN220" i="1"/>
  <c r="V224" i="1" a="1"/>
  <c r="V224" i="1" s="1"/>
  <c r="T224" i="1"/>
  <c r="AA224" i="1" s="1"/>
  <c r="BT254" i="1" a="1"/>
  <c r="BT254" i="1" s="1"/>
  <c r="BG201" i="1"/>
  <c r="V205" i="1" a="1"/>
  <c r="V205" i="1" s="1"/>
  <c r="V210" i="1" s="1"/>
  <c r="AO220" i="1"/>
  <c r="AO222" i="1" s="1"/>
  <c r="V218" i="1" a="1"/>
  <c r="V218" i="1" s="1"/>
  <c r="V220" i="1" s="1"/>
  <c r="BT219" i="1" a="1"/>
  <c r="BT219" i="1" s="1"/>
  <c r="AU225" i="1" a="1"/>
  <c r="AU225" i="1" s="1"/>
  <c r="AW231" i="1"/>
  <c r="AY231" i="1" s="1"/>
  <c r="BY231" i="1" s="1"/>
  <c r="V236" i="1" a="1"/>
  <c r="V236" i="1" s="1"/>
  <c r="E239" i="1"/>
  <c r="BK245" i="1"/>
  <c r="AV249" i="1" a="1"/>
  <c r="AV249" i="1" s="1"/>
  <c r="AW249" i="1" s="1"/>
  <c r="AY249" i="1" s="1"/>
  <c r="AA259" i="1"/>
  <c r="BU177" i="1" a="1"/>
  <c r="BU177" i="1" s="1"/>
  <c r="AU179" i="1" a="1"/>
  <c r="AU179" i="1" s="1"/>
  <c r="AZ189" i="1"/>
  <c r="AU191" i="1" a="1"/>
  <c r="AU191" i="1" s="1"/>
  <c r="BH201" i="1"/>
  <c r="AZ204" i="1"/>
  <c r="AV212" i="1" a="1"/>
  <c r="AV212" i="1" s="1"/>
  <c r="AU212" i="1" a="1"/>
  <c r="AU212" i="1" s="1"/>
  <c r="W214" i="1" a="1"/>
  <c r="W214" i="1" s="1"/>
  <c r="AZ217" i="1"/>
  <c r="AY218" i="1"/>
  <c r="W219" i="1" a="1"/>
  <c r="W219" i="1" s="1"/>
  <c r="X219" i="1" s="1"/>
  <c r="Z219" i="1" s="1"/>
  <c r="W225" i="1" a="1"/>
  <c r="W225" i="1" s="1"/>
  <c r="X225" i="1" s="1"/>
  <c r="Z225" i="1" s="1"/>
  <c r="AZ225" i="1" s="1"/>
  <c r="AL234" i="1"/>
  <c r="V174" i="1" a="1"/>
  <c r="V174" i="1" s="1"/>
  <c r="V175" i="1" s="1"/>
  <c r="AV182" i="1" a="1"/>
  <c r="AV182" i="1" s="1"/>
  <c r="AU186" i="1" a="1"/>
  <c r="AU186" i="1" s="1"/>
  <c r="AU193" i="1" s="1"/>
  <c r="AV191" i="1" a="1"/>
  <c r="AV191" i="1" s="1"/>
  <c r="AW191" i="1" s="1"/>
  <c r="BI201" i="1"/>
  <c r="W212" i="1" a="1"/>
  <c r="W212" i="1" s="1"/>
  <c r="X212" i="1" s="1"/>
  <c r="Z212" i="1" s="1"/>
  <c r="AZ212" i="1"/>
  <c r="T214" i="1"/>
  <c r="AV233" i="1" a="1"/>
  <c r="AV233" i="1" s="1"/>
  <c r="AW233" i="1" s="1"/>
  <c r="AY233" i="1" s="1"/>
  <c r="BY233" i="1" s="1"/>
  <c r="W263" i="1" a="1"/>
  <c r="W263" i="1" s="1"/>
  <c r="X263" i="1" s="1"/>
  <c r="Z263" i="1" s="1"/>
  <c r="T263" i="1"/>
  <c r="AA263" i="1" s="1"/>
  <c r="BT165" i="1" a="1"/>
  <c r="BT165" i="1" s="1"/>
  <c r="BV165" i="1" s="1"/>
  <c r="BX165" i="1" s="1"/>
  <c r="T178" i="1"/>
  <c r="AA178" i="1" s="1"/>
  <c r="AV179" i="1" a="1"/>
  <c r="AV179" i="1" s="1"/>
  <c r="AW179" i="1" s="1"/>
  <c r="V181" i="1" a="1"/>
  <c r="V181" i="1" s="1"/>
  <c r="BR182" i="1"/>
  <c r="L210" i="1"/>
  <c r="AA209" i="1"/>
  <c r="AY209" i="1"/>
  <c r="BU230" i="1" a="1"/>
  <c r="BU230" i="1" s="1"/>
  <c r="BU269" i="1" a="1"/>
  <c r="BU269" i="1" s="1"/>
  <c r="BV269" i="1" s="1"/>
  <c r="BX269" i="1" s="1"/>
  <c r="BR269" i="1"/>
  <c r="AA179" i="1"/>
  <c r="AV186" i="1" a="1"/>
  <c r="AV186" i="1" s="1"/>
  <c r="M210" i="1"/>
  <c r="AU206" i="1" a="1"/>
  <c r="AU206" i="1" s="1"/>
  <c r="AW206" i="1" s="1"/>
  <c r="AY206" i="1" s="1"/>
  <c r="AZ209" i="1"/>
  <c r="BC228" i="1"/>
  <c r="BC310" i="1" s="1"/>
  <c r="N228" i="1"/>
  <c r="AV244" i="1" a="1"/>
  <c r="AV244" i="1" s="1"/>
  <c r="AW244" i="1" s="1"/>
  <c r="AY244" i="1" s="1"/>
  <c r="AA186" i="1"/>
  <c r="BU196" i="1" a="1"/>
  <c r="BU196" i="1" s="1"/>
  <c r="BV196" i="1" s="1"/>
  <c r="BX196" i="1" s="1"/>
  <c r="V200" i="1" a="1"/>
  <c r="V200" i="1" s="1"/>
  <c r="W215" i="1" a="1"/>
  <c r="W215" i="1" s="1"/>
  <c r="X215" i="1" s="1"/>
  <c r="Z215" i="1" s="1"/>
  <c r="AU230" i="1" a="1"/>
  <c r="AU230" i="1" s="1"/>
  <c r="AU250" i="1"/>
  <c r="AS206" i="1"/>
  <c r="AS215" i="1"/>
  <c r="W224" i="1" a="1"/>
  <c r="W224" i="1" s="1"/>
  <c r="D228" i="1"/>
  <c r="X227" i="1"/>
  <c r="Z227" i="1" s="1"/>
  <c r="AZ227" i="1" s="1"/>
  <c r="AA237" i="1"/>
  <c r="W237" i="1" a="1"/>
  <c r="W237" i="1" s="1"/>
  <c r="V237" i="1" a="1"/>
  <c r="V237" i="1" s="1"/>
  <c r="D239" i="1"/>
  <c r="BN255" i="1"/>
  <c r="BT264" i="1" a="1"/>
  <c r="BT264" i="1" s="1"/>
  <c r="G281" i="1"/>
  <c r="V278" i="1" a="1"/>
  <c r="V278" i="1" s="1"/>
  <c r="AS178" i="1"/>
  <c r="AZ178" i="1" s="1"/>
  <c r="BR188" i="1"/>
  <c r="AS190" i="1"/>
  <c r="AS195" i="1"/>
  <c r="AA200" i="1"/>
  <c r="BR200" i="1"/>
  <c r="AM210" i="1"/>
  <c r="D220" i="1"/>
  <c r="AA214" i="1"/>
  <c r="E228" i="1"/>
  <c r="BF228" i="1"/>
  <c r="J228" i="1"/>
  <c r="BU226" i="1" a="1"/>
  <c r="BU226" i="1" s="1"/>
  <c r="BV226" i="1" s="1"/>
  <c r="BX226" i="1" s="1"/>
  <c r="BV241" i="1"/>
  <c r="BV243" i="1"/>
  <c r="BX243" i="1" s="1"/>
  <c r="BT249" i="1" a="1"/>
  <c r="BT249" i="1" s="1"/>
  <c r="BR249" i="1"/>
  <c r="T183" i="1"/>
  <c r="AA183" i="1" s="1"/>
  <c r="T187" i="1"/>
  <c r="T192" i="1"/>
  <c r="AA192" i="1" s="1"/>
  <c r="BR197" i="1"/>
  <c r="AN210" i="1"/>
  <c r="AS207" i="1"/>
  <c r="AZ207" i="1" s="1"/>
  <c r="E220" i="1"/>
  <c r="BU214" i="1" a="1"/>
  <c r="BU214" i="1" s="1"/>
  <c r="BU215" i="1" a="1"/>
  <c r="BU215" i="1" s="1"/>
  <c r="BV215" i="1" s="1"/>
  <c r="F228" i="1"/>
  <c r="F310" i="1" s="1"/>
  <c r="AU226" i="1" a="1"/>
  <c r="AU226" i="1" s="1"/>
  <c r="AW226" i="1" s="1"/>
  <c r="AY226" i="1" s="1"/>
  <c r="BU252" i="1" a="1"/>
  <c r="BU252" i="1" s="1"/>
  <c r="BH271" i="1"/>
  <c r="BU268" i="1" a="1"/>
  <c r="BU268" i="1" s="1"/>
  <c r="BC193" i="1"/>
  <c r="AV192" i="1" a="1"/>
  <c r="AV192" i="1" s="1"/>
  <c r="AW192" i="1" s="1"/>
  <c r="AY192" i="1" s="1"/>
  <c r="D201" i="1"/>
  <c r="V198" i="1" a="1"/>
  <c r="V198" i="1" s="1"/>
  <c r="X198" i="1" s="1"/>
  <c r="AU203" i="1" a="1"/>
  <c r="AU203" i="1" s="1"/>
  <c r="BU203" i="1" a="1"/>
  <c r="BU203" i="1" s="1"/>
  <c r="BD220" i="1"/>
  <c r="BR216" i="1"/>
  <c r="BI228" i="1"/>
  <c r="BI310" i="1" s="1"/>
  <c r="AS226" i="1"/>
  <c r="AZ226" i="1" s="1"/>
  <c r="V230" i="1" a="1"/>
  <c r="V230" i="1" s="1"/>
  <c r="V234" i="1" s="1"/>
  <c r="AI234" i="1"/>
  <c r="BK250" i="1"/>
  <c r="BM222" i="1"/>
  <c r="M193" i="1"/>
  <c r="AS192" i="1"/>
  <c r="AZ192" i="1" s="1"/>
  <c r="E201" i="1"/>
  <c r="BT195" i="1" a="1"/>
  <c r="BT195" i="1" s="1"/>
  <c r="AS203" i="1"/>
  <c r="BR203" i="1"/>
  <c r="BU206" i="1" a="1"/>
  <c r="BU206" i="1" s="1"/>
  <c r="BV206" i="1" s="1"/>
  <c r="BX206" i="1" s="1"/>
  <c r="AF220" i="1"/>
  <c r="BE220" i="1"/>
  <c r="AC220" i="1"/>
  <c r="Z216" i="1"/>
  <c r="AJ234" i="1"/>
  <c r="AS243" i="1"/>
  <c r="AV243" i="1" a="1"/>
  <c r="AV243" i="1" s="1"/>
  <c r="AW243" i="1" s="1"/>
  <c r="AY243" i="1" s="1"/>
  <c r="W253" i="1" a="1"/>
  <c r="W253" i="1" s="1"/>
  <c r="AS232" i="1"/>
  <c r="AZ232" i="1" s="1"/>
  <c r="AW242" i="1"/>
  <c r="AY242" i="1" s="1"/>
  <c r="AW248" i="1"/>
  <c r="BR248" i="1"/>
  <c r="AV253" i="1" a="1"/>
  <c r="AV253" i="1" s="1"/>
  <c r="V254" i="1" a="1"/>
  <c r="V254" i="1" s="1"/>
  <c r="W257" i="1" a="1"/>
  <c r="W257" i="1" s="1"/>
  <c r="BU257" i="1" a="1"/>
  <c r="BU257" i="1" s="1"/>
  <c r="W258" i="1" a="1"/>
  <c r="W258" i="1" s="1"/>
  <c r="AN266" i="1"/>
  <c r="BT262" i="1" a="1"/>
  <c r="BT262" i="1" s="1"/>
  <c r="BT266" i="1" s="1"/>
  <c r="BR262" i="1"/>
  <c r="AU265" i="1" a="1"/>
  <c r="AU265" i="1" s="1"/>
  <c r="G271" i="1"/>
  <c r="BJ271" i="1"/>
  <c r="BJ310" i="1" s="1"/>
  <c r="AV269" i="1" a="1"/>
  <c r="AV269" i="1" s="1"/>
  <c r="AW269" i="1" s="1"/>
  <c r="AY269" i="1" s="1"/>
  <c r="AU270" i="1" a="1"/>
  <c r="AU270" i="1" s="1"/>
  <c r="AW270" i="1" s="1"/>
  <c r="AY270" i="1" s="1"/>
  <c r="AI276" i="1"/>
  <c r="AI310" i="1" s="1"/>
  <c r="AI312" i="1" s="1"/>
  <c r="AI517" i="1" s="1"/>
  <c r="AV273" i="1" a="1"/>
  <c r="AV273" i="1" s="1"/>
  <c r="V291" i="1"/>
  <c r="V306" i="1"/>
  <c r="BD234" i="1"/>
  <c r="BB245" i="1"/>
  <c r="BR243" i="1"/>
  <c r="W244" i="1" a="1"/>
  <c r="W244" i="1" s="1"/>
  <c r="X244" i="1" s="1"/>
  <c r="Z244" i="1" s="1"/>
  <c r="AS248" i="1"/>
  <c r="BU248" i="1" a="1"/>
  <c r="BU248" i="1" s="1"/>
  <c r="AE250" i="1"/>
  <c r="AU252" i="1" a="1"/>
  <c r="AU252" i="1" s="1"/>
  <c r="AU255" i="1" s="1"/>
  <c r="V253" i="1" a="1"/>
  <c r="V253" i="1" s="1"/>
  <c r="AA257" i="1"/>
  <c r="AA260" i="1" s="1"/>
  <c r="M266" i="1"/>
  <c r="AO266" i="1"/>
  <c r="AV265" i="1" a="1"/>
  <c r="AV265" i="1" s="1"/>
  <c r="AW265" i="1" s="1"/>
  <c r="AY265" i="1" s="1"/>
  <c r="X279" i="1"/>
  <c r="Z279" i="1" s="1"/>
  <c r="AZ279" i="1" s="1"/>
  <c r="AW283" i="1"/>
  <c r="BU301" i="1"/>
  <c r="BV298" i="1"/>
  <c r="N361" i="1"/>
  <c r="AU208" i="1" a="1"/>
  <c r="AU208" i="1" s="1"/>
  <c r="BT214" i="1" a="1"/>
  <c r="BT214" i="1" s="1"/>
  <c r="BT220" i="1" s="1"/>
  <c r="AD310" i="1"/>
  <c r="L239" i="1"/>
  <c r="L310" i="1" s="1"/>
  <c r="L312" i="1" s="1"/>
  <c r="L517" i="1" s="1"/>
  <c r="T244" i="1"/>
  <c r="AA244" i="1" s="1"/>
  <c r="V247" i="1" a="1"/>
  <c r="V247" i="1" s="1"/>
  <c r="BR252" i="1"/>
  <c r="T253" i="1"/>
  <c r="AA253" i="1" s="1"/>
  <c r="AU253" i="1" a="1"/>
  <c r="AU253" i="1" s="1"/>
  <c r="T254" i="1"/>
  <c r="AA254" i="1" s="1"/>
  <c r="AV254" i="1" a="1"/>
  <c r="AV254" i="1" s="1"/>
  <c r="AW254" i="1" s="1"/>
  <c r="AY254" i="1" s="1"/>
  <c r="AC260" i="1"/>
  <c r="BD260" i="1"/>
  <c r="AS265" i="1"/>
  <c r="K281" i="1"/>
  <c r="BT278" i="1" a="1"/>
  <c r="BT278" i="1" s="1"/>
  <c r="BT281" i="1" s="1"/>
  <c r="AV290" i="1" a="1"/>
  <c r="AV290" i="1" s="1"/>
  <c r="AW290" i="1" s="1"/>
  <c r="AY290" i="1" s="1"/>
  <c r="AS290" i="1"/>
  <c r="I310" i="1"/>
  <c r="AZ231" i="1"/>
  <c r="AV232" i="1" a="1"/>
  <c r="AV232" i="1" s="1"/>
  <c r="AW232" i="1" s="1"/>
  <c r="AY232" i="1" s="1"/>
  <c r="BY232" i="1" s="1"/>
  <c r="M239" i="1"/>
  <c r="AA242" i="1"/>
  <c r="BT242" i="1" a="1"/>
  <c r="BT242" i="1" s="1"/>
  <c r="V243" i="1" a="1"/>
  <c r="V243" i="1" s="1"/>
  <c r="AA243" i="1"/>
  <c r="D255" i="1"/>
  <c r="BB260" i="1"/>
  <c r="BU262" i="1" a="1"/>
  <c r="BU262" i="1" s="1"/>
  <c r="W265" i="1" a="1"/>
  <c r="W265" i="1" s="1"/>
  <c r="X265" i="1" s="1"/>
  <c r="Z265" i="1" s="1"/>
  <c r="V269" i="1" a="1"/>
  <c r="V269" i="1" s="1"/>
  <c r="BU278" i="1" a="1"/>
  <c r="BU278" i="1" s="1"/>
  <c r="BR278" i="1"/>
  <c r="AU280" i="1" a="1"/>
  <c r="AU280" i="1" s="1"/>
  <c r="W283" i="1" a="1"/>
  <c r="W283" i="1" s="1"/>
  <c r="T283" i="1"/>
  <c r="AA283" i="1" s="1"/>
  <c r="J220" i="1"/>
  <c r="AC228" i="1"/>
  <c r="AM239" i="1"/>
  <c r="AM310" i="1" s="1"/>
  <c r="AF250" i="1"/>
  <c r="AF310" i="1" s="1"/>
  <c r="AF312" i="1" s="1"/>
  <c r="AF517" i="1" s="1"/>
  <c r="AA252" i="1"/>
  <c r="W254" i="1" a="1"/>
  <c r="W254" i="1" s="1"/>
  <c r="X254" i="1" s="1"/>
  <c r="Z254" i="1" s="1"/>
  <c r="AZ254" i="1" s="1"/>
  <c r="W269" i="1" a="1"/>
  <c r="W269" i="1" s="1"/>
  <c r="T269" i="1"/>
  <c r="AA269" i="1" s="1"/>
  <c r="AM276" i="1"/>
  <c r="BU273" i="1" a="1"/>
  <c r="BU273" i="1" s="1"/>
  <c r="AV227" i="1" a="1"/>
  <c r="AV227" i="1" s="1"/>
  <c r="AW227" i="1" s="1"/>
  <c r="AY227" i="1" s="1"/>
  <c r="M234" i="1"/>
  <c r="W232" i="1" a="1"/>
  <c r="W232" i="1" s="1"/>
  <c r="X232" i="1" s="1"/>
  <c r="Z232" i="1" s="1"/>
  <c r="AA232" i="1"/>
  <c r="AU233" i="1" a="1"/>
  <c r="AU233" i="1" s="1"/>
  <c r="BN239" i="1"/>
  <c r="BN310" i="1" s="1"/>
  <c r="BN312" i="1" s="1"/>
  <c r="BN517" i="1" s="1"/>
  <c r="K245" i="1"/>
  <c r="BT244" i="1" a="1"/>
  <c r="BT244" i="1" s="1"/>
  <c r="G250" i="1"/>
  <c r="G310" i="1" s="1"/>
  <c r="AG250" i="1"/>
  <c r="AG310" i="1" s="1"/>
  <c r="V249" i="1" a="1"/>
  <c r="V249" i="1" s="1"/>
  <c r="F260" i="1"/>
  <c r="AF260" i="1"/>
  <c r="BT259" i="1" a="1"/>
  <c r="BT259" i="1" s="1"/>
  <c r="BR259" i="1"/>
  <c r="BY259" i="1" s="1"/>
  <c r="V262" i="1" a="1"/>
  <c r="V262" i="1" s="1"/>
  <c r="V266" i="1" s="1"/>
  <c r="BU264" i="1" a="1"/>
  <c r="BU264" i="1" s="1"/>
  <c r="BV264" i="1" s="1"/>
  <c r="BX264" i="1" s="1"/>
  <c r="BC271" i="1"/>
  <c r="BU275" i="1" a="1"/>
  <c r="BU275" i="1" s="1"/>
  <c r="BV275" i="1" s="1"/>
  <c r="BX275" i="1" s="1"/>
  <c r="BR275" i="1"/>
  <c r="BY275" i="1" s="1"/>
  <c r="BU227" i="1" a="1"/>
  <c r="BU227" i="1" s="1"/>
  <c r="BV227" i="1" s="1"/>
  <c r="BX227" i="1" s="1"/>
  <c r="BY227" i="1"/>
  <c r="N234" i="1"/>
  <c r="BU232" i="1" a="1"/>
  <c r="BU232" i="1" s="1"/>
  <c r="BV232" i="1" s="1"/>
  <c r="BX232" i="1" s="1"/>
  <c r="T233" i="1"/>
  <c r="AA233" i="1" s="1"/>
  <c r="P239" i="1"/>
  <c r="AH250" i="1"/>
  <c r="BU253" i="1" a="1"/>
  <c r="BU253" i="1" s="1"/>
  <c r="BV253" i="1" s="1"/>
  <c r="BX253" i="1" s="1"/>
  <c r="BU254" i="1" a="1"/>
  <c r="BU254" i="1" s="1"/>
  <c r="BV254" i="1" s="1"/>
  <c r="BX254" i="1" s="1"/>
  <c r="BH260" i="1"/>
  <c r="BD271" i="1"/>
  <c r="W273" i="1" a="1"/>
  <c r="W273" i="1" s="1"/>
  <c r="L276" i="1"/>
  <c r="BE310" i="1"/>
  <c r="V233" i="1" a="1"/>
  <c r="V233" i="1" s="1"/>
  <c r="X233" i="1" s="1"/>
  <c r="Z233" i="1" s="1"/>
  <c r="AZ233" i="1" s="1"/>
  <c r="BU236" i="1" a="1"/>
  <c r="BU236" i="1" s="1"/>
  <c r="M245" i="1"/>
  <c r="BG250" i="1"/>
  <c r="H255" i="1"/>
  <c r="H310" i="1" s="1"/>
  <c r="H312" i="1" s="1"/>
  <c r="H517" i="1" s="1"/>
  <c r="AE255" i="1"/>
  <c r="BB266" i="1"/>
  <c r="BB310" i="1" s="1"/>
  <c r="AV281" i="1"/>
  <c r="AW278" i="1"/>
  <c r="J250" i="1"/>
  <c r="J310" i="1" s="1"/>
  <c r="AA262" i="1"/>
  <c r="AU264" i="1" a="1"/>
  <c r="AU264" i="1" s="1"/>
  <c r="AS278" i="1"/>
  <c r="BV299" i="1"/>
  <c r="BX299" i="1" s="1"/>
  <c r="AC266" i="1"/>
  <c r="AS264" i="1"/>
  <c r="AZ264" i="1" s="1"/>
  <c r="AV264" i="1" a="1"/>
  <c r="AV264" i="1" s="1"/>
  <c r="AW264" i="1" s="1"/>
  <c r="AY264" i="1" s="1"/>
  <c r="BJ276" i="1"/>
  <c r="W278" i="1" a="1"/>
  <c r="W278" i="1" s="1"/>
  <c r="AV225" i="1" a="1"/>
  <c r="AV225" i="1" s="1"/>
  <c r="AW225" i="1" s="1"/>
  <c r="AY225" i="1" s="1"/>
  <c r="BY225" i="1" s="1"/>
  <c r="AI228" i="1"/>
  <c r="T230" i="1"/>
  <c r="AV236" i="1" a="1"/>
  <c r="AV236" i="1" s="1"/>
  <c r="P245" i="1"/>
  <c r="AN245" i="1"/>
  <c r="AN310" i="1" s="1"/>
  <c r="V259" i="1" a="1"/>
  <c r="V259" i="1" s="1"/>
  <c r="AV271" i="1"/>
  <c r="E287" i="1"/>
  <c r="E310" i="1" s="1"/>
  <c r="BU233" i="1" a="1"/>
  <c r="BU233" i="1" s="1"/>
  <c r="BY264" i="1"/>
  <c r="AW268" i="1"/>
  <c r="F287" i="1"/>
  <c r="X308" i="1"/>
  <c r="Z308" i="1" s="1"/>
  <c r="D234" i="1"/>
  <c r="BU238" i="1" a="1"/>
  <c r="BU238" i="1" s="1"/>
  <c r="BV238" i="1" s="1"/>
  <c r="BX238" i="1" s="1"/>
  <c r="W241" i="1" a="1"/>
  <c r="W241" i="1" s="1"/>
  <c r="AL245" i="1"/>
  <c r="N250" i="1"/>
  <c r="BG255" i="1"/>
  <c r="AM260" i="1"/>
  <c r="W259" i="1" a="1"/>
  <c r="W259" i="1" s="1"/>
  <c r="X259" i="1" s="1"/>
  <c r="Z259" i="1" s="1"/>
  <c r="AZ259" i="1" s="1"/>
  <c r="AF266" i="1"/>
  <c r="T264" i="1"/>
  <c r="AA264" i="1" s="1"/>
  <c r="BK228" i="1"/>
  <c r="BK310" i="1"/>
  <c r="BK312" i="1" s="1"/>
  <c r="BK517" i="1" s="1"/>
  <c r="BT236" i="1" a="1"/>
  <c r="BT236" i="1" s="1"/>
  <c r="BT239" i="1" s="1"/>
  <c r="AS237" i="1"/>
  <c r="BU237" i="1" a="1"/>
  <c r="BU237" i="1" s="1"/>
  <c r="BV237" i="1" s="1"/>
  <c r="BX237" i="1" s="1"/>
  <c r="AS238" i="1"/>
  <c r="AZ238" i="1" s="1"/>
  <c r="BR238" i="1"/>
  <c r="T241" i="1"/>
  <c r="AA241" i="1" s="1"/>
  <c r="AO250" i="1"/>
  <c r="AO310" i="1" s="1"/>
  <c r="AO312" i="1" s="1"/>
  <c r="AO517" i="1" s="1"/>
  <c r="BR258" i="1"/>
  <c r="BT273" i="1" a="1"/>
  <c r="BT273" i="1" s="1"/>
  <c r="BE276" i="1"/>
  <c r="W294" i="1" a="1"/>
  <c r="W294" i="1" s="1"/>
  <c r="AA294" i="1"/>
  <c r="BL310" i="1"/>
  <c r="BR226" i="1"/>
  <c r="AV230" i="1" a="1"/>
  <c r="AV230" i="1" s="1"/>
  <c r="BR230" i="1"/>
  <c r="AA236" i="1"/>
  <c r="AA239" i="1" s="1"/>
  <c r="W236" i="1" a="1"/>
  <c r="W236" i="1" s="1"/>
  <c r="AU236" i="1" a="1"/>
  <c r="AU236" i="1" s="1"/>
  <c r="BR237" i="1"/>
  <c r="O260" i="1"/>
  <c r="BI266" i="1"/>
  <c r="AU263" i="1" a="1"/>
  <c r="AU263" i="1" s="1"/>
  <c r="BU263" i="1" a="1"/>
  <c r="BU263" i="1" s="1"/>
  <c r="BV263" i="1" s="1"/>
  <c r="BX263" i="1" s="1"/>
  <c r="BR263" i="1"/>
  <c r="BG281" i="1"/>
  <c r="P260" i="1"/>
  <c r="AU257" i="1" a="1"/>
  <c r="AU257" i="1" s="1"/>
  <c r="AU260" i="1" s="1"/>
  <c r="V258" i="1" a="1"/>
  <c r="V258" i="1" s="1"/>
  <c r="V260" i="1" s="1"/>
  <c r="AV258" i="1" a="1"/>
  <c r="AV258" i="1" s="1"/>
  <c r="AW258" i="1" s="1"/>
  <c r="AY258" i="1" s="1"/>
  <c r="AV263" i="1" a="1"/>
  <c r="AV263" i="1" s="1"/>
  <c r="W270" i="1" a="1"/>
  <c r="W270" i="1" s="1"/>
  <c r="W271" i="1" s="1"/>
  <c r="BL220" i="1"/>
  <c r="L228" i="1"/>
  <c r="W230" i="1" a="1"/>
  <c r="W230" i="1" s="1"/>
  <c r="AA230" i="1"/>
  <c r="AU231" i="1" a="1"/>
  <c r="AU231" i="1" s="1"/>
  <c r="AV241" i="1" a="1"/>
  <c r="AV241" i="1" s="1"/>
  <c r="V252" i="1" a="1"/>
  <c r="V252" i="1" s="1"/>
  <c r="AV257" i="1" a="1"/>
  <c r="AV257" i="1" s="1"/>
  <c r="BT257" i="1" a="1"/>
  <c r="BT257" i="1" s="1"/>
  <c r="BT260" i="1" s="1"/>
  <c r="BK266" i="1"/>
  <c r="BI271" i="1"/>
  <c r="BY274" i="1"/>
  <c r="AV284" i="1" a="1"/>
  <c r="AV284" i="1" s="1"/>
  <c r="AV287" i="1" s="1"/>
  <c r="AU284" i="1" a="1"/>
  <c r="AU284" i="1" s="1"/>
  <c r="AU287" i="1" s="1"/>
  <c r="N296" i="1"/>
  <c r="M228" i="1"/>
  <c r="M310" i="1" s="1"/>
  <c r="AC234" i="1"/>
  <c r="W242" i="1" a="1"/>
  <c r="W242" i="1" s="1"/>
  <c r="X242" i="1" s="1"/>
  <c r="Z242" i="1" s="1"/>
  <c r="AZ242" i="1" s="1"/>
  <c r="W243" i="1" a="1"/>
  <c r="W243" i="1" s="1"/>
  <c r="AA247" i="1"/>
  <c r="I266" i="1"/>
  <c r="V263" i="1" a="1"/>
  <c r="V263" i="1" s="1"/>
  <c r="BT265" i="1" a="1"/>
  <c r="BT265" i="1" s="1"/>
  <c r="BV265" i="1" s="1"/>
  <c r="BX265" i="1" s="1"/>
  <c r="AA268" i="1"/>
  <c r="D271" i="1"/>
  <c r="AU268" i="1" a="1"/>
  <c r="AU268" i="1" s="1"/>
  <c r="BI276" i="1"/>
  <c r="AU274" i="1" a="1"/>
  <c r="AU274" i="1" s="1"/>
  <c r="AW274" i="1" s="1"/>
  <c r="AY274" i="1" s="1"/>
  <c r="BT274" i="1" a="1"/>
  <c r="BT274" i="1" s="1"/>
  <c r="BV274" i="1" s="1"/>
  <c r="BX274" i="1" s="1"/>
  <c r="AK276" i="1"/>
  <c r="AK310" i="1" s="1"/>
  <c r="BU286" i="1" a="1"/>
  <c r="BU286" i="1" s="1"/>
  <c r="BV286" i="1" s="1"/>
  <c r="BX286" i="1" s="1"/>
  <c r="BR286" i="1"/>
  <c r="BY286" i="1" s="1"/>
  <c r="AO301" i="1"/>
  <c r="AU299" i="1" a="1"/>
  <c r="AU299" i="1" s="1"/>
  <c r="BH306" i="1"/>
  <c r="O228" i="1"/>
  <c r="O310" i="1" s="1"/>
  <c r="O312" i="1" s="1"/>
  <c r="O517" i="1" s="1"/>
  <c r="BU259" i="1" a="1"/>
  <c r="BU259" i="1" s="1"/>
  <c r="BR265" i="1"/>
  <c r="BY265" i="1" s="1"/>
  <c r="T275" i="1"/>
  <c r="AA275" i="1" s="1"/>
  <c r="W284" i="1" a="1"/>
  <c r="W284" i="1" s="1"/>
  <c r="X284" i="1" s="1"/>
  <c r="Z284" i="1" s="1"/>
  <c r="AZ284" i="1" s="1"/>
  <c r="BU290" i="1" a="1"/>
  <c r="BU290" i="1" s="1"/>
  <c r="V293" i="1" a="1"/>
  <c r="V293" i="1" s="1"/>
  <c r="V296" i="1" s="1"/>
  <c r="AV295" i="1" a="1"/>
  <c r="AV295" i="1" s="1"/>
  <c r="AW295" i="1" s="1"/>
  <c r="AY295" i="1" s="1"/>
  <c r="AU298" i="1" a="1"/>
  <c r="AU298" i="1" s="1"/>
  <c r="F306" i="1"/>
  <c r="AG306" i="1"/>
  <c r="BT304" i="1" a="1"/>
  <c r="BT304" i="1" s="1"/>
  <c r="AA265" i="1"/>
  <c r="BT268" i="1" a="1"/>
  <c r="BT268" i="1" s="1"/>
  <c r="BT271" i="1" s="1"/>
  <c r="D281" i="1"/>
  <c r="AA279" i="1"/>
  <c r="BT279" i="1" a="1"/>
  <c r="BT279" i="1" s="1"/>
  <c r="AA293" i="1"/>
  <c r="AA296" i="1" s="1"/>
  <c r="V295" i="1" a="1"/>
  <c r="V295" i="1" s="1"/>
  <c r="BT299" i="1" a="1"/>
  <c r="BT299" i="1" s="1"/>
  <c r="V304" i="1" a="1"/>
  <c r="V304" i="1" s="1"/>
  <c r="AU316" i="1" a="1"/>
  <c r="AU316" i="1" s="1"/>
  <c r="M413" i="1"/>
  <c r="BV322" i="1"/>
  <c r="BK365" i="1"/>
  <c r="BK379" i="1" s="1"/>
  <c r="BU334" i="1" a="1"/>
  <c r="BU334" i="1" s="1"/>
  <c r="AS263" i="1"/>
  <c r="AS269" i="1"/>
  <c r="AS275" i="1"/>
  <c r="AA278" i="1"/>
  <c r="AA281" i="1" s="1"/>
  <c r="V279" i="1" a="1"/>
  <c r="V279" i="1" s="1"/>
  <c r="AC281" i="1"/>
  <c r="AC287" i="1"/>
  <c r="BT289" i="1" a="1"/>
  <c r="BT289" i="1" s="1"/>
  <c r="AA295" i="1"/>
  <c r="AV298" i="1" a="1"/>
  <c r="AV298" i="1" s="1"/>
  <c r="AU300" i="1" a="1"/>
  <c r="AU300" i="1" s="1"/>
  <c r="AW300" i="1" s="1"/>
  <c r="AY300" i="1" s="1"/>
  <c r="AO324" i="1"/>
  <c r="F281" i="1"/>
  <c r="AU279" i="1" a="1"/>
  <c r="AU279" i="1" s="1"/>
  <c r="AW279" i="1" s="1"/>
  <c r="AY279" i="1" s="1"/>
  <c r="BY279" i="1" s="1"/>
  <c r="BR279" i="1"/>
  <c r="D287" i="1"/>
  <c r="V298" i="1" a="1"/>
  <c r="V298" i="1" s="1"/>
  <c r="AJ306" i="1"/>
  <c r="AU322" i="1" a="1"/>
  <c r="AU322" i="1" s="1"/>
  <c r="AU324" i="1" s="1"/>
  <c r="AS322" i="1"/>
  <c r="AD363" i="1"/>
  <c r="V286" i="1" a="1"/>
  <c r="V286" i="1" s="1"/>
  <c r="T286" i="1"/>
  <c r="AA286" i="1" s="1"/>
  <c r="W298" i="1" a="1"/>
  <c r="W298" i="1" s="1"/>
  <c r="AV304" i="1" a="1"/>
  <c r="AV304" i="1" s="1"/>
  <c r="AW304" i="1" s="1"/>
  <c r="AY304" i="1" s="1"/>
  <c r="AV324" i="1"/>
  <c r="AV338" i="1" a="1"/>
  <c r="AV338" i="1" s="1"/>
  <c r="AU338" i="1" a="1"/>
  <c r="AU338" i="1" s="1"/>
  <c r="V275" i="1" a="1"/>
  <c r="V275" i="1" s="1"/>
  <c r="X275" i="1" s="1"/>
  <c r="Z275" i="1" s="1"/>
  <c r="AE281" i="1"/>
  <c r="BU279" i="1" a="1"/>
  <c r="BU279" i="1" s="1"/>
  <c r="BV279" i="1" s="1"/>
  <c r="BX279" i="1" s="1"/>
  <c r="BF287" i="1"/>
  <c r="BF310" i="1" s="1"/>
  <c r="BT294" i="1" a="1"/>
  <c r="BT294" i="1" s="1"/>
  <c r="BT296" i="1" s="1"/>
  <c r="BT301" i="1"/>
  <c r="V300" i="1" a="1"/>
  <c r="V300" i="1" s="1"/>
  <c r="BM407" i="1"/>
  <c r="BM324" i="1"/>
  <c r="V270" i="1" a="1"/>
  <c r="V270" i="1" s="1"/>
  <c r="AU289" i="1" a="1"/>
  <c r="AU289" i="1" s="1"/>
  <c r="AU291" i="1" s="1"/>
  <c r="BU294" i="1" a="1"/>
  <c r="BU294" i="1" s="1"/>
  <c r="BT306" i="1"/>
  <c r="AU308" i="1" a="1"/>
  <c r="AU308" i="1" s="1"/>
  <c r="AG364" i="1"/>
  <c r="AG378" i="1" s="1"/>
  <c r="BN364" i="1"/>
  <c r="BN378" i="1" s="1"/>
  <c r="AU273" i="1" a="1"/>
  <c r="AU273" i="1" s="1"/>
  <c r="AU276" i="1" s="1"/>
  <c r="AG281" i="1"/>
  <c r="V280" i="1" a="1"/>
  <c r="V280" i="1" s="1"/>
  <c r="X280" i="1" s="1"/>
  <c r="Z280" i="1" s="1"/>
  <c r="AV280" i="1" a="1"/>
  <c r="AV280" i="1" s="1"/>
  <c r="BU280" i="1" a="1"/>
  <c r="BU280" i="1" s="1"/>
  <c r="BV280" i="1" s="1"/>
  <c r="BX280" i="1" s="1"/>
  <c r="BR280" i="1"/>
  <c r="AV286" i="1" a="1"/>
  <c r="AV286" i="1" s="1"/>
  <c r="AW286" i="1" s="1"/>
  <c r="AY286" i="1" s="1"/>
  <c r="AU286" i="1" a="1"/>
  <c r="AU286" i="1" s="1"/>
  <c r="AV289" i="1" a="1"/>
  <c r="AV289" i="1" s="1"/>
  <c r="AS289" i="1"/>
  <c r="AU293" i="1" a="1"/>
  <c r="AU293" i="1" s="1"/>
  <c r="AU296" i="1" s="1"/>
  <c r="AG296" i="1"/>
  <c r="M306" i="1"/>
  <c r="AU304" i="1" a="1"/>
  <c r="AU304" i="1" s="1"/>
  <c r="AZ305" i="1"/>
  <c r="AW308" i="1"/>
  <c r="AY308" i="1" s="1"/>
  <c r="BY308" i="1" s="1"/>
  <c r="P266" i="1"/>
  <c r="T270" i="1"/>
  <c r="AH281" i="1"/>
  <c r="AH310" i="1" s="1"/>
  <c r="AS280" i="1"/>
  <c r="W293" i="1" a="1"/>
  <c r="W293" i="1" s="1"/>
  <c r="AV314" i="1" a="1"/>
  <c r="AV314" i="1" s="1"/>
  <c r="AW314" i="1" s="1"/>
  <c r="AY314" i="1" s="1"/>
  <c r="AS314" i="1"/>
  <c r="BD362" i="1"/>
  <c r="BD376" i="1" s="1"/>
  <c r="AC364" i="1"/>
  <c r="AV335" i="1" a="1"/>
  <c r="AV335" i="1" s="1"/>
  <c r="AU337" i="1" a="1"/>
  <c r="AU337" i="1" s="1"/>
  <c r="D276" i="1"/>
  <c r="V273" i="1" a="1"/>
  <c r="V273" i="1" s="1"/>
  <c r="V285" i="1" a="1"/>
  <c r="V285" i="1" s="1"/>
  <c r="V287" i="1" s="1"/>
  <c r="BU289" i="1" a="1"/>
  <c r="BU289" i="1" s="1"/>
  <c r="BB291" i="1"/>
  <c r="W295" i="1" a="1"/>
  <c r="W295" i="1" s="1"/>
  <c r="X295" i="1" s="1"/>
  <c r="Z295" i="1" s="1"/>
  <c r="AZ295" i="1" s="1"/>
  <c r="V308" i="1" a="1"/>
  <c r="V308" i="1" s="1"/>
  <c r="AN407" i="1"/>
  <c r="AN324" i="1"/>
  <c r="AA273" i="1"/>
  <c r="W285" i="1" a="1"/>
  <c r="W285" i="1" s="1"/>
  <c r="X285" i="1" s="1"/>
  <c r="Z285" i="1" s="1"/>
  <c r="AZ285" i="1" s="1"/>
  <c r="V294" i="1" a="1"/>
  <c r="V294" i="1" s="1"/>
  <c r="AV306" i="1"/>
  <c r="AW303" i="1"/>
  <c r="V268" i="1" a="1"/>
  <c r="V268" i="1" s="1"/>
  <c r="BR270" i="1"/>
  <c r="BB271" i="1"/>
  <c r="W286" i="1" a="1"/>
  <c r="W286" i="1" s="1"/>
  <c r="X286" i="1" s="1"/>
  <c r="Z286" i="1" s="1"/>
  <c r="AZ286" i="1" s="1"/>
  <c r="X289" i="1"/>
  <c r="AV294" i="1" a="1"/>
  <c r="AV294" i="1" s="1"/>
  <c r="AW294" i="1" s="1"/>
  <c r="AY294" i="1" s="1"/>
  <c r="AL363" i="1"/>
  <c r="AL377" i="1" s="1"/>
  <c r="AV337" i="1" a="1"/>
  <c r="AV337" i="1" s="1"/>
  <c r="AS262" i="1"/>
  <c r="BR264" i="1"/>
  <c r="M287" i="1"/>
  <c r="AM287" i="1"/>
  <c r="BV284" i="1"/>
  <c r="BX284" i="1" s="1"/>
  <c r="BT290" i="1" a="1"/>
  <c r="BT290" i="1" s="1"/>
  <c r="AA300" i="1"/>
  <c r="AA301" i="1" s="1"/>
  <c r="AU306" i="1"/>
  <c r="BV304" i="1"/>
  <c r="BX304" i="1" s="1"/>
  <c r="V314" i="1" a="1"/>
  <c r="V314" i="1" s="1"/>
  <c r="AV323" i="1" a="1"/>
  <c r="AV323" i="1" s="1"/>
  <c r="AA270" i="1"/>
  <c r="AE276" i="1"/>
  <c r="AE310" i="1" s="1"/>
  <c r="AE312" i="1" s="1"/>
  <c r="AE517" i="1" s="1"/>
  <c r="T274" i="1"/>
  <c r="AA274" i="1" s="1"/>
  <c r="V284" i="1" a="1"/>
  <c r="V284" i="1" s="1"/>
  <c r="T284" i="1"/>
  <c r="AA284" i="1" s="1"/>
  <c r="BR284" i="1"/>
  <c r="BY285" i="1"/>
  <c r="AC291" i="1"/>
  <c r="AV299" i="1" a="1"/>
  <c r="AV299" i="1" s="1"/>
  <c r="AW299" i="1" s="1"/>
  <c r="AY299" i="1" s="1"/>
  <c r="W300" i="1" a="1"/>
  <c r="W300" i="1" s="1"/>
  <c r="AA303" i="1"/>
  <c r="BU306" i="1"/>
  <c r="BV303" i="1"/>
  <c r="T314" i="1"/>
  <c r="AA314" i="1" s="1"/>
  <c r="W314" i="1" a="1"/>
  <c r="W314" i="1" s="1"/>
  <c r="BM406" i="1"/>
  <c r="BM318" i="1"/>
  <c r="BJ363" i="1"/>
  <c r="BJ377" i="1" s="1"/>
  <c r="J365" i="1"/>
  <c r="J379" i="1" s="1"/>
  <c r="J362" i="1"/>
  <c r="O287" i="1"/>
  <c r="K296" i="1"/>
  <c r="BU293" i="1" a="1"/>
  <c r="BU293" i="1" s="1"/>
  <c r="BT295" i="1" a="1"/>
  <c r="BT295" i="1" s="1"/>
  <c r="H301" i="1"/>
  <c r="W303" i="1" a="1"/>
  <c r="W303" i="1" s="1"/>
  <c r="V322" i="1" a="1"/>
  <c r="V322" i="1" s="1"/>
  <c r="AV262" i="1" a="1"/>
  <c r="AV262" i="1" s="1"/>
  <c r="J276" i="1"/>
  <c r="AS274" i="1"/>
  <c r="AZ274" i="1" s="1"/>
  <c r="P287" i="1"/>
  <c r="BU295" i="1" a="1"/>
  <c r="BU295" i="1" s="1"/>
  <c r="BV295" i="1" s="1"/>
  <c r="BX295" i="1" s="1"/>
  <c r="BM363" i="1"/>
  <c r="BM377" i="1" s="1"/>
  <c r="L362" i="1"/>
  <c r="L376" i="1" s="1"/>
  <c r="W262" i="1" a="1"/>
  <c r="W262" i="1" s="1"/>
  <c r="BT270" i="1" a="1"/>
  <c r="BT270" i="1" s="1"/>
  <c r="BV270" i="1" s="1"/>
  <c r="BX270" i="1" s="1"/>
  <c r="V299" i="1" a="1"/>
  <c r="V299" i="1" s="1"/>
  <c r="X299" i="1" s="1"/>
  <c r="Z299" i="1" s="1"/>
  <c r="AZ299" i="1" s="1"/>
  <c r="M363" i="1"/>
  <c r="M377" i="1" s="1"/>
  <c r="M361" i="1"/>
  <c r="M365" i="1"/>
  <c r="M379" i="1" s="1"/>
  <c r="M364" i="1"/>
  <c r="M378" i="1" s="1"/>
  <c r="BU283" i="1" a="1"/>
  <c r="BU283" i="1" s="1"/>
  <c r="BU285" i="1" a="1"/>
  <c r="BU285" i="1" s="1"/>
  <c r="BV285" i="1" s="1"/>
  <c r="BX285" i="1" s="1"/>
  <c r="W290" i="1" a="1"/>
  <c r="W290" i="1" s="1"/>
  <c r="X290" i="1" s="1"/>
  <c r="Z290" i="1" s="1"/>
  <c r="BY290" i="1" s="1"/>
  <c r="BB301" i="1"/>
  <c r="M318" i="1"/>
  <c r="AU317" i="1" a="1"/>
  <c r="AU317" i="1" s="1"/>
  <c r="V323" i="1" a="1"/>
  <c r="V323" i="1" s="1"/>
  <c r="X323" i="1" s="1"/>
  <c r="H361" i="1"/>
  <c r="O365" i="1"/>
  <c r="O379" i="1" s="1"/>
  <c r="W336" i="1" a="1"/>
  <c r="W336" i="1" s="1"/>
  <c r="AM364" i="1"/>
  <c r="AM378" i="1" s="1"/>
  <c r="V340" i="1" a="1"/>
  <c r="V340" i="1" s="1"/>
  <c r="W341" i="1" a="1"/>
  <c r="W341" i="1" s="1"/>
  <c r="AC318" i="1"/>
  <c r="W320" i="1" a="1"/>
  <c r="W320" i="1" s="1"/>
  <c r="X320" i="1" s="1"/>
  <c r="Z320" i="1" s="1"/>
  <c r="AS320" i="1"/>
  <c r="AZ320" i="1" s="1"/>
  <c r="G362" i="1"/>
  <c r="G376" i="1" s="1"/>
  <c r="BN365" i="1"/>
  <c r="BN379" i="1" s="1"/>
  <c r="P362" i="1"/>
  <c r="AU331" i="1" a="1"/>
  <c r="AU331" i="1" s="1"/>
  <c r="L364" i="1"/>
  <c r="L378" i="1" s="1"/>
  <c r="AN363" i="1"/>
  <c r="AN377" i="1" s="1"/>
  <c r="AM318" i="1"/>
  <c r="V317" i="1" a="1"/>
  <c r="V317" i="1" s="1"/>
  <c r="V318" i="1" s="1"/>
  <c r="T317" i="1"/>
  <c r="AA317" i="1" s="1"/>
  <c r="AV317" i="1" a="1"/>
  <c r="AV317" i="1" s="1"/>
  <c r="BU323" i="1" a="1"/>
  <c r="BU323" i="1" s="1"/>
  <c r="BV323" i="1" s="1"/>
  <c r="BX323" i="1" s="1"/>
  <c r="V331" i="1" a="1"/>
  <c r="V331" i="1" s="1"/>
  <c r="R329" i="1"/>
  <c r="AO364" i="1"/>
  <c r="AO378" i="1" s="1"/>
  <c r="AO363" i="1"/>
  <c r="AO377" i="1" s="1"/>
  <c r="AO365" i="1"/>
  <c r="AO379" i="1" s="1"/>
  <c r="AC306" i="1"/>
  <c r="BY305" i="1"/>
  <c r="BT317" i="1" a="1"/>
  <c r="BT317" i="1" s="1"/>
  <c r="AG318" i="1"/>
  <c r="AU323" i="1" a="1"/>
  <c r="AU323" i="1" s="1"/>
  <c r="BR323" i="1"/>
  <c r="S328" i="1"/>
  <c r="T331" i="1"/>
  <c r="AS336" i="1"/>
  <c r="AS335" i="1"/>
  <c r="F408" i="1"/>
  <c r="F413" i="1" s="1"/>
  <c r="T304" i="1"/>
  <c r="AA304" i="1" s="1"/>
  <c r="AH318" i="1"/>
  <c r="O364" i="1"/>
  <c r="O378" i="1" s="1"/>
  <c r="BR299" i="1"/>
  <c r="BY299" i="1" s="1"/>
  <c r="AS304" i="1"/>
  <c r="D306" i="1"/>
  <c r="AU314" i="1" a="1"/>
  <c r="AU314" i="1" s="1"/>
  <c r="BU317" i="1" a="1"/>
  <c r="BU317" i="1" s="1"/>
  <c r="E407" i="1"/>
  <c r="E324" i="1"/>
  <c r="BC375" i="1"/>
  <c r="AD365" i="1"/>
  <c r="AD379" i="1" s="1"/>
  <c r="BT326" i="1" a="1"/>
  <c r="BT326" i="1" s="1"/>
  <c r="AE363" i="1"/>
  <c r="AE377" i="1" s="1"/>
  <c r="P363" i="1"/>
  <c r="P377" i="1" s="1"/>
  <c r="P361" i="1"/>
  <c r="AV316" i="1" a="1"/>
  <c r="AV316" i="1" s="1"/>
  <c r="BT316" i="1" a="1"/>
  <c r="BT316" i="1" s="1"/>
  <c r="G378" i="1"/>
  <c r="BE361" i="1"/>
  <c r="BE365" i="1"/>
  <c r="BE379" i="1" s="1"/>
  <c r="R334" i="1"/>
  <c r="V338" i="1" a="1"/>
  <c r="V338" i="1" s="1"/>
  <c r="X338" i="1" s="1"/>
  <c r="R335" i="1"/>
  <c r="V335" i="1" s="1" a="1"/>
  <c r="V335" i="1" s="1"/>
  <c r="R336" i="1"/>
  <c r="V336" i="1" s="1" a="1"/>
  <c r="V336" i="1" s="1"/>
  <c r="R333" i="1"/>
  <c r="V333" i="1" s="1" a="1"/>
  <c r="V333" i="1" s="1"/>
  <c r="R343" i="1"/>
  <c r="V343" i="1" s="1" a="1"/>
  <c r="V343" i="1" s="1"/>
  <c r="R341" i="1"/>
  <c r="R342" i="1"/>
  <c r="T289" i="1"/>
  <c r="AA289" i="1" s="1"/>
  <c r="AA291" i="1" s="1"/>
  <c r="BU320" i="1" a="1"/>
  <c r="BU320" i="1" s="1"/>
  <c r="BV320" i="1" s="1"/>
  <c r="BX320" i="1" s="1"/>
  <c r="BY320" i="1"/>
  <c r="AA322" i="1"/>
  <c r="AA324" i="1" s="1"/>
  <c r="D324" i="1"/>
  <c r="W322" i="1" a="1"/>
  <c r="W322" i="1" s="1"/>
  <c r="G377" i="1"/>
  <c r="BF363" i="1"/>
  <c r="BF377" i="1" s="1"/>
  <c r="BU326" i="1" a="1"/>
  <c r="BU326" i="1" s="1"/>
  <c r="BF365" i="1"/>
  <c r="BF379" i="1" s="1"/>
  <c r="W382" i="1" a="1"/>
  <c r="W382" i="1" s="1"/>
  <c r="T382" i="1"/>
  <c r="BD306" i="1"/>
  <c r="BD310" i="1" s="1"/>
  <c r="BR304" i="1"/>
  <c r="AD413" i="1"/>
  <c r="BC525" i="1"/>
  <c r="R327" i="1"/>
  <c r="H377" i="1"/>
  <c r="AN364" i="1"/>
  <c r="AN378" i="1" s="1"/>
  <c r="BG362" i="1"/>
  <c r="BG376" i="1" s="1"/>
  <c r="BG363" i="1"/>
  <c r="BG377" i="1" s="1"/>
  <c r="BG361" i="1"/>
  <c r="BT334" i="1" a="1"/>
  <c r="BT334" i="1" s="1"/>
  <c r="W304" i="1" a="1"/>
  <c r="W304" i="1" s="1"/>
  <c r="W316" i="1" a="1"/>
  <c r="W316" i="1" s="1"/>
  <c r="BB362" i="1"/>
  <c r="BB376" i="1" s="1"/>
  <c r="BH363" i="1"/>
  <c r="BH377" i="1" s="1"/>
  <c r="BH365" i="1"/>
  <c r="BH379" i="1" s="1"/>
  <c r="BB361" i="1"/>
  <c r="N306" i="1"/>
  <c r="AC361" i="1"/>
  <c r="R328" i="1"/>
  <c r="V328" i="1" s="1" a="1"/>
  <c r="V328" i="1" s="1"/>
  <c r="AG363" i="1"/>
  <c r="AG377" i="1" s="1"/>
  <c r="AG365" i="1"/>
  <c r="AG379" i="1" s="1"/>
  <c r="T285" i="1"/>
  <c r="AA285" i="1" s="1"/>
  <c r="AS308" i="1"/>
  <c r="AA316" i="1"/>
  <c r="AA318" i="1" s="1"/>
  <c r="AG525" i="1"/>
  <c r="BB318" i="1"/>
  <c r="AD361" i="1"/>
  <c r="AH363" i="1"/>
  <c r="AH377" i="1" s="1"/>
  <c r="AH361" i="1"/>
  <c r="E364" i="1"/>
  <c r="BV359" i="1"/>
  <c r="D291" i="1"/>
  <c r="AS298" i="1"/>
  <c r="AS300" i="1"/>
  <c r="T305" i="1"/>
  <c r="AA305" i="1" s="1"/>
  <c r="G318" i="1"/>
  <c r="AI361" i="1"/>
  <c r="BT352" i="1" a="1"/>
  <c r="BT352" i="1" s="1"/>
  <c r="BP351" i="1"/>
  <c r="BP350" i="1"/>
  <c r="BP347" i="1"/>
  <c r="BP349" i="1"/>
  <c r="BP348" i="1"/>
  <c r="H413" i="1"/>
  <c r="BH413" i="1"/>
  <c r="BL324" i="1"/>
  <c r="AC362" i="1"/>
  <c r="AC376" i="1" s="1"/>
  <c r="AJ363" i="1"/>
  <c r="AJ377" i="1" s="1"/>
  <c r="AJ361" i="1"/>
  <c r="AJ365" i="1"/>
  <c r="AJ379" i="1" s="1"/>
  <c r="BL364" i="1"/>
  <c r="BL378" i="1" s="1"/>
  <c r="BB296" i="1"/>
  <c r="AA308" i="1"/>
  <c r="AE318" i="1"/>
  <c r="I525" i="1"/>
  <c r="BI525" i="1"/>
  <c r="BE318" i="1"/>
  <c r="AM361" i="1"/>
  <c r="AD376" i="1"/>
  <c r="BI362" i="1"/>
  <c r="BI376" i="1" s="1"/>
  <c r="G365" i="1"/>
  <c r="G379" i="1" s="1"/>
  <c r="BI365" i="1"/>
  <c r="BI379" i="1" s="1"/>
  <c r="AM362" i="1"/>
  <c r="AM376" i="1" s="1"/>
  <c r="BJ361" i="1"/>
  <c r="BJ364" i="1"/>
  <c r="BJ378" i="1" s="1"/>
  <c r="I318" i="1"/>
  <c r="K413" i="1"/>
  <c r="AL525" i="1"/>
  <c r="BT322" i="1" a="1"/>
  <c r="BT322" i="1" s="1"/>
  <c r="BT324" i="1" s="1"/>
  <c r="R330" i="1"/>
  <c r="K362" i="1"/>
  <c r="K376" i="1" s="1"/>
  <c r="K361" i="1"/>
  <c r="AM365" i="1"/>
  <c r="AM379" i="1" s="1"/>
  <c r="BP329" i="1"/>
  <c r="BT329" i="1" s="1" a="1"/>
  <c r="BT329" i="1" s="1"/>
  <c r="BP327" i="1"/>
  <c r="BT327" i="1" s="1" a="1"/>
  <c r="BT327" i="1" s="1"/>
  <c r="BT331" i="1" a="1"/>
  <c r="BT331" i="1" s="1"/>
  <c r="BU335" i="1" a="1"/>
  <c r="BU335" i="1" s="1"/>
  <c r="BV335" i="1" s="1"/>
  <c r="BX335" i="1" s="1"/>
  <c r="BT335" i="1" a="1"/>
  <c r="BT335" i="1" s="1"/>
  <c r="BK361" i="1"/>
  <c r="BB306" i="1"/>
  <c r="BT308" i="1" a="1"/>
  <c r="BT308" i="1" s="1"/>
  <c r="BV308" i="1" s="1"/>
  <c r="BX308" i="1" s="1"/>
  <c r="J318" i="1"/>
  <c r="L413" i="1"/>
  <c r="AH362" i="1"/>
  <c r="AH376" i="1" s="1"/>
  <c r="BL363" i="1"/>
  <c r="BL377" i="1" s="1"/>
  <c r="S330" i="1"/>
  <c r="W330" i="1" s="1" a="1"/>
  <c r="W330" i="1" s="1"/>
  <c r="BU330" i="1" a="1"/>
  <c r="BU330" i="1" s="1"/>
  <c r="L361" i="1"/>
  <c r="BQ327" i="1"/>
  <c r="BQ329" i="1"/>
  <c r="BU331" i="1" a="1"/>
  <c r="BU331" i="1" s="1"/>
  <c r="BV331" i="1" s="1"/>
  <c r="BR331" i="1"/>
  <c r="BT343" i="1" a="1"/>
  <c r="BT343" i="1" s="1"/>
  <c r="BU316" i="1" a="1"/>
  <c r="BU316" i="1" s="1"/>
  <c r="AN413" i="1"/>
  <c r="BJ413" i="1"/>
  <c r="AE361" i="1"/>
  <c r="I363" i="1"/>
  <c r="I377" i="1" s="1"/>
  <c r="AV330" i="1" a="1"/>
  <c r="AV330" i="1" s="1"/>
  <c r="AV331" i="1" a="1"/>
  <c r="AV331" i="1" s="1"/>
  <c r="AW331" i="1" s="1"/>
  <c r="BU337" i="1" a="1"/>
  <c r="BU337" i="1" s="1"/>
  <c r="BJ362" i="1"/>
  <c r="BJ376" i="1" s="1"/>
  <c r="S344" i="1"/>
  <c r="V345" i="1" a="1"/>
  <c r="V345" i="1" s="1"/>
  <c r="V348" i="1" a="1"/>
  <c r="V348" i="1" s="1"/>
  <c r="W356" i="1" a="1"/>
  <c r="W356" i="1" s="1"/>
  <c r="BU383" i="1" a="1"/>
  <c r="BU383" i="1" s="1"/>
  <c r="BV383" i="1" s="1"/>
  <c r="BX383" i="1" s="1"/>
  <c r="BR383" i="1"/>
  <c r="BY383" i="1" s="1"/>
  <c r="BM388" i="1"/>
  <c r="BM410" i="1"/>
  <c r="BT390" i="1" a="1"/>
  <c r="BT390" i="1" s="1"/>
  <c r="AO413" i="1"/>
  <c r="AF363" i="1"/>
  <c r="AF377" i="1" s="1"/>
  <c r="W331" i="1" a="1"/>
  <c r="W331" i="1" s="1"/>
  <c r="X331" i="1" s="1"/>
  <c r="BL361" i="1"/>
  <c r="BJ365" i="1"/>
  <c r="BJ379" i="1" s="1"/>
  <c r="AQ351" i="1"/>
  <c r="AQ348" i="1"/>
  <c r="AU352" i="1" a="1"/>
  <c r="AU352" i="1" s="1"/>
  <c r="AQ347" i="1"/>
  <c r="AS347" i="1" s="1"/>
  <c r="F362" i="1"/>
  <c r="F376" i="1" s="1"/>
  <c r="V357" i="1" a="1"/>
  <c r="V357" i="1" s="1"/>
  <c r="AM408" i="1"/>
  <c r="AM413" i="1" s="1"/>
  <c r="BL413" i="1"/>
  <c r="BC363" i="1"/>
  <c r="BC377" i="1" s="1"/>
  <c r="S342" i="1"/>
  <c r="J408" i="1"/>
  <c r="J413" i="1" s="1"/>
  <c r="K409" i="1"/>
  <c r="K384" i="1"/>
  <c r="S333" i="1"/>
  <c r="S370" i="1"/>
  <c r="W370" i="1" s="1" a="1"/>
  <c r="W370" i="1" s="1"/>
  <c r="L409" i="1"/>
  <c r="L384" i="1"/>
  <c r="W317" i="1" a="1"/>
  <c r="W317" i="1" s="1"/>
  <c r="X317" i="1" s="1"/>
  <c r="Z317" i="1" s="1"/>
  <c r="AO361" i="1"/>
  <c r="AQ336" i="1"/>
  <c r="AU336" i="1" s="1" a="1"/>
  <c r="AU336" i="1" s="1"/>
  <c r="BN361" i="1"/>
  <c r="AR341" i="1"/>
  <c r="AV341" i="1" s="1" a="1"/>
  <c r="AV341" i="1" s="1"/>
  <c r="BN362" i="1"/>
  <c r="BN376" i="1" s="1"/>
  <c r="V372" i="1" a="1"/>
  <c r="V372" i="1" s="1"/>
  <c r="W329" i="1" a="1"/>
  <c r="W329" i="1" s="1"/>
  <c r="AQ333" i="1"/>
  <c r="AU333" i="1" s="1" a="1"/>
  <c r="AU333" i="1" s="1"/>
  <c r="AV336" i="1" a="1"/>
  <c r="AV336" i="1" s="1"/>
  <c r="AU343" i="1" a="1"/>
  <c r="AU343" i="1" s="1"/>
  <c r="T348" i="1"/>
  <c r="AA348" i="1" s="1"/>
  <c r="T347" i="1"/>
  <c r="BM364" i="1"/>
  <c r="BM378" i="1" s="1"/>
  <c r="BP336" i="1"/>
  <c r="AU341" i="1" a="1"/>
  <c r="AU341" i="1" s="1"/>
  <c r="BU340" i="1" a="1"/>
  <c r="BU340" i="1" s="1"/>
  <c r="BC364" i="1"/>
  <c r="BC378" i="1" s="1"/>
  <c r="BU351" i="1" a="1"/>
  <c r="BU351" i="1" s="1"/>
  <c r="G361" i="1"/>
  <c r="N408" i="1"/>
  <c r="N413" i="1" s="1"/>
  <c r="BE388" i="1"/>
  <c r="BU386" i="1" a="1"/>
  <c r="BU386" i="1" s="1"/>
  <c r="AV340" i="1" a="1"/>
  <c r="AV340" i="1" s="1"/>
  <c r="AW340" i="1" s="1"/>
  <c r="AY340" i="1" s="1"/>
  <c r="BE362" i="1"/>
  <c r="BE376" i="1" s="1"/>
  <c r="AJ384" i="1"/>
  <c r="AV382" i="1" a="1"/>
  <c r="AV382" i="1" s="1"/>
  <c r="V351" i="1" a="1"/>
  <c r="V351" i="1" s="1"/>
  <c r="BF364" i="1"/>
  <c r="BF378" i="1" s="1"/>
  <c r="BE409" i="1"/>
  <c r="BE384" i="1"/>
  <c r="AE364" i="1"/>
  <c r="AE378" i="1" s="1"/>
  <c r="AU354" i="1" a="1"/>
  <c r="AU354" i="1" s="1"/>
  <c r="S371" i="1"/>
  <c r="S368" i="1"/>
  <c r="W373" i="1" a="1"/>
  <c r="W373" i="1" s="1"/>
  <c r="X373" i="1" s="1"/>
  <c r="T373" i="1"/>
  <c r="AU342" i="1" a="1"/>
  <c r="AU342" i="1" s="1"/>
  <c r="AN365" i="1"/>
  <c r="AN379" i="1" s="1"/>
  <c r="BM361" i="1"/>
  <c r="AA351" i="1"/>
  <c r="W349" i="1" a="1"/>
  <c r="W349" i="1" s="1"/>
  <c r="BU348" i="1" a="1"/>
  <c r="BU348" i="1" s="1"/>
  <c r="AV355" i="1" a="1"/>
  <c r="AV355" i="1" s="1"/>
  <c r="BE408" i="1"/>
  <c r="BE413" i="1" s="1"/>
  <c r="AV347" i="1" a="1"/>
  <c r="AV347" i="1" s="1"/>
  <c r="AN361" i="1"/>
  <c r="AN362" i="1"/>
  <c r="AN376" i="1" s="1"/>
  <c r="BM362" i="1"/>
  <c r="BM376" i="1" s="1"/>
  <c r="BM365" i="1"/>
  <c r="BM379" i="1" s="1"/>
  <c r="AH364" i="1"/>
  <c r="AH378" i="1" s="1"/>
  <c r="AV349" i="1" a="1"/>
  <c r="AV349" i="1" s="1"/>
  <c r="S355" i="1"/>
  <c r="S357" i="1"/>
  <c r="S372" i="1"/>
  <c r="W372" i="1" s="1" a="1"/>
  <c r="W372" i="1" s="1"/>
  <c r="X372" i="1" s="1"/>
  <c r="Z372" i="1" s="1"/>
  <c r="S334" i="1"/>
  <c r="S337" i="1"/>
  <c r="W345" i="1" a="1"/>
  <c r="W345" i="1" s="1"/>
  <c r="X345" i="1" s="1"/>
  <c r="S343" i="1"/>
  <c r="W343" i="1" s="1" a="1"/>
  <c r="W343" i="1" s="1"/>
  <c r="S340" i="1"/>
  <c r="W340" i="1" s="1" a="1"/>
  <c r="W340" i="1" s="1"/>
  <c r="X340" i="1" s="1"/>
  <c r="Z340" i="1" s="1"/>
  <c r="AI364" i="1"/>
  <c r="AI378" i="1" s="1"/>
  <c r="S354" i="1"/>
  <c r="T359" i="1"/>
  <c r="BP356" i="1"/>
  <c r="BP358" i="1"/>
  <c r="BP354" i="1"/>
  <c r="AU382" i="1" a="1"/>
  <c r="AU382" i="1" s="1"/>
  <c r="BU382" i="1" a="1"/>
  <c r="BU382" i="1" s="1"/>
  <c r="BU336" i="1" a="1"/>
  <c r="BU336" i="1" s="1"/>
  <c r="T338" i="1"/>
  <c r="BU338" i="1" a="1"/>
  <c r="BU338" i="1" s="1"/>
  <c r="V344" i="1" a="1"/>
  <c r="V344" i="1" s="1"/>
  <c r="T345" i="1"/>
  <c r="AS345" i="1"/>
  <c r="V347" i="1" a="1"/>
  <c r="V347" i="1" s="1"/>
  <c r="I364" i="1"/>
  <c r="I378" i="1" s="1"/>
  <c r="BL365" i="1"/>
  <c r="BL379" i="1" s="1"/>
  <c r="V359" i="1" a="1"/>
  <c r="V359" i="1" s="1"/>
  <c r="BQ355" i="1"/>
  <c r="BQ358" i="1"/>
  <c r="BR359" i="1"/>
  <c r="BQ354" i="1"/>
  <c r="AA383" i="1"/>
  <c r="BF413" i="1"/>
  <c r="E361" i="1"/>
  <c r="BR338" i="1"/>
  <c r="BR342" i="1"/>
  <c r="AR344" i="1"/>
  <c r="AV345" i="1" a="1"/>
  <c r="AV345" i="1" s="1"/>
  <c r="BT345" i="1" a="1"/>
  <c r="BT345" i="1" s="1"/>
  <c r="W348" i="1" a="1"/>
  <c r="W348" i="1" s="1"/>
  <c r="BE364" i="1"/>
  <c r="BE378" i="1" s="1"/>
  <c r="AS359" i="1"/>
  <c r="BT359" i="1" a="1"/>
  <c r="BT359" i="1" s="1"/>
  <c r="BT386" i="1" a="1"/>
  <c r="BT386" i="1" s="1"/>
  <c r="BT388" i="1" s="1"/>
  <c r="O525" i="1"/>
  <c r="AK525" i="1"/>
  <c r="BG525" i="1"/>
  <c r="S335" i="1"/>
  <c r="W335" i="1" s="1" a="1"/>
  <c r="W335" i="1" s="1"/>
  <c r="X335" i="1" s="1"/>
  <c r="Z335" i="1" s="1"/>
  <c r="V337" i="1" a="1"/>
  <c r="V337" i="1" s="1"/>
  <c r="BT338" i="1" a="1"/>
  <c r="BT338" i="1" s="1"/>
  <c r="AU340" i="1" a="1"/>
  <c r="AU340" i="1" s="1"/>
  <c r="AV343" i="1" a="1"/>
  <c r="AV343" i="1" s="1"/>
  <c r="AV351" i="1" a="1"/>
  <c r="AV351" i="1" s="1"/>
  <c r="BC362" i="1"/>
  <c r="AQ358" i="1"/>
  <c r="W359" i="1" a="1"/>
  <c r="W359" i="1" s="1"/>
  <c r="AU359" i="1" a="1"/>
  <c r="AU359" i="1" s="1"/>
  <c r="AW359" i="1" s="1"/>
  <c r="AU345" i="1" a="1"/>
  <c r="AU345" i="1" s="1"/>
  <c r="BU345" i="1" a="1"/>
  <c r="BU345" i="1" s="1"/>
  <c r="BV345" i="1" s="1"/>
  <c r="BU371" i="1" a="1"/>
  <c r="BU371" i="1" s="1"/>
  <c r="BJ384" i="1"/>
  <c r="W397" i="1" a="1"/>
  <c r="W397" i="1" s="1"/>
  <c r="X397" i="1" s="1"/>
  <c r="Z397" i="1" s="1"/>
  <c r="AR354" i="1"/>
  <c r="R372" i="1"/>
  <c r="V373" i="1" a="1"/>
  <c r="V373" i="1" s="1"/>
  <c r="E388" i="1"/>
  <c r="W386" i="1" a="1"/>
  <c r="W386" i="1" s="1"/>
  <c r="AA397" i="1"/>
  <c r="V352" i="1" a="1"/>
  <c r="V352" i="1" s="1"/>
  <c r="AS349" i="1"/>
  <c r="BQ349" i="1"/>
  <c r="BU352" i="1" a="1"/>
  <c r="BU352" i="1" s="1"/>
  <c r="BV352" i="1" s="1"/>
  <c r="BB408" i="1"/>
  <c r="BB413" i="1" s="1"/>
  <c r="BT369" i="1" a="1"/>
  <c r="BT369" i="1" s="1"/>
  <c r="BT372" i="1" a="1"/>
  <c r="BT372" i="1" s="1"/>
  <c r="BB378" i="1"/>
  <c r="AS352" i="1"/>
  <c r="BR352" i="1"/>
  <c r="AC408" i="1"/>
  <c r="AV373" i="1" a="1"/>
  <c r="AV373" i="1" s="1"/>
  <c r="AU373" i="1" a="1"/>
  <c r="AU373" i="1" s="1"/>
  <c r="AL384" i="1"/>
  <c r="AV383" i="1" a="1"/>
  <c r="AV383" i="1" s="1"/>
  <c r="AW383" i="1" s="1"/>
  <c r="AY383" i="1" s="1"/>
  <c r="BB411" i="1"/>
  <c r="BU391" i="1" a="1"/>
  <c r="BU391" i="1" s="1"/>
  <c r="BV391" i="1" s="1"/>
  <c r="BX391" i="1" s="1"/>
  <c r="BQ347" i="1"/>
  <c r="W352" i="1" a="1"/>
  <c r="W352" i="1" s="1"/>
  <c r="AV357" i="1" a="1"/>
  <c r="AV357" i="1" s="1"/>
  <c r="AD408" i="1"/>
  <c r="AV370" i="1" a="1"/>
  <c r="AV370" i="1" s="1"/>
  <c r="M384" i="1"/>
  <c r="W383" i="1" a="1"/>
  <c r="W383" i="1" s="1"/>
  <c r="X383" i="1" s="1"/>
  <c r="Z383" i="1" s="1"/>
  <c r="AL388" i="1"/>
  <c r="E489" i="1"/>
  <c r="AA391" i="1"/>
  <c r="W394" i="1" a="1"/>
  <c r="W394" i="1" s="1"/>
  <c r="T394" i="1"/>
  <c r="AV352" i="1" a="1"/>
  <c r="AV352" i="1" s="1"/>
  <c r="AW352" i="1" s="1"/>
  <c r="BT355" i="1" a="1"/>
  <c r="BT355" i="1" s="1"/>
  <c r="BU370" i="1" a="1"/>
  <c r="BU370" i="1" s="1"/>
  <c r="AF408" i="1"/>
  <c r="BU387" i="1" a="1"/>
  <c r="BU387" i="1" s="1"/>
  <c r="BV387" i="1" s="1"/>
  <c r="BX387" i="1" s="1"/>
  <c r="BB410" i="1"/>
  <c r="BT387" i="1" a="1"/>
  <c r="BT387" i="1" s="1"/>
  <c r="AC411" i="1"/>
  <c r="AD411" i="1"/>
  <c r="AD392" i="1"/>
  <c r="BM412" i="1"/>
  <c r="BM398" i="1"/>
  <c r="BT397" i="1" a="1"/>
  <c r="BT397" i="1" s="1"/>
  <c r="BT398" i="1" s="1"/>
  <c r="AF388" i="1"/>
  <c r="BH392" i="1"/>
  <c r="BV450" i="1"/>
  <c r="BX450" i="1" s="1"/>
  <c r="G408" i="1"/>
  <c r="G413" i="1" s="1"/>
  <c r="AJ408" i="1"/>
  <c r="AJ413" i="1" s="1"/>
  <c r="AJ378" i="1"/>
  <c r="BJ408" i="1"/>
  <c r="BU368" i="1" a="1"/>
  <c r="BU368" i="1" s="1"/>
  <c r="AC410" i="1"/>
  <c r="AC413" i="1" s="1"/>
  <c r="AU387" i="1" a="1"/>
  <c r="AU387" i="1" s="1"/>
  <c r="AU388" i="1" s="1"/>
  <c r="H408" i="1"/>
  <c r="V369" i="1" a="1"/>
  <c r="V369" i="1" s="1"/>
  <c r="H378" i="1"/>
  <c r="BK408" i="1"/>
  <c r="BK413" i="1" s="1"/>
  <c r="AA394" i="1"/>
  <c r="AJ411" i="1"/>
  <c r="AJ392" i="1"/>
  <c r="AI409" i="1"/>
  <c r="AN408" i="1"/>
  <c r="BN363" i="1"/>
  <c r="BN377" i="1" s="1"/>
  <c r="D365" i="1"/>
  <c r="D379" i="1" s="1"/>
  <c r="R370" i="1"/>
  <c r="BT373" i="1" a="1"/>
  <c r="BT373" i="1" s="1"/>
  <c r="BV373" i="1" s="1"/>
  <c r="D384" i="1"/>
  <c r="AA382" i="1"/>
  <c r="AA384" i="1" s="1"/>
  <c r="AC388" i="1"/>
  <c r="AV386" i="1" a="1"/>
  <c r="AV386" i="1" s="1"/>
  <c r="V390" i="1" a="1"/>
  <c r="V390" i="1" s="1"/>
  <c r="AS368" i="1"/>
  <c r="AO408" i="1"/>
  <c r="BT383" i="1" a="1"/>
  <c r="BT383" i="1" s="1"/>
  <c r="BT384" i="1" s="1"/>
  <c r="V397" i="1" a="1"/>
  <c r="V397" i="1" s="1"/>
  <c r="BM408" i="1"/>
  <c r="G384" i="1"/>
  <c r="AC392" i="1"/>
  <c r="BC493" i="1"/>
  <c r="BP368" i="1"/>
  <c r="V371" i="1" a="1"/>
  <c r="V371" i="1" s="1"/>
  <c r="BN408" i="1"/>
  <c r="D409" i="1"/>
  <c r="D413" i="1" s="1"/>
  <c r="V383" i="1" a="1"/>
  <c r="V383" i="1" s="1"/>
  <c r="V384" i="1" s="1"/>
  <c r="AC409" i="1"/>
  <c r="AU383" i="1" a="1"/>
  <c r="AU383" i="1" s="1"/>
  <c r="V386" i="1" a="1"/>
  <c r="V386" i="1" s="1"/>
  <c r="V388" i="1" s="1"/>
  <c r="I384" i="1"/>
  <c r="AZ383" i="1"/>
  <c r="AV387" i="1" a="1"/>
  <c r="AV387" i="1" s="1"/>
  <c r="AS387" i="1"/>
  <c r="AZ387" i="1" s="1"/>
  <c r="AI392" i="1"/>
  <c r="V396" i="1" a="1"/>
  <c r="V396" i="1" s="1"/>
  <c r="V398" i="1" s="1"/>
  <c r="T396" i="1"/>
  <c r="AH410" i="1"/>
  <c r="J384" i="1"/>
  <c r="V387" i="1" a="1"/>
  <c r="V387" i="1" s="1"/>
  <c r="BT424" i="1"/>
  <c r="AA430" i="1"/>
  <c r="BR373" i="1"/>
  <c r="AF409" i="1"/>
  <c r="AF384" i="1"/>
  <c r="BR386" i="1"/>
  <c r="W387" i="1" a="1"/>
  <c r="W387" i="1" s="1"/>
  <c r="X387" i="1" s="1"/>
  <c r="Z387" i="1" s="1"/>
  <c r="T387" i="1"/>
  <c r="AA387" i="1" s="1"/>
  <c r="AA388" i="1" s="1"/>
  <c r="AU391" i="1" a="1"/>
  <c r="AU391" i="1" s="1"/>
  <c r="BT391" i="1" a="1"/>
  <c r="BT391" i="1" s="1"/>
  <c r="BB398" i="1"/>
  <c r="AC430" i="1"/>
  <c r="AV428" i="1" a="1"/>
  <c r="AV428" i="1" s="1"/>
  <c r="E408" i="1"/>
  <c r="E413" i="1" s="1"/>
  <c r="AH384" i="1"/>
  <c r="J392" i="1"/>
  <c r="V391" i="1" a="1"/>
  <c r="V391" i="1" s="1"/>
  <c r="BT394" i="1" a="1"/>
  <c r="BT394" i="1" s="1"/>
  <c r="AV396" i="1" a="1"/>
  <c r="AV396" i="1" s="1"/>
  <c r="AC398" i="1"/>
  <c r="AU396" i="1" a="1"/>
  <c r="AU396" i="1" s="1"/>
  <c r="AU398" i="1" s="1"/>
  <c r="AE411" i="1"/>
  <c r="AE413" i="1" s="1"/>
  <c r="S438" i="1"/>
  <c r="W435" i="1" a="1"/>
  <c r="W435" i="1" s="1"/>
  <c r="S439" i="1"/>
  <c r="T435" i="1"/>
  <c r="AV394" i="1" a="1"/>
  <c r="AV394" i="1" s="1"/>
  <c r="BN412" i="1"/>
  <c r="BU424" i="1"/>
  <c r="BV422" i="1"/>
  <c r="AA396" i="1"/>
  <c r="AA398" i="1" s="1"/>
  <c r="W396" i="1" a="1"/>
  <c r="W396" i="1" s="1"/>
  <c r="D398" i="1"/>
  <c r="V394" i="1" a="1"/>
  <c r="V394" i="1" s="1"/>
  <c r="AW402" i="1"/>
  <c r="AS402" i="1"/>
  <c r="E376" i="1"/>
  <c r="M408" i="1"/>
  <c r="AI408" i="1"/>
  <c r="AI413" i="1" s="1"/>
  <c r="AV368" i="1" a="1"/>
  <c r="AV368" i="1" s="1"/>
  <c r="BD384" i="1"/>
  <c r="L388" i="1"/>
  <c r="W390" i="1" a="1"/>
  <c r="W390" i="1" s="1"/>
  <c r="T390" i="1"/>
  <c r="AA390" i="1" s="1"/>
  <c r="AA392" i="1" s="1"/>
  <c r="BD411" i="1"/>
  <c r="BD413" i="1" s="1"/>
  <c r="BD392" i="1"/>
  <c r="BU390" i="1" a="1"/>
  <c r="BU390" i="1" s="1"/>
  <c r="AU394" i="1" a="1"/>
  <c r="AU394" i="1" s="1"/>
  <c r="BH408" i="1"/>
  <c r="BU394" i="1" a="1"/>
  <c r="BU394" i="1" s="1"/>
  <c r="P398" i="1"/>
  <c r="P412" i="1"/>
  <c r="P413" i="1" s="1"/>
  <c r="BU402" i="1" a="1"/>
  <c r="BU402" i="1" s="1"/>
  <c r="BT430" i="1"/>
  <c r="AV390" i="1" a="1"/>
  <c r="AV390" i="1" s="1"/>
  <c r="AU390" i="1" a="1"/>
  <c r="AU390" i="1" s="1"/>
  <c r="AU392" i="1" s="1"/>
  <c r="AU397" i="1" a="1"/>
  <c r="AU397" i="1" s="1"/>
  <c r="AW397" i="1" s="1"/>
  <c r="BU426" i="1" a="1"/>
  <c r="BU426" i="1" s="1"/>
  <c r="BV426" i="1" s="1"/>
  <c r="BX426" i="1" s="1"/>
  <c r="AD493" i="1"/>
  <c r="BE493" i="1"/>
  <c r="AE388" i="1"/>
  <c r="AH411" i="1"/>
  <c r="AH413" i="1" s="1"/>
  <c r="W416" i="1" a="1"/>
  <c r="W416" i="1" s="1"/>
  <c r="AV420" i="1" a="1"/>
  <c r="AV420" i="1" s="1"/>
  <c r="AW420" i="1" s="1"/>
  <c r="AY420" i="1" s="1"/>
  <c r="AM498" i="1"/>
  <c r="AM430" i="1"/>
  <c r="W445" i="1" a="1"/>
  <c r="W445" i="1" s="1"/>
  <c r="BU397" i="1" a="1"/>
  <c r="BU397" i="1" s="1"/>
  <c r="BR402" i="1"/>
  <c r="AS420" i="1"/>
  <c r="AF493" i="1"/>
  <c r="BG493" i="1"/>
  <c r="AN498" i="1"/>
  <c r="AN506" i="1" s="1"/>
  <c r="AN430" i="1"/>
  <c r="AN398" i="1"/>
  <c r="W400" i="1" a="1"/>
  <c r="W400" i="1" s="1"/>
  <c r="AO526" i="1"/>
  <c r="AG493" i="1"/>
  <c r="BG500" i="1"/>
  <c r="BG506" i="1" s="1"/>
  <c r="BG447" i="1"/>
  <c r="AU423" i="1" a="1"/>
  <c r="AU423" i="1" s="1"/>
  <c r="AU426" i="1" a="1"/>
  <c r="AU426" i="1" s="1"/>
  <c r="E493" i="1"/>
  <c r="AH493" i="1"/>
  <c r="AU429" i="1" a="1"/>
  <c r="AU429" i="1" s="1"/>
  <c r="L493" i="1"/>
  <c r="AV418" i="1" a="1"/>
  <c r="AV418" i="1" s="1"/>
  <c r="F489" i="1"/>
  <c r="F493" i="1"/>
  <c r="M493" i="1"/>
  <c r="AA436" i="1"/>
  <c r="X449" i="1"/>
  <c r="AS391" i="1"/>
  <c r="AZ391" i="1" s="1"/>
  <c r="X420" i="1"/>
  <c r="Z420" i="1" s="1"/>
  <c r="AO424" i="1"/>
  <c r="G489" i="1"/>
  <c r="G490" i="1"/>
  <c r="N493" i="1"/>
  <c r="BT442" i="1" a="1"/>
  <c r="BT442" i="1" s="1"/>
  <c r="E392" i="1"/>
  <c r="X423" i="1"/>
  <c r="Z423" i="1" s="1"/>
  <c r="AK493" i="1"/>
  <c r="BL430" i="1"/>
  <c r="I493" i="1"/>
  <c r="P498" i="1"/>
  <c r="P506" i="1" s="1"/>
  <c r="P430" i="1"/>
  <c r="V457" i="1"/>
  <c r="D504" i="1"/>
  <c r="AA466" i="1"/>
  <c r="W466" i="1" a="1"/>
  <c r="W466" i="1" s="1"/>
  <c r="BN493" i="1"/>
  <c r="AV435" i="1" a="1"/>
  <c r="AV435" i="1" s="1"/>
  <c r="H392" i="1"/>
  <c r="W391" i="1" a="1"/>
  <c r="W391" i="1" s="1"/>
  <c r="X391" i="1" s="1"/>
  <c r="Z391" i="1" s="1"/>
  <c r="D411" i="1"/>
  <c r="P424" i="1"/>
  <c r="AN424" i="1"/>
  <c r="W426" i="1" a="1"/>
  <c r="W426" i="1" s="1"/>
  <c r="X426" i="1" s="1"/>
  <c r="Z426" i="1" s="1"/>
  <c r="AZ426" i="1" s="1"/>
  <c r="T426" i="1"/>
  <c r="AA426" i="1" s="1"/>
  <c r="W429" i="1" a="1"/>
  <c r="W429" i="1" s="1"/>
  <c r="X429" i="1" s="1"/>
  <c r="Z429" i="1" s="1"/>
  <c r="T429" i="1"/>
  <c r="AM437" i="1"/>
  <c r="AV445" i="1" a="1"/>
  <c r="AV445" i="1" s="1"/>
  <c r="BU396" i="1" a="1"/>
  <c r="BU396" i="1" s="1"/>
  <c r="AU418" i="1" a="1"/>
  <c r="AU418" i="1" s="1"/>
  <c r="BT445" i="1" a="1"/>
  <c r="BT445" i="1" s="1"/>
  <c r="BB447" i="1"/>
  <c r="X460" i="1"/>
  <c r="Z460" i="1" s="1"/>
  <c r="AZ460" i="1" s="1"/>
  <c r="W422" i="1" a="1"/>
  <c r="W422" i="1" s="1"/>
  <c r="BH506" i="1"/>
  <c r="AU428" i="1" a="1"/>
  <c r="AU428" i="1" s="1"/>
  <c r="K437" i="1"/>
  <c r="AO490" i="1"/>
  <c r="BB424" i="1"/>
  <c r="AS433" i="1"/>
  <c r="AS431" i="1"/>
  <c r="AS432" i="1"/>
  <c r="BR416" i="1"/>
  <c r="AV422" i="1" a="1"/>
  <c r="AV422" i="1" s="1"/>
  <c r="AV426" i="1" a="1"/>
  <c r="AV426" i="1" s="1"/>
  <c r="O493" i="1"/>
  <c r="BJ498" i="1"/>
  <c r="BJ430" i="1"/>
  <c r="AS438" i="1"/>
  <c r="AS439" i="1"/>
  <c r="G398" i="1"/>
  <c r="BR400" i="1"/>
  <c r="V402" i="1" a="1"/>
  <c r="V402" i="1" s="1"/>
  <c r="W418" i="1" a="1"/>
  <c r="W418" i="1" s="1"/>
  <c r="BU430" i="1"/>
  <c r="BV428" i="1"/>
  <c r="BK498" i="1"/>
  <c r="BK506" i="1" s="1"/>
  <c r="BK430" i="1"/>
  <c r="BL497" i="1"/>
  <c r="BL506" i="1" s="1"/>
  <c r="BL424" i="1"/>
  <c r="BU435" i="1" a="1"/>
  <c r="BU435" i="1" s="1"/>
  <c r="AH398" i="1"/>
  <c r="AS400" i="1"/>
  <c r="T402" i="1"/>
  <c r="AA402" i="1" s="1"/>
  <c r="AA418" i="1"/>
  <c r="AI489" i="1"/>
  <c r="BU420" i="1" a="1"/>
  <c r="BU420" i="1" s="1"/>
  <c r="BV420" i="1" s="1"/>
  <c r="BX420" i="1" s="1"/>
  <c r="BM497" i="1"/>
  <c r="BM506" i="1" s="1"/>
  <c r="BM424" i="1"/>
  <c r="AV416" i="1" a="1"/>
  <c r="AV416" i="1" s="1"/>
  <c r="AH424" i="1"/>
  <c r="BN506" i="1"/>
  <c r="AR432" i="1"/>
  <c r="BR432" i="1"/>
  <c r="BT436" i="1" a="1"/>
  <c r="BT436" i="1" s="1"/>
  <c r="BV436" i="1" s="1"/>
  <c r="BX436" i="1" s="1"/>
  <c r="BI500" i="1"/>
  <c r="BI447" i="1"/>
  <c r="BI489" i="1" s="1"/>
  <c r="BB502" i="1"/>
  <c r="BU456" i="1" a="1"/>
  <c r="BU456" i="1" s="1"/>
  <c r="BV456" i="1" s="1"/>
  <c r="BX456" i="1" s="1"/>
  <c r="BT456" i="1" a="1"/>
  <c r="BT456" i="1" s="1"/>
  <c r="N424" i="1"/>
  <c r="S432" i="1"/>
  <c r="V435" i="1" a="1"/>
  <c r="V435" i="1" s="1"/>
  <c r="V437" i="1" s="1"/>
  <c r="AL437" i="1"/>
  <c r="W443" i="1" a="1"/>
  <c r="W443" i="1" s="1"/>
  <c r="X443" i="1" s="1"/>
  <c r="Z443" i="1" s="1"/>
  <c r="BF447" i="1"/>
  <c r="AI490" i="1"/>
  <c r="N501" i="1"/>
  <c r="N506" i="1" s="1"/>
  <c r="N451" i="1"/>
  <c r="J457" i="1"/>
  <c r="BT459" i="1" a="1"/>
  <c r="BT459" i="1" s="1"/>
  <c r="BU463" i="1" a="1"/>
  <c r="BU463" i="1" s="1"/>
  <c r="BH505" i="1"/>
  <c r="BH487" i="1"/>
  <c r="BU486" i="1" a="1"/>
  <c r="BU486" i="1" s="1"/>
  <c r="AA416" i="1"/>
  <c r="AA494" i="1" s="1"/>
  <c r="BU416" i="1" a="1"/>
  <c r="BU416" i="1" s="1"/>
  <c r="BR420" i="1"/>
  <c r="O424" i="1"/>
  <c r="O489" i="1" s="1"/>
  <c r="BF430" i="1"/>
  <c r="BP431" i="1"/>
  <c r="T432" i="1"/>
  <c r="AV436" i="1" a="1"/>
  <c r="AV436" i="1" s="1"/>
  <c r="AW436" i="1" s="1"/>
  <c r="AY436" i="1" s="1"/>
  <c r="AS436" i="1"/>
  <c r="D451" i="1"/>
  <c r="BU459" i="1" a="1"/>
  <c r="BU459" i="1" s="1"/>
  <c r="AV400" i="1" a="1"/>
  <c r="AV400" i="1" s="1"/>
  <c r="AW400" i="1" s="1"/>
  <c r="AY400" i="1" s="1"/>
  <c r="E506" i="1"/>
  <c r="AV423" i="1" a="1"/>
  <c r="AV423" i="1" s="1"/>
  <c r="AW423" i="1" s="1"/>
  <c r="AY423" i="1" s="1"/>
  <c r="BY423" i="1" s="1"/>
  <c r="K430" i="1"/>
  <c r="AS429" i="1"/>
  <c r="AO489" i="1"/>
  <c r="BR431" i="1"/>
  <c r="AU435" i="1" a="1"/>
  <c r="AU435" i="1" s="1"/>
  <c r="AU437" i="1" s="1"/>
  <c r="L451" i="1"/>
  <c r="BB501" i="1"/>
  <c r="BT450" i="1" a="1"/>
  <c r="BT450" i="1" s="1"/>
  <c r="BT451" i="1" s="1"/>
  <c r="BB451" i="1"/>
  <c r="BJ457" i="1"/>
  <c r="V456" i="1" a="1"/>
  <c r="V456" i="1" s="1"/>
  <c r="AU463" i="1" a="1"/>
  <c r="AU463" i="1" s="1"/>
  <c r="BC467" i="1"/>
  <c r="BC492" i="1" s="1"/>
  <c r="BT465" i="1" a="1"/>
  <c r="BT465" i="1" s="1"/>
  <c r="BT467" i="1" s="1"/>
  <c r="BT492" i="1" s="1"/>
  <c r="F526" i="1"/>
  <c r="BH430" i="1"/>
  <c r="AQ431" i="1"/>
  <c r="BC501" i="1"/>
  <c r="BC506" i="1" s="1"/>
  <c r="BC451" i="1"/>
  <c r="W456" i="1" a="1"/>
  <c r="W456" i="1" s="1"/>
  <c r="X456" i="1" s="1"/>
  <c r="Z456" i="1" s="1"/>
  <c r="AK457" i="1"/>
  <c r="R431" i="1"/>
  <c r="AR431" i="1"/>
  <c r="BT435" i="1" a="1"/>
  <c r="BT435" i="1" s="1"/>
  <c r="BT437" i="1" s="1"/>
  <c r="BC437" i="1"/>
  <c r="BJ447" i="1"/>
  <c r="W450" i="1" a="1"/>
  <c r="W450" i="1" s="1"/>
  <c r="W451" i="1" s="1"/>
  <c r="BD501" i="1"/>
  <c r="BD451" i="1"/>
  <c r="H451" i="1"/>
  <c r="AU459" i="1" a="1"/>
  <c r="AU459" i="1" s="1"/>
  <c r="BE467" i="1"/>
  <c r="BE492" i="1" s="1"/>
  <c r="H526" i="1"/>
  <c r="AD506" i="1"/>
  <c r="BU423" i="1" a="1"/>
  <c r="BU423" i="1" s="1"/>
  <c r="BV423" i="1" s="1"/>
  <c r="BX423" i="1" s="1"/>
  <c r="AV429" i="1" a="1"/>
  <c r="AV429" i="1" s="1"/>
  <c r="AW429" i="1" s="1"/>
  <c r="AY429" i="1" s="1"/>
  <c r="BY429" i="1" s="1"/>
  <c r="BU429" i="1" a="1"/>
  <c r="BU429" i="1" s="1"/>
  <c r="BV429" i="1" s="1"/>
  <c r="BX429" i="1" s="1"/>
  <c r="S431" i="1"/>
  <c r="AE493" i="1"/>
  <c r="AS442" i="1"/>
  <c r="AS443" i="1"/>
  <c r="AZ443" i="1" s="1"/>
  <c r="BT446" i="1" a="1"/>
  <c r="BT446" i="1" s="1"/>
  <c r="I451" i="1"/>
  <c r="I495" i="1" s="1"/>
  <c r="I519" i="1" s="1"/>
  <c r="AD502" i="1"/>
  <c r="AV456" i="1" a="1"/>
  <c r="AV456" i="1" s="1"/>
  <c r="AV459" i="1" a="1"/>
  <c r="AV459" i="1" s="1"/>
  <c r="BU471" i="1" a="1"/>
  <c r="BU471" i="1" s="1"/>
  <c r="BV471" i="1" s="1"/>
  <c r="BX471" i="1" s="1"/>
  <c r="BR471" i="1"/>
  <c r="AS418" i="1"/>
  <c r="BN489" i="1"/>
  <c r="T422" i="1"/>
  <c r="AA422" i="1" s="1"/>
  <c r="AA424" i="1" s="1"/>
  <c r="I506" i="1"/>
  <c r="AZ423" i="1"/>
  <c r="AL430" i="1"/>
  <c r="AA429" i="1"/>
  <c r="BE437" i="1"/>
  <c r="BU446" i="1" a="1"/>
  <c r="BU446" i="1" s="1"/>
  <c r="BV446" i="1" s="1"/>
  <c r="BX446" i="1" s="1"/>
  <c r="BL447" i="1"/>
  <c r="BL495" i="1" s="1"/>
  <c r="BL519" i="1" s="1"/>
  <c r="S452" i="1"/>
  <c r="AS459" i="1"/>
  <c r="AS485" i="1"/>
  <c r="V422" i="1" a="1"/>
  <c r="V422" i="1" s="1"/>
  <c r="V424" i="1" s="1"/>
  <c r="J506" i="1"/>
  <c r="AF526" i="1"/>
  <c r="BD424" i="1"/>
  <c r="BG437" i="1"/>
  <c r="BG495" i="1" s="1"/>
  <c r="BG519" i="1" s="1"/>
  <c r="BR438" i="1"/>
  <c r="BP439" i="1"/>
  <c r="V441" i="1" a="1"/>
  <c r="V441" i="1" s="1"/>
  <c r="AV443" i="1" a="1"/>
  <c r="AV443" i="1" s="1"/>
  <c r="BM447" i="1"/>
  <c r="BM495" i="1" s="1"/>
  <c r="BM519" i="1" s="1"/>
  <c r="V449" i="1" a="1"/>
  <c r="V449" i="1" s="1"/>
  <c r="AU449" i="1" a="1"/>
  <c r="AU449" i="1" s="1"/>
  <c r="AU451" i="1" s="1"/>
  <c r="BU449" i="1" a="1"/>
  <c r="BU449" i="1" s="1"/>
  <c r="AE501" i="1"/>
  <c r="AE506" i="1" s="1"/>
  <c r="AV450" i="1" a="1"/>
  <c r="AV450" i="1" s="1"/>
  <c r="AW450" i="1" s="1"/>
  <c r="AY450" i="1" s="1"/>
  <c r="AE451" i="1"/>
  <c r="BT455" i="1" a="1"/>
  <c r="BT455" i="1" s="1"/>
  <c r="AV465" i="1" a="1"/>
  <c r="AV465" i="1" s="1"/>
  <c r="K506" i="1"/>
  <c r="AG506" i="1"/>
  <c r="AC424" i="1"/>
  <c r="BB498" i="1"/>
  <c r="BB506" i="1" s="1"/>
  <c r="H493" i="1"/>
  <c r="AE437" i="1"/>
  <c r="AD489" i="1"/>
  <c r="BR449" i="1"/>
  <c r="AF451" i="1"/>
  <c r="L457" i="1"/>
  <c r="BU455" i="1" a="1"/>
  <c r="BU455" i="1" s="1"/>
  <c r="BK502" i="1"/>
  <c r="BK457" i="1"/>
  <c r="V459" i="1" a="1"/>
  <c r="V459" i="1" s="1"/>
  <c r="V461" i="1" s="1"/>
  <c r="V491" i="1" s="1"/>
  <c r="BT463" i="1" a="1"/>
  <c r="BT463" i="1" s="1"/>
  <c r="L506" i="1"/>
  <c r="AH526" i="1"/>
  <c r="BD506" i="1"/>
  <c r="BF424" i="1"/>
  <c r="D430" i="1"/>
  <c r="AI493" i="1"/>
  <c r="AU446" i="1" a="1"/>
  <c r="AU446" i="1" s="1"/>
  <c r="T449" i="1"/>
  <c r="AG451" i="1"/>
  <c r="M457" i="1"/>
  <c r="AS471" i="1"/>
  <c r="AZ471" i="1" s="1"/>
  <c r="AU471" i="1" a="1"/>
  <c r="AU471" i="1" s="1"/>
  <c r="AW471" i="1" s="1"/>
  <c r="AY471" i="1" s="1"/>
  <c r="BY471" i="1" s="1"/>
  <c r="BT418" i="1" a="1"/>
  <c r="BT418" i="1" s="1"/>
  <c r="AU422" i="1" a="1"/>
  <c r="AU422" i="1" s="1"/>
  <c r="M506" i="1"/>
  <c r="AI507" i="1"/>
  <c r="AI526" i="1"/>
  <c r="BE526" i="1"/>
  <c r="AJ430" i="1"/>
  <c r="J493" i="1"/>
  <c r="J437" i="1"/>
  <c r="V445" i="1" a="1"/>
  <c r="V445" i="1" s="1"/>
  <c r="V447" i="1" s="1"/>
  <c r="AS445" i="1"/>
  <c r="BU445" i="1" a="1"/>
  <c r="BU445" i="1" s="1"/>
  <c r="AV446" i="1" a="1"/>
  <c r="AV446" i="1" s="1"/>
  <c r="AW446" i="1" s="1"/>
  <c r="AY446" i="1" s="1"/>
  <c r="AH451" i="1"/>
  <c r="W459" i="1" a="1"/>
  <c r="W459" i="1" s="1"/>
  <c r="AG467" i="1"/>
  <c r="AG492" i="1" s="1"/>
  <c r="AU465" i="1" a="1"/>
  <c r="AU465" i="1" s="1"/>
  <c r="AJ506" i="1"/>
  <c r="BF506" i="1"/>
  <c r="BM437" i="1"/>
  <c r="AU445" i="1" a="1"/>
  <c r="AU445" i="1" s="1"/>
  <c r="BR445" i="1"/>
  <c r="J447" i="1"/>
  <c r="AV449" i="1" a="1"/>
  <c r="AV449" i="1" s="1"/>
  <c r="AJ502" i="1"/>
  <c r="AJ457" i="1"/>
  <c r="AV460" i="1" a="1"/>
  <c r="AV460" i="1" s="1"/>
  <c r="BU418" i="1" a="1"/>
  <c r="BU418" i="1" s="1"/>
  <c r="W428" i="1" a="1"/>
  <c r="W428" i="1" s="1"/>
  <c r="L437" i="1"/>
  <c r="L495" i="1" s="1"/>
  <c r="L519" i="1" s="1"/>
  <c r="V443" i="1" a="1"/>
  <c r="V443" i="1" s="1"/>
  <c r="T446" i="1"/>
  <c r="AW455" i="1"/>
  <c r="AV457" i="1"/>
  <c r="AA461" i="1"/>
  <c r="AA491" i="1" s="1"/>
  <c r="M437" i="1"/>
  <c r="M495" i="1" s="1"/>
  <c r="M519" i="1" s="1"/>
  <c r="BU442" i="1" a="1"/>
  <c r="BU442" i="1" s="1"/>
  <c r="R453" i="1"/>
  <c r="AS455" i="1"/>
  <c r="L461" i="1"/>
  <c r="L491" i="1" s="1"/>
  <c r="F467" i="1"/>
  <c r="F492" i="1" s="1"/>
  <c r="AA465" i="1"/>
  <c r="AA467" i="1" s="1"/>
  <c r="AA492" i="1" s="1"/>
  <c r="AM506" i="1"/>
  <c r="BQ433" i="1"/>
  <c r="BQ431" i="1"/>
  <c r="AK437" i="1"/>
  <c r="W442" i="1" a="1"/>
  <c r="W442" i="1" s="1"/>
  <c r="AQ442" i="1"/>
  <c r="AA449" i="1"/>
  <c r="AA451" i="1" s="1"/>
  <c r="W455" i="1" a="1"/>
  <c r="W455" i="1" s="1"/>
  <c r="AQ443" i="1"/>
  <c r="AA445" i="1"/>
  <c r="D447" i="1"/>
  <c r="W446" i="1" a="1"/>
  <c r="W446" i="1" s="1"/>
  <c r="X446" i="1" s="1"/>
  <c r="Z446" i="1" s="1"/>
  <c r="BU467" i="1"/>
  <c r="BU492" i="1" s="1"/>
  <c r="BE461" i="1"/>
  <c r="BE491" i="1" s="1"/>
  <c r="V479" i="1" a="1"/>
  <c r="V479" i="1" s="1"/>
  <c r="BJ505" i="1"/>
  <c r="BJ506" i="1" s="1"/>
  <c r="BJ487" i="1"/>
  <c r="BJ495" i="1" s="1"/>
  <c r="BJ519" i="1" s="1"/>
  <c r="V436" i="1" a="1"/>
  <c r="V436" i="1" s="1"/>
  <c r="BP443" i="1"/>
  <c r="BR446" i="1"/>
  <c r="T450" i="1"/>
  <c r="AA450" i="1" s="1"/>
  <c r="BR455" i="1"/>
  <c r="BR459" i="1"/>
  <c r="V460" i="1" a="1"/>
  <c r="V460" i="1" s="1"/>
  <c r="AU469" i="1" a="1"/>
  <c r="AU469" i="1" s="1"/>
  <c r="W479" i="1" a="1"/>
  <c r="W479" i="1" s="1"/>
  <c r="X479" i="1" s="1"/>
  <c r="Z479" i="1" s="1"/>
  <c r="W485" i="1" a="1"/>
  <c r="W485" i="1" s="1"/>
  <c r="AA455" i="1"/>
  <c r="BH492" i="1"/>
  <c r="AL492" i="1"/>
  <c r="AU483" i="1" a="1"/>
  <c r="AU483" i="1" s="1"/>
  <c r="BI506" i="1"/>
  <c r="AZ429" i="1"/>
  <c r="W436" i="1" a="1"/>
  <c r="W436" i="1" s="1"/>
  <c r="X436" i="1" s="1"/>
  <c r="Z436" i="1" s="1"/>
  <c r="AA446" i="1"/>
  <c r="T456" i="1"/>
  <c r="AA456" i="1" s="1"/>
  <c r="F461" i="1"/>
  <c r="F491" i="1" s="1"/>
  <c r="T460" i="1"/>
  <c r="AA460" i="1" s="1"/>
  <c r="AK467" i="1"/>
  <c r="AK492" i="1" s="1"/>
  <c r="AM467" i="1"/>
  <c r="AM492" i="1" s="1"/>
  <c r="V477" i="1" a="1"/>
  <c r="V477" i="1" s="1"/>
  <c r="AU436" i="1" a="1"/>
  <c r="AU436" i="1" s="1"/>
  <c r="AC500" i="1"/>
  <c r="AC506" i="1" s="1"/>
  <c r="AZ446" i="1"/>
  <c r="AU450" i="1" a="1"/>
  <c r="AU450" i="1" s="1"/>
  <c r="F457" i="1"/>
  <c r="AN467" i="1"/>
  <c r="AN492" i="1" s="1"/>
  <c r="BU469" i="1" a="1"/>
  <c r="BU469" i="1" s="1"/>
  <c r="AA473" i="1"/>
  <c r="AU485" i="1" a="1"/>
  <c r="AU485" i="1" s="1"/>
  <c r="AW485" i="1" s="1"/>
  <c r="AC487" i="1"/>
  <c r="AC495" i="1" s="1"/>
  <c r="AC519" i="1" s="1"/>
  <c r="BC495" i="1"/>
  <c r="BC519" i="1" s="1"/>
  <c r="G487" i="1"/>
  <c r="G495" i="1" s="1"/>
  <c r="G519" i="1" s="1"/>
  <c r="G505" i="1"/>
  <c r="G506" i="1" s="1"/>
  <c r="AK505" i="1"/>
  <c r="AK506" i="1" s="1"/>
  <c r="AK487" i="1"/>
  <c r="J451" i="1"/>
  <c r="BU460" i="1" a="1"/>
  <c r="BU460" i="1" s="1"/>
  <c r="W463" i="1" a="1"/>
  <c r="W463" i="1" s="1"/>
  <c r="X463" i="1" s="1"/>
  <c r="Z463" i="1" s="1"/>
  <c r="AZ463" i="1" s="1"/>
  <c r="BK492" i="1"/>
  <c r="AO492" i="1"/>
  <c r="BT475" i="1" a="1"/>
  <c r="BT475" i="1" s="1"/>
  <c r="D487" i="1"/>
  <c r="V485" i="1" a="1"/>
  <c r="V485" i="1" s="1"/>
  <c r="V487" i="1" s="1"/>
  <c r="AD495" i="1"/>
  <c r="AD519" i="1" s="1"/>
  <c r="BD495" i="1"/>
  <c r="BD519" i="1" s="1"/>
  <c r="AL505" i="1"/>
  <c r="AL506" i="1" s="1"/>
  <c r="AL487" i="1"/>
  <c r="AL495" i="1" s="1"/>
  <c r="AL519" i="1" s="1"/>
  <c r="T511" i="1"/>
  <c r="AA511" i="1" s="1"/>
  <c r="BR436" i="1"/>
  <c r="T441" i="1"/>
  <c r="K451" i="1"/>
  <c r="V450" i="1" a="1"/>
  <c r="V450" i="1" s="1"/>
  <c r="D501" i="1"/>
  <c r="BR450" i="1"/>
  <c r="BD457" i="1"/>
  <c r="AU460" i="1" a="1"/>
  <c r="AU460" i="1" s="1"/>
  <c r="BR460" i="1"/>
  <c r="O492" i="1"/>
  <c r="BL492" i="1"/>
  <c r="V469" i="1" a="1"/>
  <c r="V469" i="1" s="1"/>
  <c r="W475" i="1" a="1"/>
  <c r="W475" i="1" s="1"/>
  <c r="X475" i="1" s="1"/>
  <c r="Z475" i="1" s="1"/>
  <c r="BU475" i="1" a="1"/>
  <c r="BU475" i="1" s="1"/>
  <c r="E495" i="1"/>
  <c r="E519" i="1" s="1"/>
  <c r="AE495" i="1"/>
  <c r="AE519" i="1" s="1"/>
  <c r="W511" i="1" a="1"/>
  <c r="W511" i="1" s="1"/>
  <c r="X511" i="1" s="1"/>
  <c r="Z511" i="1" s="1"/>
  <c r="AZ511" i="1" s="1"/>
  <c r="BE457" i="1"/>
  <c r="J461" i="1"/>
  <c r="J491" i="1" s="1"/>
  <c r="BT460" i="1" a="1"/>
  <c r="BT460" i="1" s="1"/>
  <c r="P467" i="1"/>
  <c r="P492" i="1" s="1"/>
  <c r="W469" i="1" a="1"/>
  <c r="W469" i="1" s="1"/>
  <c r="X469" i="1" s="1"/>
  <c r="Z469" i="1" s="1"/>
  <c r="AZ469" i="1" s="1"/>
  <c r="T469" i="1"/>
  <c r="BU477" i="1" a="1"/>
  <c r="BU477" i="1" s="1"/>
  <c r="BT477" i="1" a="1"/>
  <c r="BT477" i="1" s="1"/>
  <c r="AA479" i="1"/>
  <c r="V483" i="1" a="1"/>
  <c r="V483" i="1" s="1"/>
  <c r="BF495" i="1"/>
  <c r="BF519" i="1" s="1"/>
  <c r="AG457" i="1"/>
  <c r="BF457" i="1"/>
  <c r="AG461" i="1"/>
  <c r="AG491" i="1" s="1"/>
  <c r="AF461" i="1"/>
  <c r="AF491" i="1" s="1"/>
  <c r="V465" i="1" a="1"/>
  <c r="V465" i="1" s="1"/>
  <c r="BT466" i="1" a="1"/>
  <c r="BT466" i="1" s="1"/>
  <c r="BJ492" i="1"/>
  <c r="AV469" i="1" a="1"/>
  <c r="AV469" i="1" s="1"/>
  <c r="AW469" i="1" s="1"/>
  <c r="AY469" i="1" s="1"/>
  <c r="BY469" i="1" s="1"/>
  <c r="AV477" i="1" a="1"/>
  <c r="AV477" i="1" s="1"/>
  <c r="AW477" i="1" s="1"/>
  <c r="AY477" i="1" s="1"/>
  <c r="BT481" i="1" a="1"/>
  <c r="BT481" i="1" s="1"/>
  <c r="BV481" i="1" s="1"/>
  <c r="BX481" i="1" s="1"/>
  <c r="BR481" i="1"/>
  <c r="W483" i="1" a="1"/>
  <c r="W483" i="1" s="1"/>
  <c r="W441" i="1" a="1"/>
  <c r="W441" i="1" s="1"/>
  <c r="AK451" i="1"/>
  <c r="AC502" i="1"/>
  <c r="AU456" i="1" a="1"/>
  <c r="AU456" i="1" s="1"/>
  <c r="AU457" i="1" s="1"/>
  <c r="AZ456" i="1"/>
  <c r="AV463" i="1" a="1"/>
  <c r="AV463" i="1" s="1"/>
  <c r="BU466" i="1" a="1"/>
  <c r="BU466" i="1" s="1"/>
  <c r="BR466" i="1"/>
  <c r="AV481" i="1" a="1"/>
  <c r="AV481" i="1" s="1"/>
  <c r="AW481" i="1" s="1"/>
  <c r="AY481" i="1" s="1"/>
  <c r="AV483" i="1" a="1"/>
  <c r="AV483" i="1" s="1"/>
  <c r="AW483" i="1" s="1"/>
  <c r="AY483" i="1" s="1"/>
  <c r="H495" i="1"/>
  <c r="AH495" i="1"/>
  <c r="AH519" i="1" s="1"/>
  <c r="AU486" i="1" a="1"/>
  <c r="AU486" i="1" s="1"/>
  <c r="K495" i="1"/>
  <c r="K519" i="1" s="1"/>
  <c r="BT512" i="1"/>
  <c r="BT520" i="1" s="1"/>
  <c r="AA477" i="1"/>
  <c r="W477" i="1" a="1"/>
  <c r="W477" i="1" s="1"/>
  <c r="V481" i="1" a="1"/>
  <c r="V481" i="1" s="1"/>
  <c r="X481" i="1" s="1"/>
  <c r="Z481" i="1" s="1"/>
  <c r="AZ481" i="1" s="1"/>
  <c r="T481" i="1"/>
  <c r="AA481" i="1" s="1"/>
  <c r="AI495" i="1"/>
  <c r="AI519" i="1" s="1"/>
  <c r="BI487" i="1"/>
  <c r="BU485" i="1" a="1"/>
  <c r="BU485" i="1" s="1"/>
  <c r="AE457" i="1"/>
  <c r="BR465" i="1"/>
  <c r="V466" i="1" a="1"/>
  <c r="V466" i="1" s="1"/>
  <c r="AV466" i="1" a="1"/>
  <c r="AV466" i="1" s="1"/>
  <c r="AW466" i="1" s="1"/>
  <c r="AY466" i="1" s="1"/>
  <c r="BT473" i="1" a="1"/>
  <c r="BT473" i="1" s="1"/>
  <c r="BV473" i="1" s="1"/>
  <c r="BX473" i="1" s="1"/>
  <c r="BR473" i="1"/>
  <c r="AV475" i="1" a="1"/>
  <c r="AV475" i="1" s="1"/>
  <c r="AW475" i="1" s="1"/>
  <c r="AY475" i="1" s="1"/>
  <c r="AS475" i="1"/>
  <c r="AJ495" i="1"/>
  <c r="AJ519" i="1" s="1"/>
  <c r="AF457" i="1"/>
  <c r="AK461" i="1"/>
  <c r="AK491" i="1" s="1"/>
  <c r="BH491" i="1"/>
  <c r="T466" i="1"/>
  <c r="AS466" i="1"/>
  <c r="BT479" i="1" a="1"/>
  <c r="BT479" i="1" s="1"/>
  <c r="BK495" i="1"/>
  <c r="BK519" i="1" s="1"/>
  <c r="O505" i="1"/>
  <c r="O506" i="1" s="1"/>
  <c r="O487" i="1"/>
  <c r="AH457" i="1"/>
  <c r="AU466" i="1" a="1"/>
  <c r="AU466" i="1" s="1"/>
  <c r="AA469" i="1"/>
  <c r="AO495" i="1"/>
  <c r="AO519" i="1" s="1"/>
  <c r="BV479" i="1"/>
  <c r="BX479" i="1" s="1"/>
  <c r="AA483" i="1"/>
  <c r="AM495" i="1"/>
  <c r="AM519" i="1" s="1"/>
  <c r="BT486" i="1" a="1"/>
  <c r="BT486" i="1" s="1"/>
  <c r="BT487" i="1" s="1"/>
  <c r="AN457" i="1"/>
  <c r="D467" i="1"/>
  <c r="D492" i="1" s="1"/>
  <c r="W465" i="1" a="1"/>
  <c r="W465" i="1" s="1"/>
  <c r="AC467" i="1"/>
  <c r="AC492" i="1" s="1"/>
  <c r="AU473" i="1" a="1"/>
  <c r="AU473" i="1" s="1"/>
  <c r="AW473" i="1" s="1"/>
  <c r="AY473" i="1" s="1"/>
  <c r="V475" i="1" a="1"/>
  <c r="V475" i="1" s="1"/>
  <c r="N495" i="1"/>
  <c r="N519" i="1" s="1"/>
  <c r="BN495" i="1"/>
  <c r="BN519" i="1" s="1"/>
  <c r="W486" i="1" a="1"/>
  <c r="W486" i="1" s="1"/>
  <c r="X486" i="1" s="1"/>
  <c r="Z486" i="1" s="1"/>
  <c r="AU479" i="1" a="1"/>
  <c r="AU479" i="1" s="1"/>
  <c r="AW479" i="1" s="1"/>
  <c r="AY479" i="1" s="1"/>
  <c r="AC505" i="1"/>
  <c r="AZ486" i="1"/>
  <c r="AV486" i="1" a="1"/>
  <c r="AV486" i="1" s="1"/>
  <c r="AV487" i="1" s="1"/>
  <c r="AS501" i="1"/>
  <c r="BB504" i="1"/>
  <c r="T483" i="1"/>
  <c r="T486" i="1"/>
  <c r="AA486" i="1" s="1"/>
  <c r="AA487" i="1" s="1"/>
  <c r="AS479" i="1"/>
  <c r="BU510" i="1" a="1"/>
  <c r="BU510" i="1" s="1"/>
  <c r="BR475" i="1"/>
  <c r="BI461" i="1"/>
  <c r="BI491" i="1" s="1"/>
  <c r="T473" i="1"/>
  <c r="BR479" i="1"/>
  <c r="BR514" i="1"/>
  <c r="BJ461" i="1"/>
  <c r="BJ491" i="1" s="1"/>
  <c r="BB467" i="1"/>
  <c r="BB492" i="1" s="1"/>
  <c r="D505" i="1"/>
  <c r="V510" i="1" a="1"/>
  <c r="V510" i="1" s="1"/>
  <c r="V512" i="1" s="1"/>
  <c r="V520" i="1" s="1"/>
  <c r="BT469" i="1" a="1"/>
  <c r="BT469" i="1" s="1"/>
  <c r="AS473" i="1"/>
  <c r="AZ473" i="1" s="1"/>
  <c r="AV510" i="1" a="1"/>
  <c r="AV510" i="1" s="1"/>
  <c r="AU510" i="1" a="1"/>
  <c r="AU510" i="1" s="1"/>
  <c r="AU512" i="1" s="1"/>
  <c r="AU520" i="1" s="1"/>
  <c r="AC512" i="1"/>
  <c r="AC520" i="1" s="1"/>
  <c r="AS514" i="1"/>
  <c r="AD512" i="1"/>
  <c r="AD520" i="1" s="1"/>
  <c r="BI512" i="1"/>
  <c r="BI520" i="1" s="1"/>
  <c r="BG467" i="1"/>
  <c r="BG492" i="1" s="1"/>
  <c r="AE512" i="1"/>
  <c r="AE520" i="1" s="1"/>
  <c r="AA510" i="1"/>
  <c r="AA512" i="1" s="1"/>
  <c r="AA520" i="1" s="1"/>
  <c r="W515" i="1"/>
  <c r="W521" i="1" s="1"/>
  <c r="X514" i="1"/>
  <c r="F512" i="1"/>
  <c r="F520" i="1" s="1"/>
  <c r="AV514" i="1" a="1"/>
  <c r="AV514" i="1" s="1"/>
  <c r="W510" i="1" a="1"/>
  <c r="W510" i="1" s="1"/>
  <c r="BT514" i="1" a="1"/>
  <c r="BT514" i="1" s="1"/>
  <c r="BT515" i="1" s="1"/>
  <c r="BT521" i="1" s="1"/>
  <c r="D512" i="1"/>
  <c r="D520" i="1" s="1"/>
  <c r="BU514" i="1" a="1"/>
  <c r="BU514" i="1" s="1"/>
  <c r="AL507" i="1" l="1"/>
  <c r="AL526" i="1"/>
  <c r="BC376" i="1"/>
  <c r="BE525" i="1"/>
  <c r="AZ333" i="1"/>
  <c r="AC526" i="1"/>
  <c r="AC507" i="1"/>
  <c r="AE525" i="1"/>
  <c r="AE414" i="1"/>
  <c r="G525" i="1"/>
  <c r="AN404" i="1"/>
  <c r="AN518" i="1" s="1"/>
  <c r="BU361" i="1"/>
  <c r="BV326" i="1"/>
  <c r="BK525" i="1"/>
  <c r="D525" i="1"/>
  <c r="AH525" i="1"/>
  <c r="AM525" i="1"/>
  <c r="BV337" i="1"/>
  <c r="BX337" i="1" s="1"/>
  <c r="BY481" i="1"/>
  <c r="BB526" i="1"/>
  <c r="J525" i="1"/>
  <c r="AN526" i="1"/>
  <c r="BM404" i="1"/>
  <c r="BM518" i="1" s="1"/>
  <c r="X348" i="1"/>
  <c r="Z348" i="1" s="1"/>
  <c r="BJ526" i="1"/>
  <c r="BJ507" i="1"/>
  <c r="P375" i="1"/>
  <c r="AW370" i="1"/>
  <c r="AY370" i="1" s="1"/>
  <c r="AN375" i="1"/>
  <c r="AN380" i="1" s="1"/>
  <c r="AN366" i="1"/>
  <c r="AK526" i="1"/>
  <c r="G507" i="1"/>
  <c r="G526" i="1"/>
  <c r="BF489" i="1"/>
  <c r="N526" i="1"/>
  <c r="N507" i="1"/>
  <c r="E525" i="1"/>
  <c r="AC525" i="1"/>
  <c r="Z323" i="1"/>
  <c r="AZ323" i="1"/>
  <c r="BM375" i="1"/>
  <c r="BM380" i="1" s="1"/>
  <c r="BM366" i="1"/>
  <c r="BK507" i="1"/>
  <c r="BK526" i="1"/>
  <c r="BG507" i="1"/>
  <c r="BG526" i="1"/>
  <c r="N525" i="1"/>
  <c r="BN366" i="1"/>
  <c r="BN375" i="1"/>
  <c r="BN380" i="1" s="1"/>
  <c r="BN404" i="1" s="1"/>
  <c r="BN518" i="1" s="1"/>
  <c r="AZ347" i="1"/>
  <c r="G366" i="1"/>
  <c r="G375" i="1"/>
  <c r="G380" i="1" s="1"/>
  <c r="G404" i="1" s="1"/>
  <c r="X356" i="1"/>
  <c r="Z356" i="1" s="1"/>
  <c r="AY485" i="1"/>
  <c r="AO375" i="1"/>
  <c r="X341" i="1"/>
  <c r="Z341" i="1" s="1"/>
  <c r="P525" i="1"/>
  <c r="AE507" i="1"/>
  <c r="AE526" i="1"/>
  <c r="BB525" i="1"/>
  <c r="BV351" i="1"/>
  <c r="BX351" i="1" s="1"/>
  <c r="G312" i="1"/>
  <c r="G517" i="1" s="1"/>
  <c r="O526" i="1"/>
  <c r="AJ525" i="1"/>
  <c r="BK375" i="1"/>
  <c r="BY477" i="1"/>
  <c r="BC507" i="1"/>
  <c r="BC526" i="1"/>
  <c r="AY397" i="1"/>
  <c r="BY397" i="1"/>
  <c r="BN522" i="1"/>
  <c r="AZ198" i="1"/>
  <c r="Z198" i="1"/>
  <c r="BL366" i="1"/>
  <c r="BL375" i="1"/>
  <c r="AE522" i="1"/>
  <c r="AE544" i="1" s="1"/>
  <c r="J312" i="1"/>
  <c r="J517" i="1" s="1"/>
  <c r="BY148" i="1"/>
  <c r="AY148" i="1"/>
  <c r="W355" i="1" a="1"/>
  <c r="W355" i="1" s="1"/>
  <c r="X355" i="1" s="1"/>
  <c r="Z355" i="1" s="1"/>
  <c r="V355" i="1" a="1"/>
  <c r="V355" i="1" s="1"/>
  <c r="M525" i="1"/>
  <c r="M507" i="1"/>
  <c r="M526" i="1"/>
  <c r="E507" i="1"/>
  <c r="E526" i="1"/>
  <c r="BU494" i="1"/>
  <c r="BV416" i="1"/>
  <c r="AZ397" i="1"/>
  <c r="AI525" i="1"/>
  <c r="O490" i="1"/>
  <c r="AW373" i="1"/>
  <c r="BR358" i="1"/>
  <c r="BR357" i="1"/>
  <c r="BR354" i="1"/>
  <c r="BR356" i="1"/>
  <c r="BR355" i="1"/>
  <c r="AU370" i="1" a="1"/>
  <c r="AU370" i="1" s="1"/>
  <c r="V350" i="1" a="1"/>
  <c r="V350" i="1" s="1"/>
  <c r="AA350" i="1"/>
  <c r="BT336" i="1" a="1"/>
  <c r="BT336" i="1" s="1"/>
  <c r="BL362" i="1"/>
  <c r="BL376" i="1" s="1"/>
  <c r="BU341" i="1" a="1"/>
  <c r="BU341" i="1" s="1"/>
  <c r="BV341" i="1" s="1"/>
  <c r="BX341" i="1" s="1"/>
  <c r="BT341" i="1" a="1"/>
  <c r="BT341" i="1" s="1"/>
  <c r="AI363" i="1"/>
  <c r="AI377" i="1" s="1"/>
  <c r="AH365" i="1"/>
  <c r="AH379" i="1" s="1"/>
  <c r="W327" i="1" a="1"/>
  <c r="W327" i="1" s="1"/>
  <c r="W328" i="1" a="1"/>
  <c r="W328" i="1" s="1"/>
  <c r="V349" i="1" a="1"/>
  <c r="V349" i="1" s="1"/>
  <c r="O361" i="1"/>
  <c r="AU271" i="1"/>
  <c r="AV260" i="1"/>
  <c r="AW257" i="1"/>
  <c r="X249" i="1"/>
  <c r="Z249" i="1" s="1"/>
  <c r="AZ249" i="1" s="1"/>
  <c r="BM312" i="1"/>
  <c r="BM517" i="1" s="1"/>
  <c r="BM522" i="1" s="1"/>
  <c r="AU201" i="1"/>
  <c r="Z116" i="1"/>
  <c r="AZ116" i="1"/>
  <c r="AY155" i="1"/>
  <c r="BY155" i="1"/>
  <c r="BU487" i="1"/>
  <c r="BV485" i="1"/>
  <c r="AH507" i="1"/>
  <c r="BI495" i="1"/>
  <c r="BI519" i="1" s="1"/>
  <c r="AU424" i="1"/>
  <c r="BV402" i="1"/>
  <c r="T439" i="1"/>
  <c r="T438" i="1"/>
  <c r="AA435" i="1"/>
  <c r="AA437" i="1" s="1"/>
  <c r="AW345" i="1"/>
  <c r="BU358" i="1" a="1"/>
  <c r="BU358" i="1" s="1"/>
  <c r="BT354" i="1" a="1"/>
  <c r="BT354" i="1" s="1"/>
  <c r="W347" i="1" a="1"/>
  <c r="W347" i="1" s="1"/>
  <c r="X347" i="1" s="1"/>
  <c r="Z347" i="1" s="1"/>
  <c r="AU335" i="1" a="1"/>
  <c r="AU335" i="1" s="1"/>
  <c r="AW335" i="1" s="1"/>
  <c r="AY335" i="1" s="1"/>
  <c r="AV358" i="1" a="1"/>
  <c r="AV358" i="1" s="1"/>
  <c r="AW358" i="1" s="1"/>
  <c r="AY358" i="1" s="1"/>
  <c r="AU358" i="1" a="1"/>
  <c r="AU358" i="1" s="1"/>
  <c r="AC365" i="1"/>
  <c r="AC379" i="1" s="1"/>
  <c r="V327" i="1" a="1"/>
  <c r="V327" i="1" s="1"/>
  <c r="BR326" i="1"/>
  <c r="BR327" i="1"/>
  <c r="BR329" i="1"/>
  <c r="BR330" i="1"/>
  <c r="BR328" i="1"/>
  <c r="W358" i="1" a="1"/>
  <c r="W358" i="1" s="1"/>
  <c r="X358" i="1" s="1"/>
  <c r="Z358" i="1" s="1"/>
  <c r="V330" i="1" a="1"/>
  <c r="V330" i="1" s="1"/>
  <c r="V365" i="1" s="1"/>
  <c r="V379" i="1" s="1"/>
  <c r="F365" i="1"/>
  <c r="F379" i="1" s="1"/>
  <c r="D363" i="1"/>
  <c r="D377" i="1" s="1"/>
  <c r="BC380" i="1"/>
  <c r="BC404" i="1" s="1"/>
  <c r="AA349" i="1"/>
  <c r="AA306" i="1"/>
  <c r="V301" i="1"/>
  <c r="V255" i="1"/>
  <c r="X252" i="1"/>
  <c r="AV296" i="1"/>
  <c r="BV248" i="1"/>
  <c r="BX248" i="1" s="1"/>
  <c r="BU250" i="1"/>
  <c r="X258" i="1"/>
  <c r="Z258" i="1" s="1"/>
  <c r="AZ258" i="1" s="1"/>
  <c r="X237" i="1"/>
  <c r="Z237" i="1" s="1"/>
  <c r="BY237" i="1" s="1"/>
  <c r="AL310" i="1"/>
  <c r="W171" i="1"/>
  <c r="X163" i="1"/>
  <c r="BC222" i="1"/>
  <c r="BC312" i="1" s="1"/>
  <c r="BC517" i="1" s="1"/>
  <c r="BV205" i="1"/>
  <c r="BX205" i="1" s="1"/>
  <c r="X174" i="1"/>
  <c r="I222" i="1"/>
  <c r="K310" i="1"/>
  <c r="D102" i="1"/>
  <c r="V363" i="1"/>
  <c r="X303" i="1"/>
  <c r="W306" i="1"/>
  <c r="AW298" i="1"/>
  <c r="AV301" i="1"/>
  <c r="I312" i="1"/>
  <c r="I517" i="1" s="1"/>
  <c r="AF495" i="1"/>
  <c r="X428" i="1"/>
  <c r="W430" i="1"/>
  <c r="F495" i="1"/>
  <c r="BY475" i="1"/>
  <c r="BB495" i="1"/>
  <c r="BB519" i="1" s="1"/>
  <c r="L507" i="1"/>
  <c r="L526" i="1"/>
  <c r="AG526" i="1"/>
  <c r="BV486" i="1"/>
  <c r="BX486" i="1" s="1"/>
  <c r="BL526" i="1"/>
  <c r="BL507" i="1"/>
  <c r="BJ490" i="1"/>
  <c r="BJ493" i="1"/>
  <c r="BJ489" i="1"/>
  <c r="AF490" i="1"/>
  <c r="W388" i="1"/>
  <c r="X386" i="1"/>
  <c r="AV344" i="1" a="1"/>
  <c r="AV344" i="1" s="1"/>
  <c r="BU355" i="1" a="1"/>
  <c r="BU355" i="1" s="1"/>
  <c r="BV355" i="1" s="1"/>
  <c r="BX355" i="1" s="1"/>
  <c r="BT358" i="1" a="1"/>
  <c r="BT358" i="1" s="1"/>
  <c r="AF361" i="1"/>
  <c r="AV326" i="1" a="1"/>
  <c r="AV326" i="1" s="1"/>
  <c r="BI363" i="1"/>
  <c r="BI377" i="1" s="1"/>
  <c r="BF362" i="1"/>
  <c r="BF376" i="1" s="1"/>
  <c r="AU326" i="1" a="1"/>
  <c r="AU326" i="1" s="1"/>
  <c r="BC365" i="1"/>
  <c r="BC379" i="1" s="1"/>
  <c r="I362" i="1"/>
  <c r="I376" i="1" s="1"/>
  <c r="O362" i="1"/>
  <c r="O376" i="1" s="1"/>
  <c r="BV293" i="1"/>
  <c r="BU296" i="1"/>
  <c r="X300" i="1"/>
  <c r="Z300" i="1" s="1"/>
  <c r="BY300" i="1" s="1"/>
  <c r="BU291" i="1"/>
  <c r="BV289" i="1"/>
  <c r="AW338" i="1"/>
  <c r="AA271" i="1"/>
  <c r="AW293" i="1"/>
  <c r="N362" i="1"/>
  <c r="N376" i="1" s="1"/>
  <c r="BU260" i="1"/>
  <c r="BV257" i="1"/>
  <c r="BV252" i="1"/>
  <c r="BU255" i="1"/>
  <c r="AV193" i="1"/>
  <c r="AW186" i="1"/>
  <c r="AZ244" i="1"/>
  <c r="AW204" i="1"/>
  <c r="AV210" i="1"/>
  <c r="AW195" i="1"/>
  <c r="AZ114" i="1"/>
  <c r="M222" i="1"/>
  <c r="M312" i="1" s="1"/>
  <c r="M517" i="1" s="1"/>
  <c r="M522" i="1" s="1"/>
  <c r="M544" i="1" s="1"/>
  <c r="AU13" i="1"/>
  <c r="AU102" i="1" s="1"/>
  <c r="BY8" i="1"/>
  <c r="BU437" i="1"/>
  <c r="BV435" i="1"/>
  <c r="Z449" i="1"/>
  <c r="X349" i="1"/>
  <c r="Z349" i="1" s="1"/>
  <c r="BV306" i="1"/>
  <c r="BX303" i="1"/>
  <c r="BX306" i="1" s="1"/>
  <c r="BE312" i="1"/>
  <c r="BE517" i="1" s="1"/>
  <c r="BX241" i="1"/>
  <c r="BU512" i="1"/>
  <c r="BU520" i="1" s="1"/>
  <c r="BV510" i="1"/>
  <c r="AA447" i="1"/>
  <c r="P495" i="1"/>
  <c r="P519" i="1" s="1"/>
  <c r="K507" i="1"/>
  <c r="K526" i="1"/>
  <c r="BH495" i="1"/>
  <c r="BH519" i="1" s="1"/>
  <c r="AW445" i="1"/>
  <c r="AV447" i="1"/>
  <c r="X435" i="1"/>
  <c r="W437" i="1"/>
  <c r="BT356" i="1" a="1"/>
  <c r="BT356" i="1" s="1"/>
  <c r="W333" i="1" a="1"/>
  <c r="W333" i="1" s="1"/>
  <c r="X333" i="1" s="1"/>
  <c r="Z333" i="1" s="1"/>
  <c r="W344" i="1" a="1"/>
  <c r="W344" i="1" s="1"/>
  <c r="X344" i="1" s="1"/>
  <c r="Z344" i="1" s="1"/>
  <c r="BU329" i="1" a="1"/>
  <c r="BU329" i="1" s="1"/>
  <c r="BK363" i="1"/>
  <c r="BK377" i="1" s="1"/>
  <c r="AU327" i="1" a="1"/>
  <c r="AU327" i="1" s="1"/>
  <c r="AD366" i="1"/>
  <c r="AD375" i="1"/>
  <c r="AC375" i="1"/>
  <c r="AD525" i="1"/>
  <c r="AZ317" i="1"/>
  <c r="AF364" i="1"/>
  <c r="AF378" i="1" s="1"/>
  <c r="V271" i="1"/>
  <c r="BY295" i="1"/>
  <c r="AW271" i="1"/>
  <c r="AY268" i="1"/>
  <c r="AU281" i="1"/>
  <c r="BV278" i="1"/>
  <c r="BU281" i="1"/>
  <c r="N364" i="1"/>
  <c r="N378" i="1" s="1"/>
  <c r="BT210" i="1"/>
  <c r="AU184" i="1"/>
  <c r="AJ310" i="1"/>
  <c r="AJ312" i="1" s="1"/>
  <c r="AJ517" i="1" s="1"/>
  <c r="Z203" i="1"/>
  <c r="Z210" i="1" s="1"/>
  <c r="AU161" i="1"/>
  <c r="BG490" i="1"/>
  <c r="T327" i="1"/>
  <c r="AA327" i="1" s="1"/>
  <c r="T329" i="1"/>
  <c r="T328" i="1"/>
  <c r="AA328" i="1" s="1"/>
  <c r="T326" i="1"/>
  <c r="T330" i="1"/>
  <c r="AA330" i="1" s="1"/>
  <c r="AA287" i="1"/>
  <c r="AZ479" i="1"/>
  <c r="J495" i="1"/>
  <c r="J519" i="1" s="1"/>
  <c r="BV460" i="1"/>
  <c r="BX460" i="1" s="1"/>
  <c r="AU443" i="1" a="1"/>
  <c r="AU443" i="1" s="1"/>
  <c r="AW443" i="1" s="1"/>
  <c r="AY443" i="1" s="1"/>
  <c r="BY443" i="1" s="1"/>
  <c r="BV418" i="1"/>
  <c r="AU467" i="1"/>
  <c r="AU492" i="1" s="1"/>
  <c r="J526" i="1"/>
  <c r="AU461" i="1"/>
  <c r="AU491" i="1" s="1"/>
  <c r="AV494" i="1"/>
  <c r="AW416" i="1"/>
  <c r="BB493" i="1"/>
  <c r="AO525" i="1"/>
  <c r="BU327" i="1" a="1"/>
  <c r="BU327" i="1" s="1"/>
  <c r="AG362" i="1"/>
  <c r="AG376" i="1" s="1"/>
  <c r="AV327" i="1" a="1"/>
  <c r="AV327" i="1" s="1"/>
  <c r="H376" i="1"/>
  <c r="AD364" i="1"/>
  <c r="AD378" i="1" s="1"/>
  <c r="V276" i="1"/>
  <c r="BV259" i="1"/>
  <c r="BX259" i="1" s="1"/>
  <c r="AA234" i="1"/>
  <c r="W239" i="1"/>
  <c r="X236" i="1"/>
  <c r="N365" i="1"/>
  <c r="N379" i="1" s="1"/>
  <c r="D310" i="1"/>
  <c r="BY205" i="1"/>
  <c r="AZ142" i="1"/>
  <c r="Z142" i="1"/>
  <c r="G222" i="1"/>
  <c r="BV15" i="1"/>
  <c r="BU22" i="1"/>
  <c r="AV467" i="1"/>
  <c r="AV492" i="1" s="1"/>
  <c r="AW465" i="1"/>
  <c r="H489" i="1"/>
  <c r="H490" i="1"/>
  <c r="BN490" i="1"/>
  <c r="AZ420" i="1"/>
  <c r="BV394" i="1"/>
  <c r="BX394" i="1" s="1"/>
  <c r="BN413" i="1"/>
  <c r="W342" i="1" a="1"/>
  <c r="W342" i="1" s="1"/>
  <c r="X342" i="1" s="1"/>
  <c r="Z342" i="1" s="1"/>
  <c r="Z345" i="1" s="1"/>
  <c r="BT392" i="1"/>
  <c r="L366" i="1"/>
  <c r="L375" i="1"/>
  <c r="AM375" i="1"/>
  <c r="X316" i="1"/>
  <c r="W318" i="1"/>
  <c r="AW316" i="1"/>
  <c r="AV318" i="1"/>
  <c r="BU276" i="1"/>
  <c r="BV273" i="1"/>
  <c r="W228" i="1"/>
  <c r="X224" i="1"/>
  <c r="V151" i="1"/>
  <c r="Z148" i="1"/>
  <c r="AZ148" i="1"/>
  <c r="BE222" i="1"/>
  <c r="BT118" i="1"/>
  <c r="BT120" i="1" s="1"/>
  <c r="BV111" i="1"/>
  <c r="BF120" i="1"/>
  <c r="BF312" i="1" s="1"/>
  <c r="BF517" i="1" s="1"/>
  <c r="BU118" i="1"/>
  <c r="AW390" i="1"/>
  <c r="AV392" i="1"/>
  <c r="BY446" i="1"/>
  <c r="V442" i="1" a="1"/>
  <c r="V442" i="1" s="1"/>
  <c r="BI493" i="1"/>
  <c r="W467" i="1"/>
  <c r="W492" i="1" s="1"/>
  <c r="X465" i="1"/>
  <c r="X477" i="1"/>
  <c r="Z477" i="1" s="1"/>
  <c r="AZ477" i="1" s="1"/>
  <c r="X483" i="1"/>
  <c r="Z483" i="1" s="1"/>
  <c r="AZ483" i="1" s="1"/>
  <c r="BV477" i="1"/>
  <c r="BX477" i="1" s="1"/>
  <c r="AK495" i="1"/>
  <c r="AK519" i="1" s="1"/>
  <c r="BT443" i="1" a="1"/>
  <c r="BT443" i="1" s="1"/>
  <c r="BT441" i="1" s="1"/>
  <c r="BV442" i="1"/>
  <c r="BU441" i="1"/>
  <c r="W461" i="1"/>
  <c r="W491" i="1" s="1"/>
  <c r="X459" i="1"/>
  <c r="BT457" i="1"/>
  <c r="AW459" i="1"/>
  <c r="AV461" i="1"/>
  <c r="AV491" i="1" s="1"/>
  <c r="BD489" i="1"/>
  <c r="BB490" i="1"/>
  <c r="BV463" i="1"/>
  <c r="BX463" i="1" s="1"/>
  <c r="AW426" i="1"/>
  <c r="AY426" i="1" s="1"/>
  <c r="BY426" i="1" s="1"/>
  <c r="BI490" i="1"/>
  <c r="AO507" i="1"/>
  <c r="AY402" i="1"/>
  <c r="AU369" i="1" a="1"/>
  <c r="AU369" i="1" s="1"/>
  <c r="AV356" i="1" a="1"/>
  <c r="AV356" i="1" s="1"/>
  <c r="AW356" i="1" s="1"/>
  <c r="AY356" i="1" s="1"/>
  <c r="W351" i="1" a="1"/>
  <c r="W351" i="1" s="1"/>
  <c r="X351" i="1" s="1"/>
  <c r="Z351" i="1" s="1"/>
  <c r="L363" i="1"/>
  <c r="L377" i="1" s="1"/>
  <c r="X304" i="1"/>
  <c r="Z304" i="1" s="1"/>
  <c r="BY304" i="1" s="1"/>
  <c r="V356" i="1" a="1"/>
  <c r="V356" i="1" s="1"/>
  <c r="AW317" i="1"/>
  <c r="X262" i="1"/>
  <c r="W266" i="1"/>
  <c r="BT330" i="1" a="1"/>
  <c r="BT330" i="1" s="1"/>
  <c r="BV330" i="1" s="1"/>
  <c r="BV233" i="1"/>
  <c r="BX233" i="1" s="1"/>
  <c r="BY248" i="1"/>
  <c r="AA220" i="1"/>
  <c r="BY215" i="1"/>
  <c r="AY124" i="1"/>
  <c r="BY114" i="1"/>
  <c r="AL120" i="1"/>
  <c r="BY11" i="1"/>
  <c r="AW435" i="1"/>
  <c r="AV437" i="1"/>
  <c r="BT344" i="1" a="1"/>
  <c r="BT344" i="1" s="1"/>
  <c r="BU344" i="1" a="1"/>
  <c r="BU344" i="1" s="1"/>
  <c r="BV344" i="1" s="1"/>
  <c r="BX344" i="1" s="1"/>
  <c r="BY511" i="1"/>
  <c r="D506" i="1"/>
  <c r="AW460" i="1"/>
  <c r="AY460" i="1" s="1"/>
  <c r="BY460" i="1" s="1"/>
  <c r="AH489" i="1"/>
  <c r="AV453" i="1" a="1"/>
  <c r="AV453" i="1" s="1"/>
  <c r="AW456" i="1"/>
  <c r="AY456" i="1" s="1"/>
  <c r="BY456" i="1" s="1"/>
  <c r="BV459" i="1"/>
  <c r="BU461" i="1"/>
  <c r="BU491" i="1" s="1"/>
  <c r="BT461" i="1"/>
  <c r="BT491" i="1" s="1"/>
  <c r="BK490" i="1"/>
  <c r="BK493" i="1"/>
  <c r="BK489" i="1"/>
  <c r="AU430" i="1"/>
  <c r="X466" i="1"/>
  <c r="Z466" i="1" s="1"/>
  <c r="AZ466" i="1" s="1"/>
  <c r="BL490" i="1"/>
  <c r="BL493" i="1"/>
  <c r="BL489" i="1"/>
  <c r="W371" i="1" a="1"/>
  <c r="W371" i="1" s="1"/>
  <c r="X371" i="1" s="1"/>
  <c r="Z371" i="1" s="1"/>
  <c r="AA371" i="1"/>
  <c r="BU350" i="1" a="1"/>
  <c r="BU350" i="1" s="1"/>
  <c r="V354" i="1" a="1"/>
  <c r="V354" i="1" s="1"/>
  <c r="L365" i="1"/>
  <c r="L379" i="1" s="1"/>
  <c r="W384" i="1"/>
  <c r="X382" i="1"/>
  <c r="V342" i="1" a="1"/>
  <c r="V342" i="1" s="1"/>
  <c r="P365" i="1"/>
  <c r="P379" i="1" s="1"/>
  <c r="H375" i="1"/>
  <c r="H366" i="1"/>
  <c r="BY314" i="1"/>
  <c r="AZ275" i="1"/>
  <c r="AI362" i="1"/>
  <c r="AI376" i="1" s="1"/>
  <c r="X243" i="1"/>
  <c r="Z243" i="1" s="1"/>
  <c r="BY243" i="1" s="1"/>
  <c r="AV234" i="1"/>
  <c r="AW230" i="1"/>
  <c r="AA266" i="1"/>
  <c r="AY248" i="1"/>
  <c r="AY250" i="1" s="1"/>
  <c r="AW250" i="1"/>
  <c r="AZ206" i="1"/>
  <c r="X205" i="1"/>
  <c r="Z205" i="1" s="1"/>
  <c r="BH222" i="1"/>
  <c r="BB222" i="1"/>
  <c r="BB312" i="1" s="1"/>
  <c r="BB517" i="1" s="1"/>
  <c r="BY113" i="1"/>
  <c r="AY113" i="1"/>
  <c r="BY77" i="1"/>
  <c r="AV512" i="1"/>
  <c r="AV520" i="1" s="1"/>
  <c r="AW510" i="1"/>
  <c r="W457" i="1"/>
  <c r="X455" i="1"/>
  <c r="AG489" i="1"/>
  <c r="AG490" i="1"/>
  <c r="BU457" i="1"/>
  <c r="BV455" i="1"/>
  <c r="X450" i="1"/>
  <c r="Z450" i="1" s="1"/>
  <c r="AZ450" i="1" s="1"/>
  <c r="AW422" i="1"/>
  <c r="AV424" i="1"/>
  <c r="BH507" i="1"/>
  <c r="BH526" i="1"/>
  <c r="AH490" i="1"/>
  <c r="BV397" i="1"/>
  <c r="BX397" i="1" s="1"/>
  <c r="W368" i="1" a="1"/>
  <c r="W368" i="1" s="1"/>
  <c r="X368" i="1" s="1"/>
  <c r="Z368" i="1" s="1"/>
  <c r="V368" i="1" a="1"/>
  <c r="V368" i="1" s="1"/>
  <c r="BT368" i="1" a="1"/>
  <c r="BT368" i="1" s="1"/>
  <c r="BV368" i="1" s="1"/>
  <c r="BX368" i="1" s="1"/>
  <c r="AF413" i="1"/>
  <c r="AS355" i="1"/>
  <c r="AZ355" i="1" s="1"/>
  <c r="AS357" i="1"/>
  <c r="AS356" i="1"/>
  <c r="AZ356" i="1" s="1"/>
  <c r="AS354" i="1"/>
  <c r="AS358" i="1"/>
  <c r="AZ358" i="1" s="1"/>
  <c r="BR334" i="1"/>
  <c r="BR335" i="1"/>
  <c r="BR337" i="1"/>
  <c r="BY337" i="1" s="1"/>
  <c r="BR336" i="1"/>
  <c r="BR333" i="1"/>
  <c r="BY333" i="1" s="1"/>
  <c r="W354" i="1" a="1"/>
  <c r="W354" i="1" s="1"/>
  <c r="X354" i="1" s="1"/>
  <c r="Z354" i="1" s="1"/>
  <c r="AU348" i="1" a="1"/>
  <c r="AU348" i="1" s="1"/>
  <c r="AF365" i="1"/>
  <c r="AF379" i="1" s="1"/>
  <c r="AU330" i="1" a="1"/>
  <c r="AU330" i="1" s="1"/>
  <c r="BH525" i="1"/>
  <c r="AU349" i="1" a="1"/>
  <c r="AU349" i="1" s="1"/>
  <c r="AW349" i="1" s="1"/>
  <c r="AY349" i="1" s="1"/>
  <c r="V341" i="1" a="1"/>
  <c r="V341" i="1" s="1"/>
  <c r="AZ304" i="1"/>
  <c r="P364" i="1"/>
  <c r="P378" i="1" s="1"/>
  <c r="BT337" i="1" a="1"/>
  <c r="BT337" i="1" s="1"/>
  <c r="J376" i="1"/>
  <c r="AW337" i="1"/>
  <c r="AY337" i="1" s="1"/>
  <c r="BY226" i="1"/>
  <c r="BY242" i="1"/>
  <c r="BV214" i="1"/>
  <c r="BU220" i="1"/>
  <c r="BD222" i="1"/>
  <c r="BD312" i="1" s="1"/>
  <c r="BD517" i="1" s="1"/>
  <c r="Z128" i="1"/>
  <c r="AZ128" i="1" s="1"/>
  <c r="BY128" i="1"/>
  <c r="AJ526" i="1"/>
  <c r="AJ507" i="1"/>
  <c r="AZ475" i="1"/>
  <c r="I489" i="1"/>
  <c r="BV430" i="1"/>
  <c r="BX428" i="1"/>
  <c r="BX430" i="1" s="1"/>
  <c r="BV370" i="1"/>
  <c r="BX370" i="1" s="1"/>
  <c r="BT370" i="1" a="1"/>
  <c r="BT370" i="1" s="1"/>
  <c r="AV369" i="1" a="1"/>
  <c r="AV369" i="1" s="1"/>
  <c r="AW369" i="1" s="1"/>
  <c r="AY369" i="1" s="1"/>
  <c r="BU342" i="1" a="1"/>
  <c r="BU342" i="1" s="1"/>
  <c r="BT342" i="1" a="1"/>
  <c r="BT342" i="1" s="1"/>
  <c r="BY342" i="1"/>
  <c r="BB363" i="1"/>
  <c r="BB377" i="1" s="1"/>
  <c r="AU351" i="1" a="1"/>
  <c r="AU351" i="1" s="1"/>
  <c r="AW351" i="1" s="1"/>
  <c r="AY351" i="1" s="1"/>
  <c r="AS351" i="1"/>
  <c r="AZ351" i="1" s="1"/>
  <c r="K525" i="1"/>
  <c r="H525" i="1"/>
  <c r="AZ308" i="1"/>
  <c r="P376" i="1"/>
  <c r="AW322" i="1"/>
  <c r="AZ263" i="1"/>
  <c r="X270" i="1"/>
  <c r="Z270" i="1" s="1"/>
  <c r="AZ270" i="1" s="1"/>
  <c r="BL312" i="1"/>
  <c r="BL517" i="1" s="1"/>
  <c r="AY278" i="1"/>
  <c r="K222" i="1"/>
  <c r="W71" i="1"/>
  <c r="X63" i="1"/>
  <c r="AD526" i="1"/>
  <c r="AD507" i="1"/>
  <c r="AK364" i="1"/>
  <c r="AK378" i="1" s="1"/>
  <c r="AV329" i="1" a="1"/>
  <c r="AV329" i="1" s="1"/>
  <c r="AU329" i="1" a="1"/>
  <c r="AU329" i="1" s="1"/>
  <c r="AU442" i="1" a="1"/>
  <c r="AU442" i="1" s="1"/>
  <c r="AU441" i="1" s="1"/>
  <c r="T453" i="1"/>
  <c r="T452" i="1"/>
  <c r="AF489" i="1"/>
  <c r="BV449" i="1"/>
  <c r="BU451" i="1"/>
  <c r="BD490" i="1"/>
  <c r="N490" i="1"/>
  <c r="N489" i="1"/>
  <c r="X422" i="1"/>
  <c r="W424" i="1"/>
  <c r="AK490" i="1"/>
  <c r="F490" i="1"/>
  <c r="X400" i="1"/>
  <c r="AD490" i="1"/>
  <c r="AV388" i="1"/>
  <c r="AW386" i="1"/>
  <c r="BU356" i="1" a="1"/>
  <c r="BU356" i="1" s="1"/>
  <c r="BT371" i="1" a="1"/>
  <c r="BT371" i="1" s="1"/>
  <c r="BV371" i="1" s="1"/>
  <c r="BX371" i="1" s="1"/>
  <c r="AV354" i="1" a="1"/>
  <c r="AV354" i="1" s="1"/>
  <c r="AW354" i="1" s="1"/>
  <c r="AY354" i="1" s="1"/>
  <c r="AU347" i="1" a="1"/>
  <c r="AU347" i="1" s="1"/>
  <c r="AW347" i="1" s="1"/>
  <c r="AY347" i="1" s="1"/>
  <c r="AY352" i="1" s="1"/>
  <c r="E365" i="1"/>
  <c r="E379" i="1" s="1"/>
  <c r="T368" i="1"/>
  <c r="AA368" i="1" s="1"/>
  <c r="T371" i="1"/>
  <c r="T372" i="1"/>
  <c r="AA372" i="1" s="1"/>
  <c r="T369" i="1"/>
  <c r="AA369" i="1" s="1"/>
  <c r="T370" i="1"/>
  <c r="AA370" i="1" s="1"/>
  <c r="AA347" i="1"/>
  <c r="AA352" i="1" s="1"/>
  <c r="AO362" i="1"/>
  <c r="AO376" i="1" s="1"/>
  <c r="BB365" i="1"/>
  <c r="BB379" i="1" s="1"/>
  <c r="BT348" i="1" a="1"/>
  <c r="BT348" i="1" s="1"/>
  <c r="BV348" i="1" s="1"/>
  <c r="BX348" i="1" s="1"/>
  <c r="BR348" i="1"/>
  <c r="AV342" i="1" a="1"/>
  <c r="AV342" i="1" s="1"/>
  <c r="AW342" i="1" s="1"/>
  <c r="AY342" i="1" s="1"/>
  <c r="J361" i="1"/>
  <c r="BY254" i="1"/>
  <c r="AY283" i="1"/>
  <c r="AW287" i="1"/>
  <c r="X253" i="1"/>
  <c r="Z253" i="1" s="1"/>
  <c r="AZ253" i="1" s="1"/>
  <c r="W255" i="1"/>
  <c r="AW153" i="1"/>
  <c r="AV161" i="1"/>
  <c r="AY196" i="1"/>
  <c r="BY196" i="1"/>
  <c r="BH310" i="1"/>
  <c r="BH312" i="1" s="1"/>
  <c r="BH517" i="1" s="1"/>
  <c r="BY45" i="1"/>
  <c r="BY473" i="1"/>
  <c r="BY436" i="1"/>
  <c r="X442" i="1"/>
  <c r="BR453" i="1"/>
  <c r="BR452" i="1"/>
  <c r="AZ436" i="1"/>
  <c r="BM526" i="1"/>
  <c r="BM507" i="1"/>
  <c r="G493" i="1"/>
  <c r="W447" i="1"/>
  <c r="X445" i="1"/>
  <c r="BV390" i="1"/>
  <c r="BU392" i="1"/>
  <c r="X352" i="1"/>
  <c r="BU372" i="1" a="1"/>
  <c r="BU372" i="1" s="1"/>
  <c r="BV372" i="1" s="1"/>
  <c r="BX372" i="1" s="1"/>
  <c r="BT328" i="1" a="1"/>
  <c r="BT328" i="1" s="1"/>
  <c r="BT363" i="1" s="1"/>
  <c r="BT377" i="1" s="1"/>
  <c r="AS343" i="1"/>
  <c r="AS342" i="1"/>
  <c r="AS344" i="1"/>
  <c r="AS341" i="1"/>
  <c r="AZ341" i="1" s="1"/>
  <c r="AS340" i="1"/>
  <c r="AZ340" i="1" s="1"/>
  <c r="AW341" i="1"/>
  <c r="AY341" i="1" s="1"/>
  <c r="BL525" i="1"/>
  <c r="AU368" i="1" a="1"/>
  <c r="AU368" i="1" s="1"/>
  <c r="AW368" i="1" s="1"/>
  <c r="AY368" i="1" s="1"/>
  <c r="AE375" i="1"/>
  <c r="AE380" i="1" s="1"/>
  <c r="AE404" i="1" s="1"/>
  <c r="AE518" i="1" s="1"/>
  <c r="AE366" i="1"/>
  <c r="W369" i="1" a="1"/>
  <c r="W369" i="1" s="1"/>
  <c r="X369" i="1" s="1"/>
  <c r="Z369" i="1" s="1"/>
  <c r="BT349" i="1" a="1"/>
  <c r="BT349" i="1" s="1"/>
  <c r="BB375" i="1"/>
  <c r="BG365" i="1"/>
  <c r="BG379" i="1" s="1"/>
  <c r="F525" i="1"/>
  <c r="AU357" i="1" a="1"/>
  <c r="AU357" i="1" s="1"/>
  <c r="AW357" i="1" s="1"/>
  <c r="AY357" i="1" s="1"/>
  <c r="BI364" i="1"/>
  <c r="BI378" i="1" s="1"/>
  <c r="AL365" i="1"/>
  <c r="AL379" i="1" s="1"/>
  <c r="AU328" i="1" a="1"/>
  <c r="AU328" i="1" s="1"/>
  <c r="BV334" i="1"/>
  <c r="BX334" i="1" s="1"/>
  <c r="AJ362" i="1"/>
  <c r="AJ376" i="1" s="1"/>
  <c r="AW263" i="1"/>
  <c r="AY263" i="1" s="1"/>
  <c r="BY263" i="1" s="1"/>
  <c r="X294" i="1"/>
  <c r="Z294" i="1" s="1"/>
  <c r="AW273" i="1"/>
  <c r="AV276" i="1"/>
  <c r="BY219" i="1"/>
  <c r="BU171" i="1"/>
  <c r="BV163" i="1"/>
  <c r="BY190" i="1"/>
  <c r="AG222" i="1"/>
  <c r="AG312" i="1" s="1"/>
  <c r="AG517" i="1" s="1"/>
  <c r="V92" i="1"/>
  <c r="X104" i="1"/>
  <c r="W109" i="1"/>
  <c r="W120" i="1" s="1"/>
  <c r="BY164" i="1"/>
  <c r="Z164" i="1"/>
  <c r="BN526" i="1"/>
  <c r="BN507" i="1"/>
  <c r="BV445" i="1"/>
  <c r="BU447" i="1"/>
  <c r="T443" i="1"/>
  <c r="AA443" i="1" s="1"/>
  <c r="T442" i="1"/>
  <c r="AA442" i="1" s="1"/>
  <c r="AA441" i="1" s="1"/>
  <c r="H519" i="1"/>
  <c r="H507" i="1"/>
  <c r="BI526" i="1"/>
  <c r="BI507" i="1"/>
  <c r="AY455" i="1"/>
  <c r="J490" i="1"/>
  <c r="BU443" i="1" a="1"/>
  <c r="BU443" i="1" s="1"/>
  <c r="BV443" i="1" s="1"/>
  <c r="BX443" i="1" s="1"/>
  <c r="AV442" i="1" a="1"/>
  <c r="AV442" i="1" s="1"/>
  <c r="V451" i="1"/>
  <c r="W439" i="1" a="1"/>
  <c r="W439" i="1" s="1"/>
  <c r="AW418" i="1"/>
  <c r="BU347" i="1" a="1"/>
  <c r="BU347" i="1" s="1"/>
  <c r="BV347" i="1" s="1"/>
  <c r="BX347" i="1" s="1"/>
  <c r="BR347" i="1"/>
  <c r="BU369" i="1" a="1"/>
  <c r="BU369" i="1" s="1"/>
  <c r="BV369" i="1" s="1"/>
  <c r="BX369" i="1" s="1"/>
  <c r="E363" i="1"/>
  <c r="E377" i="1" s="1"/>
  <c r="T342" i="1"/>
  <c r="AA342" i="1" s="1"/>
  <c r="T343" i="1"/>
  <c r="AA343" i="1" s="1"/>
  <c r="T340" i="1"/>
  <c r="AA340" i="1" s="1"/>
  <c r="T344" i="1"/>
  <c r="AA344" i="1" s="1"/>
  <c r="T341" i="1"/>
  <c r="AA341" i="1" s="1"/>
  <c r="BY391" i="1"/>
  <c r="BT333" i="1" a="1"/>
  <c r="BT333" i="1" s="1"/>
  <c r="BT361" i="1" s="1"/>
  <c r="BT347" i="1" a="1"/>
  <c r="BT347" i="1" s="1"/>
  <c r="AS348" i="1"/>
  <c r="AZ348" i="1" s="1"/>
  <c r="BG375" i="1"/>
  <c r="BF361" i="1"/>
  <c r="AL362" i="1"/>
  <c r="AL376" i="1" s="1"/>
  <c r="AA276" i="1"/>
  <c r="AC378" i="1"/>
  <c r="AV328" i="1" a="1"/>
  <c r="AV328" i="1" s="1"/>
  <c r="BV242" i="1"/>
  <c r="BX242" i="1" s="1"/>
  <c r="BT245" i="1"/>
  <c r="AZ243" i="1"/>
  <c r="AW133" i="1"/>
  <c r="AV139" i="1"/>
  <c r="BY207" i="1"/>
  <c r="Z207" i="1"/>
  <c r="BJ222" i="1"/>
  <c r="BJ312" i="1" s="1"/>
  <c r="BJ517" i="1" s="1"/>
  <c r="BY97" i="1"/>
  <c r="AA13" i="1"/>
  <c r="BV34" i="1"/>
  <c r="BX34" i="1" s="1"/>
  <c r="BT40" i="1"/>
  <c r="AZ94" i="1"/>
  <c r="BY94" i="1"/>
  <c r="L490" i="1"/>
  <c r="L489" i="1"/>
  <c r="AI375" i="1"/>
  <c r="BD525" i="1"/>
  <c r="W398" i="1"/>
  <c r="X396" i="1"/>
  <c r="AW343" i="1"/>
  <c r="AY343" i="1" s="1"/>
  <c r="E375" i="1"/>
  <c r="AW382" i="1"/>
  <c r="AV384" i="1"/>
  <c r="BT357" i="1" a="1"/>
  <c r="BT357" i="1" s="1"/>
  <c r="BT364" i="1" s="1"/>
  <c r="BT378" i="1" s="1"/>
  <c r="BU357" i="1" a="1"/>
  <c r="BU357" i="1" s="1"/>
  <c r="BJ525" i="1"/>
  <c r="BR350" i="1"/>
  <c r="BT350" i="1" a="1"/>
  <c r="BT350" i="1" s="1"/>
  <c r="AV334" i="1" a="1"/>
  <c r="AV334" i="1" s="1"/>
  <c r="BU333" i="1" a="1"/>
  <c r="BU333" i="1" s="1"/>
  <c r="BV333" i="1" s="1"/>
  <c r="BX333" i="1" s="1"/>
  <c r="AL364" i="1"/>
  <c r="AL378" i="1" s="1"/>
  <c r="AC310" i="1"/>
  <c r="Z158" i="1"/>
  <c r="AZ158" i="1"/>
  <c r="BY67" i="1"/>
  <c r="AA61" i="1"/>
  <c r="BD507" i="1"/>
  <c r="BD526" i="1"/>
  <c r="AW486" i="1"/>
  <c r="AY486" i="1" s="1"/>
  <c r="BY486" i="1" s="1"/>
  <c r="AU487" i="1"/>
  <c r="AW514" i="1"/>
  <c r="AV515" i="1"/>
  <c r="AV521" i="1" s="1"/>
  <c r="BT431" i="1" a="1"/>
  <c r="BT431" i="1" s="1"/>
  <c r="AM490" i="1"/>
  <c r="AM493" i="1"/>
  <c r="AM489" i="1"/>
  <c r="BF525" i="1"/>
  <c r="BT340" i="1" a="1"/>
  <c r="BT340" i="1" s="1"/>
  <c r="BV340" i="1" s="1"/>
  <c r="BX340" i="1" s="1"/>
  <c r="AN525" i="1"/>
  <c r="AN414" i="1"/>
  <c r="BV283" i="1"/>
  <c r="BU287" i="1"/>
  <c r="D362" i="1"/>
  <c r="D376" i="1" s="1"/>
  <c r="AV333" i="1" a="1"/>
  <c r="AV333" i="1" s="1"/>
  <c r="AW333" i="1" s="1"/>
  <c r="AY333" i="1" s="1"/>
  <c r="AC363" i="1"/>
  <c r="AC377" i="1" s="1"/>
  <c r="BD364" i="1"/>
  <c r="BD378" i="1" s="1"/>
  <c r="AV239" i="1"/>
  <c r="AW236" i="1"/>
  <c r="BU210" i="1"/>
  <c r="BV203" i="1"/>
  <c r="W220" i="1"/>
  <c r="X214" i="1"/>
  <c r="BV218" i="1"/>
  <c r="BX218" i="1" s="1"/>
  <c r="AC222" i="1"/>
  <c r="AU71" i="1"/>
  <c r="M490" i="1"/>
  <c r="M489" i="1"/>
  <c r="AK489" i="1"/>
  <c r="BE495" i="1"/>
  <c r="BV469" i="1"/>
  <c r="BX469" i="1" s="1"/>
  <c r="BV465" i="1"/>
  <c r="AJ490" i="1"/>
  <c r="AJ493" i="1"/>
  <c r="AJ489" i="1"/>
  <c r="AL493" i="1"/>
  <c r="AL489" i="1"/>
  <c r="BH493" i="1"/>
  <c r="BH489" i="1"/>
  <c r="BH490" i="1"/>
  <c r="BU431" i="1" a="1"/>
  <c r="BU431" i="1" s="1"/>
  <c r="BU433" i="1" a="1"/>
  <c r="BU433" i="1" s="1"/>
  <c r="BY400" i="1"/>
  <c r="X402" i="1"/>
  <c r="BY402" i="1" s="1"/>
  <c r="X390" i="1"/>
  <c r="W392" i="1"/>
  <c r="BV424" i="1"/>
  <c r="BX422" i="1"/>
  <c r="BX424" i="1" s="1"/>
  <c r="AW396" i="1"/>
  <c r="AV398" i="1"/>
  <c r="BR372" i="1"/>
  <c r="BR370" i="1"/>
  <c r="BY370" i="1" s="1"/>
  <c r="BR371" i="1"/>
  <c r="BR368" i="1"/>
  <c r="BR369" i="1"/>
  <c r="BY369" i="1" s="1"/>
  <c r="AW387" i="1"/>
  <c r="BV338" i="1"/>
  <c r="X343" i="1"/>
  <c r="Z343" i="1" s="1"/>
  <c r="AU356" i="1" a="1"/>
  <c r="AU356" i="1" s="1"/>
  <c r="BU343" i="1" a="1"/>
  <c r="BU343" i="1" s="1"/>
  <c r="BV343" i="1" s="1"/>
  <c r="BX343" i="1" s="1"/>
  <c r="AW336" i="1"/>
  <c r="AY336" i="1" s="1"/>
  <c r="AU355" i="1" a="1"/>
  <c r="AU355" i="1" s="1"/>
  <c r="AW355" i="1" s="1"/>
  <c r="AY355" i="1" s="1"/>
  <c r="BU318" i="1"/>
  <c r="BV316" i="1"/>
  <c r="AM363" i="1"/>
  <c r="AM377" i="1" s="1"/>
  <c r="AK365" i="1"/>
  <c r="AK379" i="1" s="1"/>
  <c r="BH362" i="1"/>
  <c r="BH376" i="1" s="1"/>
  <c r="BG364" i="1"/>
  <c r="BG378" i="1" s="1"/>
  <c r="V334" i="1" a="1"/>
  <c r="V334" i="1" s="1"/>
  <c r="AK312" i="1"/>
  <c r="AK517" i="1" s="1"/>
  <c r="AW284" i="1"/>
  <c r="AY284" i="1" s="1"/>
  <c r="BY284" i="1" s="1"/>
  <c r="X268" i="1"/>
  <c r="BG310" i="1"/>
  <c r="BG312" i="1" s="1"/>
  <c r="BG517" i="1" s="1"/>
  <c r="V250" i="1"/>
  <c r="X247" i="1"/>
  <c r="X218" i="1"/>
  <c r="Z218" i="1" s="1"/>
  <c r="AV255" i="1"/>
  <c r="AW252" i="1"/>
  <c r="AW107" i="1"/>
  <c r="Z177" i="1"/>
  <c r="BU80" i="1"/>
  <c r="BV73" i="1"/>
  <c r="AU350" i="1" a="1"/>
  <c r="AU350" i="1" s="1"/>
  <c r="AV350" i="1" a="1"/>
  <c r="AV350" i="1" s="1"/>
  <c r="AW350" i="1" s="1"/>
  <c r="AY350" i="1" s="1"/>
  <c r="AV451" i="1"/>
  <c r="AW449" i="1"/>
  <c r="BE490" i="1"/>
  <c r="BE489" i="1"/>
  <c r="X418" i="1"/>
  <c r="V467" i="1"/>
  <c r="V492" i="1" s="1"/>
  <c r="P507" i="1"/>
  <c r="P526" i="1"/>
  <c r="AN493" i="1"/>
  <c r="AN489" i="1"/>
  <c r="AN490" i="1"/>
  <c r="V370" i="1" a="1"/>
  <c r="V370" i="1" s="1"/>
  <c r="X370" i="1" s="1"/>
  <c r="T337" i="1"/>
  <c r="AA337" i="1" s="1"/>
  <c r="T336" i="1"/>
  <c r="AA336" i="1" s="1"/>
  <c r="T333" i="1"/>
  <c r="AA333" i="1" s="1"/>
  <c r="T334" i="1"/>
  <c r="AA334" i="1" s="1"/>
  <c r="T335" i="1"/>
  <c r="AA335" i="1" s="1"/>
  <c r="L525" i="1"/>
  <c r="K375" i="1"/>
  <c r="BK362" i="1"/>
  <c r="BK376" i="1" s="1"/>
  <c r="E378" i="1"/>
  <c r="AG361" i="1"/>
  <c r="BH364" i="1"/>
  <c r="BH378" i="1" s="1"/>
  <c r="BD361" i="1"/>
  <c r="X336" i="1"/>
  <c r="Z336" i="1" s="1"/>
  <c r="AV266" i="1"/>
  <c r="AW262" i="1"/>
  <c r="BM413" i="1"/>
  <c r="BH361" i="1"/>
  <c r="AU301" i="1"/>
  <c r="BY258" i="1"/>
  <c r="X241" i="1"/>
  <c r="W245" i="1"/>
  <c r="N310" i="1"/>
  <c r="N312" i="1" s="1"/>
  <c r="N517" i="1" s="1"/>
  <c r="AW212" i="1"/>
  <c r="AY212" i="1" s="1"/>
  <c r="BV122" i="1"/>
  <c r="E222" i="1"/>
  <c r="E312" i="1" s="1"/>
  <c r="E517" i="1" s="1"/>
  <c r="AZ219" i="1"/>
  <c r="BV149" i="1"/>
  <c r="BX149" i="1" s="1"/>
  <c r="AZ187" i="1"/>
  <c r="BY181" i="1"/>
  <c r="AY181" i="1"/>
  <c r="AM222" i="1"/>
  <c r="AM312" i="1" s="1"/>
  <c r="AM517" i="1" s="1"/>
  <c r="BU71" i="1"/>
  <c r="BV63" i="1"/>
  <c r="BG489" i="1"/>
  <c r="BJ366" i="1"/>
  <c r="BJ375" i="1"/>
  <c r="BJ380" i="1" s="1"/>
  <c r="BJ404" i="1" s="1"/>
  <c r="AA457" i="1"/>
  <c r="AA495" i="1" s="1"/>
  <c r="AA519" i="1" s="1"/>
  <c r="AU447" i="1"/>
  <c r="AE489" i="1"/>
  <c r="BY479" i="1"/>
  <c r="AG495" i="1"/>
  <c r="AG519" i="1" s="1"/>
  <c r="AU371" i="1" a="1"/>
  <c r="AU371" i="1" s="1"/>
  <c r="AZ371" i="1"/>
  <c r="AV371" i="1" a="1"/>
  <c r="AV371" i="1" s="1"/>
  <c r="BR349" i="1"/>
  <c r="BU349" i="1" a="1"/>
  <c r="BU349" i="1" s="1"/>
  <c r="BV349" i="1" s="1"/>
  <c r="BX349" i="1" s="1"/>
  <c r="W337" i="1" a="1"/>
  <c r="W337" i="1" s="1"/>
  <c r="X337" i="1" s="1"/>
  <c r="AV348" i="1" a="1"/>
  <c r="AV348" i="1" s="1"/>
  <c r="AW348" i="1" s="1"/>
  <c r="AY348" i="1" s="1"/>
  <c r="D361" i="1"/>
  <c r="AA326" i="1"/>
  <c r="W326" i="1" a="1"/>
  <c r="W326" i="1" s="1"/>
  <c r="V326" i="1" a="1"/>
  <c r="V326" i="1" s="1"/>
  <c r="W350" i="1" a="1"/>
  <c r="W350" i="1" s="1"/>
  <c r="X350" i="1" s="1"/>
  <c r="Z350" i="1" s="1"/>
  <c r="AK363" i="1"/>
  <c r="AK377" i="1" s="1"/>
  <c r="BK364" i="1"/>
  <c r="BK378" i="1" s="1"/>
  <c r="BI361" i="1"/>
  <c r="BE375" i="1"/>
  <c r="BE380" i="1" s="1"/>
  <c r="BE404" i="1" s="1"/>
  <c r="BE518" i="1" s="1"/>
  <c r="BE366" i="1"/>
  <c r="BD363" i="1"/>
  <c r="BD377" i="1" s="1"/>
  <c r="BU328" i="1" a="1"/>
  <c r="BU328" i="1" s="1"/>
  <c r="AZ335" i="1"/>
  <c r="BY340" i="1"/>
  <c r="W291" i="1"/>
  <c r="W296" i="1"/>
  <c r="X293" i="1"/>
  <c r="AV291" i="1"/>
  <c r="AW289" i="1"/>
  <c r="BV294" i="1"/>
  <c r="BX294" i="1" s="1"/>
  <c r="AD377" i="1"/>
  <c r="BV324" i="1"/>
  <c r="BX322" i="1"/>
  <c r="BX324" i="1" s="1"/>
  <c r="BU239" i="1"/>
  <c r="BV236" i="1"/>
  <c r="AZ147" i="1"/>
  <c r="AN222" i="1"/>
  <c r="AN312" i="1" s="1"/>
  <c r="AN517" i="1" s="1"/>
  <c r="AN522" i="1" s="1"/>
  <c r="AN544" i="1" s="1"/>
  <c r="Z183" i="1"/>
  <c r="AZ183" i="1"/>
  <c r="AY141" i="1"/>
  <c r="AY106" i="1"/>
  <c r="BV514" i="1"/>
  <c r="BU515" i="1"/>
  <c r="BU521" i="1" s="1"/>
  <c r="X510" i="1"/>
  <c r="W512" i="1"/>
  <c r="W520" i="1" s="1"/>
  <c r="X515" i="1"/>
  <c r="X521" i="1" s="1"/>
  <c r="Z514" i="1"/>
  <c r="BV466" i="1"/>
  <c r="BX466" i="1" s="1"/>
  <c r="V495" i="1"/>
  <c r="V519" i="1" s="1"/>
  <c r="AM507" i="1"/>
  <c r="AM526" i="1"/>
  <c r="BM490" i="1"/>
  <c r="BM489" i="1"/>
  <c r="X394" i="1"/>
  <c r="BV336" i="1"/>
  <c r="BX336" i="1" s="1"/>
  <c r="AN495" i="1"/>
  <c r="AN519" i="1" s="1"/>
  <c r="O495" i="1"/>
  <c r="O519" i="1" s="1"/>
  <c r="AW463" i="1"/>
  <c r="AY463" i="1" s="1"/>
  <c r="BY463" i="1" s="1"/>
  <c r="BV475" i="1"/>
  <c r="BX475" i="1" s="1"/>
  <c r="D495" i="1"/>
  <c r="D519" i="1" s="1"/>
  <c r="X485" i="1"/>
  <c r="W487" i="1"/>
  <c r="W495" i="1" s="1"/>
  <c r="W519" i="1" s="1"/>
  <c r="BF526" i="1"/>
  <c r="BF507" i="1"/>
  <c r="AU438" i="1" a="1"/>
  <c r="AU438" i="1" s="1"/>
  <c r="I526" i="1"/>
  <c r="I507" i="1"/>
  <c r="K493" i="1"/>
  <c r="K489" i="1"/>
  <c r="I490" i="1"/>
  <c r="W494" i="1"/>
  <c r="X416" i="1"/>
  <c r="AW394" i="1"/>
  <c r="V358" i="1" a="1"/>
  <c r="V358" i="1" s="1"/>
  <c r="AV372" i="1" a="1"/>
  <c r="AV372" i="1" s="1"/>
  <c r="AZ372" i="1"/>
  <c r="AU372" i="1" a="1"/>
  <c r="AU372" i="1" s="1"/>
  <c r="X359" i="1"/>
  <c r="F363" i="1"/>
  <c r="F377" i="1" s="1"/>
  <c r="BV382" i="1"/>
  <c r="BU384" i="1"/>
  <c r="W334" i="1" a="1"/>
  <c r="W334" i="1" s="1"/>
  <c r="AU344" i="1" a="1"/>
  <c r="AU344" i="1" s="1"/>
  <c r="D364" i="1"/>
  <c r="D378" i="1" s="1"/>
  <c r="V329" i="1" a="1"/>
  <c r="V329" i="1" s="1"/>
  <c r="V364" i="1" s="1"/>
  <c r="V378" i="1" s="1"/>
  <c r="AA329" i="1"/>
  <c r="K365" i="1"/>
  <c r="K379" i="1" s="1"/>
  <c r="AK362" i="1"/>
  <c r="AK376" i="1" s="1"/>
  <c r="AJ375" i="1"/>
  <c r="AI365" i="1"/>
  <c r="AI379" i="1" s="1"/>
  <c r="AH375" i="1"/>
  <c r="AH380" i="1" s="1"/>
  <c r="AH404" i="1" s="1"/>
  <c r="AH366" i="1"/>
  <c r="K364" i="1"/>
  <c r="K378" i="1" s="1"/>
  <c r="W324" i="1"/>
  <c r="X322" i="1"/>
  <c r="BE363" i="1"/>
  <c r="BE377" i="1" s="1"/>
  <c r="M366" i="1"/>
  <c r="M375" i="1"/>
  <c r="M380" i="1" s="1"/>
  <c r="M404" i="1" s="1"/>
  <c r="M518" i="1" s="1"/>
  <c r="V324" i="1"/>
  <c r="Z289" i="1"/>
  <c r="Z291" i="1" s="1"/>
  <c r="X291" i="1"/>
  <c r="AZ280" i="1"/>
  <c r="BU324" i="1"/>
  <c r="AA245" i="1"/>
  <c r="AZ203" i="1"/>
  <c r="AD312" i="1"/>
  <c r="AD517" i="1" s="1"/>
  <c r="AU228" i="1"/>
  <c r="F222" i="1"/>
  <c r="F312" i="1" s="1"/>
  <c r="F517" i="1" s="1"/>
  <c r="BI222" i="1"/>
  <c r="BI312" i="1" s="1"/>
  <c r="BI517" i="1" s="1"/>
  <c r="BY187" i="1"/>
  <c r="AH222" i="1"/>
  <c r="AH312" i="1" s="1"/>
  <c r="AH517" i="1" s="1"/>
  <c r="Z155" i="1"/>
  <c r="AZ155" i="1"/>
  <c r="AZ134" i="1"/>
  <c r="AW83" i="1"/>
  <c r="AY83" i="1" s="1"/>
  <c r="AV92" i="1"/>
  <c r="BT109" i="1"/>
  <c r="BV104" i="1"/>
  <c r="AZ69" i="1"/>
  <c r="BY44" i="1"/>
  <c r="BY420" i="1"/>
  <c r="BT447" i="1"/>
  <c r="P493" i="1"/>
  <c r="P489" i="1"/>
  <c r="P490" i="1"/>
  <c r="E490" i="1"/>
  <c r="AW428" i="1"/>
  <c r="AV430" i="1"/>
  <c r="F361" i="1"/>
  <c r="BU354" i="1" a="1"/>
  <c r="BU354" i="1" s="1"/>
  <c r="AU384" i="1"/>
  <c r="I361" i="1"/>
  <c r="AZ300" i="1"/>
  <c r="BD365" i="1"/>
  <c r="BD379" i="1" s="1"/>
  <c r="M362" i="1"/>
  <c r="M376" i="1" s="1"/>
  <c r="J363" i="1"/>
  <c r="J377" i="1" s="1"/>
  <c r="AL361" i="1"/>
  <c r="AU334" i="1" a="1"/>
  <c r="AU334" i="1" s="1"/>
  <c r="BT276" i="1"/>
  <c r="AZ290" i="1"/>
  <c r="AU210" i="1"/>
  <c r="BY197" i="1"/>
  <c r="BU234" i="1"/>
  <c r="BV230" i="1"/>
  <c r="AA228" i="1"/>
  <c r="AA310" i="1" s="1"/>
  <c r="AW198" i="1"/>
  <c r="BV133" i="1"/>
  <c r="BU139" i="1"/>
  <c r="X122" i="1"/>
  <c r="AZ122" i="1" s="1"/>
  <c r="BY146" i="1"/>
  <c r="W161" i="1"/>
  <c r="X153" i="1"/>
  <c r="AU220" i="1"/>
  <c r="AU222" i="1" s="1"/>
  <c r="AW105" i="1"/>
  <c r="BV155" i="1"/>
  <c r="BX155" i="1" s="1"/>
  <c r="AY42" i="1"/>
  <c r="AW49" i="1"/>
  <c r="BV57" i="1"/>
  <c r="BX57" i="1" s="1"/>
  <c r="W13" i="1"/>
  <c r="W102" i="1" s="1"/>
  <c r="AW64" i="1"/>
  <c r="AY64" i="1" s="1"/>
  <c r="BY64" i="1" s="1"/>
  <c r="BV177" i="1"/>
  <c r="BU184" i="1"/>
  <c r="V228" i="1"/>
  <c r="AU266" i="1"/>
  <c r="AW136" i="1"/>
  <c r="AW125" i="1"/>
  <c r="AW131" i="1" s="1"/>
  <c r="AV131" i="1"/>
  <c r="AV222" i="1" s="1"/>
  <c r="BT131" i="1"/>
  <c r="X133" i="1"/>
  <c r="W139" i="1"/>
  <c r="W222" i="1" s="1"/>
  <c r="W175" i="1"/>
  <c r="X173" i="1"/>
  <c r="X146" i="1"/>
  <c r="AW180" i="1"/>
  <c r="AV220" i="1"/>
  <c r="AW214" i="1"/>
  <c r="BY244" i="1"/>
  <c r="AW69" i="1"/>
  <c r="AY69" i="1" s="1"/>
  <c r="W49" i="1"/>
  <c r="X42" i="1"/>
  <c r="X76" i="1"/>
  <c r="Z76" i="1" s="1"/>
  <c r="AZ248" i="1"/>
  <c r="AU234" i="1"/>
  <c r="AU310" i="1" s="1"/>
  <c r="V245" i="1"/>
  <c r="V184" i="1"/>
  <c r="BY169" i="1"/>
  <c r="BV129" i="1"/>
  <c r="BX129" i="1" s="1"/>
  <c r="BV244" i="1"/>
  <c r="BX244" i="1" s="1"/>
  <c r="W118" i="1"/>
  <c r="X111" i="1"/>
  <c r="AZ127" i="1"/>
  <c r="BV99" i="1"/>
  <c r="BX99" i="1" s="1"/>
  <c r="BU120" i="1"/>
  <c r="X67" i="1"/>
  <c r="Z67" i="1" s="1"/>
  <c r="AZ67" i="1" s="1"/>
  <c r="X78" i="1"/>
  <c r="Z78" i="1" s="1"/>
  <c r="AZ78" i="1" s="1"/>
  <c r="BV54" i="1"/>
  <c r="BX54" i="1" s="1"/>
  <c r="AV71" i="1"/>
  <c r="W22" i="1"/>
  <c r="X15" i="1"/>
  <c r="BT228" i="1"/>
  <c r="BT310" i="1" s="1"/>
  <c r="BT312" i="1" s="1"/>
  <c r="BT517" i="1" s="1"/>
  <c r="AU92" i="1"/>
  <c r="BU131" i="1"/>
  <c r="BU222" i="1" s="1"/>
  <c r="X91" i="1"/>
  <c r="Z91" i="1" s="1"/>
  <c r="AZ91" i="1" s="1"/>
  <c r="X69" i="1"/>
  <c r="Z69" i="1" s="1"/>
  <c r="BU109" i="1"/>
  <c r="AA22" i="1"/>
  <c r="BY249" i="1"/>
  <c r="V281" i="1"/>
  <c r="AZ196" i="1"/>
  <c r="AW122" i="1"/>
  <c r="AA222" i="1"/>
  <c r="X165" i="1"/>
  <c r="BY174" i="1"/>
  <c r="AW203" i="1"/>
  <c r="V161" i="1"/>
  <c r="X82" i="1"/>
  <c r="W92" i="1"/>
  <c r="BV124" i="1"/>
  <c r="AW88" i="1"/>
  <c r="AY88" i="1" s="1"/>
  <c r="BY88" i="1" s="1"/>
  <c r="BV154" i="1"/>
  <c r="BX154" i="1" s="1"/>
  <c r="BU201" i="1"/>
  <c r="BV195" i="1"/>
  <c r="X147" i="1"/>
  <c r="AA92" i="1"/>
  <c r="AW15" i="1"/>
  <c r="AV22" i="1"/>
  <c r="BT49" i="1"/>
  <c r="AW61" i="1"/>
  <c r="AY53" i="1"/>
  <c r="AY61" i="1" s="1"/>
  <c r="BV24" i="1"/>
  <c r="BU31" i="1"/>
  <c r="BU61" i="1"/>
  <c r="AU80" i="1"/>
  <c r="AV245" i="1"/>
  <c r="AW241" i="1"/>
  <c r="BY238" i="1"/>
  <c r="BV262" i="1"/>
  <c r="BU266" i="1"/>
  <c r="AZ265" i="1"/>
  <c r="N366" i="1"/>
  <c r="N375" i="1"/>
  <c r="BT201" i="1"/>
  <c r="AA171" i="1"/>
  <c r="BY116" i="1"/>
  <c r="BV219" i="1"/>
  <c r="BX219" i="1" s="1"/>
  <c r="BV191" i="1"/>
  <c r="BX191" i="1" s="1"/>
  <c r="AA151" i="1"/>
  <c r="AV310" i="1"/>
  <c r="AV228" i="1"/>
  <c r="AW224" i="1"/>
  <c r="BV126" i="1"/>
  <c r="BX126" i="1" s="1"/>
  <c r="BV156" i="1"/>
  <c r="BX156" i="1" s="1"/>
  <c r="X160" i="1"/>
  <c r="BY160" i="1" s="1"/>
  <c r="AW96" i="1"/>
  <c r="AY96" i="1" s="1"/>
  <c r="BY96" i="1" s="1"/>
  <c r="BY192" i="1"/>
  <c r="AU109" i="1"/>
  <c r="AU120" i="1" s="1"/>
  <c r="X137" i="1"/>
  <c r="AZ98" i="1"/>
  <c r="BV179" i="1"/>
  <c r="BX179" i="1" s="1"/>
  <c r="BT80" i="1"/>
  <c r="AW54" i="1"/>
  <c r="AY54" i="1" s="1"/>
  <c r="BY54" i="1" s="1"/>
  <c r="AW82" i="1"/>
  <c r="BU40" i="1"/>
  <c r="BV33" i="1"/>
  <c r="X11" i="1"/>
  <c r="Z11" i="1" s="1"/>
  <c r="AZ11" i="1" s="1"/>
  <c r="AV61" i="1"/>
  <c r="X57" i="1"/>
  <c r="Z57" i="1" s="1"/>
  <c r="AZ57" i="1" s="1"/>
  <c r="BY12" i="1"/>
  <c r="BX53" i="1"/>
  <c r="BX61" i="1" s="1"/>
  <c r="BY55" i="1"/>
  <c r="V438" i="1" a="1"/>
  <c r="V438" i="1" s="1"/>
  <c r="BU398" i="1"/>
  <c r="BV396" i="1"/>
  <c r="V392" i="1"/>
  <c r="T358" i="1"/>
  <c r="AA358" i="1" s="1"/>
  <c r="T354" i="1"/>
  <c r="AA354" i="1" s="1"/>
  <c r="T357" i="1"/>
  <c r="AA357" i="1" s="1"/>
  <c r="T355" i="1"/>
  <c r="AA355" i="1" s="1"/>
  <c r="T356" i="1"/>
  <c r="AA356" i="1" s="1"/>
  <c r="W357" i="1" a="1"/>
  <c r="W357" i="1" s="1"/>
  <c r="X357" i="1" s="1"/>
  <c r="Z357" i="1" s="1"/>
  <c r="BV386" i="1"/>
  <c r="BU388" i="1"/>
  <c r="F364" i="1"/>
  <c r="F378" i="1" s="1"/>
  <c r="AZ357" i="1"/>
  <c r="K363" i="1"/>
  <c r="K377" i="1" s="1"/>
  <c r="AK361" i="1"/>
  <c r="BR351" i="1"/>
  <c r="BT351" i="1" a="1"/>
  <c r="BT351" i="1" s="1"/>
  <c r="BT318" i="1"/>
  <c r="BV317" i="1"/>
  <c r="BX317" i="1" s="1"/>
  <c r="O363" i="1"/>
  <c r="O377" i="1" s="1"/>
  <c r="X314" i="1"/>
  <c r="AW323" i="1"/>
  <c r="AY323" i="1" s="1"/>
  <c r="X298" i="1"/>
  <c r="W301" i="1"/>
  <c r="X269" i="1"/>
  <c r="Z269" i="1" s="1"/>
  <c r="AZ269" i="1" s="1"/>
  <c r="N363" i="1"/>
  <c r="N377" i="1" s="1"/>
  <c r="W260" i="1"/>
  <c r="X257" i="1"/>
  <c r="BV268" i="1"/>
  <c r="BU271" i="1"/>
  <c r="AA193" i="1"/>
  <c r="AW182" i="1"/>
  <c r="AY182" i="1" s="1"/>
  <c r="V239" i="1"/>
  <c r="V310" i="1" s="1"/>
  <c r="BV199" i="1"/>
  <c r="BX199" i="1" s="1"/>
  <c r="AV175" i="1"/>
  <c r="AW173" i="1"/>
  <c r="BT171" i="1"/>
  <c r="AW158" i="1"/>
  <c r="AZ164" i="1"/>
  <c r="V193" i="1"/>
  <c r="X200" i="1"/>
  <c r="X188" i="1"/>
  <c r="X196" i="1"/>
  <c r="Z196" i="1" s="1"/>
  <c r="AW216" i="1"/>
  <c r="AY216" i="1" s="1"/>
  <c r="AW142" i="1"/>
  <c r="AW151" i="1" s="1"/>
  <c r="AV151" i="1"/>
  <c r="AV201" i="1"/>
  <c r="BV146" i="1"/>
  <c r="BX146" i="1" s="1"/>
  <c r="BU161" i="1"/>
  <c r="BV153" i="1"/>
  <c r="X143" i="1"/>
  <c r="BV86" i="1"/>
  <c r="BX86" i="1" s="1"/>
  <c r="AA71" i="1"/>
  <c r="AA102" i="1" s="1"/>
  <c r="BT13" i="1"/>
  <c r="BT102" i="1" s="1"/>
  <c r="AA250" i="1"/>
  <c r="W234" i="1"/>
  <c r="W310" i="1" s="1"/>
  <c r="X230" i="1"/>
  <c r="AU239" i="1"/>
  <c r="AZ237" i="1"/>
  <c r="W281" i="1"/>
  <c r="X278" i="1"/>
  <c r="AA255" i="1"/>
  <c r="BX298" i="1"/>
  <c r="BX301" i="1" s="1"/>
  <c r="BV301" i="1"/>
  <c r="AW253" i="1"/>
  <c r="AY253" i="1" s="1"/>
  <c r="BY253" i="1" s="1"/>
  <c r="BY208" i="1"/>
  <c r="BV225" i="1"/>
  <c r="BX225" i="1" s="1"/>
  <c r="AW163" i="1"/>
  <c r="AV171" i="1"/>
  <c r="AW159" i="1"/>
  <c r="AY159" i="1" s="1"/>
  <c r="X182" i="1"/>
  <c r="AW138" i="1"/>
  <c r="X117" i="1"/>
  <c r="BV148" i="1"/>
  <c r="BX148" i="1" s="1"/>
  <c r="W184" i="1"/>
  <c r="AW6" i="1"/>
  <c r="AV13" i="1"/>
  <c r="AV102" i="1" s="1"/>
  <c r="X33" i="1"/>
  <c r="W40" i="1"/>
  <c r="AA40" i="1"/>
  <c r="V118" i="1"/>
  <c r="AY63" i="1"/>
  <c r="BV42" i="1"/>
  <c r="BU49" i="1"/>
  <c r="BY30" i="1"/>
  <c r="AZ177" i="1"/>
  <c r="AV40" i="1"/>
  <c r="AW177" i="1"/>
  <c r="AV184" i="1"/>
  <c r="AY33" i="1"/>
  <c r="AW40" i="1"/>
  <c r="BV96" i="1"/>
  <c r="BX96" i="1" s="1"/>
  <c r="BT234" i="1"/>
  <c r="W151" i="1"/>
  <c r="X141" i="1"/>
  <c r="BU92" i="1"/>
  <c r="BV82" i="1"/>
  <c r="BV128" i="1"/>
  <c r="BX128" i="1" s="1"/>
  <c r="BY26" i="1"/>
  <c r="BV6" i="1"/>
  <c r="BU13" i="1"/>
  <c r="BU102" i="1" s="1"/>
  <c r="X85" i="1"/>
  <c r="Z85" i="1" s="1"/>
  <c r="AZ85" i="1" s="1"/>
  <c r="V80" i="1"/>
  <c r="X20" i="1"/>
  <c r="Z20" i="1" s="1"/>
  <c r="AZ20" i="1" s="1"/>
  <c r="BY217" i="1"/>
  <c r="BT193" i="1"/>
  <c r="X190" i="1"/>
  <c r="X106" i="1"/>
  <c r="AW111" i="1"/>
  <c r="AV118" i="1"/>
  <c r="X168" i="1"/>
  <c r="X83" i="1"/>
  <c r="Z83" i="1" s="1"/>
  <c r="AZ83" i="1" s="1"/>
  <c r="V131" i="1"/>
  <c r="V222" i="1" s="1"/>
  <c r="AW73" i="1"/>
  <c r="AV80" i="1"/>
  <c r="AZ48" i="1"/>
  <c r="AW20" i="1"/>
  <c r="AY20" i="1" s="1"/>
  <c r="AV31" i="1"/>
  <c r="AA31" i="1"/>
  <c r="V22" i="1"/>
  <c r="V102" i="1" s="1"/>
  <c r="Z53" i="1"/>
  <c r="BV209" i="1"/>
  <c r="BX209" i="1" s="1"/>
  <c r="BX247" i="1"/>
  <c r="BX250" i="1" s="1"/>
  <c r="BV250" i="1"/>
  <c r="BV141" i="1"/>
  <c r="BU151" i="1"/>
  <c r="X145" i="1"/>
  <c r="AZ115" i="1"/>
  <c r="BY134" i="1"/>
  <c r="W131" i="1"/>
  <c r="X124" i="1"/>
  <c r="AZ74" i="1"/>
  <c r="BY79" i="1"/>
  <c r="W31" i="1"/>
  <c r="X24" i="1"/>
  <c r="AW24" i="1"/>
  <c r="W61" i="1"/>
  <c r="AV250" i="1"/>
  <c r="X179" i="1"/>
  <c r="AZ136" i="1"/>
  <c r="V171" i="1"/>
  <c r="X191" i="1"/>
  <c r="BV186" i="1"/>
  <c r="BU193" i="1"/>
  <c r="AA118" i="1"/>
  <c r="BT161" i="1"/>
  <c r="BT222" i="1" s="1"/>
  <c r="BY189" i="1"/>
  <c r="W201" i="1"/>
  <c r="X195" i="1"/>
  <c r="AZ126" i="1"/>
  <c r="AW129" i="1"/>
  <c r="AY129" i="1" s="1"/>
  <c r="BU245" i="1"/>
  <c r="BV79" i="1"/>
  <c r="BX79" i="1" s="1"/>
  <c r="BV112" i="1"/>
  <c r="BX112" i="1" s="1"/>
  <c r="BV21" i="1"/>
  <c r="BX21" i="1" s="1"/>
  <c r="BV108" i="1"/>
  <c r="BX108" i="1" s="1"/>
  <c r="AZ46" i="1"/>
  <c r="X13" i="1"/>
  <c r="Z6" i="1"/>
  <c r="BT31" i="1"/>
  <c r="BV51" i="1"/>
  <c r="BX51" i="1" s="1"/>
  <c r="BY200" i="1"/>
  <c r="AZ215" i="1"/>
  <c r="BT184" i="1"/>
  <c r="AW156" i="1"/>
  <c r="AY156" i="1" s="1"/>
  <c r="X186" i="1"/>
  <c r="W193" i="1"/>
  <c r="BV160" i="1"/>
  <c r="BX160" i="1" s="1"/>
  <c r="BY166" i="1"/>
  <c r="AA131" i="1"/>
  <c r="AA109" i="1"/>
  <c r="AA120" i="1" s="1"/>
  <c r="AZ104" i="1"/>
  <c r="X130" i="1"/>
  <c r="Z130" i="1" s="1"/>
  <c r="AZ130" i="1" s="1"/>
  <c r="X108" i="1"/>
  <c r="BY112" i="1"/>
  <c r="AW79" i="1"/>
  <c r="AY79" i="1" s="1"/>
  <c r="W80" i="1"/>
  <c r="X73" i="1"/>
  <c r="J364" i="1"/>
  <c r="J378" i="1" s="1"/>
  <c r="AW306" i="1"/>
  <c r="AY303" i="1"/>
  <c r="AW280" i="1"/>
  <c r="AY280" i="1" s="1"/>
  <c r="BY280" i="1" s="1"/>
  <c r="BT291" i="1"/>
  <c r="AU318" i="1"/>
  <c r="BV290" i="1"/>
  <c r="BX290" i="1" s="1"/>
  <c r="X273" i="1"/>
  <c r="W276" i="1"/>
  <c r="X283" i="1"/>
  <c r="W287" i="1"/>
  <c r="BV173" i="1"/>
  <c r="BU175" i="1"/>
  <c r="BU228" i="1"/>
  <c r="BU310" i="1" s="1"/>
  <c r="BV224" i="1"/>
  <c r="X136" i="1"/>
  <c r="Z136" i="1" s="1"/>
  <c r="AA161" i="1"/>
  <c r="AW178" i="1"/>
  <c r="BV127" i="1"/>
  <c r="BX127" i="1" s="1"/>
  <c r="V109" i="1"/>
  <c r="V120" i="1" s="1"/>
  <c r="AW104" i="1"/>
  <c r="AV109" i="1"/>
  <c r="AV120" i="1" s="1"/>
  <c r="BV107" i="1"/>
  <c r="BX107" i="1" s="1"/>
  <c r="AZ18" i="1"/>
  <c r="BV17" i="1"/>
  <c r="BX17" i="1" s="1"/>
  <c r="AU22" i="1"/>
  <c r="AZ44" i="1"/>
  <c r="BV30" i="1"/>
  <c r="BX30" i="1" s="1"/>
  <c r="BV8" i="1"/>
  <c r="BX8" i="1" s="1"/>
  <c r="BY10" i="1"/>
  <c r="W312" i="1" l="1"/>
  <c r="W517" i="1" s="1"/>
  <c r="V312" i="1"/>
  <c r="V517" i="1" s="1"/>
  <c r="AA312" i="1"/>
  <c r="AA517" i="1" s="1"/>
  <c r="BT375" i="1"/>
  <c r="BU312" i="1"/>
  <c r="BU517" i="1" s="1"/>
  <c r="AU312" i="1"/>
  <c r="AU517" i="1" s="1"/>
  <c r="AA373" i="1"/>
  <c r="G518" i="1"/>
  <c r="G522" i="1" s="1"/>
  <c r="G544" i="1" s="1"/>
  <c r="G414" i="1"/>
  <c r="BJ522" i="1"/>
  <c r="BJ544" i="1" s="1"/>
  <c r="BU493" i="1"/>
  <c r="BV433" i="1"/>
  <c r="BV431" i="1"/>
  <c r="BX431" i="1" s="1"/>
  <c r="Z370" i="1"/>
  <c r="AZ370" i="1"/>
  <c r="BX373" i="1"/>
  <c r="BX330" i="1"/>
  <c r="BC522" i="1"/>
  <c r="BC544" i="1" s="1"/>
  <c r="AH518" i="1"/>
  <c r="AH522" i="1" s="1"/>
  <c r="AH544" i="1" s="1"/>
  <c r="AH414" i="1"/>
  <c r="BJ518" i="1"/>
  <c r="BJ414" i="1"/>
  <c r="X193" i="1"/>
  <c r="Z186" i="1"/>
  <c r="AZ186" i="1"/>
  <c r="BF490" i="1"/>
  <c r="BU432" i="1" a="1"/>
  <c r="BU432" i="1" s="1"/>
  <c r="AW161" i="1"/>
  <c r="AY153" i="1"/>
  <c r="AY359" i="1"/>
  <c r="BX449" i="1"/>
  <c r="BX451" i="1" s="1"/>
  <c r="BV451" i="1"/>
  <c r="AW324" i="1"/>
  <c r="AY322" i="1"/>
  <c r="AY324" i="1" s="1"/>
  <c r="BY322" i="1"/>
  <c r="BY324" i="1" s="1"/>
  <c r="W362" i="1"/>
  <c r="W376" i="1" s="1"/>
  <c r="X327" i="1"/>
  <c r="BU375" i="1"/>
  <c r="BY159" i="1"/>
  <c r="AY6" i="1"/>
  <c r="AW13" i="1"/>
  <c r="Z200" i="1"/>
  <c r="AZ200" i="1"/>
  <c r="Z314" i="1"/>
  <c r="AZ314" i="1"/>
  <c r="BV131" i="1"/>
  <c r="BV222" i="1" s="1"/>
  <c r="BX124" i="1"/>
  <c r="BX131" i="1" s="1"/>
  <c r="AY198" i="1"/>
  <c r="BY198" i="1"/>
  <c r="X487" i="1"/>
  <c r="Z485" i="1"/>
  <c r="BC489" i="1"/>
  <c r="AA361" i="1"/>
  <c r="AA331" i="1"/>
  <c r="BX63" i="1"/>
  <c r="BX71" i="1" s="1"/>
  <c r="BV71" i="1"/>
  <c r="BU438" i="1" a="1"/>
  <c r="BU438" i="1" s="1"/>
  <c r="BV438" i="1" s="1"/>
  <c r="BX438" i="1" s="1"/>
  <c r="BY91" i="1"/>
  <c r="Z104" i="1"/>
  <c r="X109" i="1"/>
  <c r="BX442" i="1"/>
  <c r="BX441" i="1" s="1"/>
  <c r="BV441" i="1"/>
  <c r="AC493" i="1"/>
  <c r="AV433" i="1" a="1"/>
  <c r="AV433" i="1" s="1"/>
  <c r="AU433" i="1" a="1"/>
  <c r="AU433" i="1" s="1"/>
  <c r="AU493" i="1" s="1"/>
  <c r="Z451" i="1"/>
  <c r="AZ449" i="1"/>
  <c r="AZ451" i="1" s="1"/>
  <c r="AL312" i="1"/>
  <c r="AL517" i="1" s="1"/>
  <c r="BY327" i="1"/>
  <c r="BL380" i="1"/>
  <c r="BL404" i="1" s="1"/>
  <c r="AU453" i="1" a="1"/>
  <c r="AU453" i="1" s="1"/>
  <c r="AW453" i="1" s="1"/>
  <c r="AY453" i="1" s="1"/>
  <c r="BY453" i="1" s="1"/>
  <c r="F366" i="1"/>
  <c r="F375" i="1"/>
  <c r="F380" i="1" s="1"/>
  <c r="F404" i="1" s="1"/>
  <c r="X324" i="1"/>
  <c r="Z322" i="1"/>
  <c r="Z324" i="1" s="1"/>
  <c r="BT439" i="1" a="1"/>
  <c r="BT439" i="1" s="1"/>
  <c r="BU439" i="1" a="1"/>
  <c r="BU439" i="1" s="1"/>
  <c r="AV431" i="1" a="1"/>
  <c r="AV431" i="1" s="1"/>
  <c r="AU431" i="1" a="1"/>
  <c r="AU431" i="1" s="1"/>
  <c r="AU489" i="1" s="1"/>
  <c r="Z145" i="1"/>
  <c r="AZ145" i="1"/>
  <c r="AW118" i="1"/>
  <c r="AY111" i="1"/>
  <c r="AY118" i="1" s="1"/>
  <c r="BY111" i="1"/>
  <c r="AW245" i="1"/>
  <c r="AY241" i="1"/>
  <c r="X22" i="1"/>
  <c r="X102" i="1" s="1"/>
  <c r="Z15" i="1"/>
  <c r="X49" i="1"/>
  <c r="Z42" i="1"/>
  <c r="AW372" i="1"/>
  <c r="AY372" i="1" s="1"/>
  <c r="AY373" i="1" s="1"/>
  <c r="D375" i="1"/>
  <c r="D380" i="1" s="1"/>
  <c r="D404" i="1" s="1"/>
  <c r="D366" i="1"/>
  <c r="AY387" i="1"/>
  <c r="BY387" i="1"/>
  <c r="BV287" i="1"/>
  <c r="BX283" i="1"/>
  <c r="BX287" i="1" s="1"/>
  <c r="AY382" i="1"/>
  <c r="AY384" i="1" s="1"/>
  <c r="AW384" i="1"/>
  <c r="BY382" i="1"/>
  <c r="BY384" i="1" s="1"/>
  <c r="AW442" i="1"/>
  <c r="AV441" i="1"/>
  <c r="AV495" i="1" s="1"/>
  <c r="AV519" i="1" s="1"/>
  <c r="BB366" i="1"/>
  <c r="BV392" i="1"/>
  <c r="BX390" i="1"/>
  <c r="BX392" i="1" s="1"/>
  <c r="Z373" i="1"/>
  <c r="X384" i="1"/>
  <c r="Z382" i="1"/>
  <c r="Z384" i="1" s="1"/>
  <c r="AZ382" i="1"/>
  <c r="AZ384" i="1" s="1"/>
  <c r="BV461" i="1"/>
  <c r="BV491" i="1" s="1"/>
  <c r="BX459" i="1"/>
  <c r="BX461" i="1" s="1"/>
  <c r="BX491" i="1" s="1"/>
  <c r="AZ218" i="1"/>
  <c r="BV281" i="1"/>
  <c r="BX278" i="1"/>
  <c r="BX281" i="1" s="1"/>
  <c r="X451" i="1"/>
  <c r="AY293" i="1"/>
  <c r="AW296" i="1"/>
  <c r="AW344" i="1"/>
  <c r="F519" i="1"/>
  <c r="F507" i="1"/>
  <c r="Z168" i="1"/>
  <c r="AZ168" i="1"/>
  <c r="Z278" i="1"/>
  <c r="BY278" i="1" s="1"/>
  <c r="BY281" i="1" s="1"/>
  <c r="X281" i="1"/>
  <c r="AZ76" i="1"/>
  <c r="BY76" i="1"/>
  <c r="BV139" i="1"/>
  <c r="BX133" i="1"/>
  <c r="BX139" i="1" s="1"/>
  <c r="W361" i="1"/>
  <c r="X326" i="1"/>
  <c r="AW430" i="1"/>
  <c r="AY428" i="1"/>
  <c r="Z510" i="1"/>
  <c r="X512" i="1"/>
  <c r="X520" i="1" s="1"/>
  <c r="BD375" i="1"/>
  <c r="BD380" i="1" s="1"/>
  <c r="BD404" i="1" s="1"/>
  <c r="BD366" i="1"/>
  <c r="X250" i="1"/>
  <c r="Z247" i="1"/>
  <c r="E366" i="1"/>
  <c r="BT362" i="1"/>
  <c r="BT376" i="1" s="1"/>
  <c r="BB380" i="1"/>
  <c r="BB404" i="1" s="1"/>
  <c r="X447" i="1"/>
  <c r="Z445" i="1"/>
  <c r="BY356" i="1"/>
  <c r="BV437" i="1"/>
  <c r="BX435" i="1"/>
  <c r="BX437" i="1" s="1"/>
  <c r="X388" i="1"/>
  <c r="Z386" i="1"/>
  <c r="Z388" i="1" s="1"/>
  <c r="AZ386" i="1"/>
  <c r="AZ388" i="1" s="1"/>
  <c r="BV487" i="1"/>
  <c r="BX485" i="1"/>
  <c r="BX487" i="1" s="1"/>
  <c r="AY177" i="1"/>
  <c r="AW184" i="1"/>
  <c r="BY177" i="1"/>
  <c r="Z273" i="1"/>
  <c r="X276" i="1"/>
  <c r="Z141" i="1"/>
  <c r="X151" i="1"/>
  <c r="AW512" i="1"/>
  <c r="AW520" i="1" s="1"/>
  <c r="AY510" i="1"/>
  <c r="AY512" i="1" s="1"/>
  <c r="AY520" i="1" s="1"/>
  <c r="BY510" i="1"/>
  <c r="BY512" i="1" s="1"/>
  <c r="BY520" i="1" s="1"/>
  <c r="AZ106" i="1"/>
  <c r="AZ109" i="1" s="1"/>
  <c r="Z106" i="1"/>
  <c r="Z160" i="1"/>
  <c r="AZ160" i="1"/>
  <c r="Z82" i="1"/>
  <c r="X92" i="1"/>
  <c r="AY104" i="1"/>
  <c r="AW109" i="1"/>
  <c r="AW120" i="1" s="1"/>
  <c r="BY104" i="1"/>
  <c r="BY269" i="1"/>
  <c r="BV151" i="1"/>
  <c r="BX141" i="1"/>
  <c r="BX151" i="1" s="1"/>
  <c r="AZ190" i="1"/>
  <c r="Z190" i="1"/>
  <c r="X234" i="1"/>
  <c r="Z230" i="1"/>
  <c r="AY158" i="1"/>
  <c r="BY158" i="1"/>
  <c r="BY69" i="1"/>
  <c r="BX177" i="1"/>
  <c r="BX184" i="1" s="1"/>
  <c r="BV184" i="1"/>
  <c r="BV234" i="1"/>
  <c r="BV310" i="1" s="1"/>
  <c r="BX230" i="1"/>
  <c r="BX234" i="1" s="1"/>
  <c r="AY289" i="1"/>
  <c r="AW291" i="1"/>
  <c r="Z337" i="1"/>
  <c r="AZ337" i="1"/>
  <c r="BY368" i="1"/>
  <c r="AL490" i="1"/>
  <c r="BY78" i="1"/>
  <c r="E380" i="1"/>
  <c r="E404" i="1" s="1"/>
  <c r="J489" i="1"/>
  <c r="W438" i="1" a="1"/>
  <c r="W438" i="1" s="1"/>
  <c r="X438" i="1" s="1"/>
  <c r="Z438" i="1" s="1"/>
  <c r="AZ438" i="1" s="1"/>
  <c r="AY287" i="1"/>
  <c r="BV356" i="1"/>
  <c r="BX356" i="1" s="1"/>
  <c r="BU365" i="1"/>
  <c r="BU379" i="1" s="1"/>
  <c r="BY450" i="1"/>
  <c r="BN525" i="1"/>
  <c r="BN544" i="1" s="1"/>
  <c r="BN414" i="1"/>
  <c r="D312" i="1"/>
  <c r="D517" i="1" s="1"/>
  <c r="AY271" i="1"/>
  <c r="X437" i="1"/>
  <c r="Z435" i="1"/>
  <c r="X430" i="1"/>
  <c r="Z428" i="1"/>
  <c r="V362" i="1"/>
  <c r="V376" i="1" s="1"/>
  <c r="BU495" i="1"/>
  <c r="BU519" i="1" s="1"/>
  <c r="AZ369" i="1"/>
  <c r="AN507" i="1"/>
  <c r="BV398" i="1"/>
  <c r="BX396" i="1"/>
  <c r="BX398" i="1" s="1"/>
  <c r="AY306" i="1"/>
  <c r="BY303" i="1"/>
  <c r="BY306" i="1" s="1"/>
  <c r="AY40" i="1"/>
  <c r="BY33" i="1"/>
  <c r="BY40" i="1" s="1"/>
  <c r="BY141" i="1"/>
  <c r="AW388" i="1"/>
  <c r="AY386" i="1"/>
  <c r="AY388" i="1" s="1"/>
  <c r="AU365" i="1"/>
  <c r="AU379" i="1" s="1"/>
  <c r="AZ350" i="1"/>
  <c r="AZ352" i="1" s="1"/>
  <c r="AF519" i="1"/>
  <c r="AF507" i="1"/>
  <c r="BV494" i="1"/>
  <c r="BX416" i="1"/>
  <c r="BX494" i="1" s="1"/>
  <c r="BY386" i="1"/>
  <c r="BY388" i="1" s="1"/>
  <c r="AK507" i="1"/>
  <c r="X201" i="1"/>
  <c r="Z195" i="1"/>
  <c r="Z201" i="1" s="1"/>
  <c r="AZ195" i="1"/>
  <c r="AZ201" i="1" s="1"/>
  <c r="AZ188" i="1"/>
  <c r="Z188" i="1"/>
  <c r="BV266" i="1"/>
  <c r="BX262" i="1"/>
  <c r="BX266" i="1" s="1"/>
  <c r="AG366" i="1"/>
  <c r="AG375" i="1"/>
  <c r="AG380" i="1" s="1"/>
  <c r="AG404" i="1" s="1"/>
  <c r="Z418" i="1"/>
  <c r="BV193" i="1"/>
  <c r="BX186" i="1"/>
  <c r="BX193" i="1" s="1"/>
  <c r="AW175" i="1"/>
  <c r="BY173" i="1"/>
  <c r="BY175" i="1" s="1"/>
  <c r="AY173" i="1"/>
  <c r="AY175" i="1" s="1"/>
  <c r="BY351" i="1"/>
  <c r="BV61" i="1"/>
  <c r="AW228" i="1"/>
  <c r="AW310" i="1" s="1"/>
  <c r="AY224" i="1"/>
  <c r="BY129" i="1"/>
  <c r="AJ380" i="1"/>
  <c r="AJ404" i="1" s="1"/>
  <c r="AY394" i="1"/>
  <c r="BY394" i="1"/>
  <c r="X296" i="1"/>
  <c r="Z293" i="1"/>
  <c r="BY349" i="1"/>
  <c r="X271" i="1"/>
  <c r="Z268" i="1"/>
  <c r="Z396" i="1"/>
  <c r="Z398" i="1" s="1"/>
  <c r="X398" i="1"/>
  <c r="AZ396" i="1"/>
  <c r="AZ398" i="1" s="1"/>
  <c r="AW457" i="1"/>
  <c r="BV171" i="1"/>
  <c r="BX163" i="1"/>
  <c r="BX171" i="1" s="1"/>
  <c r="J366" i="1"/>
  <c r="J375" i="1"/>
  <c r="J380" i="1" s="1"/>
  <c r="J404" i="1" s="1"/>
  <c r="AU364" i="1"/>
  <c r="AU378" i="1" s="1"/>
  <c r="BV350" i="1"/>
  <c r="BX350" i="1" s="1"/>
  <c r="AV452" i="1" a="1"/>
  <c r="AV452" i="1" s="1"/>
  <c r="AW452" i="1" s="1"/>
  <c r="AY452" i="1" s="1"/>
  <c r="AU452" i="1" a="1"/>
  <c r="AU452" i="1" s="1"/>
  <c r="AZ205" i="1"/>
  <c r="X228" i="1"/>
  <c r="X310" i="1" s="1"/>
  <c r="X312" i="1" s="1"/>
  <c r="X517" i="1" s="1"/>
  <c r="Z224" i="1"/>
  <c r="AZ224" i="1"/>
  <c r="Z236" i="1"/>
  <c r="X239" i="1"/>
  <c r="AA365" i="1"/>
  <c r="AA379" i="1" s="1"/>
  <c r="BV291" i="1"/>
  <c r="BX289" i="1"/>
  <c r="BX291" i="1" s="1"/>
  <c r="BY130" i="1"/>
  <c r="BY341" i="1"/>
  <c r="AW266" i="1"/>
  <c r="AY262" i="1"/>
  <c r="AW255" i="1"/>
  <c r="AY252" i="1"/>
  <c r="BT438" i="1" a="1"/>
  <c r="BT438" i="1" s="1"/>
  <c r="AY203" i="1"/>
  <c r="AW210" i="1"/>
  <c r="BX514" i="1"/>
  <c r="BX515" i="1" s="1"/>
  <c r="BX521" i="1" s="1"/>
  <c r="BV515" i="1"/>
  <c r="BV521" i="1" s="1"/>
  <c r="Z191" i="1"/>
  <c r="BY191" i="1"/>
  <c r="AZ191" i="1"/>
  <c r="Z117" i="1"/>
  <c r="AZ117" i="1"/>
  <c r="BY117" i="1"/>
  <c r="AK366" i="1"/>
  <c r="AK375" i="1"/>
  <c r="AK380" i="1" s="1"/>
  <c r="AK404" i="1" s="1"/>
  <c r="Z165" i="1"/>
  <c r="AZ165" i="1"/>
  <c r="BY165" i="1"/>
  <c r="AW220" i="1"/>
  <c r="AY214" i="1"/>
  <c r="AY220" i="1" s="1"/>
  <c r="BY214" i="1"/>
  <c r="AJ366" i="1"/>
  <c r="X494" i="1"/>
  <c r="Z416" i="1"/>
  <c r="BY106" i="1"/>
  <c r="AW371" i="1"/>
  <c r="AY371" i="1" s="1"/>
  <c r="BY218" i="1"/>
  <c r="AW139" i="1"/>
  <c r="BY133" i="1"/>
  <c r="AY133" i="1"/>
  <c r="AY139" i="1" s="1"/>
  <c r="AA345" i="1"/>
  <c r="AY457" i="1"/>
  <c r="BC490" i="1"/>
  <c r="AV364" i="1"/>
  <c r="AV378" i="1" s="1"/>
  <c r="AW329" i="1"/>
  <c r="AY445" i="1"/>
  <c r="AW447" i="1"/>
  <c r="X255" i="1"/>
  <c r="Z252" i="1"/>
  <c r="BY483" i="1"/>
  <c r="BY178" i="1"/>
  <c r="AY178" i="1"/>
  <c r="Z394" i="1"/>
  <c r="AZ394" i="1"/>
  <c r="K366" i="1"/>
  <c r="X220" i="1"/>
  <c r="Z214" i="1"/>
  <c r="Z220" i="1" s="1"/>
  <c r="AZ214" i="1"/>
  <c r="AZ220" i="1" s="1"/>
  <c r="BY188" i="1"/>
  <c r="BY182" i="1"/>
  <c r="BY348" i="1"/>
  <c r="Z359" i="1"/>
  <c r="X467" i="1"/>
  <c r="X492" i="1" s="1"/>
  <c r="Z465" i="1"/>
  <c r="AW494" i="1"/>
  <c r="AY416" i="1"/>
  <c r="AA363" i="1"/>
  <c r="AA377" i="1" s="1"/>
  <c r="BY270" i="1"/>
  <c r="BB507" i="1"/>
  <c r="AZ289" i="1"/>
  <c r="AZ291" i="1" s="1"/>
  <c r="Z13" i="1"/>
  <c r="AZ6" i="1"/>
  <c r="X61" i="1"/>
  <c r="Z182" i="1"/>
  <c r="Z184" i="1" s="1"/>
  <c r="AZ182" i="1"/>
  <c r="BY122" i="1"/>
  <c r="AY122" i="1"/>
  <c r="AY180" i="1"/>
  <c r="BY180" i="1"/>
  <c r="AY49" i="1"/>
  <c r="BY42" i="1"/>
  <c r="BY49" i="1" s="1"/>
  <c r="AZ210" i="1"/>
  <c r="D490" i="1"/>
  <c r="AA432" i="1"/>
  <c r="W432" i="1" a="1"/>
  <c r="W432" i="1" s="1"/>
  <c r="V432" i="1" a="1"/>
  <c r="V432" i="1" s="1"/>
  <c r="BY85" i="1"/>
  <c r="K380" i="1"/>
  <c r="K404" i="1" s="1"/>
  <c r="AW451" i="1"/>
  <c r="AY449" i="1"/>
  <c r="AW398" i="1"/>
  <c r="AY396" i="1"/>
  <c r="AY398" i="1" s="1"/>
  <c r="BY396" i="1"/>
  <c r="BY398" i="1" s="1"/>
  <c r="AC312" i="1"/>
  <c r="AC517" i="1" s="1"/>
  <c r="BY216" i="1"/>
  <c r="BV276" i="1"/>
  <c r="BX273" i="1"/>
  <c r="BX276" i="1" s="1"/>
  <c r="BT432" i="1" a="1"/>
  <c r="BT432" i="1" s="1"/>
  <c r="BY323" i="1"/>
  <c r="AW301" i="1"/>
  <c r="AY298" i="1"/>
  <c r="BK380" i="1"/>
  <c r="BK404" i="1" s="1"/>
  <c r="AZ141" i="1"/>
  <c r="Z179" i="1"/>
  <c r="AZ179" i="1"/>
  <c r="AZ184" i="1" s="1"/>
  <c r="Z143" i="1"/>
  <c r="AZ143" i="1"/>
  <c r="AZ146" i="1"/>
  <c r="Z146" i="1"/>
  <c r="AA364" i="1"/>
  <c r="AA378" i="1" s="1"/>
  <c r="K490" i="1"/>
  <c r="W431" i="1" a="1"/>
  <c r="W431" i="1" s="1"/>
  <c r="X431" i="1" s="1"/>
  <c r="Z431" i="1" s="1"/>
  <c r="AZ431" i="1" s="1"/>
  <c r="AA431" i="1"/>
  <c r="AA489" i="1" s="1"/>
  <c r="V431" i="1" a="1"/>
  <c r="V431" i="1" s="1"/>
  <c r="V489" i="1" s="1"/>
  <c r="D489" i="1"/>
  <c r="BX122" i="1"/>
  <c r="BV467" i="1"/>
  <c r="BV492" i="1" s="1"/>
  <c r="BX465" i="1"/>
  <c r="BX467" i="1" s="1"/>
  <c r="BX492" i="1" s="1"/>
  <c r="BY179" i="1"/>
  <c r="AI380" i="1"/>
  <c r="AI404" i="1" s="1"/>
  <c r="AY273" i="1"/>
  <c r="AW276" i="1"/>
  <c r="Z400" i="1"/>
  <c r="AZ400" i="1"/>
  <c r="BY336" i="1"/>
  <c r="AW424" i="1"/>
  <c r="AY422" i="1"/>
  <c r="D526" i="1"/>
  <c r="D507" i="1"/>
  <c r="AA362" i="1"/>
  <c r="AA376" i="1" s="1"/>
  <c r="AW201" i="1"/>
  <c r="BY195" i="1"/>
  <c r="BY201" i="1" s="1"/>
  <c r="AY195" i="1"/>
  <c r="AY201" i="1" s="1"/>
  <c r="Z352" i="1"/>
  <c r="BK366" i="1"/>
  <c r="P380" i="1"/>
  <c r="P404" i="1" s="1"/>
  <c r="BY466" i="1"/>
  <c r="AZ368" i="1"/>
  <c r="AZ373" i="1" s="1"/>
  <c r="AY138" i="1"/>
  <c r="BY138" i="1"/>
  <c r="BV161" i="1"/>
  <c r="BX153" i="1"/>
  <c r="BX161" i="1" s="1"/>
  <c r="BV40" i="1"/>
  <c r="BX33" i="1"/>
  <c r="BX40" i="1" s="1"/>
  <c r="X118" i="1"/>
  <c r="X120" i="1" s="1"/>
  <c r="AZ111" i="1"/>
  <c r="Z111" i="1"/>
  <c r="Z173" i="1"/>
  <c r="Z175" i="1" s="1"/>
  <c r="X175" i="1"/>
  <c r="AZ173" i="1"/>
  <c r="AZ175" i="1" s="1"/>
  <c r="D493" i="1"/>
  <c r="W433" i="1" a="1"/>
  <c r="W433" i="1" s="1"/>
  <c r="AA433" i="1"/>
  <c r="AA493" i="1" s="1"/>
  <c r="V433" i="1" a="1"/>
  <c r="V433" i="1" s="1"/>
  <c r="V493" i="1" s="1"/>
  <c r="BU363" i="1"/>
  <c r="BU377" i="1" s="1"/>
  <c r="BV328" i="1"/>
  <c r="BT495" i="1"/>
  <c r="BT519" i="1" s="1"/>
  <c r="BV210" i="1"/>
  <c r="BX203" i="1"/>
  <c r="BX210" i="1" s="1"/>
  <c r="AI366" i="1"/>
  <c r="AZ294" i="1"/>
  <c r="BY294" i="1"/>
  <c r="BV220" i="1"/>
  <c r="BX214" i="1"/>
  <c r="BX220" i="1" s="1"/>
  <c r="AA452" i="1"/>
  <c r="W452" i="1" a="1"/>
  <c r="W452" i="1" s="1"/>
  <c r="V452" i="1" a="1"/>
  <c r="V452" i="1" s="1"/>
  <c r="BT365" i="1"/>
  <c r="BT379" i="1" s="1"/>
  <c r="BT453" i="1" a="1"/>
  <c r="BT453" i="1" s="1"/>
  <c r="BU453" i="1" a="1"/>
  <c r="BU453" i="1" s="1"/>
  <c r="BV453" i="1" s="1"/>
  <c r="BX453" i="1" s="1"/>
  <c r="BX293" i="1"/>
  <c r="BX296" i="1" s="1"/>
  <c r="BV296" i="1"/>
  <c r="Z303" i="1"/>
  <c r="X306" i="1"/>
  <c r="BM544" i="1"/>
  <c r="P366" i="1"/>
  <c r="BV228" i="1"/>
  <c r="BX224" i="1"/>
  <c r="Z108" i="1"/>
  <c r="AZ108" i="1"/>
  <c r="BV388" i="1"/>
  <c r="BX386" i="1"/>
  <c r="BX388" i="1" s="1"/>
  <c r="BY105" i="1"/>
  <c r="AY105" i="1"/>
  <c r="AL366" i="1"/>
  <c r="AL375" i="1"/>
  <c r="AL380" i="1" s="1"/>
  <c r="AL404" i="1" s="1"/>
  <c r="AZ322" i="1"/>
  <c r="AZ324" i="1" s="1"/>
  <c r="AU439" i="1" a="1"/>
  <c r="AU439" i="1" s="1"/>
  <c r="AV439" i="1" a="1"/>
  <c r="AV439" i="1" s="1"/>
  <c r="BE519" i="1"/>
  <c r="BE507" i="1"/>
  <c r="BX338" i="1"/>
  <c r="X441" i="1"/>
  <c r="Z442" i="1"/>
  <c r="X71" i="1"/>
  <c r="Z63" i="1"/>
  <c r="BY335" i="1"/>
  <c r="AA453" i="1"/>
  <c r="V453" i="1" a="1"/>
  <c r="V453" i="1" s="1"/>
  <c r="W453" i="1" a="1"/>
  <c r="W453" i="1" s="1"/>
  <c r="X453" i="1" s="1"/>
  <c r="Z453" i="1" s="1"/>
  <c r="AZ453" i="1" s="1"/>
  <c r="AY230" i="1"/>
  <c r="AW234" i="1"/>
  <c r="BU452" i="1" a="1"/>
  <c r="BU452" i="1" s="1"/>
  <c r="BT452" i="1" a="1"/>
  <c r="BT452" i="1" s="1"/>
  <c r="BT489" i="1" s="1"/>
  <c r="BY57" i="1"/>
  <c r="AY204" i="1"/>
  <c r="BY204" i="1"/>
  <c r="AG507" i="1"/>
  <c r="V377" i="1"/>
  <c r="BV358" i="1"/>
  <c r="BX358" i="1" s="1"/>
  <c r="BY355" i="1"/>
  <c r="M414" i="1"/>
  <c r="X330" i="1"/>
  <c r="AY24" i="1"/>
  <c r="AW31" i="1"/>
  <c r="BX6" i="1"/>
  <c r="BV13" i="1"/>
  <c r="BV102" i="1" s="1"/>
  <c r="BX42" i="1"/>
  <c r="BX49" i="1" s="1"/>
  <c r="BV49" i="1"/>
  <c r="AW171" i="1"/>
  <c r="BY163" i="1"/>
  <c r="BY171" i="1" s="1"/>
  <c r="AY163" i="1"/>
  <c r="AY171" i="1" s="1"/>
  <c r="BV271" i="1"/>
  <c r="BX268" i="1"/>
  <c r="BX271" i="1" s="1"/>
  <c r="AY82" i="1"/>
  <c r="AW92" i="1"/>
  <c r="AY15" i="1"/>
  <c r="AW22" i="1"/>
  <c r="AW102" i="1" s="1"/>
  <c r="Z390" i="1"/>
  <c r="Z392" i="1" s="1"/>
  <c r="X392" i="1"/>
  <c r="AZ390" i="1"/>
  <c r="AZ392" i="1" s="1"/>
  <c r="AW334" i="1"/>
  <c r="AY334" i="1" s="1"/>
  <c r="AV363" i="1"/>
  <c r="AV377" i="1" s="1"/>
  <c r="AW328" i="1"/>
  <c r="BY347" i="1"/>
  <c r="BV342" i="1"/>
  <c r="BX342" i="1" s="1"/>
  <c r="BX345" i="1" s="1"/>
  <c r="Z262" i="1"/>
  <c r="X266" i="1"/>
  <c r="AW467" i="1"/>
  <c r="AW492" i="1" s="1"/>
  <c r="AY465" i="1"/>
  <c r="J507" i="1"/>
  <c r="AC366" i="1"/>
  <c r="BV512" i="1"/>
  <c r="BV520" i="1" s="1"/>
  <c r="BX510" i="1"/>
  <c r="BX512" i="1" s="1"/>
  <c r="BX520" i="1" s="1"/>
  <c r="BC518" i="1"/>
  <c r="BC414" i="1"/>
  <c r="AW260" i="1"/>
  <c r="AY257" i="1"/>
  <c r="X329" i="1"/>
  <c r="W365" i="1"/>
  <c r="W379" i="1" s="1"/>
  <c r="Z257" i="1"/>
  <c r="X260" i="1"/>
  <c r="Z133" i="1"/>
  <c r="X139" i="1"/>
  <c r="AZ133" i="1"/>
  <c r="Z153" i="1"/>
  <c r="Z161" i="1" s="1"/>
  <c r="X161" i="1"/>
  <c r="AZ153" i="1"/>
  <c r="AZ161" i="1" s="1"/>
  <c r="BV109" i="1"/>
  <c r="BV120" i="1"/>
  <c r="BX104" i="1"/>
  <c r="X334" i="1"/>
  <c r="BY334" i="1" s="1"/>
  <c r="BY338" i="1" s="1"/>
  <c r="AA338" i="1"/>
  <c r="BV80" i="1"/>
  <c r="BX73" i="1"/>
  <c r="BX80" i="1" s="1"/>
  <c r="BX316" i="1"/>
  <c r="BX318" i="1" s="1"/>
  <c r="BV318" i="1"/>
  <c r="Z402" i="1"/>
  <c r="AZ402" i="1"/>
  <c r="AE490" i="1"/>
  <c r="BX352" i="1"/>
  <c r="AZ344" i="1"/>
  <c r="Z422" i="1"/>
  <c r="X424" i="1"/>
  <c r="BX455" i="1"/>
  <c r="BX457" i="1" s="1"/>
  <c r="BV457" i="1"/>
  <c r="AY317" i="1"/>
  <c r="BY317" i="1"/>
  <c r="AY316" i="1"/>
  <c r="AY318" i="1" s="1"/>
  <c r="AW318" i="1"/>
  <c r="BY316" i="1"/>
  <c r="BY318" i="1" s="1"/>
  <c r="AV362" i="1"/>
  <c r="AV376" i="1" s="1"/>
  <c r="AW327" i="1"/>
  <c r="AC380" i="1"/>
  <c r="AC404" i="1" s="1"/>
  <c r="BY212" i="1"/>
  <c r="K312" i="1"/>
  <c r="K517" i="1" s="1"/>
  <c r="BY354" i="1"/>
  <c r="W364" i="1"/>
  <c r="W378" i="1" s="1"/>
  <c r="BB489" i="1"/>
  <c r="AW330" i="1"/>
  <c r="BE414" i="1"/>
  <c r="AV312" i="1"/>
  <c r="AV517" i="1" s="1"/>
  <c r="BY20" i="1"/>
  <c r="X31" i="1"/>
  <c r="Z24" i="1"/>
  <c r="AY71" i="1"/>
  <c r="BY53" i="1"/>
  <c r="AW71" i="1"/>
  <c r="Z147" i="1"/>
  <c r="BY147" i="1"/>
  <c r="AV438" i="1" a="1"/>
  <c r="AV438" i="1" s="1"/>
  <c r="AW438" i="1" s="1"/>
  <c r="AY438" i="1" s="1"/>
  <c r="BY438" i="1" s="1"/>
  <c r="BI375" i="1"/>
  <c r="BI380" i="1" s="1"/>
  <c r="BI404" i="1" s="1"/>
  <c r="BI366" i="1"/>
  <c r="Z241" i="1"/>
  <c r="X245" i="1"/>
  <c r="AY236" i="1"/>
  <c r="AW239" i="1"/>
  <c r="BY350" i="1"/>
  <c r="BV447" i="1"/>
  <c r="BX445" i="1"/>
  <c r="BX447" i="1" s="1"/>
  <c r="AU363" i="1"/>
  <c r="AU377" i="1" s="1"/>
  <c r="AZ342" i="1"/>
  <c r="AZ345" i="1" s="1"/>
  <c r="AW281" i="1"/>
  <c r="AZ354" i="1"/>
  <c r="AZ359" i="1" s="1"/>
  <c r="X210" i="1"/>
  <c r="AD380" i="1"/>
  <c r="AD404" i="1" s="1"/>
  <c r="BV245" i="1"/>
  <c r="AW193" i="1"/>
  <c r="AW222" i="1" s="1"/>
  <c r="BY186" i="1"/>
  <c r="BY193" i="1" s="1"/>
  <c r="AY186" i="1"/>
  <c r="AY193" i="1" s="1"/>
  <c r="AU361" i="1"/>
  <c r="AA438" i="1"/>
  <c r="BY357" i="1"/>
  <c r="BY343" i="1"/>
  <c r="AO366" i="1"/>
  <c r="AV365" i="1"/>
  <c r="AV379" i="1" s="1"/>
  <c r="V439" i="1" a="1"/>
  <c r="V439" i="1" s="1"/>
  <c r="X439" i="1" s="1"/>
  <c r="Z439" i="1" s="1"/>
  <c r="AZ439" i="1" s="1"/>
  <c r="BX24" i="1"/>
  <c r="BX31" i="1" s="1"/>
  <c r="BV31" i="1"/>
  <c r="BV175" i="1"/>
  <c r="BX173" i="1"/>
  <c r="BX175" i="1" s="1"/>
  <c r="AY73" i="1"/>
  <c r="AW80" i="1"/>
  <c r="AY142" i="1"/>
  <c r="AY151" i="1" s="1"/>
  <c r="BY142" i="1"/>
  <c r="N380" i="1"/>
  <c r="N404" i="1" s="1"/>
  <c r="BV201" i="1"/>
  <c r="BX195" i="1"/>
  <c r="BX201" i="1" s="1"/>
  <c r="BV384" i="1"/>
  <c r="BX382" i="1"/>
  <c r="BX384" i="1" s="1"/>
  <c r="BY156" i="1"/>
  <c r="AY514" i="1"/>
  <c r="AW515" i="1"/>
  <c r="AW521" i="1" s="1"/>
  <c r="AZ343" i="1"/>
  <c r="AY281" i="1"/>
  <c r="AW461" i="1"/>
  <c r="AW491" i="1" s="1"/>
  <c r="AY459" i="1"/>
  <c r="AY390" i="1"/>
  <c r="AY392" i="1" s="1"/>
  <c r="AW392" i="1"/>
  <c r="BY390" i="1"/>
  <c r="BY392" i="1" s="1"/>
  <c r="Z316" i="1"/>
  <c r="Z318" i="1" s="1"/>
  <c r="X318" i="1"/>
  <c r="AZ316" i="1"/>
  <c r="AZ318" i="1" s="1"/>
  <c r="BU362" i="1"/>
  <c r="BU376" i="1" s="1"/>
  <c r="BV327" i="1"/>
  <c r="BX418" i="1"/>
  <c r="BX245" i="1"/>
  <c r="AZ174" i="1"/>
  <c r="Z174" i="1"/>
  <c r="AA439" i="1"/>
  <c r="O366" i="1"/>
  <c r="O375" i="1"/>
  <c r="O380" i="1" s="1"/>
  <c r="O404" i="1" s="1"/>
  <c r="BY358" i="1"/>
  <c r="AO380" i="1"/>
  <c r="AO404" i="1" s="1"/>
  <c r="BY203" i="1"/>
  <c r="BC366" i="1"/>
  <c r="BY168" i="1"/>
  <c r="AA359" i="1"/>
  <c r="I366" i="1"/>
  <c r="I375" i="1"/>
  <c r="I380" i="1" s="1"/>
  <c r="I404" i="1" s="1"/>
  <c r="X184" i="1"/>
  <c r="AU495" i="1"/>
  <c r="AU519" i="1" s="1"/>
  <c r="BF375" i="1"/>
  <c r="BF380" i="1" s="1"/>
  <c r="BF404" i="1" s="1"/>
  <c r="BF366" i="1"/>
  <c r="AY418" i="1"/>
  <c r="AM366" i="1"/>
  <c r="BX15" i="1"/>
  <c r="BX22" i="1" s="1"/>
  <c r="BV22" i="1"/>
  <c r="AU362" i="1"/>
  <c r="AU376" i="1" s="1"/>
  <c r="BE522" i="1"/>
  <c r="BE544" i="1" s="1"/>
  <c r="BX402" i="1"/>
  <c r="O507" i="1"/>
  <c r="AC489" i="1"/>
  <c r="BY125" i="1"/>
  <c r="AY125" i="1"/>
  <c r="AY131" i="1" s="1"/>
  <c r="X287" i="1"/>
  <c r="Z283" i="1"/>
  <c r="Z124" i="1"/>
  <c r="X131" i="1"/>
  <c r="X222" i="1" s="1"/>
  <c r="BY124" i="1"/>
  <c r="BY131" i="1" s="1"/>
  <c r="BV92" i="1"/>
  <c r="BX82" i="1"/>
  <c r="BX92" i="1" s="1"/>
  <c r="BY136" i="1"/>
  <c r="AY136" i="1"/>
  <c r="BH375" i="1"/>
  <c r="BH380" i="1" s="1"/>
  <c r="BH404" i="1" s="1"/>
  <c r="BH366" i="1"/>
  <c r="AY107" i="1"/>
  <c r="BY107" i="1"/>
  <c r="BF493" i="1"/>
  <c r="BT433" i="1" a="1"/>
  <c r="BT433" i="1" s="1"/>
  <c r="BT493" i="1" s="1"/>
  <c r="BG366" i="1"/>
  <c r="X457" i="1"/>
  <c r="Z455" i="1"/>
  <c r="X461" i="1"/>
  <c r="X491" i="1" s="1"/>
  <c r="Z459" i="1"/>
  <c r="AM380" i="1"/>
  <c r="AM404" i="1" s="1"/>
  <c r="BX252" i="1"/>
  <c r="BX255" i="1" s="1"/>
  <c r="BV255" i="1"/>
  <c r="AW326" i="1"/>
  <c r="AV361" i="1"/>
  <c r="BY328" i="1"/>
  <c r="BY363" i="1" s="1"/>
  <c r="BY377" i="1" s="1"/>
  <c r="W363" i="1"/>
  <c r="W377" i="1" s="1"/>
  <c r="X328" i="1"/>
  <c r="AY487" i="1"/>
  <c r="BY485" i="1"/>
  <c r="BY487" i="1" s="1"/>
  <c r="BY145" i="1"/>
  <c r="Z73" i="1"/>
  <c r="X80" i="1"/>
  <c r="Z61" i="1"/>
  <c r="AZ53" i="1"/>
  <c r="AZ61" i="1" s="1"/>
  <c r="Z122" i="1"/>
  <c r="Z137" i="1"/>
  <c r="AZ137" i="1"/>
  <c r="BY137" i="1"/>
  <c r="BY83" i="1"/>
  <c r="Z515" i="1"/>
  <c r="Z521" i="1" s="1"/>
  <c r="AZ514" i="1"/>
  <c r="AZ515" i="1" s="1"/>
  <c r="AZ521" i="1" s="1"/>
  <c r="BX236" i="1"/>
  <c r="BX239" i="1" s="1"/>
  <c r="BV239" i="1"/>
  <c r="BY108" i="1"/>
  <c r="Z33" i="1"/>
  <c r="X40" i="1"/>
  <c r="X301" i="1"/>
  <c r="Z298" i="1"/>
  <c r="BY153" i="1"/>
  <c r="BV354" i="1"/>
  <c r="BX354" i="1" s="1"/>
  <c r="AZ349" i="1"/>
  <c r="V361" i="1"/>
  <c r="BM525" i="1"/>
  <c r="BM414" i="1"/>
  <c r="BY143" i="1"/>
  <c r="AY338" i="1"/>
  <c r="BV357" i="1"/>
  <c r="BX357" i="1" s="1"/>
  <c r="BG380" i="1"/>
  <c r="BG404" i="1" s="1"/>
  <c r="AF525" i="1"/>
  <c r="AF414" i="1"/>
  <c r="H380" i="1"/>
  <c r="H404" i="1" s="1"/>
  <c r="AW437" i="1"/>
  <c r="AY435" i="1"/>
  <c r="BV118" i="1"/>
  <c r="BX111" i="1"/>
  <c r="BX118" i="1" s="1"/>
  <c r="L380" i="1"/>
  <c r="L404" i="1" s="1"/>
  <c r="AC490" i="1"/>
  <c r="AV432" i="1" a="1"/>
  <c r="AV432" i="1" s="1"/>
  <c r="AU432" i="1" a="1"/>
  <c r="AU432" i="1" s="1"/>
  <c r="BU364" i="1"/>
  <c r="BU378" i="1" s="1"/>
  <c r="BV329" i="1"/>
  <c r="BV260" i="1"/>
  <c r="BX257" i="1"/>
  <c r="BX260" i="1" s="1"/>
  <c r="AF366" i="1"/>
  <c r="AF375" i="1"/>
  <c r="AF380" i="1" s="1"/>
  <c r="AF404" i="1" s="1"/>
  <c r="AF518" i="1" s="1"/>
  <c r="AF522" i="1" s="1"/>
  <c r="Z163" i="1"/>
  <c r="Z171" i="1" s="1"/>
  <c r="X171" i="1"/>
  <c r="AZ163" i="1"/>
  <c r="AZ171" i="1" s="1"/>
  <c r="BY330" i="1"/>
  <c r="AZ336" i="1"/>
  <c r="AW487" i="1"/>
  <c r="BX326" i="1"/>
  <c r="AW312" i="1" l="1"/>
  <c r="AW517" i="1" s="1"/>
  <c r="BV312" i="1"/>
  <c r="BV517" i="1" s="1"/>
  <c r="BF518" i="1"/>
  <c r="BF522" i="1" s="1"/>
  <c r="BF544" i="1" s="1"/>
  <c r="BF414" i="1"/>
  <c r="AY467" i="1"/>
  <c r="AY492" i="1" s="1"/>
  <c r="BY465" i="1"/>
  <c r="BY467" i="1" s="1"/>
  <c r="BY492" i="1" s="1"/>
  <c r="Z271" i="1"/>
  <c r="AZ268" i="1"/>
  <c r="AZ271" i="1" s="1"/>
  <c r="Z151" i="1"/>
  <c r="AY80" i="1"/>
  <c r="BY73" i="1"/>
  <c r="BY80" i="1" s="1"/>
  <c r="BV365" i="1"/>
  <c r="BV379" i="1" s="1"/>
  <c r="Z424" i="1"/>
  <c r="AZ422" i="1"/>
  <c r="AZ424" i="1" s="1"/>
  <c r="BY352" i="1"/>
  <c r="BX102" i="1"/>
  <c r="BX13" i="1"/>
  <c r="Z276" i="1"/>
  <c r="AZ273" i="1"/>
  <c r="AZ276" i="1" s="1"/>
  <c r="AY344" i="1"/>
  <c r="AY345" i="1" s="1"/>
  <c r="BY344" i="1"/>
  <c r="BY345" i="1" s="1"/>
  <c r="AW361" i="1"/>
  <c r="AY326" i="1"/>
  <c r="AL518" i="1"/>
  <c r="AL414" i="1"/>
  <c r="N518" i="1"/>
  <c r="N522" i="1" s="1"/>
  <c r="N544" i="1" s="1"/>
  <c r="N414" i="1"/>
  <c r="Z287" i="1"/>
  <c r="AZ283" i="1"/>
  <c r="AZ287" i="1" s="1"/>
  <c r="Z296" i="1"/>
  <c r="AZ293" i="1"/>
  <c r="AZ296" i="1" s="1"/>
  <c r="BY283" i="1"/>
  <c r="BY287" i="1" s="1"/>
  <c r="AZ139" i="1"/>
  <c r="AY451" i="1"/>
  <c r="BY449" i="1"/>
  <c r="BY451" i="1" s="1"/>
  <c r="AZ13" i="1"/>
  <c r="AZ102" i="1" s="1"/>
  <c r="Z250" i="1"/>
  <c r="AZ247" i="1"/>
  <c r="AZ250" i="1" s="1"/>
  <c r="BY247" i="1"/>
  <c r="BY250" i="1" s="1"/>
  <c r="AV493" i="1"/>
  <c r="AW433" i="1"/>
  <c r="AY161" i="1"/>
  <c r="Z457" i="1"/>
  <c r="AZ455" i="1"/>
  <c r="AZ457" i="1" s="1"/>
  <c r="BY455" i="1"/>
  <c r="BY457" i="1" s="1"/>
  <c r="AY461" i="1"/>
  <c r="AY491" i="1" s="1"/>
  <c r="BY459" i="1"/>
  <c r="BY461" i="1" s="1"/>
  <c r="BY491" i="1" s="1"/>
  <c r="Z139" i="1"/>
  <c r="AW363" i="1"/>
  <c r="AW377" i="1" s="1"/>
  <c r="AY328" i="1"/>
  <c r="AY363" i="1" s="1"/>
  <c r="AY377" i="1" s="1"/>
  <c r="K518" i="1"/>
  <c r="K414" i="1"/>
  <c r="BY184" i="1"/>
  <c r="AW431" i="1"/>
  <c r="AV489" i="1"/>
  <c r="BU490" i="1"/>
  <c r="BV432" i="1"/>
  <c r="AD518" i="1"/>
  <c r="AD522" i="1" s="1"/>
  <c r="AD544" i="1" s="1"/>
  <c r="AD414" i="1"/>
  <c r="V366" i="1"/>
  <c r="V375" i="1"/>
  <c r="V380" i="1" s="1"/>
  <c r="V404" i="1" s="1"/>
  <c r="V518" i="1" s="1"/>
  <c r="BY210" i="1"/>
  <c r="AJ518" i="1"/>
  <c r="AJ522" i="1" s="1"/>
  <c r="AJ544" i="1" s="1"/>
  <c r="AJ414" i="1"/>
  <c r="E518" i="1"/>
  <c r="E522" i="1" s="1"/>
  <c r="E544" i="1" s="1"/>
  <c r="E414" i="1"/>
  <c r="BD518" i="1"/>
  <c r="BD522" i="1" s="1"/>
  <c r="BD544" i="1" s="1"/>
  <c r="BD414" i="1"/>
  <c r="AY296" i="1"/>
  <c r="BY293" i="1"/>
  <c r="BY296" i="1" s="1"/>
  <c r="BX310" i="1"/>
  <c r="BX228" i="1"/>
  <c r="Z494" i="1"/>
  <c r="AZ416" i="1"/>
  <c r="AZ494" i="1" s="1"/>
  <c r="AO518" i="1"/>
  <c r="AO522" i="1" s="1"/>
  <c r="AO544" i="1" s="1"/>
  <c r="AO414" i="1"/>
  <c r="AW365" i="1"/>
  <c r="AW379" i="1" s="1"/>
  <c r="AY330" i="1"/>
  <c r="Z260" i="1"/>
  <c r="AZ257" i="1"/>
  <c r="AZ260" i="1" s="1"/>
  <c r="AY31" i="1"/>
  <c r="BY24" i="1"/>
  <c r="BY31" i="1" s="1"/>
  <c r="Z71" i="1"/>
  <c r="BY63" i="1"/>
  <c r="BY71" i="1" s="1"/>
  <c r="AZ63" i="1"/>
  <c r="AZ71" i="1" s="1"/>
  <c r="AY276" i="1"/>
  <c r="BY273" i="1"/>
  <c r="BY276" i="1" s="1"/>
  <c r="AY210" i="1"/>
  <c r="AY184" i="1"/>
  <c r="AY222" i="1" s="1"/>
  <c r="AZ193" i="1"/>
  <c r="AU490" i="1"/>
  <c r="BX359" i="1"/>
  <c r="AI518" i="1"/>
  <c r="AI522" i="1" s="1"/>
  <c r="AI544" i="1" s="1"/>
  <c r="AI414" i="1"/>
  <c r="AZ151" i="1"/>
  <c r="V490" i="1"/>
  <c r="AY228" i="1"/>
  <c r="AY310" i="1" s="1"/>
  <c r="BY224" i="1"/>
  <c r="BY109" i="1"/>
  <c r="BY120" i="1" s="1"/>
  <c r="BX495" i="1"/>
  <c r="BX519" i="1" s="1"/>
  <c r="Z512" i="1"/>
  <c r="Z520" i="1" s="1"/>
  <c r="AZ510" i="1"/>
  <c r="AZ512" i="1" s="1"/>
  <c r="AZ520" i="1" s="1"/>
  <c r="BV439" i="1"/>
  <c r="BX439" i="1" s="1"/>
  <c r="Z193" i="1"/>
  <c r="Z461" i="1"/>
  <c r="Z491" i="1" s="1"/>
  <c r="AZ459" i="1"/>
  <c r="AZ461" i="1" s="1"/>
  <c r="AZ491" i="1" s="1"/>
  <c r="Z228" i="1"/>
  <c r="Z310" i="1" s="1"/>
  <c r="AY239" i="1"/>
  <c r="BY236" i="1"/>
  <c r="BY239" i="1" s="1"/>
  <c r="X365" i="1"/>
  <c r="X379" i="1" s="1"/>
  <c r="Z330" i="1"/>
  <c r="AZ330" i="1"/>
  <c r="W490" i="1"/>
  <c r="X432" i="1"/>
  <c r="BV495" i="1"/>
  <c r="BV519" i="1" s="1"/>
  <c r="AY430" i="1"/>
  <c r="BY428" i="1"/>
  <c r="BY430" i="1" s="1"/>
  <c r="Z109" i="1"/>
  <c r="Z120" i="1" s="1"/>
  <c r="AY13" i="1"/>
  <c r="BY6" i="1"/>
  <c r="BT380" i="1"/>
  <c r="BT404" i="1" s="1"/>
  <c r="BT518" i="1" s="1"/>
  <c r="BT522" i="1" s="1"/>
  <c r="BY161" i="1"/>
  <c r="O518" i="1"/>
  <c r="O522" i="1" s="1"/>
  <c r="O544" i="1" s="1"/>
  <c r="O414" i="1"/>
  <c r="X364" i="1"/>
  <c r="X378" i="1" s="1"/>
  <c r="Z329" i="1"/>
  <c r="Z364" i="1" s="1"/>
  <c r="Z378" i="1" s="1"/>
  <c r="AZ329" i="1"/>
  <c r="AZ364" i="1" s="1"/>
  <c r="AZ378" i="1" s="1"/>
  <c r="Z441" i="1"/>
  <c r="AZ442" i="1"/>
  <c r="AZ441" i="1" s="1"/>
  <c r="BY220" i="1"/>
  <c r="AY255" i="1"/>
  <c r="BY252" i="1"/>
  <c r="BY255" i="1" s="1"/>
  <c r="Z301" i="1"/>
  <c r="AZ298" i="1"/>
  <c r="AZ301" i="1" s="1"/>
  <c r="BY359" i="1"/>
  <c r="AY260" i="1"/>
  <c r="BY257" i="1"/>
  <c r="BY260" i="1" s="1"/>
  <c r="BK518" i="1"/>
  <c r="BK522" i="1" s="1"/>
  <c r="BK544" i="1" s="1"/>
  <c r="BK414" i="1"/>
  <c r="AA490" i="1"/>
  <c r="AY494" i="1"/>
  <c r="BY416" i="1"/>
  <c r="BY494" i="1" s="1"/>
  <c r="Z255" i="1"/>
  <c r="AZ252" i="1"/>
  <c r="AZ255" i="1" s="1"/>
  <c r="Z430" i="1"/>
  <c r="AZ428" i="1"/>
  <c r="AZ430" i="1" s="1"/>
  <c r="AY109" i="1"/>
  <c r="AY120" i="1" s="1"/>
  <c r="BT366" i="1"/>
  <c r="BV364" i="1"/>
  <c r="BV378" i="1" s="1"/>
  <c r="BX329" i="1"/>
  <c r="BX364" i="1" s="1"/>
  <c r="BX378" i="1" s="1"/>
  <c r="Z245" i="1"/>
  <c r="AZ241" i="1"/>
  <c r="AZ245" i="1" s="1"/>
  <c r="K522" i="1"/>
  <c r="K544" i="1" s="1"/>
  <c r="BV363" i="1"/>
  <c r="BV377" i="1" s="1"/>
  <c r="BX328" i="1"/>
  <c r="BX363" i="1" s="1"/>
  <c r="BX377" i="1" s="1"/>
  <c r="AY301" i="1"/>
  <c r="BY298" i="1"/>
  <c r="BY301" i="1" s="1"/>
  <c r="AY266" i="1"/>
  <c r="BY262" i="1"/>
  <c r="BY266" i="1" s="1"/>
  <c r="J518" i="1"/>
  <c r="J522" i="1" s="1"/>
  <c r="J544" i="1" s="1"/>
  <c r="J414" i="1"/>
  <c r="X361" i="1"/>
  <c r="Z326" i="1"/>
  <c r="AZ326" i="1"/>
  <c r="D518" i="1"/>
  <c r="D414" i="1"/>
  <c r="W489" i="1"/>
  <c r="H518" i="1"/>
  <c r="H522" i="1" s="1"/>
  <c r="H544" i="1" s="1"/>
  <c r="H414" i="1"/>
  <c r="BX109" i="1"/>
  <c r="BX120" i="1"/>
  <c r="Z31" i="1"/>
  <c r="AZ24" i="1"/>
  <c r="AZ31" i="1" s="1"/>
  <c r="AV490" i="1"/>
  <c r="AW432" i="1"/>
  <c r="W375" i="1"/>
  <c r="W380" i="1" s="1"/>
  <c r="W404" i="1" s="1"/>
  <c r="W518" i="1" s="1"/>
  <c r="W522" i="1" s="1"/>
  <c r="W366" i="1"/>
  <c r="AA522" i="1"/>
  <c r="AV366" i="1"/>
  <c r="AV375" i="1"/>
  <c r="AV380" i="1" s="1"/>
  <c r="AV404" i="1" s="1"/>
  <c r="AV518" i="1" s="1"/>
  <c r="AV522" i="1" s="1"/>
  <c r="Z131" i="1"/>
  <c r="Z222" i="1" s="1"/>
  <c r="AZ124" i="1"/>
  <c r="AF544" i="1"/>
  <c r="AY234" i="1"/>
  <c r="BY230" i="1"/>
  <c r="BY234" i="1" s="1"/>
  <c r="L518" i="1"/>
  <c r="L522" i="1" s="1"/>
  <c r="L544" i="1" s="1"/>
  <c r="L414" i="1"/>
  <c r="P518" i="1"/>
  <c r="P522" i="1" s="1"/>
  <c r="P544" i="1" s="1"/>
  <c r="P414" i="1"/>
  <c r="BX222" i="1"/>
  <c r="BU366" i="1"/>
  <c r="BV361" i="1"/>
  <c r="Z40" i="1"/>
  <c r="AZ33" i="1"/>
  <c r="AZ40" i="1" s="1"/>
  <c r="BI518" i="1"/>
  <c r="BI522" i="1" s="1"/>
  <c r="BI544" i="1" s="1"/>
  <c r="BI414" i="1"/>
  <c r="AC518" i="1"/>
  <c r="AC522" i="1" s="1"/>
  <c r="AC544" i="1" s="1"/>
  <c r="AC414" i="1"/>
  <c r="AY22" i="1"/>
  <c r="AY102" i="1" s="1"/>
  <c r="BY15" i="1"/>
  <c r="BY22" i="1" s="1"/>
  <c r="Z306" i="1"/>
  <c r="AZ303" i="1"/>
  <c r="AZ306" i="1" s="1"/>
  <c r="Z467" i="1"/>
  <c r="Z492" i="1" s="1"/>
  <c r="AZ465" i="1"/>
  <c r="AZ467" i="1" s="1"/>
  <c r="AZ492" i="1" s="1"/>
  <c r="AY291" i="1"/>
  <c r="BY289" i="1"/>
  <c r="BY291" i="1" s="1"/>
  <c r="Z92" i="1"/>
  <c r="AZ82" i="1"/>
  <c r="AZ92" i="1" s="1"/>
  <c r="Z49" i="1"/>
  <c r="AZ42" i="1"/>
  <c r="AZ49" i="1" s="1"/>
  <c r="F518" i="1"/>
  <c r="F522" i="1" s="1"/>
  <c r="F544" i="1" s="1"/>
  <c r="F414" i="1"/>
  <c r="BU380" i="1"/>
  <c r="BU404" i="1" s="1"/>
  <c r="BU518" i="1" s="1"/>
  <c r="BU522" i="1" s="1"/>
  <c r="BY371" i="1"/>
  <c r="BY373" i="1" s="1"/>
  <c r="BU489" i="1"/>
  <c r="V522" i="1"/>
  <c r="Z80" i="1"/>
  <c r="AZ73" i="1"/>
  <c r="AZ80" i="1" s="1"/>
  <c r="BH518" i="1"/>
  <c r="BH522" i="1" s="1"/>
  <c r="BH544" i="1" s="1"/>
  <c r="BH414" i="1"/>
  <c r="AY515" i="1"/>
  <c r="AY521" i="1" s="1"/>
  <c r="BY514" i="1"/>
  <c r="BY515" i="1" s="1"/>
  <c r="BY521" i="1" s="1"/>
  <c r="Z437" i="1"/>
  <c r="AZ435" i="1"/>
  <c r="AZ437" i="1" s="1"/>
  <c r="BX361" i="1"/>
  <c r="X363" i="1"/>
  <c r="X377" i="1" s="1"/>
  <c r="Z328" i="1"/>
  <c r="Z363" i="1" s="1"/>
  <c r="Z377" i="1" s="1"/>
  <c r="AZ328" i="1"/>
  <c r="AZ363" i="1" s="1"/>
  <c r="AZ377" i="1" s="1"/>
  <c r="AU366" i="1"/>
  <c r="AU375" i="1"/>
  <c r="AU380" i="1" s="1"/>
  <c r="AU404" i="1" s="1"/>
  <c r="AU518" i="1" s="1"/>
  <c r="AU522" i="1" s="1"/>
  <c r="AW362" i="1"/>
  <c r="AW376" i="1" s="1"/>
  <c r="AY327" i="1"/>
  <c r="AY362" i="1" s="1"/>
  <c r="AY376" i="1" s="1"/>
  <c r="BT490" i="1"/>
  <c r="AY447" i="1"/>
  <c r="BY445" i="1"/>
  <c r="BY447" i="1" s="1"/>
  <c r="BY268" i="1"/>
  <c r="BY271" i="1" s="1"/>
  <c r="X362" i="1"/>
  <c r="X376" i="1" s="1"/>
  <c r="Z327" i="1"/>
  <c r="Z362" i="1" s="1"/>
  <c r="Z376" i="1" s="1"/>
  <c r="AZ327" i="1"/>
  <c r="AW495" i="1"/>
  <c r="AW519" i="1" s="1"/>
  <c r="AY437" i="1"/>
  <c r="BY435" i="1"/>
  <c r="BY437" i="1" s="1"/>
  <c r="BY418" i="1"/>
  <c r="AY92" i="1"/>
  <c r="BY82" i="1"/>
  <c r="BY92" i="1" s="1"/>
  <c r="AW439" i="1"/>
  <c r="AY439" i="1" s="1"/>
  <c r="BY439" i="1" s="1"/>
  <c r="W493" i="1"/>
  <c r="X433" i="1"/>
  <c r="AW364" i="1"/>
  <c r="AW378" i="1" s="1"/>
  <c r="AY329" i="1"/>
  <c r="AY364" i="1" s="1"/>
  <c r="AY378" i="1" s="1"/>
  <c r="AK518" i="1"/>
  <c r="AK522" i="1" s="1"/>
  <c r="AK544" i="1" s="1"/>
  <c r="AK414" i="1"/>
  <c r="Z22" i="1"/>
  <c r="Z102" i="1" s="1"/>
  <c r="AZ15" i="1"/>
  <c r="AZ22" i="1" s="1"/>
  <c r="Z334" i="1"/>
  <c r="Z338" i="1" s="1"/>
  <c r="AZ334" i="1"/>
  <c r="AZ338" i="1" s="1"/>
  <c r="D522" i="1"/>
  <c r="D544" i="1" s="1"/>
  <c r="BL518" i="1"/>
  <c r="BL522" i="1" s="1"/>
  <c r="BL544" i="1" s="1"/>
  <c r="BL414" i="1"/>
  <c r="AA375" i="1"/>
  <c r="AA380" i="1" s="1"/>
  <c r="AA404" i="1" s="1"/>
  <c r="AA518" i="1" s="1"/>
  <c r="AA366" i="1"/>
  <c r="BY329" i="1"/>
  <c r="BY364" i="1" s="1"/>
  <c r="BV493" i="1"/>
  <c r="BX433" i="1"/>
  <c r="BX493" i="1" s="1"/>
  <c r="BV362" i="1"/>
  <c r="BV376" i="1" s="1"/>
  <c r="BX327" i="1"/>
  <c r="BX362" i="1" s="1"/>
  <c r="BX376" i="1" s="1"/>
  <c r="AY245" i="1"/>
  <c r="BY241" i="1"/>
  <c r="BY245" i="1" s="1"/>
  <c r="BY362" i="1"/>
  <c r="BY376" i="1" s="1"/>
  <c r="BY222" i="1"/>
  <c r="AZ418" i="1"/>
  <c r="Z447" i="1"/>
  <c r="Z489" i="1" s="1"/>
  <c r="AZ445" i="1"/>
  <c r="AZ447" i="1" s="1"/>
  <c r="Z281" i="1"/>
  <c r="AZ278" i="1"/>
  <c r="AZ281" i="1" s="1"/>
  <c r="AL522" i="1"/>
  <c r="AL544" i="1" s="1"/>
  <c r="Z487" i="1"/>
  <c r="AZ485" i="1"/>
  <c r="AZ487" i="1" s="1"/>
  <c r="BY372" i="1"/>
  <c r="BY151" i="1"/>
  <c r="BY118" i="1"/>
  <c r="X495" i="1"/>
  <c r="X519" i="1" s="1"/>
  <c r="BY61" i="1"/>
  <c r="BG518" i="1"/>
  <c r="BG522" i="1" s="1"/>
  <c r="BG544" i="1" s="1"/>
  <c r="BG414" i="1"/>
  <c r="Z239" i="1"/>
  <c r="AZ236" i="1"/>
  <c r="AZ239" i="1" s="1"/>
  <c r="AG518" i="1"/>
  <c r="AG522" i="1" s="1"/>
  <c r="AG544" i="1" s="1"/>
  <c r="AG414" i="1"/>
  <c r="BB518" i="1"/>
  <c r="BB522" i="1" s="1"/>
  <c r="BB544" i="1" s="1"/>
  <c r="BB414" i="1"/>
  <c r="BV452" i="1"/>
  <c r="Z118" i="1"/>
  <c r="AM518" i="1"/>
  <c r="AM522" i="1" s="1"/>
  <c r="AM544" i="1" s="1"/>
  <c r="AM414" i="1"/>
  <c r="I518" i="1"/>
  <c r="I522" i="1" s="1"/>
  <c r="I544" i="1" s="1"/>
  <c r="I414" i="1"/>
  <c r="Z266" i="1"/>
  <c r="AZ262" i="1"/>
  <c r="AZ266" i="1" s="1"/>
  <c r="X452" i="1"/>
  <c r="Z452" i="1" s="1"/>
  <c r="AZ118" i="1"/>
  <c r="AZ120" i="1" s="1"/>
  <c r="AY424" i="1"/>
  <c r="BY422" i="1"/>
  <c r="BY424" i="1" s="1"/>
  <c r="BY139" i="1"/>
  <c r="AZ228" i="1"/>
  <c r="Z234" i="1"/>
  <c r="AZ230" i="1"/>
  <c r="AZ234" i="1" s="1"/>
  <c r="BY326" i="1"/>
  <c r="AY442" i="1"/>
  <c r="AW441" i="1"/>
  <c r="AY312" i="1" l="1"/>
  <c r="AY517" i="1" s="1"/>
  <c r="AY495" i="1"/>
  <c r="AY519" i="1" s="1"/>
  <c r="Z312" i="1"/>
  <c r="Z517" i="1" s="1"/>
  <c r="Z331" i="1"/>
  <c r="Z361" i="1"/>
  <c r="AZ310" i="1"/>
  <c r="X493" i="1"/>
  <c r="Z433" i="1"/>
  <c r="Z365" i="1"/>
  <c r="Z379" i="1" s="1"/>
  <c r="AZ489" i="1"/>
  <c r="BY361" i="1"/>
  <c r="BY331" i="1"/>
  <c r="BY365" i="1" s="1"/>
  <c r="BY379" i="1" s="1"/>
  <c r="BX331" i="1"/>
  <c r="BX365" i="1" s="1"/>
  <c r="BX379" i="1" s="1"/>
  <c r="X489" i="1"/>
  <c r="BY378" i="1"/>
  <c r="BX375" i="1"/>
  <c r="AY441" i="1"/>
  <c r="BY442" i="1"/>
  <c r="BY441" i="1" s="1"/>
  <c r="BY495" i="1" s="1"/>
  <c r="BY519" i="1" s="1"/>
  <c r="AZ452" i="1"/>
  <c r="BY452" i="1"/>
  <c r="BY228" i="1"/>
  <c r="BY310" i="1" s="1"/>
  <c r="BY312" i="1" s="1"/>
  <c r="BY517" i="1" s="1"/>
  <c r="X490" i="1"/>
  <c r="Z432" i="1"/>
  <c r="AZ495" i="1"/>
  <c r="AZ519" i="1" s="1"/>
  <c r="Z495" i="1"/>
  <c r="Z519" i="1" s="1"/>
  <c r="AZ131" i="1"/>
  <c r="AZ222" i="1"/>
  <c r="AZ361" i="1"/>
  <c r="AZ331" i="1"/>
  <c r="AZ365" i="1"/>
  <c r="AZ379" i="1" s="1"/>
  <c r="AW493" i="1"/>
  <c r="AY433" i="1"/>
  <c r="AY361" i="1"/>
  <c r="AY331" i="1"/>
  <c r="AY365" i="1" s="1"/>
  <c r="AY379" i="1" s="1"/>
  <c r="AZ362" i="1"/>
  <c r="AZ376" i="1" s="1"/>
  <c r="X375" i="1"/>
  <c r="X380" i="1" s="1"/>
  <c r="X404" i="1" s="1"/>
  <c r="X518" i="1" s="1"/>
  <c r="X522" i="1" s="1"/>
  <c r="X366" i="1"/>
  <c r="AW366" i="1"/>
  <c r="AW375" i="1"/>
  <c r="AW380" i="1" s="1"/>
  <c r="AW404" i="1" s="1"/>
  <c r="AW518" i="1" s="1"/>
  <c r="BV490" i="1"/>
  <c r="BX432" i="1"/>
  <c r="BX490" i="1" s="1"/>
  <c r="BX452" i="1"/>
  <c r="BX489" i="1" s="1"/>
  <c r="BV489" i="1"/>
  <c r="AW522" i="1"/>
  <c r="AY431" i="1"/>
  <c r="BY431" i="1" s="1"/>
  <c r="BY489" i="1" s="1"/>
  <c r="AW489" i="1"/>
  <c r="BX312" i="1"/>
  <c r="BX517" i="1" s="1"/>
  <c r="BY102" i="1"/>
  <c r="BY13" i="1"/>
  <c r="AW490" i="1"/>
  <c r="AY432" i="1"/>
  <c r="BV375" i="1"/>
  <c r="BV380" i="1" s="1"/>
  <c r="BV404" i="1" s="1"/>
  <c r="BV518" i="1" s="1"/>
  <c r="BV522" i="1" s="1"/>
  <c r="BV366" i="1"/>
  <c r="Z493" i="1" l="1"/>
  <c r="AZ433" i="1"/>
  <c r="AZ493" i="1" s="1"/>
  <c r="BX380" i="1"/>
  <c r="BX404" i="1" s="1"/>
  <c r="BX518" i="1" s="1"/>
  <c r="AY375" i="1"/>
  <c r="AY380" i="1" s="1"/>
  <c r="AY404" i="1" s="1"/>
  <c r="AY518" i="1" s="1"/>
  <c r="AY522" i="1" s="1"/>
  <c r="AY366" i="1"/>
  <c r="BX366" i="1"/>
  <c r="AY490" i="1"/>
  <c r="BY432" i="1"/>
  <c r="BY490" i="1" s="1"/>
  <c r="AY493" i="1"/>
  <c r="BY433" i="1"/>
  <c r="BY493" i="1" s="1"/>
  <c r="BX522" i="1"/>
  <c r="AZ366" i="1"/>
  <c r="AZ375" i="1"/>
  <c r="AZ380" i="1" s="1"/>
  <c r="AZ404" i="1" s="1"/>
  <c r="AZ518" i="1" s="1"/>
  <c r="BY375" i="1"/>
  <c r="BY380" i="1" s="1"/>
  <c r="BY404" i="1" s="1"/>
  <c r="BY518" i="1" s="1"/>
  <c r="BY522" i="1" s="1"/>
  <c r="BY366" i="1"/>
  <c r="AY489" i="1"/>
  <c r="AZ312" i="1"/>
  <c r="AZ517" i="1" s="1"/>
  <c r="AZ522" i="1" s="1"/>
  <c r="Z375" i="1"/>
  <c r="Z380" i="1" s="1"/>
  <c r="Z404" i="1" s="1"/>
  <c r="Z518" i="1" s="1"/>
  <c r="Z366" i="1"/>
  <c r="Z490" i="1"/>
  <c r="AZ432" i="1"/>
  <c r="AZ490" i="1" s="1"/>
  <c r="Z5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tc={882A6341-8124-4F73-97A3-0E0A8BF57264}</author>
    <author>tc={F9498F9F-5550-4051-A8E9-D0D2E9754506}</author>
    <author>tc={3814584C-D5A8-4894-8D60-364E18D08BAA}</author>
    <author>tc={1E6774E7-4C81-4DF3-8554-2FCCEB39796B}</author>
    <author>tc={322B355A-35A2-4511-A434-ECC379DE6708}</author>
    <author>tc={C51E1EAC-7A9C-4151-8CEC-2030C273F20D}</author>
    <author>tc={C4FD67A9-EA0D-403B-8CCB-2A7DBCC5A411}</author>
    <author>tc={629F8A6B-7AB5-46A4-AB0B-89D4B8956BDA}</author>
  </authors>
  <commentList>
    <comment ref="AU65" authorId="0" shapeId="0" xr:uid="{882A6341-8124-4F73-97A3-0E0A8BF57264}">
      <text>
        <t>[Threaded comment]
Your version of Excel allows you to read this threaded comment; however, any edits to it will get removed if the file is opened in a newer version of Excel. Learn more: https://go.microsoft.com/fwlink/?linkid=870924
Comment:
    Depreciation expense reflects partial retirement of plant in Test Year.</t>
      </text>
    </comment>
    <comment ref="AZ65" authorId="1" shapeId="0" xr:uid="{F9498F9F-5550-4051-A8E9-D0D2E9754506}">
      <text>
        <t>[Threaded comment]
Your version of Excel allows you to read this threaded comment; however, any edits to it will get removed if the file is opened in a newer version of Excel. Learn more: https://go.microsoft.com/fwlink/?linkid=870924
Comment:
    Accumulated depreciation reserve reflects partial retirement of plant in Test Year.</t>
      </text>
    </comment>
    <comment ref="BT65" authorId="2" shapeId="0" xr:uid="{3814584C-D5A8-4894-8D60-364E18D08BAA}">
      <text>
        <t>[Threaded comment]
Your version of Excel allows you to read this threaded comment; however, any edits to it will get removed if the file is opened in a newer version of Excel. Learn more: https://go.microsoft.com/fwlink/?linkid=870924
Comment:
    Depreciation expense reflects partial retirement of plant in Test Year.</t>
      </text>
    </comment>
    <comment ref="BY65" authorId="3" shapeId="0" xr:uid="{1E6774E7-4C81-4DF3-8554-2FCCEB39796B}">
      <text>
        <t>[Threaded comment]
Your version of Excel allows you to read this threaded comment; however, any edits to it will get removed if the file is opened in a newer version of Excel. Learn more: https://go.microsoft.com/fwlink/?linkid=870924
Comment:
    Accumulated depreciation reserve reflects partial retirement of plant in Test Year.</t>
      </text>
    </comment>
    <comment ref="AU66" authorId="4" shapeId="0" xr:uid="{322B355A-35A2-4511-A434-ECC379DE6708}">
      <text>
        <t>[Threaded comment]
Your version of Excel allows you to read this threaded comment; however, any edits to it will get removed if the file is opened in a newer version of Excel. Learn more: https://go.microsoft.com/fwlink/?linkid=870924
Comment:
    Depreciation expense reflects partial retirement of plant in Test Year.</t>
      </text>
    </comment>
    <comment ref="AZ66" authorId="5" shapeId="0" xr:uid="{C51E1EAC-7A9C-4151-8CEC-2030C273F20D}">
      <text>
        <t>[Threaded comment]
Your version of Excel allows you to read this threaded comment; however, any edits to it will get removed if the file is opened in a newer version of Excel. Learn more: https://go.microsoft.com/fwlink/?linkid=870924
Comment:
    Accumulated depreciation reserve reflects partial retirement of plant in Test Year.</t>
      </text>
    </comment>
    <comment ref="BT66" authorId="6" shapeId="0" xr:uid="{C4FD67A9-EA0D-403B-8CCB-2A7DBCC5A411}">
      <text>
        <t>[Threaded comment]
Your version of Excel allows you to read this threaded comment; however, any edits to it will get removed if the file is opened in a newer version of Excel. Learn more: https://go.microsoft.com/fwlink/?linkid=870924
Comment:
    Depreciation expense reflects partial retirement of plant in Test Year.</t>
      </text>
    </comment>
    <comment ref="BY66" authorId="7" shapeId="0" xr:uid="{629F8A6B-7AB5-46A4-AB0B-89D4B8956BDA}">
      <text>
        <t>[Threaded comment]
Your version of Excel allows you to read this threaded comment; however, any edits to it will get removed if the file is opened in a newer version of Excel. Learn more: https://go.microsoft.com/fwlink/?linkid=870924
Comment:
    Accumulated depreciation reserve reflects partial retirement of plant in Test Year.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<sst xmlns="http://schemas.openxmlformats.org/spreadsheetml/2006/main" count="478" uniqueCount="419">
  <si>
    <t>2025 Electric Plant in Service Monthly Balance</t>
  </si>
  <si>
    <t>Depreciation Rate</t>
  </si>
  <si>
    <t>2025 Annual Depreciation Expense and Reserve Adjustment</t>
  </si>
  <si>
    <t>2026 Electric Plant in Service Monthly Balance</t>
  </si>
  <si>
    <t>2026 Annual Depreciation Expense and Reserve Adjustment</t>
  </si>
  <si>
    <t>2027 Electric Plant in Service Monthly Balance</t>
  </si>
  <si>
    <t>2027 Annual Depreciation Expense and Reserve Adjustment</t>
  </si>
  <si>
    <t>Line No.</t>
  </si>
  <si>
    <t>Plant &amp; Account</t>
  </si>
  <si>
    <t>Current
Rate</t>
  </si>
  <si>
    <t>New
Rate</t>
  </si>
  <si>
    <t>Diff.</t>
  </si>
  <si>
    <t>Sep. 
Factor</t>
  </si>
  <si>
    <t>Retail
Exp. Adj.</t>
  </si>
  <si>
    <t>Retail
Res. Adj.</t>
  </si>
  <si>
    <t>Bartow CC 341</t>
  </si>
  <si>
    <t>Bartow CC 342</t>
  </si>
  <si>
    <t>Bartow CC 343</t>
  </si>
  <si>
    <t>Bartow CC 343.1</t>
  </si>
  <si>
    <t>Bartow CC 344</t>
  </si>
  <si>
    <t>Bartow CC 345</t>
  </si>
  <si>
    <t>Bartow CC 346</t>
  </si>
  <si>
    <t>Bartow CC Total</t>
  </si>
  <si>
    <t>Hines #1 341</t>
  </si>
  <si>
    <t>Hines #1 342</t>
  </si>
  <si>
    <t>Hines #1 343</t>
  </si>
  <si>
    <t>Hines #1 343.1</t>
  </si>
  <si>
    <t>Hines #1 344</t>
  </si>
  <si>
    <t>Hines #1 345</t>
  </si>
  <si>
    <t>Hines #1 346</t>
  </si>
  <si>
    <t>Hines #1 Total</t>
  </si>
  <si>
    <t>Hines #2 341</t>
  </si>
  <si>
    <t>Hines #2 342</t>
  </si>
  <si>
    <t>Hines #2 343</t>
  </si>
  <si>
    <t>Hines #2 343.1</t>
  </si>
  <si>
    <t>Hines #2 344</t>
  </si>
  <si>
    <t>Hines #2 345</t>
  </si>
  <si>
    <t>Hines #2 346</t>
  </si>
  <si>
    <t>Hines #2 Total</t>
  </si>
  <si>
    <t>Hines #3 341</t>
  </si>
  <si>
    <t>Hines #3 342</t>
  </si>
  <si>
    <t>Hines #3 343</t>
  </si>
  <si>
    <t>Hines #3 343.1</t>
  </si>
  <si>
    <t>Hines #3 344</t>
  </si>
  <si>
    <t>Hines #3 345</t>
  </si>
  <si>
    <t>Hines #3 346</t>
  </si>
  <si>
    <t>Hines #3 Total</t>
  </si>
  <si>
    <t>Hines #4 341</t>
  </si>
  <si>
    <t>Hines #4 342</t>
  </si>
  <si>
    <t>Hines #4 343</t>
  </si>
  <si>
    <t>Hines #4 343.1</t>
  </si>
  <si>
    <t>Hines #4 344</t>
  </si>
  <si>
    <t>Hines #4 345</t>
  </si>
  <si>
    <t>Hines #4 346</t>
  </si>
  <si>
    <t>Hines #4 Total</t>
  </si>
  <si>
    <t>Hines Common</t>
  </si>
  <si>
    <t>Citrus 341</t>
  </si>
  <si>
    <t>Citrus 342</t>
  </si>
  <si>
    <t>Citrus 343</t>
  </si>
  <si>
    <t>Citrus 343.1</t>
  </si>
  <si>
    <t>Citrus 343.1 COR</t>
  </si>
  <si>
    <t>Citrus 344</t>
  </si>
  <si>
    <t>Citrus 345</t>
  </si>
  <si>
    <t>Citrus 346</t>
  </si>
  <si>
    <t>Citrus Total</t>
  </si>
  <si>
    <t>UF 341</t>
  </si>
  <si>
    <t>UF 341 COR</t>
  </si>
  <si>
    <t>UF 342</t>
  </si>
  <si>
    <t>UF 343</t>
  </si>
  <si>
    <t>UF 344</t>
  </si>
  <si>
    <t>UF 345</t>
  </si>
  <si>
    <t>UF 346</t>
  </si>
  <si>
    <t>UF Other</t>
  </si>
  <si>
    <t>UF Total</t>
  </si>
  <si>
    <t>Osprey 341</t>
  </si>
  <si>
    <t>Osprey 342</t>
  </si>
  <si>
    <t>Osprey 343</t>
  </si>
  <si>
    <t>Osprey 343.1</t>
  </si>
  <si>
    <t>Osprey 344</t>
  </si>
  <si>
    <t>Osprey 345</t>
  </si>
  <si>
    <t>Osprey 346</t>
  </si>
  <si>
    <t>Osprey Total</t>
  </si>
  <si>
    <t>CR 311</t>
  </si>
  <si>
    <t>CR 312</t>
  </si>
  <si>
    <t>CR 312 Rail Cars</t>
  </si>
  <si>
    <t>CR 312 COR</t>
  </si>
  <si>
    <t>CR 314</t>
  </si>
  <si>
    <t>CR 315</t>
  </si>
  <si>
    <t>CR 316</t>
  </si>
  <si>
    <t>CR 316 COR</t>
  </si>
  <si>
    <t>CR 316 Common</t>
  </si>
  <si>
    <t>CR Other</t>
  </si>
  <si>
    <t>CR Total</t>
  </si>
  <si>
    <t>Storage 348</t>
  </si>
  <si>
    <t>Other Production</t>
  </si>
  <si>
    <t>Misc. Production</t>
  </si>
  <si>
    <t>Land Rights 310</t>
  </si>
  <si>
    <t>Land Rights 340</t>
  </si>
  <si>
    <t>Total Production Base</t>
  </si>
  <si>
    <t>Anclote 311</t>
  </si>
  <si>
    <t>Anclote 312</t>
  </si>
  <si>
    <t>Anclote 314</t>
  </si>
  <si>
    <t>Anclote 315</t>
  </si>
  <si>
    <t>Anclote 316</t>
  </si>
  <si>
    <t>Anclote Total</t>
  </si>
  <si>
    <t>Tiger Bay 341</t>
  </si>
  <si>
    <t>Tiger Bay 342</t>
  </si>
  <si>
    <t>Tiger Bay 343</t>
  </si>
  <si>
    <t>Tiger Bay 343.1</t>
  </si>
  <si>
    <t>Tiger Bay 344</t>
  </si>
  <si>
    <t>Tiger Bay 345</t>
  </si>
  <si>
    <t>Tiger Bay 346</t>
  </si>
  <si>
    <t>Tiger Bay Total</t>
  </si>
  <si>
    <t>Total Production Intermediate</t>
  </si>
  <si>
    <t>Avon Park 341</t>
  </si>
  <si>
    <t>Bartow CT U1&amp;U3 341</t>
  </si>
  <si>
    <t>Bartow CT U1&amp;U3 342</t>
  </si>
  <si>
    <t>Bartow CT U1&amp;U3 343</t>
  </si>
  <si>
    <t>Bartow CT U1&amp;U3 344</t>
  </si>
  <si>
    <t>Bartow CT U1&amp;U3 344 COR</t>
  </si>
  <si>
    <t>Bartow CT U1&amp;U3 345</t>
  </si>
  <si>
    <t>Bartow CT U1&amp;U3 346</t>
  </si>
  <si>
    <t>Bartow CT U1&amp;U3 Total</t>
  </si>
  <si>
    <t>Bartow CT U2&amp;U4 341</t>
  </si>
  <si>
    <t>Bartow CT U2&amp;U4 342</t>
  </si>
  <si>
    <t>Bartow CT U2&amp;U4 343</t>
  </si>
  <si>
    <t>Bartow CT U2&amp;U4 344</t>
  </si>
  <si>
    <t>Bartow CT U2&amp;U4 345</t>
  </si>
  <si>
    <t>Bartow CT U2&amp;U4 346</t>
  </si>
  <si>
    <t>Bartow CT U2&amp;U4 Total</t>
  </si>
  <si>
    <t>Bayboro 341</t>
  </si>
  <si>
    <t>Bayboro 341 COR</t>
  </si>
  <si>
    <t>Bayboro 342</t>
  </si>
  <si>
    <t>Bayboro 342 COR</t>
  </si>
  <si>
    <t>Bayboro 343</t>
  </si>
  <si>
    <t>Bayboro 344</t>
  </si>
  <si>
    <t>Bayboro 344 COR</t>
  </si>
  <si>
    <t>Bayboro 345</t>
  </si>
  <si>
    <t>Bayboro 346</t>
  </si>
  <si>
    <t>Bayboro 346.2</t>
  </si>
  <si>
    <t>Bayboro Total</t>
  </si>
  <si>
    <t>Debary (New) 341</t>
  </si>
  <si>
    <t>Debary (New) 342</t>
  </si>
  <si>
    <t>Debary (New) 342 COR</t>
  </si>
  <si>
    <t>Debary (New) 343</t>
  </si>
  <si>
    <t>Debary (New) 343.1</t>
  </si>
  <si>
    <t>Debary (New) 344</t>
  </si>
  <si>
    <t>Debary (New) 345</t>
  </si>
  <si>
    <t>Debary (New) 346</t>
  </si>
  <si>
    <t>Debary (New) Total</t>
  </si>
  <si>
    <t>Debary (Old) 341</t>
  </si>
  <si>
    <t>Debary (Old) 341 COR</t>
  </si>
  <si>
    <t>Debary (Old) 342</t>
  </si>
  <si>
    <t>Debary (Old) 343</t>
  </si>
  <si>
    <t>Debary (Old) 344</t>
  </si>
  <si>
    <t>Debary (Old) 345</t>
  </si>
  <si>
    <t>Debary (Old) 345 COR</t>
  </si>
  <si>
    <t>Debary (Old) 346</t>
  </si>
  <si>
    <t>Debary (Old) Total</t>
  </si>
  <si>
    <t>Higgins 341</t>
  </si>
  <si>
    <t>Higgins 346</t>
  </si>
  <si>
    <t>Higgins Total</t>
  </si>
  <si>
    <t>Intercession City U1-U6 341</t>
  </si>
  <si>
    <t>Intercession City U1 342</t>
  </si>
  <si>
    <t>Intercession City U1-U6 342</t>
  </si>
  <si>
    <t>Intercession City U1-U6 343</t>
  </si>
  <si>
    <t>Intercession City U1-U6 344</t>
  </si>
  <si>
    <t>Intercession City U1-U6 345</t>
  </si>
  <si>
    <t>Intercession City U1-U6 346</t>
  </si>
  <si>
    <t>Intercession City U1-U6 Total</t>
  </si>
  <si>
    <t>Intercession City U7-U10 341</t>
  </si>
  <si>
    <t>Intercession City U7-U10 342</t>
  </si>
  <si>
    <t>Intercession City U7-U10 343</t>
  </si>
  <si>
    <t>Intercession City U7-U10 343.1</t>
  </si>
  <si>
    <t>Intercession City U7-U10 344</t>
  </si>
  <si>
    <t>Intercession City U7-U10 345</t>
  </si>
  <si>
    <t>Intercession City U7-U10 346</t>
  </si>
  <si>
    <t>Intercession City U7-U10 Total</t>
  </si>
  <si>
    <t>Intercession City U11 341</t>
  </si>
  <si>
    <t>Intercession City U11 342</t>
  </si>
  <si>
    <t>Intercession City U11 343</t>
  </si>
  <si>
    <t>Intercession City U11 344</t>
  </si>
  <si>
    <t>Intercession City U11 345</t>
  </si>
  <si>
    <t>Intercession City U11 346</t>
  </si>
  <si>
    <t>Intercession City U11 Total</t>
  </si>
  <si>
    <t>Intercession City U12 341</t>
  </si>
  <si>
    <t>Intercession City U12 342</t>
  </si>
  <si>
    <t>Intercession City U12 343</t>
  </si>
  <si>
    <t>Intercession City U12 343.1</t>
  </si>
  <si>
    <t>Intercession City U12 344</t>
  </si>
  <si>
    <t>Intercession City U12 345</t>
  </si>
  <si>
    <t>Intercession City U12 346</t>
  </si>
  <si>
    <t>Intercession City U12 Total</t>
  </si>
  <si>
    <t>Intercession City C 346</t>
  </si>
  <si>
    <t>Suwannee 341</t>
  </si>
  <si>
    <t>Suwannee 342</t>
  </si>
  <si>
    <t>Suwannee 343</t>
  </si>
  <si>
    <t>Suwannee 344</t>
  </si>
  <si>
    <t>Suwannee 345</t>
  </si>
  <si>
    <t>Suwannee 346</t>
  </si>
  <si>
    <t>Suwannee Total</t>
  </si>
  <si>
    <t>Total Production Peaking</t>
  </si>
  <si>
    <t>Columbia Solar 341</t>
  </si>
  <si>
    <t>Columbia Solar 344</t>
  </si>
  <si>
    <t>Columbia Solar 345</t>
  </si>
  <si>
    <t>Columbia Solar 346</t>
  </si>
  <si>
    <t>Columbia Solar Total</t>
  </si>
  <si>
    <t>Hamilton Solar 341</t>
  </si>
  <si>
    <t>Hamilton Solar 344</t>
  </si>
  <si>
    <t>Hamilton Solar 345</t>
  </si>
  <si>
    <t>Hamilton Solar 346</t>
  </si>
  <si>
    <t>Hamilton Solar Total</t>
  </si>
  <si>
    <t>Debary Solar 341</t>
  </si>
  <si>
    <t>Debary Solar 344</t>
  </si>
  <si>
    <t>Debary Solar 345</t>
  </si>
  <si>
    <t>Debary Solar Total</t>
  </si>
  <si>
    <t>Trenton Solar 341</t>
  </si>
  <si>
    <t>Trenton Solar 344</t>
  </si>
  <si>
    <t>Trenton Solar 345</t>
  </si>
  <si>
    <t>Trenton Solar 346</t>
  </si>
  <si>
    <t>Trenton Solar Total</t>
  </si>
  <si>
    <t>Lake Placid Solar 341</t>
  </si>
  <si>
    <t>Lake Placid Solar 344</t>
  </si>
  <si>
    <t>Lake Placid Solar 345</t>
  </si>
  <si>
    <t>Lake Placid Solar Total</t>
  </si>
  <si>
    <t>Charlie Creek Solar 341</t>
  </si>
  <si>
    <t>Charlie Creek Solar 344</t>
  </si>
  <si>
    <t>Charlie Creek Solar 345</t>
  </si>
  <si>
    <t>Charlie Creek Solar Total</t>
  </si>
  <si>
    <t>Duette Solar 341</t>
  </si>
  <si>
    <t>Duette Solar 344</t>
  </si>
  <si>
    <t>Duette Solar 345</t>
  </si>
  <si>
    <t>Duette Solar Total</t>
  </si>
  <si>
    <t>Santa Fe Solar 340</t>
  </si>
  <si>
    <t>Santa Fe Solar 341</t>
  </si>
  <si>
    <t>Santa Fe Solar 344</t>
  </si>
  <si>
    <t>Santa Fe Solar 345</t>
  </si>
  <si>
    <t>Santa Fe Solar Total</t>
  </si>
  <si>
    <t>Sandy Creek Solar 341</t>
  </si>
  <si>
    <t>Sandy Creek Solar 344</t>
  </si>
  <si>
    <t>Sandy Creek Solar 345</t>
  </si>
  <si>
    <t>Sandy Creek Solar Total</t>
  </si>
  <si>
    <t>Twin Rivers Solar 341</t>
  </si>
  <si>
    <t>Twin Rivers Solar 344</t>
  </si>
  <si>
    <t>Twin Rivers Solar 345</t>
  </si>
  <si>
    <t>Twin Rivers Solar Total</t>
  </si>
  <si>
    <t>Osceola Solar 341</t>
  </si>
  <si>
    <t>Osceola Solar 344</t>
  </si>
  <si>
    <t>Osceola Solar 345</t>
  </si>
  <si>
    <t>Osceola Solar Total</t>
  </si>
  <si>
    <t>Perry Solar 341</t>
  </si>
  <si>
    <t>Perry Solar 344</t>
  </si>
  <si>
    <t>Perry Solar 345</t>
  </si>
  <si>
    <t>Perry Solar 346</t>
  </si>
  <si>
    <t>Perry Solar Total</t>
  </si>
  <si>
    <t>St Pete Pier Solar 344</t>
  </si>
  <si>
    <t>St Pete Pier Solar 345</t>
  </si>
  <si>
    <t>St Pete Pier Solar Total</t>
  </si>
  <si>
    <t>Suwannee Solar 341</t>
  </si>
  <si>
    <t>Suwannee Solar 344</t>
  </si>
  <si>
    <t>Suwannee Solar 345</t>
  </si>
  <si>
    <t>Suwannee Solar Total</t>
  </si>
  <si>
    <t>Bay Trail Solar 341</t>
  </si>
  <si>
    <t>Bay Trail Solar 344</t>
  </si>
  <si>
    <t>Bay Trail Solar 345</t>
  </si>
  <si>
    <t>Bay Trail Solar Total</t>
  </si>
  <si>
    <t>Fort Green Solar 341</t>
  </si>
  <si>
    <t>Fort Green Solar 344</t>
  </si>
  <si>
    <t>Fort Green Solar 345</t>
  </si>
  <si>
    <t>Fort Green Solar Total</t>
  </si>
  <si>
    <t>Solar Growth 344</t>
  </si>
  <si>
    <t>Total Production Solar</t>
  </si>
  <si>
    <t>Total Production Plant</t>
  </si>
  <si>
    <t>Land Rights 350</t>
  </si>
  <si>
    <t>Transmission 350.1</t>
  </si>
  <si>
    <t>Transmission 350.1 - SPP</t>
  </si>
  <si>
    <t>Transmission 350.1 - Total</t>
  </si>
  <si>
    <t>Transmission 351</t>
  </si>
  <si>
    <t>Transmission 352</t>
  </si>
  <si>
    <t>Transmission 352 - SPP</t>
  </si>
  <si>
    <t>Transmission 352 - Total</t>
  </si>
  <si>
    <t>Base 353.0</t>
  </si>
  <si>
    <t>Intermediate 353.0</t>
  </si>
  <si>
    <t>Peaking 353.0</t>
  </si>
  <si>
    <t>Solar 353.0</t>
  </si>
  <si>
    <t>Transmission 353.0</t>
  </si>
  <si>
    <t>Base 353.0 COR</t>
  </si>
  <si>
    <t>Intermediate 353.0 COR</t>
  </si>
  <si>
    <t>Peaking 353.0 COR</t>
  </si>
  <si>
    <t>Solar 353.0 COR</t>
  </si>
  <si>
    <t>Transmission 353.0 COR</t>
  </si>
  <si>
    <t>Transmission 353.0 - COR</t>
  </si>
  <si>
    <t>Base 353.1</t>
  </si>
  <si>
    <t>Intermediate 353.1</t>
  </si>
  <si>
    <t>Peaking 353.1</t>
  </si>
  <si>
    <t>Solar 353.1</t>
  </si>
  <si>
    <t>Transmission 353.1</t>
  </si>
  <si>
    <t>Base 353.2</t>
  </si>
  <si>
    <t>Intermediate 353.2</t>
  </si>
  <si>
    <t>Peaking 353.2</t>
  </si>
  <si>
    <t>Solar 353.2</t>
  </si>
  <si>
    <t>Transmission 353.2</t>
  </si>
  <si>
    <t>Base 353.2 Station Equipment</t>
  </si>
  <si>
    <t>Intermediate 353.2 Station Equipment</t>
  </si>
  <si>
    <t>Peaking 353.2 Station Equipment</t>
  </si>
  <si>
    <t>Solar 353.2 Station Equipment</t>
  </si>
  <si>
    <t>Transmission 353.2 Station Equipment</t>
  </si>
  <si>
    <t>Base</t>
  </si>
  <si>
    <t>Intermediate</t>
  </si>
  <si>
    <t>Peaking</t>
  </si>
  <si>
    <t>Solar</t>
  </si>
  <si>
    <t>Transmission</t>
  </si>
  <si>
    <t>Subtotal Transmission 353</t>
  </si>
  <si>
    <t>Transmission 353 - SPP</t>
  </si>
  <si>
    <t>Base 353</t>
  </si>
  <si>
    <t>Intermediate 353</t>
  </si>
  <si>
    <t>Peaking 353</t>
  </si>
  <si>
    <t>Solar 353</t>
  </si>
  <si>
    <t>Transmission 353 - Total</t>
  </si>
  <si>
    <t>Transmission 354</t>
  </si>
  <si>
    <t>Transmission 354 - SPP</t>
  </si>
  <si>
    <t>Transmission 354 - Total</t>
  </si>
  <si>
    <t>Transmission 355</t>
  </si>
  <si>
    <t>Transmission 355 - SPP</t>
  </si>
  <si>
    <t>Transmission 355 - Total</t>
  </si>
  <si>
    <t>Transmission 356</t>
  </si>
  <si>
    <t>Transmission 356 - SPP</t>
  </si>
  <si>
    <t>Transmission 356 - Total</t>
  </si>
  <si>
    <t>Transmission 356.1</t>
  </si>
  <si>
    <t>Transmission 357</t>
  </si>
  <si>
    <t>Transmission 357 - SPP</t>
  </si>
  <si>
    <t>Transmission 357 - Total</t>
  </si>
  <si>
    <t>Transmission 358</t>
  </si>
  <si>
    <t>Transmission 359</t>
  </si>
  <si>
    <t>Transmission Plant, Net SPP</t>
  </si>
  <si>
    <t>SPP</t>
  </si>
  <si>
    <t>Total Transmission SPP</t>
  </si>
  <si>
    <t>Total Transmission Plant</t>
  </si>
  <si>
    <t>Land Rights 360</t>
  </si>
  <si>
    <t>Distribution 360 Primary</t>
  </si>
  <si>
    <t>Distribution 361 Primary</t>
  </si>
  <si>
    <t>Distribution 362</t>
  </si>
  <si>
    <t>Distribution 362 - SPP</t>
  </si>
  <si>
    <t>Distribution 362 Primary</t>
  </si>
  <si>
    <t>Distribution 363 Primary</t>
  </si>
  <si>
    <t>Distribution 364</t>
  </si>
  <si>
    <t>Distribution 364 - SPP</t>
  </si>
  <si>
    <t>Distribution 364 - Sub-Functionalize</t>
  </si>
  <si>
    <t>Primary</t>
  </si>
  <si>
    <t>Secondary</t>
  </si>
  <si>
    <t>Lighting</t>
  </si>
  <si>
    <t>Distribution 365</t>
  </si>
  <si>
    <t>Distribution 365 - SPP</t>
  </si>
  <si>
    <t>Distribution 365 - Sub-Functionalize</t>
  </si>
  <si>
    <t>Distribution 365.1 - Sub-Functionalize</t>
  </si>
  <si>
    <t>Distribution 366</t>
  </si>
  <si>
    <t>Distribution 366 - SPP</t>
  </si>
  <si>
    <t>Distribution 366 Primary</t>
  </si>
  <si>
    <t>Distribution 367</t>
  </si>
  <si>
    <t>Distribution 367 - SPP</t>
  </si>
  <si>
    <t>Distribution 367 - Sub-Functionalize</t>
  </si>
  <si>
    <t xml:space="preserve">Distribution 368 </t>
  </si>
  <si>
    <t>Distribution 368 - SPP</t>
  </si>
  <si>
    <t>Distribution 368 Secondary</t>
  </si>
  <si>
    <t>Distribution 369.1</t>
  </si>
  <si>
    <t>Distribution 369.1 - SPP</t>
  </si>
  <si>
    <t>Distribution 369.1 Services</t>
  </si>
  <si>
    <t>Distribution 369.2 Services</t>
  </si>
  <si>
    <t>Distribution 370</t>
  </si>
  <si>
    <t>Distribution 370 - SPP</t>
  </si>
  <si>
    <t>Distribution 370 Meters</t>
  </si>
  <si>
    <t>Distribution 370 COR Meters</t>
  </si>
  <si>
    <t>Distribution 370.0 Meters</t>
  </si>
  <si>
    <t>Distribution 370.2 Meters</t>
  </si>
  <si>
    <t>Distribution 370.2 AMI Meters</t>
  </si>
  <si>
    <t>Distribution 370.7 Meters</t>
  </si>
  <si>
    <t>Distribution 370.7 DCFC Primary</t>
  </si>
  <si>
    <t>Distribution 371 Primary</t>
  </si>
  <si>
    <t>Distribution 371.7 Primary</t>
  </si>
  <si>
    <t>Distribution 373</t>
  </si>
  <si>
    <t>Distribution 373 - SPP</t>
  </si>
  <si>
    <t>Distribution 373 Lighting</t>
  </si>
  <si>
    <t>Services</t>
  </si>
  <si>
    <t>Meters</t>
  </si>
  <si>
    <t>Land Rights</t>
  </si>
  <si>
    <t>Subtotal Distribution Plant</t>
  </si>
  <si>
    <t>Add back SPP, removed above:</t>
  </si>
  <si>
    <t>Total Distribution SPP</t>
  </si>
  <si>
    <t>Total Distribution Plant</t>
  </si>
  <si>
    <t>General 390</t>
  </si>
  <si>
    <t>General 396</t>
  </si>
  <si>
    <t>Total General Plant</t>
  </si>
  <si>
    <t>Energy Storage 387</t>
  </si>
  <si>
    <t>Total Energy Storage Plant</t>
  </si>
  <si>
    <t>Production</t>
  </si>
  <si>
    <t>Distribution</t>
  </si>
  <si>
    <t>General</t>
  </si>
  <si>
    <t>Energy Storage</t>
  </si>
  <si>
    <t>Total Depreciable Plant</t>
  </si>
  <si>
    <t>Clause-Recoverable Plant</t>
  </si>
  <si>
    <t>SPP - Transmission</t>
  </si>
  <si>
    <t>SPP - Distribution</t>
  </si>
  <si>
    <t>Non-Depreciable Plant</t>
  </si>
  <si>
    <t>Land Rights 389</t>
  </si>
  <si>
    <t>General 391</t>
  </si>
  <si>
    <t>General 392.1</t>
  </si>
  <si>
    <t>General 392.3</t>
  </si>
  <si>
    <t>General 392.5</t>
  </si>
  <si>
    <t>General 392.4</t>
  </si>
  <si>
    <t>General 393</t>
  </si>
  <si>
    <t>General 394</t>
  </si>
  <si>
    <t>General 395</t>
  </si>
  <si>
    <t>General 397</t>
  </si>
  <si>
    <t>General 398</t>
  </si>
  <si>
    <t>Intangible Plant 301-303 - Franchise &amp; Other</t>
  </si>
  <si>
    <t>Intangible Plant 301-303 - Customer Connect 15Y</t>
  </si>
  <si>
    <t>Intangible Plant 301-303 - Customer Connect 5Y</t>
  </si>
  <si>
    <t>Ingangible Plant 301-303 - Software</t>
  </si>
  <si>
    <t>Total Gross Plant, per MFR B-8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</si>
</sst>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[$-409]mmm\-yy;@"/>
    <numFmt numFmtId="165" formatCode="0.0%"/>
    <numFmt numFmtId="166" formatCode="_(* #,##0_);_(* \(#,##0\);_(* &quot;-&quot;??_);_(@_)"/>
    <numFmt numFmtId="167" formatCode="#,##0.000_);\(#,##0.000\)"/>
    <numFmt numFmtId="168" formatCode="0.000000000000000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">
    <xf numFmtId="0" fontId="0" fillId="0" borderId="0" xfId="0"/>
    <xf numFmtId="0" fontId="2" fillId="0" borderId="0" xfId="0" applyFont="1"/>
    <xf numFmtId="0" fontId="2" fillId="0" borderId="1" xfId="0" applyFont="1" applyBorder="1"/>
    <xf numFmtId="0" fontId="3" fillId="0" borderId="2" xfId="0" applyFont="1" applyBorder="1" applyAlignment="1">
      <alignment vertical="top" wrapText="1"/>
    </xf>
    <xf numFmtId="10" fontId="2" fillId="0" borderId="0" xfId="2" applyNumberFormat="1" applyFont="1"/>
    <xf numFmtId="0" fontId="3" fillId="0" borderId="3" xfId="0" applyFont="1" applyBorder="1" applyAlignment="1">
      <alignment horizontal="centerContinuous" vertical="top"/>
    </xf>
    <xf numFmtId="0" fontId="2" fillId="0" borderId="4" xfId="0" applyFont="1" applyBorder="1" applyAlignment="1">
      <alignment horizontal="centerContinuous"/>
    </xf>
    <xf numFmtId="10" fontId="3" fillId="0" borderId="4" xfId="2" applyNumberFormat="1" applyFont="1" applyBorder="1" applyAlignment="1">
      <alignment horizontal="centerContinuous"/>
    </xf>
    <xf numFmtId="0" fontId="3" fillId="0" borderId="4" xfId="0" applyFont="1" applyBorder="1" applyAlignment="1">
      <alignment horizontal="centerContinuous"/>
    </xf>
    <xf numFmtId="0" fontId="3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164" fontId="3" fillId="0" borderId="3" xfId="0" applyNumberFormat="1" applyFont="1" applyBorder="1" applyAlignment="1">
      <alignment horizontal="right" wrapText="1"/>
    </xf>
    <xf numFmtId="164" fontId="3" fillId="0" borderId="4" xfId="0" applyNumberFormat="1" applyFont="1" applyBorder="1" applyAlignment="1">
      <alignment horizontal="right" wrapText="1"/>
    </xf>
    <xf numFmtId="164" fontId="3" fillId="0" borderId="0" xfId="0" applyNumberFormat="1" applyFont="1" applyAlignment="1">
      <alignment horizontal="center" wrapText="1"/>
    </xf>
    <xf numFmtId="10" fontId="3" fillId="0" borderId="4" xfId="2" applyNumberFormat="1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10" fontId="3" fillId="0" borderId="4" xfId="2" applyNumberFormat="1" applyFont="1" applyFill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164" fontId="3" fillId="0" borderId="6" xfId="0" applyNumberFormat="1" applyFont="1" applyBorder="1" applyAlignment="1">
      <alignment horizontal="right" wrapText="1"/>
    </xf>
    <xf numFmtId="37" fontId="2" fillId="0" borderId="0" xfId="0" applyNumberFormat="1" applyFont="1"/>
    <xf numFmtId="37" fontId="2" fillId="0" borderId="1" xfId="0" applyNumberFormat="1" applyFont="1" applyBorder="1"/>
    <xf numFmtId="37" fontId="3" fillId="0" borderId="2" xfId="0" applyNumberFormat="1" applyFont="1" applyBorder="1" applyAlignment="1">
      <alignment horizontal="left"/>
    </xf>
    <xf numFmtId="37" fontId="2" fillId="0" borderId="2" xfId="0" applyNumberFormat="1" applyFont="1" applyBorder="1"/>
    <xf numFmtId="10" fontId="2" fillId="0" borderId="0" xfId="2" applyNumberFormat="1" applyFont="1" applyAlignment="1"/>
    <xf numFmtId="165" fontId="2" fillId="0" borderId="0" xfId="2" applyNumberFormat="1" applyFont="1"/>
    <xf numFmtId="37" fontId="2" fillId="0" borderId="7" xfId="0" applyNumberFormat="1" applyFont="1" applyBorder="1"/>
    <xf numFmtId="37" fontId="2" fillId="0" borderId="8" xfId="0" applyNumberFormat="1" applyFont="1" applyBorder="1"/>
    <xf numFmtId="37" fontId="2" fillId="0" borderId="2" xfId="0" applyNumberFormat="1" applyFont="1" applyBorder="1" applyAlignment="1">
      <alignment horizontal="left"/>
    </xf>
    <xf numFmtId="10" fontId="2" fillId="0" borderId="0" xfId="2" applyNumberFormat="1" applyFont="1" applyFill="1" applyAlignment="1"/>
    <xf numFmtId="10" fontId="2" fillId="0" borderId="0" xfId="2" applyNumberFormat="1" applyFont="1" applyFill="1"/>
    <xf numFmtId="165" fontId="2" fillId="0" borderId="0" xfId="2" applyNumberFormat="1" applyFont="1" applyFill="1"/>
    <xf numFmtId="37" fontId="2" fillId="2" borderId="0" xfId="0" applyNumberFormat="1" applyFont="1" applyFill="1"/>
    <xf numFmtId="37" fontId="2" fillId="2" borderId="2" xfId="0" applyNumberFormat="1" applyFont="1" applyFill="1" applyBorder="1"/>
    <xf numFmtId="10" fontId="2" fillId="2" borderId="0" xfId="2" applyNumberFormat="1" applyFont="1" applyFill="1"/>
    <xf numFmtId="166" fontId="2" fillId="2" borderId="0" xfId="1" applyNumberFormat="1" applyFont="1" applyFill="1"/>
    <xf numFmtId="167" fontId="2" fillId="0" borderId="0" xfId="0" applyNumberFormat="1" applyFont="1"/>
    <xf numFmtId="0" fontId="2" fillId="0" borderId="0" xfId="0" applyFont="1" applyAlignment="1">
      <alignment horizontal="left" indent="1"/>
    </xf>
    <xf numFmtId="168" fontId="2" fillId="0" borderId="0" xfId="2" applyNumberFormat="1" applyFont="1"/>
    <xf numFmtId="37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 indent="3"/>
    </xf>
    <xf numFmtId="37" fontId="2" fillId="0" borderId="3" xfId="0" applyNumberFormat="1" applyFont="1" applyBorder="1"/>
    <xf numFmtId="37" fontId="2" fillId="0" borderId="4" xfId="0" applyNumberFormat="1" applyFont="1" applyBorder="1"/>
    <xf numFmtId="37" fontId="2" fillId="0" borderId="0" xfId="0" applyNumberFormat="1" applyFont="1" applyAlignment="1">
      <alignment horizontal="left" indent="1"/>
    </xf>
    <xf numFmtId="166" fontId="2" fillId="0" borderId="2" xfId="1" applyNumberFormat="1" applyFont="1" applyBorder="1"/>
    <xf numFmtId="166" fontId="2" fillId="0" borderId="0" xfId="1" applyNumberFormat="1" applyFont="1"/>
    <xf numFmtId="166" fontId="2" fillId="0" borderId="0" xfId="1" applyNumberFormat="1" applyFont="1" applyBorder="1"/>
    <xf numFmtId="166" fontId="2" fillId="0" borderId="3" xfId="1" applyNumberFormat="1" applyFont="1" applyBorder="1"/>
    <xf numFmtId="166" fontId="2" fillId="0" borderId="4" xfId="1" applyNumberFormat="1" applyFont="1" applyBorder="1"/>
    <xf numFmtId="37" fontId="2" fillId="0" borderId="0" xfId="0" applyNumberFormat="1" applyFont="1" applyAlignment="1">
      <alignment horizontal="left" indent="2"/>
    </xf>
    <xf numFmtId="10" fontId="2" fillId="0" borderId="0" xfId="2" applyNumberFormat="1" applyFont="1" applyFill="1" applyBorder="1"/>
    <xf numFmtId="165" fontId="2" fillId="0" borderId="0" xfId="2" applyNumberFormat="1" applyFont="1" applyFill="1" applyBorder="1"/>
    <xf numFmtId="37" fontId="2" fillId="0" borderId="0" xfId="0" applyNumberFormat="1" applyFont="1" applyAlignment="1">
      <alignment horizontal="left" indent="3"/>
    </xf>
    <xf numFmtId="0" fontId="2" fillId="0" borderId="0" xfId="0" applyFont="1" applyAlignment="1">
      <alignment horizontal="left" indent="2"/>
    </xf>
    <xf numFmtId="37" fontId="2" fillId="2" borderId="1" xfId="0" applyNumberFormat="1" applyFont="1" applyFill="1" applyBorder="1"/>
    <xf numFmtId="37" fontId="2" fillId="2" borderId="7" xfId="0" applyNumberFormat="1" applyFont="1" applyFill="1" applyBorder="1"/>
    <xf numFmtId="37" fontId="2" fillId="2" borderId="8" xfId="0" applyNumberFormat="1" applyFont="1" applyFill="1" applyBorder="1"/>
    <xf numFmtId="165" fontId="2" fillId="2" borderId="0" xfId="2" applyNumberFormat="1" applyFont="1" applyFill="1"/>
    <xf numFmtId="37" fontId="2" fillId="0" borderId="0" xfId="0" applyNumberFormat="1" applyFont="1" applyAlignment="1">
      <alignment horizontal="right"/>
    </xf>
    <xf numFmtId="0" fontId="2" fillId="0" borderId="2" xfId="0" applyFont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Yager, Kourtni M." id="{06A4743D-21E7-4A85-B33E-04AA9C905A3F}" userId="S::kourtni.yager@duke-energy.com::49f2b28e-428f-4eeb-b7ba-d64a90f768f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U65" dT="2024-01-24T17:37:45.11" personId="{06A4743D-21E7-4A85-B33E-04AA9C905A3F}" id="{882A6341-8124-4F73-97A3-0E0A8BF57264}">
    <text>Depreciation expense reflects partial retirement of plant in Test Year.</text>
  </threadedComment>
  <threadedComment ref="AZ65" dT="2024-01-24T17:37:45.11" personId="{06A4743D-21E7-4A85-B33E-04AA9C905A3F}" id="{F9498F9F-5550-4051-A8E9-D0D2E9754506}">
    <text>Accumulated depreciation reserve reflects partial retirement of plant in Test Year.</text>
  </threadedComment>
  <threadedComment ref="BT65" dT="2024-01-24T17:37:45.11" personId="{06A4743D-21E7-4A85-B33E-04AA9C905A3F}" id="{3814584C-D5A8-4894-8D60-364E18D08BAA}">
    <text>Depreciation expense reflects partial retirement of plant in Test Year.</text>
  </threadedComment>
  <threadedComment ref="BY65" dT="2024-01-24T17:37:45.11" personId="{06A4743D-21E7-4A85-B33E-04AA9C905A3F}" id="{1E6774E7-4C81-4DF3-8554-2FCCEB39796B}">
    <text>Accumulated depreciation reserve reflects partial retirement of plant in Test Year.</text>
  </threadedComment>
  <threadedComment ref="AU66" dT="2024-01-24T17:37:45.11" personId="{06A4743D-21E7-4A85-B33E-04AA9C905A3F}" id="{322B355A-35A2-4511-A434-ECC379DE6708}">
    <text>Depreciation expense reflects partial retirement of plant in Test Year.</text>
  </threadedComment>
  <threadedComment ref="AZ66" dT="2024-01-24T17:37:45.11" personId="{06A4743D-21E7-4A85-B33E-04AA9C905A3F}" id="{C51E1EAC-7A9C-4151-8CEC-2030C273F20D}">
    <text>Accumulated depreciation reserve reflects partial retirement of plant in Test Year.</text>
  </threadedComment>
  <threadedComment ref="BT66" dT="2024-01-24T17:37:45.11" personId="{06A4743D-21E7-4A85-B33E-04AA9C905A3F}" id="{C4FD67A9-EA0D-403B-8CCB-2A7DBCC5A411}">
    <text>Depreciation expense reflects partial retirement of plant in Test Year.</text>
  </threadedComment>
  <threadedComment ref="BY66" dT="2024-01-24T17:37:45.11" personId="{06A4743D-21E7-4A85-B33E-04AA9C905A3F}" id="{629F8A6B-7AB5-46A4-AB0B-89D4B8956BDA}">
    <text>Accumulated depreciation reserve reflects partial retirement of plant in Test Year.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A768F-28D4-4AD2-A358-2832BE19AAFC}">
  <sheetPr>
    <tabColor rgb="FFFFFF00"/>
  </sheetPr>
  <dimension ref="A1:BZ649"/>
  <sheetViews>
    <sheetView tabSelected="1" view="pageLayout" topLeftCell="C81" zoomScaleNormal="70" workbookViewId="0">
      <selection activeCell="K57" sqref="K57"/>
    </sheetView>
  </sheetViews>
  <sheetFormatPr defaultColWidth="8.85546875" defaultRowHeight="12.75" x14ac:dyDescent="0.2"/>
  <cols>
    <col min="1" max="1" width="5.140625" style="1" bestFit="1" customWidth="1"/>
    <col min="2" max="2" width="48.42578125" style="1" bestFit="1" customWidth="1"/>
    <col min="3" max="3" width="1.28515625" style="2" customWidth="1"/>
    <col min="4" max="4" width="11.42578125" style="60" bestFit="1" customWidth="1"/>
    <col min="5" max="5" width="11.7109375" style="1" bestFit="1" customWidth="1"/>
    <col min="6" max="6" width="11.42578125" style="1" bestFit="1" customWidth="1"/>
    <col min="7" max="10" width="11.7109375" style="1" bestFit="1" customWidth="1"/>
    <col min="11" max="11" width="11.42578125" style="1" bestFit="1" customWidth="1"/>
    <col min="12" max="13" width="11.7109375" style="1" bestFit="1" customWidth="1"/>
    <col min="14" max="15" width="11.42578125" style="1" bestFit="1" customWidth="1"/>
    <col min="16" max="16" width="11.7109375" style="1" bestFit="1" customWidth="1"/>
    <col min="17" max="17" width="1.42578125" style="1" customWidth="1"/>
    <col min="18" max="18" width="9.28515625" style="4" bestFit="1" customWidth="1"/>
    <col min="19" max="19" width="7.85546875" style="4" bestFit="1" customWidth="1"/>
    <col min="20" max="20" width="8.42578125" style="4" bestFit="1" customWidth="1"/>
    <col min="21" max="21" width="1" style="1" customWidth="1"/>
    <col min="22" max="22" width="9.28515625" style="1" bestFit="1" customWidth="1"/>
    <col min="23" max="23" width="9" style="1" bestFit="1" customWidth="1"/>
    <col min="24" max="24" width="8.140625" style="1" bestFit="1" customWidth="1"/>
    <col min="25" max="25" width="8.28515625" style="1" bestFit="1" customWidth="1"/>
    <col min="26" max="26" width="10.7109375" style="1" bestFit="1" customWidth="1"/>
    <col min="27" max="27" width="10.85546875" style="1" bestFit="1" customWidth="1"/>
    <col min="28" max="28" width="3.5703125" style="1" customWidth="1"/>
    <col min="29" max="29" width="11.7109375" style="60" bestFit="1" customWidth="1"/>
    <col min="30" max="30" width="11.7109375" style="1" bestFit="1" customWidth="1"/>
    <col min="31" max="32" width="11.42578125" style="1" bestFit="1" customWidth="1"/>
    <col min="33" max="33" width="11.7109375" style="1" bestFit="1" customWidth="1"/>
    <col min="34" max="35" width="11.42578125" style="1" bestFit="1" customWidth="1"/>
    <col min="36" max="38" width="11.7109375" style="1" bestFit="1" customWidth="1"/>
    <col min="39" max="39" width="11.42578125" style="1" bestFit="1" customWidth="1"/>
    <col min="40" max="41" width="11.7109375" style="1" bestFit="1" customWidth="1"/>
    <col min="42" max="42" width="1" style="1" customWidth="1"/>
    <col min="43" max="43" width="9.28515625" style="4" bestFit="1" customWidth="1"/>
    <col min="44" max="44" width="7.85546875" style="4" bestFit="1" customWidth="1"/>
    <col min="45" max="45" width="8.42578125" style="4" bestFit="1" customWidth="1"/>
    <col min="46" max="46" width="1.28515625" style="1" customWidth="1"/>
    <col min="47" max="47" width="9.28515625" style="1" bestFit="1" customWidth="1"/>
    <col min="48" max="48" width="10.28515625" style="1" bestFit="1" customWidth="1"/>
    <col min="49" max="49" width="8.140625" style="1" bestFit="1" customWidth="1"/>
    <col min="50" max="50" width="8.28515625" style="1" bestFit="1" customWidth="1"/>
    <col min="51" max="51" width="10.7109375" style="1" bestFit="1" customWidth="1"/>
    <col min="52" max="52" width="10.85546875" style="1" bestFit="1" customWidth="1"/>
    <col min="53" max="53" width="0.85546875" style="1" customWidth="1"/>
    <col min="54" max="54" width="11.7109375" style="60" bestFit="1" customWidth="1"/>
    <col min="55" max="66" width="11.7109375" style="1" bestFit="1" customWidth="1"/>
    <col min="67" max="67" width="0.7109375" style="1" customWidth="1"/>
    <col min="68" max="68" width="9.28515625" style="4" bestFit="1" customWidth="1"/>
    <col min="69" max="69" width="7.85546875" style="4" bestFit="1" customWidth="1"/>
    <col min="70" max="70" width="8.42578125" style="4" bestFit="1" customWidth="1"/>
    <col min="71" max="71" width="1" style="1" customWidth="1"/>
    <col min="72" max="72" width="9.85546875" style="1" bestFit="1" customWidth="1"/>
    <col min="73" max="73" width="10.28515625" style="1" bestFit="1" customWidth="1"/>
    <col min="74" max="74" width="8.140625" style="1" bestFit="1" customWidth="1"/>
    <col min="75" max="75" width="8.28515625" style="1" bestFit="1" customWidth="1"/>
    <col min="76" max="76" width="10.7109375" style="1" bestFit="1" customWidth="1"/>
    <col min="77" max="77" width="10.85546875" style="1" bestFit="1" customWidth="1"/>
    <col min="78" max="16384" width="8.85546875" style="1"/>
  </cols>
  <sheetData>
    <row r="1" spans="1:78" x14ac:dyDescent="0.2">
      <c r="D1" s="3"/>
      <c r="AC1" s="3"/>
      <c r="BB1" s="3"/>
    </row>
    <row r="2" spans="1:78" x14ac:dyDescent="0.2">
      <c r="D2" s="3"/>
      <c r="AC2" s="3"/>
      <c r="BB2" s="3"/>
    </row>
    <row r="3" spans="1:78" x14ac:dyDescent="0.2">
      <c r="D3" s="5" t="s">
        <v>0</v>
      </c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R3" s="7" t="s">
        <v>1</v>
      </c>
      <c r="S3" s="7"/>
      <c r="T3" s="7"/>
      <c r="V3" s="8" t="s">
        <v>2</v>
      </c>
      <c r="W3" s="8"/>
      <c r="X3" s="8"/>
      <c r="Y3" s="8"/>
      <c r="Z3" s="8"/>
      <c r="AA3" s="8"/>
      <c r="AC3" s="5" t="s">
        <v>3</v>
      </c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Q3" s="7" t="s">
        <v>1</v>
      </c>
      <c r="AR3" s="7"/>
      <c r="AS3" s="7"/>
      <c r="AU3" s="8" t="s">
        <v>4</v>
      </c>
      <c r="AV3" s="8"/>
      <c r="AW3" s="8"/>
      <c r="AX3" s="8"/>
      <c r="AY3" s="8"/>
      <c r="AZ3" s="8"/>
      <c r="BB3" s="5" t="s">
        <v>5</v>
      </c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P3" s="7" t="s">
        <v>1</v>
      </c>
      <c r="BQ3" s="7"/>
      <c r="BR3" s="7"/>
      <c r="BT3" s="8" t="s">
        <v>6</v>
      </c>
      <c r="BU3" s="8"/>
      <c r="BV3" s="8"/>
      <c r="BW3" s="8"/>
      <c r="BX3" s="8"/>
      <c r="BY3" s="8"/>
    </row>
    <row r="4" spans="1:78" s="16" customFormat="1" ht="44.25" customHeight="1" x14ac:dyDescent="0.2">
      <c r="A4" s="9" t="s">
        <v>7</v>
      </c>
      <c r="B4" s="10" t="s">
        <v>8</v>
      </c>
      <c r="C4" s="11"/>
      <c r="D4" s="12">
        <v>45627</v>
      </c>
      <c r="E4" s="13">
        <v>45658</v>
      </c>
      <c r="F4" s="13">
        <v>45689</v>
      </c>
      <c r="G4" s="13">
        <v>45717</v>
      </c>
      <c r="H4" s="13">
        <v>45748</v>
      </c>
      <c r="I4" s="13">
        <v>45778</v>
      </c>
      <c r="J4" s="13">
        <v>45809</v>
      </c>
      <c r="K4" s="13">
        <v>45839</v>
      </c>
      <c r="L4" s="13">
        <v>45870</v>
      </c>
      <c r="M4" s="13">
        <v>45901</v>
      </c>
      <c r="N4" s="13">
        <v>45931</v>
      </c>
      <c r="O4" s="13">
        <v>45962</v>
      </c>
      <c r="P4" s="13">
        <v>45992</v>
      </c>
      <c r="Q4" s="14"/>
      <c r="R4" s="15" t="s">
        <v>9</v>
      </c>
      <c r="S4" s="15" t="s">
        <v>10</v>
      </c>
      <c r="T4" s="15" t="s">
        <v>11</v>
      </c>
      <c r="V4" s="17" t="s">
        <v>9</v>
      </c>
      <c r="W4" s="15" t="s">
        <v>10</v>
      </c>
      <c r="X4" s="17" t="s">
        <v>11</v>
      </c>
      <c r="Y4" s="18" t="s">
        <v>12</v>
      </c>
      <c r="Z4" s="18" t="s">
        <v>13</v>
      </c>
      <c r="AA4" s="18" t="s">
        <v>14</v>
      </c>
      <c r="AB4" s="19"/>
      <c r="AC4" s="20">
        <v>45992</v>
      </c>
      <c r="AD4" s="13">
        <v>46023</v>
      </c>
      <c r="AE4" s="13">
        <v>46054</v>
      </c>
      <c r="AF4" s="13">
        <v>46082</v>
      </c>
      <c r="AG4" s="13">
        <v>46113</v>
      </c>
      <c r="AH4" s="13">
        <v>46143</v>
      </c>
      <c r="AI4" s="13">
        <v>46174</v>
      </c>
      <c r="AJ4" s="13">
        <v>46204</v>
      </c>
      <c r="AK4" s="13">
        <v>46235</v>
      </c>
      <c r="AL4" s="13">
        <v>46266</v>
      </c>
      <c r="AM4" s="13">
        <v>46296</v>
      </c>
      <c r="AN4" s="13">
        <v>46327</v>
      </c>
      <c r="AO4" s="13">
        <v>46357</v>
      </c>
      <c r="AP4" s="14"/>
      <c r="AQ4" s="15" t="s">
        <v>9</v>
      </c>
      <c r="AR4" s="15" t="s">
        <v>10</v>
      </c>
      <c r="AS4" s="15" t="s">
        <v>11</v>
      </c>
      <c r="AU4" s="17" t="s">
        <v>9</v>
      </c>
      <c r="AV4" s="15" t="s">
        <v>10</v>
      </c>
      <c r="AW4" s="17" t="s">
        <v>11</v>
      </c>
      <c r="AX4" s="18" t="s">
        <v>12</v>
      </c>
      <c r="AY4" s="18" t="s">
        <v>13</v>
      </c>
      <c r="AZ4" s="18" t="s">
        <v>14</v>
      </c>
      <c r="BA4" s="1"/>
      <c r="BB4" s="20">
        <v>46357</v>
      </c>
      <c r="BC4" s="13">
        <v>46388</v>
      </c>
      <c r="BD4" s="13">
        <v>46419</v>
      </c>
      <c r="BE4" s="13">
        <v>46447</v>
      </c>
      <c r="BF4" s="13">
        <v>46478</v>
      </c>
      <c r="BG4" s="13">
        <v>46508</v>
      </c>
      <c r="BH4" s="13">
        <v>46539</v>
      </c>
      <c r="BI4" s="13">
        <v>46569</v>
      </c>
      <c r="BJ4" s="13">
        <v>46600</v>
      </c>
      <c r="BK4" s="13">
        <v>46631</v>
      </c>
      <c r="BL4" s="13">
        <v>46661</v>
      </c>
      <c r="BM4" s="13">
        <v>46692</v>
      </c>
      <c r="BN4" s="13">
        <v>46722</v>
      </c>
      <c r="BO4" s="14"/>
      <c r="BP4" s="15" t="s">
        <v>9</v>
      </c>
      <c r="BQ4" s="15" t="s">
        <v>10</v>
      </c>
      <c r="BR4" s="15" t="s">
        <v>11</v>
      </c>
      <c r="BT4" s="17" t="s">
        <v>9</v>
      </c>
      <c r="BU4" s="15" t="s">
        <v>10</v>
      </c>
      <c r="BV4" s="17" t="s">
        <v>11</v>
      </c>
      <c r="BW4" s="18" t="s">
        <v>12</v>
      </c>
      <c r="BX4" s="18" t="s">
        <v>13</v>
      </c>
      <c r="BY4" s="18" t="s">
        <v>14</v>
      </c>
      <c r="BZ4" s="1"/>
    </row>
    <row r="5" spans="1:78" s="21" customFormat="1" x14ac:dyDescent="0.2">
      <c r="C5" s="22"/>
      <c r="D5" s="23"/>
      <c r="R5" s="4"/>
      <c r="S5" s="4"/>
      <c r="T5" s="4"/>
      <c r="AC5" s="23"/>
      <c r="AQ5" s="4"/>
      <c r="AR5" s="4"/>
      <c r="AS5" s="4"/>
      <c r="BA5" s="1"/>
      <c r="BB5" s="23"/>
      <c r="BP5" s="4"/>
      <c r="BQ5" s="4"/>
      <c r="BR5" s="4"/>
      <c r="BZ5" s="1"/>
    </row>
    <row r="6" spans="1:78" s="21" customFormat="1" x14ac:dyDescent="0.2">
      <c r="A6" s="21">
        <v>1</v>
      </c>
      <c r="B6" s="21" t="s">
        <v>15</v>
      </c>
      <c r="C6" s="22"/>
      <c r="D6" s="24">
        <v>93720.40191558357</v>
      </c>
      <c r="E6" s="21">
        <v>93683.871915583572</v>
      </c>
      <c r="F6" s="21">
        <v>93647.341915583573</v>
      </c>
      <c r="G6" s="21">
        <v>93610.811915583559</v>
      </c>
      <c r="H6" s="21">
        <v>93574.28191558356</v>
      </c>
      <c r="I6" s="21">
        <v>93564.547838786879</v>
      </c>
      <c r="J6" s="21">
        <v>93528.01783878688</v>
      </c>
      <c r="K6" s="21">
        <v>93491.487838786881</v>
      </c>
      <c r="L6" s="21">
        <v>93454.957838786882</v>
      </c>
      <c r="M6" s="21">
        <v>93418.427838786884</v>
      </c>
      <c r="N6" s="21">
        <v>93381.897838786885</v>
      </c>
      <c r="O6" s="21">
        <v>93426.306858941593</v>
      </c>
      <c r="P6" s="21">
        <v>94798.129152896436</v>
      </c>
      <c r="R6" s="25">
        <v>4.3499999999999997E-2</v>
      </c>
      <c r="S6" s="4">
        <v>2.06E-2</v>
      </c>
      <c r="T6" s="4">
        <f>+S6-R6</f>
        <v>-2.2899999999999997E-2</v>
      </c>
      <c r="V6" s="21" cm="1">
        <f t="array" ref="V6">SUMPRODUCT(D6:O6*R6/12)</f>
        <v>4069.0710313272298</v>
      </c>
      <c r="W6" s="21" cm="1">
        <f t="array" ref="W6">SUMPRODUCT(D6:O6*S6/12)</f>
        <v>1926.9623734561137</v>
      </c>
      <c r="X6" s="21">
        <f t="shared" ref="X6:X12" si="0">+W6-V6</f>
        <v>-2142.1086578711161</v>
      </c>
      <c r="Y6" s="26">
        <v>0.99999800000000005</v>
      </c>
      <c r="Z6" s="21">
        <f t="shared" ref="Z6:Z12" si="1">+Y6*X6</f>
        <v>-2142.1043736538004</v>
      </c>
      <c r="AA6" s="21">
        <f t="shared" ref="AA6:AA12" si="2">(D6*T6*12+E6*T6*11+F6*T6*10+G6*T6*9+H6*T6*8+I6*T6*7+J6*T6*6+K6*T6*5+L6*T6*4+M6*T6*3+N6*T6*2+O6*T6*1)/12/13*Y6</f>
        <v>-1071.6848269410266</v>
      </c>
      <c r="AC6" s="24">
        <v>94798.129152896436</v>
      </c>
      <c r="AD6" s="21">
        <v>94761.599152896437</v>
      </c>
      <c r="AE6" s="21">
        <v>94725.069152896438</v>
      </c>
      <c r="AF6" s="21">
        <v>94688.539152896439</v>
      </c>
      <c r="AG6" s="21">
        <v>94652.00915289644</v>
      </c>
      <c r="AH6" s="21">
        <v>94733.390291554679</v>
      </c>
      <c r="AI6" s="21">
        <v>94696.86029155468</v>
      </c>
      <c r="AJ6" s="21">
        <v>94660.330291554681</v>
      </c>
      <c r="AK6" s="21">
        <v>94623.800291554668</v>
      </c>
      <c r="AL6" s="21">
        <v>94587.270291554669</v>
      </c>
      <c r="AM6" s="21">
        <v>94550.74029155467</v>
      </c>
      <c r="AN6" s="21">
        <v>94659.190824407575</v>
      </c>
      <c r="AO6" s="21">
        <v>96215.997212867034</v>
      </c>
      <c r="AQ6" s="25">
        <v>4.3499999999999997E-2</v>
      </c>
      <c r="AR6" s="4">
        <v>2.06E-2</v>
      </c>
      <c r="AS6" s="4">
        <f>+AR6-AQ6</f>
        <v>-2.2899999999999997E-2</v>
      </c>
      <c r="AU6" s="21" cm="1">
        <f t="array" ref="AU6">SUMPRODUCT(AC6:AN6*AQ6/12)</f>
        <v>4118.4963652260394</v>
      </c>
      <c r="AV6" s="21" cm="1">
        <f t="array" ref="AV6">SUMPRODUCT(AC6:AN6*AR6/12)</f>
        <v>1950.3683936472739</v>
      </c>
      <c r="AW6" s="21">
        <f t="shared" ref="AW6:AW12" si="3">+AV6-AU6</f>
        <v>-2168.1279715787655</v>
      </c>
      <c r="AX6" s="26">
        <v>0.99999800000000005</v>
      </c>
      <c r="AY6" s="21">
        <f t="shared" ref="AY6:AY12" si="4">+AX6*AW6</f>
        <v>-2168.1236353228223</v>
      </c>
      <c r="AZ6" s="21">
        <f t="shared" ref="AZ6:AZ12" si="5">(AC6*AS6*12+AD6*AS6*11+AE6*AS6*10+AF6*AS6*9+AG6*AS6*8+AH6*AS6*7+AI6*AS6*6+AJ6*AS6*5+AK6*AS6*4+AL6*AS6*3+AM6*AS6*2+AN6*AS6*1)/12/13*AX6+Z6</f>
        <v>-3226.5130598783317</v>
      </c>
      <c r="BA6" s="1"/>
      <c r="BB6" s="24">
        <v>96215.997212867034</v>
      </c>
      <c r="BC6" s="21">
        <v>96179.467212867035</v>
      </c>
      <c r="BD6" s="21">
        <v>96142.937212867037</v>
      </c>
      <c r="BE6" s="21">
        <v>96106.407212867038</v>
      </c>
      <c r="BF6" s="21">
        <v>96069.877212867039</v>
      </c>
      <c r="BG6" s="21">
        <v>96033.34721286704</v>
      </c>
      <c r="BH6" s="21">
        <v>95996.817212867041</v>
      </c>
      <c r="BI6" s="21">
        <v>95960.287212867042</v>
      </c>
      <c r="BJ6" s="21">
        <v>95923.757212867044</v>
      </c>
      <c r="BK6" s="21">
        <v>95910.146605879519</v>
      </c>
      <c r="BL6" s="21">
        <v>95873.616605879521</v>
      </c>
      <c r="BM6" s="21">
        <v>95891.960206789081</v>
      </c>
      <c r="BN6" s="21">
        <v>97385.193605168402</v>
      </c>
      <c r="BP6" s="25">
        <v>4.3499999999999997E-2</v>
      </c>
      <c r="BQ6" s="4">
        <v>2.06E-2</v>
      </c>
      <c r="BR6" s="4">
        <f>+BQ6-BP6</f>
        <v>-2.2899999999999997E-2</v>
      </c>
      <c r="BT6" s="21" cm="1">
        <f t="array" ref="BT6">SUMPRODUCT(BB6:BM6*BP6/12)</f>
        <v>4177.1042414620242</v>
      </c>
      <c r="BU6" s="21" cm="1">
        <f t="array" ref="BU6">SUMPRODUCT(BB6:BM6*BQ6/12)</f>
        <v>1978.1229281406368</v>
      </c>
      <c r="BV6" s="21">
        <f t="shared" ref="BV6:BV12" si="6">+BU6-BT6</f>
        <v>-2198.9813133213875</v>
      </c>
      <c r="BW6" s="26">
        <v>1</v>
      </c>
      <c r="BX6" s="21">
        <f t="shared" ref="BX6:BX12" si="7">+BW6*BV6</f>
        <v>-2198.9813133213875</v>
      </c>
      <c r="BY6" s="21">
        <f t="shared" ref="BY6:BY12" si="8">(BB6*BR6*12+BC6*BR6*11+BD6*BR6*10+BE6*BR6*9+BF6*BR6*8+BG6*BR6*7+BH6*BR6*6+BI6*BR6*5+BJ6*BR6*4+BK6*BR6*3+BL6*BR6*2+BM6*BR6*1)/12/13*BW6+AY6+Z6</f>
        <v>-5410.3957677566468</v>
      </c>
      <c r="BZ6" s="1"/>
    </row>
    <row r="7" spans="1:78" s="21" customFormat="1" x14ac:dyDescent="0.2">
      <c r="A7" s="21">
        <f>+A6+1</f>
        <v>2</v>
      </c>
      <c r="B7" s="21" t="s">
        <v>16</v>
      </c>
      <c r="C7" s="22"/>
      <c r="D7" s="24">
        <v>45199.468811709354</v>
      </c>
      <c r="E7" s="21">
        <v>45164.938811709355</v>
      </c>
      <c r="F7" s="21">
        <v>45130.408811709349</v>
      </c>
      <c r="G7" s="21">
        <v>45095.87881170935</v>
      </c>
      <c r="H7" s="21">
        <v>45061.348811709351</v>
      </c>
      <c r="I7" s="21">
        <v>45039.159846437549</v>
      </c>
      <c r="J7" s="21">
        <v>45004.62984643755</v>
      </c>
      <c r="K7" s="21">
        <v>44970.099846437552</v>
      </c>
      <c r="L7" s="21">
        <v>44935.569846437553</v>
      </c>
      <c r="M7" s="21">
        <v>44901.039846437554</v>
      </c>
      <c r="N7" s="21">
        <v>44866.509846437548</v>
      </c>
      <c r="O7" s="21">
        <v>44869.256832605046</v>
      </c>
      <c r="P7" s="21">
        <v>45483.341645633787</v>
      </c>
      <c r="R7" s="25">
        <v>6.9000000000000006E-2</v>
      </c>
      <c r="S7" s="4">
        <v>2.4300000000000002E-2</v>
      </c>
      <c r="T7" s="4">
        <f t="shared" ref="T7:T12" si="9">+S7-R7</f>
        <v>-4.4700000000000004E-2</v>
      </c>
      <c r="V7" s="21" cm="1">
        <f t="array" ref="V7">SUMPRODUCT(D7:O7*R7/12)</f>
        <v>3106.3702823262183</v>
      </c>
      <c r="W7" s="21" cm="1">
        <f t="array" ref="W7">SUMPRODUCT(D7:O7*S7/12)</f>
        <v>1093.9825776887988</v>
      </c>
      <c r="X7" s="21">
        <f t="shared" si="0"/>
        <v>-2012.3877046374196</v>
      </c>
      <c r="Y7" s="26">
        <v>0.99999800000000005</v>
      </c>
      <c r="Z7" s="21">
        <f t="shared" si="1"/>
        <v>-2012.3836798620105</v>
      </c>
      <c r="AA7" s="21">
        <f t="shared" si="2"/>
        <v>-1007.4860738267283</v>
      </c>
      <c r="AC7" s="24">
        <v>45483.341645633787</v>
      </c>
      <c r="AD7" s="21">
        <v>45448.811645633788</v>
      </c>
      <c r="AE7" s="21">
        <v>45414.28164563379</v>
      </c>
      <c r="AF7" s="21">
        <v>45379.751645633783</v>
      </c>
      <c r="AG7" s="21">
        <v>45345.221645633785</v>
      </c>
      <c r="AH7" s="21">
        <v>45364.996355600953</v>
      </c>
      <c r="AI7" s="21">
        <v>45330.466355600955</v>
      </c>
      <c r="AJ7" s="21">
        <v>45295.936355600956</v>
      </c>
      <c r="AK7" s="21">
        <v>45261.40635560095</v>
      </c>
      <c r="AL7" s="21">
        <v>45226.876355600951</v>
      </c>
      <c r="AM7" s="21">
        <v>45192.346355600952</v>
      </c>
      <c r="AN7" s="21">
        <v>45224.588043815063</v>
      </c>
      <c r="AO7" s="21">
        <v>45923.576387691603</v>
      </c>
      <c r="AQ7" s="25">
        <v>6.9000000000000006E-2</v>
      </c>
      <c r="AR7" s="4">
        <v>2.4300000000000002E-2</v>
      </c>
      <c r="AS7" s="4">
        <f t="shared" ref="AS7:AS12" si="10">+AR7-AQ7</f>
        <v>-4.4700000000000004E-2</v>
      </c>
      <c r="AU7" s="21" cm="1">
        <f t="array" ref="AU7">SUMPRODUCT(AC7:AN7*AQ7/12)</f>
        <v>3127.816140332141</v>
      </c>
      <c r="AV7" s="21" cm="1">
        <f t="array" ref="AV7">SUMPRODUCT(AC7:AN7*AR7/12)</f>
        <v>1101.5352494213193</v>
      </c>
      <c r="AW7" s="21">
        <f t="shared" si="3"/>
        <v>-2026.2808909108217</v>
      </c>
      <c r="AX7" s="26">
        <v>0.99999800000000005</v>
      </c>
      <c r="AY7" s="21">
        <f t="shared" si="4"/>
        <v>-2026.27683834904</v>
      </c>
      <c r="AZ7" s="21">
        <f t="shared" si="5"/>
        <v>-3026.5594273085412</v>
      </c>
      <c r="BA7" s="1"/>
      <c r="BB7" s="24">
        <v>45923.576387691603</v>
      </c>
      <c r="BC7" s="21">
        <v>45889.046387691604</v>
      </c>
      <c r="BD7" s="21">
        <v>45854.516387691605</v>
      </c>
      <c r="BE7" s="21">
        <v>45819.986387691599</v>
      </c>
      <c r="BF7" s="21">
        <v>45785.4563876916</v>
      </c>
      <c r="BG7" s="21">
        <v>45750.926387691601</v>
      </c>
      <c r="BH7" s="21">
        <v>45716.396387691602</v>
      </c>
      <c r="BI7" s="21">
        <v>45681.866387691603</v>
      </c>
      <c r="BJ7" s="21">
        <v>45647.336387691605</v>
      </c>
      <c r="BK7" s="21">
        <v>45623.362031099066</v>
      </c>
      <c r="BL7" s="21">
        <v>45588.832031099068</v>
      </c>
      <c r="BM7" s="21">
        <v>45579.574348012946</v>
      </c>
      <c r="BN7" s="21">
        <v>46249.58503099974</v>
      </c>
      <c r="BP7" s="25">
        <v>6.9000000000000006E-2</v>
      </c>
      <c r="BQ7" s="4">
        <v>2.4300000000000002E-2</v>
      </c>
      <c r="BR7" s="4">
        <f t="shared" ref="BR7:BR12" si="11">+BQ7-BP7</f>
        <v>-4.4700000000000004E-2</v>
      </c>
      <c r="BT7" s="21" cm="1">
        <f t="array" ref="BT7">SUMPRODUCT(BB7:BM7*BP7/12)</f>
        <v>3155.9500364217542</v>
      </c>
      <c r="BU7" s="21" cm="1">
        <f t="array" ref="BU7">SUMPRODUCT(BB7:BM7*BQ7/12)</f>
        <v>1111.443273696357</v>
      </c>
      <c r="BV7" s="21">
        <f t="shared" si="6"/>
        <v>-2044.5067627253973</v>
      </c>
      <c r="BW7" s="26">
        <v>1</v>
      </c>
      <c r="BX7" s="21">
        <f t="shared" si="7"/>
        <v>-2044.5067627253973</v>
      </c>
      <c r="BY7" s="21">
        <f t="shared" si="8"/>
        <v>-5062.2481060537011</v>
      </c>
      <c r="BZ7" s="1"/>
    </row>
    <row r="8" spans="1:78" s="21" customFormat="1" x14ac:dyDescent="0.2">
      <c r="A8" s="21">
        <f t="shared" ref="A8:A68" si="12">+A7+1</f>
        <v>3</v>
      </c>
      <c r="B8" s="21" t="s">
        <v>17</v>
      </c>
      <c r="C8" s="22"/>
      <c r="D8" s="24">
        <v>429196.96271976735</v>
      </c>
      <c r="E8" s="21">
        <v>428864.51994198927</v>
      </c>
      <c r="F8" s="21">
        <v>428532.07716421131</v>
      </c>
      <c r="G8" s="21">
        <v>428199.63438643329</v>
      </c>
      <c r="H8" s="21">
        <v>427867.19160865532</v>
      </c>
      <c r="I8" s="21">
        <v>427679.06768759293</v>
      </c>
      <c r="J8" s="21">
        <v>427346.62490981491</v>
      </c>
      <c r="K8" s="21">
        <v>427014.18213203695</v>
      </c>
      <c r="L8" s="21">
        <v>426681.73935425887</v>
      </c>
      <c r="M8" s="21">
        <v>426349.29657648091</v>
      </c>
      <c r="N8" s="21">
        <v>426016.85379870393</v>
      </c>
      <c r="O8" s="21">
        <v>426120.33654451004</v>
      </c>
      <c r="P8" s="21">
        <v>433374.8056494185</v>
      </c>
      <c r="R8" s="25">
        <v>3.2400000000000005E-2</v>
      </c>
      <c r="S8" s="4">
        <v>4.1599999999999998E-2</v>
      </c>
      <c r="T8" s="4">
        <f t="shared" si="9"/>
        <v>9.1999999999999929E-3</v>
      </c>
      <c r="V8" s="21" cm="1">
        <f t="array" ref="V8">SUMPRODUCT(D8:O8*R8/12)</f>
        <v>13850.644914426031</v>
      </c>
      <c r="W8" s="21" cm="1">
        <f t="array" ref="W8">SUMPRODUCT(D8:O8*S8/12)</f>
        <v>17783.544087658109</v>
      </c>
      <c r="X8" s="21">
        <f t="shared" si="0"/>
        <v>3932.8991732320774</v>
      </c>
      <c r="Y8" s="26">
        <v>0.99999800000000005</v>
      </c>
      <c r="Z8" s="21">
        <f t="shared" si="1"/>
        <v>3932.8913074337311</v>
      </c>
      <c r="AA8" s="21">
        <f t="shared" si="2"/>
        <v>1968.9589086327828</v>
      </c>
      <c r="AC8" s="24">
        <v>433374.8056494185</v>
      </c>
      <c r="AD8" s="21">
        <v>433042.36287164048</v>
      </c>
      <c r="AE8" s="21">
        <v>432709.9200938635</v>
      </c>
      <c r="AF8" s="21">
        <v>432377.47731608548</v>
      </c>
      <c r="AG8" s="21">
        <v>432045.03453830746</v>
      </c>
      <c r="AH8" s="21">
        <v>432347.64327529364</v>
      </c>
      <c r="AI8" s="21">
        <v>432015.20049751567</v>
      </c>
      <c r="AJ8" s="21">
        <v>431682.75771973864</v>
      </c>
      <c r="AK8" s="21">
        <v>431350.31494196068</v>
      </c>
      <c r="AL8" s="21">
        <v>431017.87216418266</v>
      </c>
      <c r="AM8" s="21">
        <v>430685.42938640469</v>
      </c>
      <c r="AN8" s="21">
        <v>431133.82977617835</v>
      </c>
      <c r="AO8" s="21">
        <v>439384.32492927968</v>
      </c>
      <c r="AQ8" s="25">
        <v>3.2400000000000005E-2</v>
      </c>
      <c r="AR8" s="4">
        <v>4.1599999999999998E-2</v>
      </c>
      <c r="AS8" s="4">
        <f t="shared" si="10"/>
        <v>9.1999999999999929E-3</v>
      </c>
      <c r="AU8" s="21" cm="1">
        <f t="array" ref="AU8">SUMPRODUCT(AC8:AN8*AQ8/12)</f>
        <v>13996.213150222591</v>
      </c>
      <c r="AV8" s="21" cm="1">
        <f t="array" ref="AV8">SUMPRODUCT(AC8:AN8*AR8/12)</f>
        <v>17970.446513866042</v>
      </c>
      <c r="AW8" s="21">
        <f t="shared" si="3"/>
        <v>3974.2333636434505</v>
      </c>
      <c r="AX8" s="26">
        <v>0.99999800000000005</v>
      </c>
      <c r="AY8" s="21">
        <f t="shared" si="4"/>
        <v>3974.2254151767233</v>
      </c>
      <c r="AZ8" s="21">
        <f t="shared" si="5"/>
        <v>5921.8989327725658</v>
      </c>
      <c r="BA8" s="1"/>
      <c r="BB8" s="24">
        <v>439384.32492927968</v>
      </c>
      <c r="BC8" s="21">
        <v>439051.88215150172</v>
      </c>
      <c r="BD8" s="21">
        <v>438719.4393737237</v>
      </c>
      <c r="BE8" s="21">
        <v>438386.99659594573</v>
      </c>
      <c r="BF8" s="21">
        <v>438054.5538181687</v>
      </c>
      <c r="BG8" s="21">
        <v>437722.11104039074</v>
      </c>
      <c r="BH8" s="21">
        <v>437389.66826261271</v>
      </c>
      <c r="BI8" s="21">
        <v>437057.22548483475</v>
      </c>
      <c r="BJ8" s="21">
        <v>436724.78270705673</v>
      </c>
      <c r="BK8" s="21">
        <v>436515.78023553087</v>
      </c>
      <c r="BL8" s="21">
        <v>436183.3374577529</v>
      </c>
      <c r="BM8" s="21">
        <v>436146.43540819985</v>
      </c>
      <c r="BN8" s="21">
        <v>444053.0646787592</v>
      </c>
      <c r="BP8" s="25">
        <v>3.2400000000000005E-2</v>
      </c>
      <c r="BQ8" s="4">
        <v>4.1599999999999998E-2</v>
      </c>
      <c r="BR8" s="4">
        <f t="shared" si="11"/>
        <v>9.1999999999999929E-3</v>
      </c>
      <c r="BT8" s="21" cm="1">
        <f t="array" ref="BT8">SUMPRODUCT(BB8:BM8*BP8/12)</f>
        <v>14178.608651155497</v>
      </c>
      <c r="BU8" s="21" cm="1">
        <f t="array" ref="BU8">SUMPRODUCT(BB8:BM8*BQ8/12)</f>
        <v>18204.633329878663</v>
      </c>
      <c r="BV8" s="21">
        <f t="shared" si="6"/>
        <v>4026.0246787231663</v>
      </c>
      <c r="BW8" s="26">
        <v>1</v>
      </c>
      <c r="BX8" s="21">
        <f t="shared" si="7"/>
        <v>4026.0246787231663</v>
      </c>
      <c r="BY8" s="21">
        <f t="shared" si="8"/>
        <v>9922.7385239692139</v>
      </c>
      <c r="BZ8" s="1"/>
    </row>
    <row r="9" spans="1:78" s="21" customFormat="1" x14ac:dyDescent="0.2">
      <c r="A9" s="21">
        <f t="shared" si="12"/>
        <v>4</v>
      </c>
      <c r="B9" s="21" t="s">
        <v>18</v>
      </c>
      <c r="C9" s="22"/>
      <c r="D9" s="24">
        <v>95956.326954999997</v>
      </c>
      <c r="E9" s="21">
        <v>95956.326954999997</v>
      </c>
      <c r="F9" s="21">
        <v>95956.326954999997</v>
      </c>
      <c r="G9" s="21">
        <v>95956.326954999997</v>
      </c>
      <c r="H9" s="21">
        <v>95956.326954999997</v>
      </c>
      <c r="I9" s="21">
        <v>95956.326954999997</v>
      </c>
      <c r="J9" s="21">
        <v>95956.326954999997</v>
      </c>
      <c r="K9" s="21">
        <v>95956.326954999997</v>
      </c>
      <c r="L9" s="21">
        <v>95956.326954999997</v>
      </c>
      <c r="M9" s="21">
        <v>95956.326954999997</v>
      </c>
      <c r="N9" s="21">
        <v>95956.326954999997</v>
      </c>
      <c r="O9" s="21">
        <v>95956.326954999997</v>
      </c>
      <c r="P9" s="21">
        <v>95956.326954999997</v>
      </c>
      <c r="R9" s="25">
        <v>0.1472</v>
      </c>
      <c r="S9" s="4">
        <v>7.9699999999999993E-2</v>
      </c>
      <c r="T9" s="4">
        <f t="shared" si="9"/>
        <v>-6.7500000000000004E-2</v>
      </c>
      <c r="V9" s="21" cm="1">
        <f t="array" ref="V9">SUMPRODUCT(D9:O9*R9/12)</f>
        <v>14124.771327775999</v>
      </c>
      <c r="W9" s="21" cm="1">
        <f t="array" ref="W9">SUMPRODUCT(D9:O9*S9/12)</f>
        <v>7647.7192583134974</v>
      </c>
      <c r="X9" s="21">
        <f t="shared" si="0"/>
        <v>-6477.052069462502</v>
      </c>
      <c r="Y9" s="26">
        <v>0.99999800000000005</v>
      </c>
      <c r="Z9" s="21">
        <f t="shared" si="1"/>
        <v>-6477.0391153583632</v>
      </c>
      <c r="AA9" s="21">
        <f t="shared" si="2"/>
        <v>-3238.5195576791807</v>
      </c>
      <c r="AC9" s="24">
        <v>95956.326954999997</v>
      </c>
      <c r="AD9" s="21">
        <v>95956.326954999997</v>
      </c>
      <c r="AE9" s="21">
        <v>95956.326954999997</v>
      </c>
      <c r="AF9" s="21">
        <v>95956.326954999997</v>
      </c>
      <c r="AG9" s="21">
        <v>95956.326954999997</v>
      </c>
      <c r="AH9" s="21">
        <v>95956.326954999997</v>
      </c>
      <c r="AI9" s="21">
        <v>95956.326954999997</v>
      </c>
      <c r="AJ9" s="21">
        <v>95956.326954999997</v>
      </c>
      <c r="AK9" s="21">
        <v>95956.326954999997</v>
      </c>
      <c r="AL9" s="21">
        <v>95956.326954999997</v>
      </c>
      <c r="AM9" s="21">
        <v>95956.326954999997</v>
      </c>
      <c r="AN9" s="21">
        <v>95956.326954999997</v>
      </c>
      <c r="AO9" s="21">
        <v>95956.326954999997</v>
      </c>
      <c r="AQ9" s="25">
        <v>0.1472</v>
      </c>
      <c r="AR9" s="4">
        <v>7.9699999999999993E-2</v>
      </c>
      <c r="AS9" s="4">
        <f t="shared" si="10"/>
        <v>-6.7500000000000004E-2</v>
      </c>
      <c r="AU9" s="21" cm="1">
        <f t="array" ref="AU9">SUMPRODUCT(AC9:AN9*AQ9/12)</f>
        <v>14124.771327775999</v>
      </c>
      <c r="AV9" s="21" cm="1">
        <f t="array" ref="AV9">SUMPRODUCT(AC9:AN9*AR9/12)</f>
        <v>7647.7192583134974</v>
      </c>
      <c r="AW9" s="21">
        <f t="shared" si="3"/>
        <v>-6477.052069462502</v>
      </c>
      <c r="AX9" s="26">
        <v>0.99999800000000005</v>
      </c>
      <c r="AY9" s="21">
        <f t="shared" si="4"/>
        <v>-6477.0391153583632</v>
      </c>
      <c r="AZ9" s="21">
        <f t="shared" si="5"/>
        <v>-9715.5586730375435</v>
      </c>
      <c r="BA9" s="1"/>
      <c r="BB9" s="24">
        <v>95956.326954999997</v>
      </c>
      <c r="BC9" s="21">
        <v>95956.326954999997</v>
      </c>
      <c r="BD9" s="21">
        <v>95956.326954999997</v>
      </c>
      <c r="BE9" s="21">
        <v>95956.326954999997</v>
      </c>
      <c r="BF9" s="21">
        <v>95956.326954999997</v>
      </c>
      <c r="BG9" s="21">
        <v>95956.326954999997</v>
      </c>
      <c r="BH9" s="21">
        <v>95956.326954999997</v>
      </c>
      <c r="BI9" s="21">
        <v>95956.326954999997</v>
      </c>
      <c r="BJ9" s="21">
        <v>95956.326954999997</v>
      </c>
      <c r="BK9" s="21">
        <v>95956.326954999997</v>
      </c>
      <c r="BL9" s="21">
        <v>95956.326954999997</v>
      </c>
      <c r="BM9" s="21">
        <v>95956.326954999997</v>
      </c>
      <c r="BN9" s="21">
        <v>95956.326954999997</v>
      </c>
      <c r="BP9" s="25">
        <v>0.1472</v>
      </c>
      <c r="BQ9" s="4">
        <v>7.9699999999999993E-2</v>
      </c>
      <c r="BR9" s="4">
        <f t="shared" si="11"/>
        <v>-6.7500000000000004E-2</v>
      </c>
      <c r="BT9" s="21" cm="1">
        <f t="array" ref="BT9">SUMPRODUCT(BB9:BM9*BP9/12)</f>
        <v>14124.771327775999</v>
      </c>
      <c r="BU9" s="21" cm="1">
        <f t="array" ref="BU9">SUMPRODUCT(BB9:BM9*BQ9/12)</f>
        <v>7647.7192583134974</v>
      </c>
      <c r="BV9" s="21">
        <f t="shared" si="6"/>
        <v>-6477.052069462502</v>
      </c>
      <c r="BW9" s="26">
        <v>1</v>
      </c>
      <c r="BX9" s="21">
        <f t="shared" si="7"/>
        <v>-6477.052069462502</v>
      </c>
      <c r="BY9" s="21">
        <f t="shared" si="8"/>
        <v>-16192.604265447975</v>
      </c>
      <c r="BZ9" s="1"/>
    </row>
    <row r="10" spans="1:78" s="21" customFormat="1" x14ac:dyDescent="0.2">
      <c r="A10" s="21">
        <f t="shared" si="12"/>
        <v>5</v>
      </c>
      <c r="B10" s="21" t="s">
        <v>19</v>
      </c>
      <c r="C10" s="22"/>
      <c r="D10" s="24">
        <v>44532.240285033047</v>
      </c>
      <c r="E10" s="21">
        <v>44164.490285033047</v>
      </c>
      <c r="F10" s="21">
        <v>43796.740285033047</v>
      </c>
      <c r="G10" s="21">
        <v>43428.990285033047</v>
      </c>
      <c r="H10" s="21">
        <v>43061.240285033047</v>
      </c>
      <c r="I10" s="21">
        <v>42707.548278366106</v>
      </c>
      <c r="J10" s="21">
        <v>42339.798278366106</v>
      </c>
      <c r="K10" s="21">
        <v>41972.048278366106</v>
      </c>
      <c r="L10" s="21">
        <v>41604.298278366106</v>
      </c>
      <c r="M10" s="21">
        <v>41236.548278366106</v>
      </c>
      <c r="N10" s="21">
        <v>40868.798278366106</v>
      </c>
      <c r="O10" s="21">
        <v>40548.008239285482</v>
      </c>
      <c r="P10" s="21">
        <v>41236.755556352538</v>
      </c>
      <c r="R10" s="25">
        <v>3.5200000000000002E-2</v>
      </c>
      <c r="S10" s="4">
        <v>4.8799999999999996E-2</v>
      </c>
      <c r="T10" s="4">
        <f t="shared" si="9"/>
        <v>1.3599999999999994E-2</v>
      </c>
      <c r="V10" s="21" cm="1">
        <f t="array" ref="V10">SUMPRODUCT(D10:O10*R10/12)</f>
        <v>1496.7648647149656</v>
      </c>
      <c r="W10" s="21" cm="1">
        <f t="array" ref="W10">SUMPRODUCT(D10:O10*S10/12)</f>
        <v>2075.0603806275658</v>
      </c>
      <c r="X10" s="21">
        <f t="shared" si="0"/>
        <v>578.29551591260019</v>
      </c>
      <c r="Y10" s="26">
        <v>0.99999800000000005</v>
      </c>
      <c r="Z10" s="21">
        <f t="shared" si="1"/>
        <v>578.29435932156844</v>
      </c>
      <c r="AA10" s="21">
        <f t="shared" si="2"/>
        <v>293.6878230955686</v>
      </c>
      <c r="AC10" s="24">
        <v>41236.755556352538</v>
      </c>
      <c r="AD10" s="21">
        <v>40869.005556352538</v>
      </c>
      <c r="AE10" s="21">
        <v>40501.255556352538</v>
      </c>
      <c r="AF10" s="21">
        <v>40133.505556352538</v>
      </c>
      <c r="AG10" s="21">
        <v>39765.755556352538</v>
      </c>
      <c r="AH10" s="21">
        <v>39459.865992371706</v>
      </c>
      <c r="AI10" s="21">
        <v>39092.115992371706</v>
      </c>
      <c r="AJ10" s="21">
        <v>38724.365992371706</v>
      </c>
      <c r="AK10" s="21">
        <v>38356.615992371611</v>
      </c>
      <c r="AL10" s="21">
        <v>37988.865992371611</v>
      </c>
      <c r="AM10" s="21">
        <v>37621.115992371611</v>
      </c>
      <c r="AN10" s="21">
        <v>37336.681085564742</v>
      </c>
      <c r="AO10" s="21">
        <v>38021.533829685926</v>
      </c>
      <c r="AQ10" s="25">
        <v>3.5200000000000002E-2</v>
      </c>
      <c r="AR10" s="4">
        <v>4.8799999999999996E-2</v>
      </c>
      <c r="AS10" s="4">
        <f t="shared" si="10"/>
        <v>1.3599999999999994E-2</v>
      </c>
      <c r="AU10" s="21" cm="1">
        <f t="array" ref="AU10">SUMPRODUCT(AC10:AN10*AQ10/12)</f>
        <v>1381.8519874765684</v>
      </c>
      <c r="AV10" s="21" cm="1">
        <f t="array" ref="AV10">SUMPRODUCT(AC10:AN10*AR10/12)</f>
        <v>1915.7493462743332</v>
      </c>
      <c r="AW10" s="21">
        <f t="shared" si="3"/>
        <v>533.89735879776481</v>
      </c>
      <c r="AX10" s="26">
        <v>0.99999800000000005</v>
      </c>
      <c r="AY10" s="21">
        <f t="shared" si="4"/>
        <v>533.89629100304728</v>
      </c>
      <c r="AZ10" s="21">
        <f t="shared" si="5"/>
        <v>849.69278725107756</v>
      </c>
      <c r="BA10" s="1"/>
      <c r="BB10" s="24">
        <v>38021.533829685926</v>
      </c>
      <c r="BC10" s="21">
        <v>37653.783829685926</v>
      </c>
      <c r="BD10" s="21">
        <v>37286.033829685926</v>
      </c>
      <c r="BE10" s="21">
        <v>36918.283829685926</v>
      </c>
      <c r="BF10" s="21">
        <v>36550.533829685926</v>
      </c>
      <c r="BG10" s="21">
        <v>36182.783829685926</v>
      </c>
      <c r="BH10" s="21">
        <v>35815.033829685926</v>
      </c>
      <c r="BI10" s="21">
        <v>35447.283829685926</v>
      </c>
      <c r="BJ10" s="21">
        <v>35079.533829685926</v>
      </c>
      <c r="BK10" s="21">
        <v>34723.808101861439</v>
      </c>
      <c r="BL10" s="21">
        <v>34356.058101861439</v>
      </c>
      <c r="BM10" s="21">
        <v>34017.096609141154</v>
      </c>
      <c r="BN10" s="21">
        <v>34682.564577873156</v>
      </c>
      <c r="BP10" s="25">
        <v>3.5200000000000002E-2</v>
      </c>
      <c r="BQ10" s="4">
        <v>4.8799999999999996E-2</v>
      </c>
      <c r="BR10" s="4">
        <f t="shared" si="11"/>
        <v>1.3599999999999994E-2</v>
      </c>
      <c r="BT10" s="21" cm="1">
        <f t="array" ref="BT10">SUMPRODUCT(BB10:BM10*BP10/12)</f>
        <v>1267.3518506881096</v>
      </c>
      <c r="BU10" s="21" cm="1">
        <f t="array" ref="BU10">SUMPRODUCT(BB10:BM10*BQ10/12)</f>
        <v>1757.010520272152</v>
      </c>
      <c r="BV10" s="21">
        <f t="shared" si="6"/>
        <v>489.6586695840424</v>
      </c>
      <c r="BW10" s="26">
        <v>1</v>
      </c>
      <c r="BX10" s="21">
        <f t="shared" si="7"/>
        <v>489.6586695840424</v>
      </c>
      <c r="BY10" s="21">
        <f t="shared" si="8"/>
        <v>1361.5766464197395</v>
      </c>
      <c r="BZ10" s="1"/>
    </row>
    <row r="11" spans="1:78" s="21" customFormat="1" x14ac:dyDescent="0.2">
      <c r="A11" s="21">
        <f t="shared" si="12"/>
        <v>6</v>
      </c>
      <c r="B11" s="21" t="s">
        <v>20</v>
      </c>
      <c r="C11" s="22"/>
      <c r="D11" s="24">
        <v>40947.937160724017</v>
      </c>
      <c r="E11" s="21">
        <v>40931.717160724016</v>
      </c>
      <c r="F11" s="21">
        <v>40915.497160724015</v>
      </c>
      <c r="G11" s="21">
        <v>40899.277160724014</v>
      </c>
      <c r="H11" s="21">
        <v>40883.057160724013</v>
      </c>
      <c r="I11" s="21">
        <v>40878.425357900895</v>
      </c>
      <c r="J11" s="21">
        <v>40862.205357900893</v>
      </c>
      <c r="K11" s="21">
        <v>40845.985357900892</v>
      </c>
      <c r="L11" s="21">
        <v>40829.765357900898</v>
      </c>
      <c r="M11" s="21">
        <v>40813.545357900897</v>
      </c>
      <c r="N11" s="21">
        <v>40797.325357900896</v>
      </c>
      <c r="O11" s="21">
        <v>40816.108343905136</v>
      </c>
      <c r="P11" s="21">
        <v>41408.652763634331</v>
      </c>
      <c r="R11" s="25">
        <v>2.8399999999999998E-2</v>
      </c>
      <c r="S11" s="4">
        <v>3.1200000000000002E-2</v>
      </c>
      <c r="T11" s="4">
        <f t="shared" si="9"/>
        <v>2.8000000000000039E-3</v>
      </c>
      <c r="V11" s="21" cm="1">
        <f t="array" ref="V11">SUMPRODUCT(D11:O11*R11/12)</f>
        <v>1160.6626695646692</v>
      </c>
      <c r="W11" s="21" cm="1">
        <f t="array" ref="W11">SUMPRODUCT(D11:O11*S11/12)</f>
        <v>1275.0942003668197</v>
      </c>
      <c r="X11" s="21">
        <f t="shared" si="0"/>
        <v>114.43153080215052</v>
      </c>
      <c r="Y11" s="26">
        <v>0.99999800000000005</v>
      </c>
      <c r="Z11" s="21">
        <f t="shared" si="1"/>
        <v>114.43130193908893</v>
      </c>
      <c r="AA11" s="21">
        <f t="shared" si="2"/>
        <v>57.250186928381872</v>
      </c>
      <c r="AC11" s="24">
        <v>41408.652763634331</v>
      </c>
      <c r="AD11" s="21">
        <v>41392.43276363433</v>
      </c>
      <c r="AE11" s="21">
        <v>41376.212763634328</v>
      </c>
      <c r="AF11" s="21">
        <v>41359.992763634335</v>
      </c>
      <c r="AG11" s="21">
        <v>41343.772763634333</v>
      </c>
      <c r="AH11" s="21">
        <v>41378.544425394801</v>
      </c>
      <c r="AI11" s="21">
        <v>41362.324425394807</v>
      </c>
      <c r="AJ11" s="21">
        <v>41346.104425394806</v>
      </c>
      <c r="AK11" s="21">
        <v>41329.884425394805</v>
      </c>
      <c r="AL11" s="21">
        <v>41313.664425394803</v>
      </c>
      <c r="AM11" s="21">
        <v>41297.444425394802</v>
      </c>
      <c r="AN11" s="21">
        <v>41343.922473918574</v>
      </c>
      <c r="AO11" s="21">
        <v>42016.813156857141</v>
      </c>
      <c r="AQ11" s="25">
        <v>2.8399999999999998E-2</v>
      </c>
      <c r="AR11" s="4">
        <v>3.1200000000000002E-2</v>
      </c>
      <c r="AS11" s="4">
        <f t="shared" si="10"/>
        <v>2.8000000000000039E-3</v>
      </c>
      <c r="AU11" s="21" cm="1">
        <f t="array" ref="AU11">SUMPRODUCT(AC11:AN11*AQ11/12)</f>
        <v>1174.4653217318862</v>
      </c>
      <c r="AV11" s="21" cm="1">
        <f t="array" ref="AV11">SUMPRODUCT(AC11:AN11*AR11/12)</f>
        <v>1290.2576773955936</v>
      </c>
      <c r="AW11" s="21">
        <f t="shared" si="3"/>
        <v>115.79235566370744</v>
      </c>
      <c r="AX11" s="26">
        <v>0.99999800000000005</v>
      </c>
      <c r="AY11" s="21">
        <f t="shared" si="4"/>
        <v>115.79212407899612</v>
      </c>
      <c r="AZ11" s="21">
        <f t="shared" si="5"/>
        <v>172.34678923862393</v>
      </c>
      <c r="BA11" s="1"/>
      <c r="BB11" s="24">
        <v>42016.813156857141</v>
      </c>
      <c r="BC11" s="21">
        <v>42000.59315685714</v>
      </c>
      <c r="BD11" s="21">
        <v>41984.373156857138</v>
      </c>
      <c r="BE11" s="21">
        <v>41968.153156857137</v>
      </c>
      <c r="BF11" s="21">
        <v>41951.933156857143</v>
      </c>
      <c r="BG11" s="21">
        <v>41935.713156857142</v>
      </c>
      <c r="BH11" s="21">
        <v>41919.493156857141</v>
      </c>
      <c r="BI11" s="21">
        <v>41903.27315685714</v>
      </c>
      <c r="BJ11" s="21">
        <v>41887.053156857139</v>
      </c>
      <c r="BK11" s="21">
        <v>41880.744799696397</v>
      </c>
      <c r="BL11" s="21">
        <v>41864.524799696395</v>
      </c>
      <c r="BM11" s="21">
        <v>41872.035250726367</v>
      </c>
      <c r="BN11" s="21">
        <v>42517.373663667167</v>
      </c>
      <c r="BP11" s="25">
        <v>2.8399999999999998E-2</v>
      </c>
      <c r="BQ11" s="4">
        <v>3.1200000000000002E-2</v>
      </c>
      <c r="BR11" s="4">
        <f t="shared" si="11"/>
        <v>2.8000000000000039E-3</v>
      </c>
      <c r="BT11" s="21" cm="1">
        <f t="array" ref="BT11">SUMPRODUCT(BB11:BM11*BP11/12)</f>
        <v>1190.8704643863389</v>
      </c>
      <c r="BU11" s="21" cm="1">
        <f t="array" ref="BU11">SUMPRODUCT(BB11:BM11*BQ11/12)</f>
        <v>1308.2802284807669</v>
      </c>
      <c r="BV11" s="21">
        <f t="shared" si="6"/>
        <v>117.40976409442806</v>
      </c>
      <c r="BW11" s="26">
        <v>1</v>
      </c>
      <c r="BX11" s="21">
        <f t="shared" si="7"/>
        <v>117.40976409442806</v>
      </c>
      <c r="BY11" s="21">
        <f t="shared" si="8"/>
        <v>288.96519510988117</v>
      </c>
      <c r="BZ11" s="1"/>
    </row>
    <row r="12" spans="1:78" s="21" customFormat="1" x14ac:dyDescent="0.2">
      <c r="A12" s="21">
        <f t="shared" si="12"/>
        <v>7</v>
      </c>
      <c r="B12" s="21" t="s">
        <v>21</v>
      </c>
      <c r="C12" s="22"/>
      <c r="D12" s="24">
        <v>32983.65977970916</v>
      </c>
      <c r="E12" s="21">
        <v>32970.549779709159</v>
      </c>
      <c r="F12" s="21">
        <v>32957.439779709159</v>
      </c>
      <c r="G12" s="21">
        <v>32944.329779709158</v>
      </c>
      <c r="H12" s="21">
        <v>32931.219779709158</v>
      </c>
      <c r="I12" s="21">
        <v>32924.721302994731</v>
      </c>
      <c r="J12" s="21">
        <v>32911.61130299473</v>
      </c>
      <c r="K12" s="21">
        <v>32898.501302994729</v>
      </c>
      <c r="L12" s="21">
        <v>32885.391302994729</v>
      </c>
      <c r="M12" s="21">
        <v>32872.281302994728</v>
      </c>
      <c r="N12" s="21">
        <v>32859.171302994728</v>
      </c>
      <c r="O12" s="21">
        <v>32866.031886295903</v>
      </c>
      <c r="P12" s="21">
        <v>34355.1630474126</v>
      </c>
      <c r="R12" s="25">
        <v>4.0300000000000002E-2</v>
      </c>
      <c r="S12" s="4">
        <v>4.3499999999999997E-2</v>
      </c>
      <c r="T12" s="4">
        <f t="shared" si="9"/>
        <v>3.1999999999999945E-3</v>
      </c>
      <c r="V12" s="21" cm="1">
        <f t="array" ref="V12">SUMPRODUCT(D12:O12*R12/12)</f>
        <v>1326.558151391104</v>
      </c>
      <c r="W12" s="21" cm="1">
        <f t="array" ref="W12">SUMPRODUCT(D12:O12*S12/12)</f>
        <v>1431.8927936851862</v>
      </c>
      <c r="X12" s="21">
        <f t="shared" si="0"/>
        <v>105.33464229408219</v>
      </c>
      <c r="Y12" s="26">
        <v>0.99999800000000005</v>
      </c>
      <c r="Z12" s="21">
        <f t="shared" si="1"/>
        <v>105.3344316247976</v>
      </c>
      <c r="AA12" s="21">
        <f t="shared" si="2"/>
        <v>52.701045285957242</v>
      </c>
      <c r="AC12" s="24">
        <v>34355.1630474126</v>
      </c>
      <c r="AD12" s="21">
        <v>34342.053047412599</v>
      </c>
      <c r="AE12" s="21">
        <v>34328.943047412598</v>
      </c>
      <c r="AF12" s="21">
        <v>34315.833047412598</v>
      </c>
      <c r="AG12" s="21">
        <v>34302.723047412597</v>
      </c>
      <c r="AH12" s="21">
        <v>34318.706297976802</v>
      </c>
      <c r="AI12" s="21">
        <v>34305.596297976801</v>
      </c>
      <c r="AJ12" s="21">
        <v>34292.4862979768</v>
      </c>
      <c r="AK12" s="21">
        <v>34279.3762979768</v>
      </c>
      <c r="AL12" s="21">
        <v>34266.266297976799</v>
      </c>
      <c r="AM12" s="21">
        <v>34253.156297976799</v>
      </c>
      <c r="AN12" s="21">
        <v>34275.8186178545</v>
      </c>
      <c r="AO12" s="21">
        <v>35360.496089077395</v>
      </c>
      <c r="AQ12" s="25">
        <v>4.0300000000000002E-2</v>
      </c>
      <c r="AR12" s="4">
        <v>4.3499999999999997E-2</v>
      </c>
      <c r="AS12" s="4">
        <f t="shared" si="10"/>
        <v>3.1999999999999945E-3</v>
      </c>
      <c r="AU12" s="21" cm="1">
        <f t="array" ref="AU12">SUMPRODUCT(AC12:AN12*AQ12/12)</f>
        <v>1382.4113085169972</v>
      </c>
      <c r="AV12" s="21" cm="1">
        <f t="array" ref="AV12">SUMPRODUCT(AC12:AN12*AR12/12)</f>
        <v>1492.1809409550713</v>
      </c>
      <c r="AW12" s="21">
        <f t="shared" si="3"/>
        <v>109.76963243807404</v>
      </c>
      <c r="AX12" s="26">
        <v>0.99999800000000005</v>
      </c>
      <c r="AY12" s="21">
        <f t="shared" si="4"/>
        <v>109.76941289880916</v>
      </c>
      <c r="AZ12" s="21">
        <f t="shared" si="5"/>
        <v>160.24311444380419</v>
      </c>
      <c r="BA12" s="1"/>
      <c r="BB12" s="24">
        <v>35360.496089077395</v>
      </c>
      <c r="BC12" s="21">
        <v>35347.386089077401</v>
      </c>
      <c r="BD12" s="21">
        <v>35334.276089077401</v>
      </c>
      <c r="BE12" s="21">
        <v>35321.1660890774</v>
      </c>
      <c r="BF12" s="21">
        <v>35308.0560890774</v>
      </c>
      <c r="BG12" s="21">
        <v>35294.946089077399</v>
      </c>
      <c r="BH12" s="21">
        <v>35281.836089077398</v>
      </c>
      <c r="BI12" s="21">
        <v>35268.726089077398</v>
      </c>
      <c r="BJ12" s="21">
        <v>35255.616089077397</v>
      </c>
      <c r="BK12" s="21">
        <v>35248.161179095201</v>
      </c>
      <c r="BL12" s="21">
        <v>35235.0511790952</v>
      </c>
      <c r="BM12" s="21">
        <v>35235.480593187604</v>
      </c>
      <c r="BN12" s="21">
        <v>36654.446875113797</v>
      </c>
      <c r="BP12" s="25">
        <v>4.0300000000000002E-2</v>
      </c>
      <c r="BQ12" s="4">
        <v>4.3499999999999997E-2</v>
      </c>
      <c r="BR12" s="4">
        <f t="shared" si="11"/>
        <v>3.1999999999999945E-3</v>
      </c>
      <c r="BT12" s="21" cm="1">
        <f t="array" ref="BT12">SUMPRODUCT(BB12:BM12*BP12/12)</f>
        <v>1422.224605787409</v>
      </c>
      <c r="BU12" s="21" cm="1">
        <f t="array" ref="BU12">SUMPRODUCT(BB12:BM12*BQ12/12)</f>
        <v>1535.1555918548956</v>
      </c>
      <c r="BV12" s="21">
        <f t="shared" si="6"/>
        <v>112.93098606748663</v>
      </c>
      <c r="BW12" s="26">
        <v>1</v>
      </c>
      <c r="BX12" s="21">
        <f t="shared" si="7"/>
        <v>112.93098606748663</v>
      </c>
      <c r="BY12" s="21">
        <f t="shared" si="8"/>
        <v>271.60470000878075</v>
      </c>
      <c r="BZ12" s="1"/>
    </row>
    <row r="13" spans="1:78" s="21" customFormat="1" x14ac:dyDescent="0.2">
      <c r="A13" s="21">
        <f t="shared" si="12"/>
        <v>8</v>
      </c>
      <c r="B13" s="21" t="s">
        <v>22</v>
      </c>
      <c r="C13" s="22"/>
      <c r="D13" s="27">
        <f>SUBTOTAL(9,D6:D12)</f>
        <v>782536.99762752641</v>
      </c>
      <c r="E13" s="28">
        <f t="shared" ref="E13:P13" si="13">SUBTOTAL(9,E6:E12)</f>
        <v>781736.41484974837</v>
      </c>
      <c r="F13" s="28">
        <f t="shared" si="13"/>
        <v>780935.83207197033</v>
      </c>
      <c r="G13" s="28">
        <f t="shared" si="13"/>
        <v>780135.24929419241</v>
      </c>
      <c r="H13" s="28">
        <f t="shared" si="13"/>
        <v>779334.66651641438</v>
      </c>
      <c r="I13" s="28">
        <f t="shared" si="13"/>
        <v>778749.79726707912</v>
      </c>
      <c r="J13" s="28">
        <f t="shared" si="13"/>
        <v>777949.21448930108</v>
      </c>
      <c r="K13" s="28">
        <f t="shared" si="13"/>
        <v>777148.63171152305</v>
      </c>
      <c r="L13" s="28">
        <f t="shared" si="13"/>
        <v>776348.04893374501</v>
      </c>
      <c r="M13" s="28">
        <f t="shared" si="13"/>
        <v>775547.46615596698</v>
      </c>
      <c r="N13" s="28">
        <f t="shared" si="13"/>
        <v>774746.8833781901</v>
      </c>
      <c r="O13" s="28">
        <f t="shared" si="13"/>
        <v>774602.3756605431</v>
      </c>
      <c r="P13" s="28">
        <f t="shared" si="13"/>
        <v>786613.17477034824</v>
      </c>
      <c r="R13" s="4"/>
      <c r="S13" s="4"/>
      <c r="T13" s="4"/>
      <c r="V13" s="28">
        <f t="shared" ref="V13:W13" si="14">SUBTOTAL(9,V6:V12)</f>
        <v>39134.843241526221</v>
      </c>
      <c r="W13" s="28">
        <f t="shared" si="14"/>
        <v>33234.255671796091</v>
      </c>
      <c r="X13" s="28">
        <f>SUBTOTAL(9,X6:X12)</f>
        <v>-5900.5875697301271</v>
      </c>
      <c r="Y13" s="26"/>
      <c r="Z13" s="28">
        <f t="shared" ref="Z13:AA13" si="15">SUBTOTAL(9,Z6:Z12)</f>
        <v>-5900.5757685549879</v>
      </c>
      <c r="AA13" s="28">
        <f t="shared" si="15"/>
        <v>-2945.0924945042452</v>
      </c>
      <c r="AC13" s="27">
        <f>SUBTOTAL(9,AC6:AC12)</f>
        <v>786613.17477034824</v>
      </c>
      <c r="AD13" s="28">
        <f t="shared" ref="AD13:AO13" si="16">SUBTOTAL(9,AD6:AD12)</f>
        <v>785812.59199257009</v>
      </c>
      <c r="AE13" s="28">
        <f t="shared" si="16"/>
        <v>785012.0092147931</v>
      </c>
      <c r="AF13" s="28">
        <f t="shared" si="16"/>
        <v>784211.42643701506</v>
      </c>
      <c r="AG13" s="28">
        <f t="shared" si="16"/>
        <v>783410.84365923703</v>
      </c>
      <c r="AH13" s="28">
        <f t="shared" si="16"/>
        <v>783559.47359319252</v>
      </c>
      <c r="AI13" s="28">
        <f t="shared" si="16"/>
        <v>782758.8908154146</v>
      </c>
      <c r="AJ13" s="28">
        <f t="shared" si="16"/>
        <v>781958.3080376375</v>
      </c>
      <c r="AK13" s="28">
        <f t="shared" si="16"/>
        <v>781157.72525985958</v>
      </c>
      <c r="AL13" s="28">
        <f t="shared" si="16"/>
        <v>780357.14248208154</v>
      </c>
      <c r="AM13" s="28">
        <f t="shared" si="16"/>
        <v>779556.55970430339</v>
      </c>
      <c r="AN13" s="28">
        <f t="shared" si="16"/>
        <v>779930.3577767387</v>
      </c>
      <c r="AO13" s="28">
        <f t="shared" si="16"/>
        <v>792879.06856045872</v>
      </c>
      <c r="AQ13" s="4"/>
      <c r="AR13" s="4"/>
      <c r="AS13" s="4"/>
      <c r="AU13" s="28">
        <f t="shared" ref="AU13:AW13" si="17">SUBTOTAL(9,AU6:AU12)</f>
        <v>39306.025601282221</v>
      </c>
      <c r="AV13" s="28">
        <f t="shared" si="17"/>
        <v>33368.257379873132</v>
      </c>
      <c r="AW13" s="28">
        <f t="shared" si="17"/>
        <v>-5937.7682214090928</v>
      </c>
      <c r="AX13" s="26"/>
      <c r="AY13" s="28">
        <f t="shared" ref="AY13" si="18">SUBTOTAL(9,AY6:AY12)</f>
        <v>-5937.756345872649</v>
      </c>
      <c r="AZ13" s="28">
        <f>SUBTOTAL(9,AZ6:AZ12)</f>
        <v>-8864.4495365183466</v>
      </c>
      <c r="BA13" s="1"/>
      <c r="BB13" s="27">
        <f>SUBTOTAL(9,BB6:BB12)</f>
        <v>792879.06856045872</v>
      </c>
      <c r="BC13" s="28">
        <f t="shared" ref="BC13:BN13" si="19">SUBTOTAL(9,BC6:BC12)</f>
        <v>792078.48578268092</v>
      </c>
      <c r="BD13" s="28">
        <f t="shared" si="19"/>
        <v>791277.90300490265</v>
      </c>
      <c r="BE13" s="28">
        <f t="shared" si="19"/>
        <v>790477.32022712461</v>
      </c>
      <c r="BF13" s="28">
        <f t="shared" si="19"/>
        <v>789676.73744934774</v>
      </c>
      <c r="BG13" s="28">
        <f t="shared" si="19"/>
        <v>788876.1546715697</v>
      </c>
      <c r="BH13" s="28">
        <f t="shared" si="19"/>
        <v>788075.57189379178</v>
      </c>
      <c r="BI13" s="28">
        <f t="shared" si="19"/>
        <v>787274.98911601375</v>
      </c>
      <c r="BJ13" s="28">
        <f t="shared" si="19"/>
        <v>786474.40633823571</v>
      </c>
      <c r="BK13" s="28">
        <f t="shared" si="19"/>
        <v>785858.32990816236</v>
      </c>
      <c r="BL13" s="28">
        <f t="shared" si="19"/>
        <v>785057.74713038432</v>
      </c>
      <c r="BM13" s="28">
        <f t="shared" si="19"/>
        <v>784698.90937105718</v>
      </c>
      <c r="BN13" s="28">
        <f t="shared" si="19"/>
        <v>797498.55538658123</v>
      </c>
      <c r="BP13" s="4"/>
      <c r="BQ13" s="4"/>
      <c r="BR13" s="4"/>
      <c r="BT13" s="28">
        <f t="shared" ref="BT13:BV13" si="20">SUBTOTAL(9,BT6:BT12)</f>
        <v>39516.881177677125</v>
      </c>
      <c r="BU13" s="28">
        <f t="shared" si="20"/>
        <v>33542.365130636972</v>
      </c>
      <c r="BV13" s="28">
        <f t="shared" si="20"/>
        <v>-5974.5160470401634</v>
      </c>
      <c r="BW13" s="26"/>
      <c r="BX13" s="28">
        <f t="shared" ref="BX13:BY13" si="21">SUBTOTAL(9,BX6:BX12)</f>
        <v>-5974.5160470401634</v>
      </c>
      <c r="BY13" s="28">
        <f t="shared" si="21"/>
        <v>-14820.363073750708</v>
      </c>
      <c r="BZ13" s="1"/>
    </row>
    <row r="14" spans="1:78" s="21" customFormat="1" x14ac:dyDescent="0.2">
      <c r="A14" s="21">
        <f t="shared" si="12"/>
        <v>9</v>
      </c>
      <c r="C14" s="22"/>
      <c r="D14" s="24"/>
      <c r="R14" s="4"/>
      <c r="S14" s="4"/>
      <c r="T14" s="4"/>
      <c r="AC14" s="24"/>
      <c r="AQ14" s="4"/>
      <c r="AR14" s="4"/>
      <c r="AS14" s="4"/>
      <c r="BA14" s="1"/>
      <c r="BB14" s="24"/>
      <c r="BP14" s="4"/>
      <c r="BQ14" s="4"/>
      <c r="BR14" s="4"/>
      <c r="BZ14" s="1"/>
    </row>
    <row r="15" spans="1:78" s="21" customFormat="1" x14ac:dyDescent="0.2">
      <c r="A15" s="21">
        <f t="shared" si="12"/>
        <v>10</v>
      </c>
      <c r="B15" s="21" t="s">
        <v>23</v>
      </c>
      <c r="C15" s="22"/>
      <c r="D15" s="24">
        <v>68493.887329101359</v>
      </c>
      <c r="E15" s="21">
        <v>68473.417329101358</v>
      </c>
      <c r="F15" s="21">
        <v>68452.947329101356</v>
      </c>
      <c r="G15" s="21">
        <v>68432.477329101355</v>
      </c>
      <c r="H15" s="21">
        <v>68412.007329101354</v>
      </c>
      <c r="I15" s="21">
        <v>68557.900664675297</v>
      </c>
      <c r="J15" s="21">
        <v>68619.644531518847</v>
      </c>
      <c r="K15" s="21">
        <v>68599.174531518845</v>
      </c>
      <c r="L15" s="21">
        <v>68578.704531518844</v>
      </c>
      <c r="M15" s="21">
        <v>68558.234531518843</v>
      </c>
      <c r="N15" s="21">
        <v>68537.764531518842</v>
      </c>
      <c r="O15" s="21">
        <v>68517.294531518841</v>
      </c>
      <c r="P15" s="21">
        <v>68943.224546247802</v>
      </c>
      <c r="R15" s="25">
        <v>3.3099999999999997E-2</v>
      </c>
      <c r="S15" s="4">
        <v>3.7999999999999999E-2</v>
      </c>
      <c r="T15" s="4">
        <f>+S15-R15</f>
        <v>4.9000000000000016E-3</v>
      </c>
      <c r="V15" s="21" cm="1">
        <f t="array" ref="V15">SUMPRODUCT(D15:O15*R15/12)</f>
        <v>2267.9939453272223</v>
      </c>
      <c r="W15" s="21" cm="1">
        <f t="array" ref="W15">SUMPRODUCT(D15:O15*S15/12)</f>
        <v>2603.739272581101</v>
      </c>
      <c r="X15" s="21">
        <f t="shared" ref="X15:X21" si="22">+W15-V15</f>
        <v>335.74532725387871</v>
      </c>
      <c r="Y15" s="26">
        <v>0.99999800000000005</v>
      </c>
      <c r="Z15" s="21">
        <f t="shared" ref="Z15:Z21" si="23">+Y15*X15</f>
        <v>335.74465576322422</v>
      </c>
      <c r="AA15" s="21">
        <f t="shared" ref="AA15:AA21" si="24">(D15*T15*12+E15*T15*11+F15*T15*10+G15*T15*9+H15*T15*8+I15*T15*7+J15*T15*6+K15*T15*5+L15*T15*4+M15*T15*3+N15*T15*2+O15*T15*1)/12/13*Y15</f>
        <v>167.8263434217796</v>
      </c>
      <c r="AC15" s="24">
        <v>68943.224546247802</v>
      </c>
      <c r="AD15" s="21">
        <v>68922.754546247801</v>
      </c>
      <c r="AE15" s="21">
        <v>68902.2845462478</v>
      </c>
      <c r="AF15" s="21">
        <v>68955.529534048081</v>
      </c>
      <c r="AG15" s="21">
        <v>68935.05953404808</v>
      </c>
      <c r="AH15" s="21">
        <v>69200.542497245071</v>
      </c>
      <c r="AI15" s="21">
        <v>69761.117361978831</v>
      </c>
      <c r="AJ15" s="21">
        <v>69740.64736197883</v>
      </c>
      <c r="AK15" s="21">
        <v>69720.177361978829</v>
      </c>
      <c r="AL15" s="21">
        <v>69699.707361978828</v>
      </c>
      <c r="AM15" s="21">
        <v>69679.237361978827</v>
      </c>
      <c r="AN15" s="21">
        <v>69658.767361978826</v>
      </c>
      <c r="AO15" s="21">
        <v>70129.510378012841</v>
      </c>
      <c r="AQ15" s="25">
        <v>3.3099999999999997E-2</v>
      </c>
      <c r="AR15" s="4">
        <v>3.7999999999999999E-2</v>
      </c>
      <c r="AS15" s="4">
        <f>+AR15-AQ15</f>
        <v>4.9000000000000016E-3</v>
      </c>
      <c r="AU15" s="21" cm="1">
        <f t="array" ref="AU15">SUMPRODUCT(AC15:AN15*AQ15/12)</f>
        <v>2295.2617111953496</v>
      </c>
      <c r="AV15" s="21" cm="1">
        <f t="array" ref="AV15">SUMPRODUCT(AC15:AN15*AR15/12)</f>
        <v>2635.0436563571989</v>
      </c>
      <c r="AW15" s="21">
        <f t="shared" ref="AW15:AW21" si="25">+AV15-AU15</f>
        <v>339.78194516184931</v>
      </c>
      <c r="AX15" s="26">
        <v>0.99999800000000005</v>
      </c>
      <c r="AY15" s="21">
        <f t="shared" ref="AY15:AY21" si="26">+AX15*AW15</f>
        <v>339.78126559795902</v>
      </c>
      <c r="AZ15" s="21">
        <f t="shared" ref="AZ15:AZ21" si="27">(AC15*AS15*12+AD15*AS15*11+AE15*AS15*10+AF15*AS15*9+AG15*AS15*8+AH15*AS15*7+AI15*AS15*6+AJ15*AS15*5+AK15*AS15*4+AL15*AS15*3+AM15*AS15*2+AN15*AS15*1)/12/13*AX15+Z15</f>
        <v>505.21027953333476</v>
      </c>
      <c r="BA15" s="1"/>
      <c r="BB15" s="24">
        <v>70129.510378012841</v>
      </c>
      <c r="BC15" s="21">
        <v>70109.04037801284</v>
      </c>
      <c r="BD15" s="21">
        <v>70088.570378012839</v>
      </c>
      <c r="BE15" s="21">
        <v>70068.100378012838</v>
      </c>
      <c r="BF15" s="21">
        <v>70047.630378012836</v>
      </c>
      <c r="BG15" s="21">
        <v>70027.160378012835</v>
      </c>
      <c r="BH15" s="21">
        <v>70336.298357864012</v>
      </c>
      <c r="BI15" s="21">
        <v>70315.828357864011</v>
      </c>
      <c r="BJ15" s="21">
        <v>70295.35835786401</v>
      </c>
      <c r="BK15" s="21">
        <v>70274.888357864009</v>
      </c>
      <c r="BL15" s="21">
        <v>70254.418357864008</v>
      </c>
      <c r="BM15" s="21">
        <v>70233.948357864007</v>
      </c>
      <c r="BN15" s="21">
        <v>71668.423077679443</v>
      </c>
      <c r="BP15" s="25">
        <v>3.3099999999999997E-2</v>
      </c>
      <c r="BQ15" s="4">
        <v>3.7999999999999999E-2</v>
      </c>
      <c r="BR15" s="4">
        <f>+BQ15-BP15</f>
        <v>4.9000000000000016E-3</v>
      </c>
      <c r="BT15" s="21" cm="1">
        <f t="array" ref="BT15">SUMPRODUCT(BB15:BM15*BP15/12)</f>
        <v>2323.0152420787617</v>
      </c>
      <c r="BU15" s="21" cm="1">
        <f t="array" ref="BU15">SUMPRODUCT(BB15:BM15*BQ15/12)</f>
        <v>2666.9057159816603</v>
      </c>
      <c r="BV15" s="21">
        <f t="shared" ref="BV15:BV21" si="28">+BU15-BT15</f>
        <v>343.89047390289852</v>
      </c>
      <c r="BW15" s="26">
        <v>1</v>
      </c>
      <c r="BX15" s="21">
        <f t="shared" ref="BX15:BX21" si="29">+BW15*BV15</f>
        <v>343.89047390289852</v>
      </c>
      <c r="BY15" s="21">
        <f t="shared" ref="BY15:BY21" si="30">(BB15*BR15*12+BC15*BR15*11+BD15*BR15*10+BE15*BR15*9+BF15*BR15*8+BG15*BR15*7+BH15*BR15*6+BI15*BR15*5+BJ15*BR15*4+BK15*BR15*3+BL15*BR15*2+BM15*BR15*1)/12/13*BW15+AY15+Z15</f>
        <v>847.37674744838318</v>
      </c>
      <c r="BZ15" s="1"/>
    </row>
    <row r="16" spans="1:78" s="21" customFormat="1" x14ac:dyDescent="0.2">
      <c r="A16" s="21">
        <f t="shared" si="12"/>
        <v>11</v>
      </c>
      <c r="B16" s="21" t="s">
        <v>24</v>
      </c>
      <c r="C16" s="22"/>
      <c r="D16" s="24">
        <v>19474.760521046268</v>
      </c>
      <c r="E16" s="21">
        <v>19471.620521046269</v>
      </c>
      <c r="F16" s="21">
        <v>19468.480521046269</v>
      </c>
      <c r="G16" s="21">
        <v>19465.34052104627</v>
      </c>
      <c r="H16" s="21">
        <v>19462.20052104627</v>
      </c>
      <c r="I16" s="21">
        <v>19506.648505401179</v>
      </c>
      <c r="J16" s="21">
        <v>19527.025685738619</v>
      </c>
      <c r="K16" s="21">
        <v>19523.88568573862</v>
      </c>
      <c r="L16" s="21">
        <v>19520.745685738621</v>
      </c>
      <c r="M16" s="21">
        <v>19517.605685738621</v>
      </c>
      <c r="N16" s="21">
        <v>19514.465685738618</v>
      </c>
      <c r="O16" s="21">
        <v>19511.325685738619</v>
      </c>
      <c r="P16" s="21">
        <v>19635.877654159947</v>
      </c>
      <c r="R16" s="25">
        <v>1.6500000000000001E-2</v>
      </c>
      <c r="S16" s="4">
        <v>2.2200000000000001E-2</v>
      </c>
      <c r="T16" s="4">
        <f t="shared" ref="T16:T21" si="31">+S16-R16</f>
        <v>5.7000000000000002E-3</v>
      </c>
      <c r="V16" s="21" cm="1">
        <f t="array" ref="V16">SUMPRODUCT(D16:O16*R16/12)</f>
        <v>321.70064468446333</v>
      </c>
      <c r="W16" s="21" cm="1">
        <f t="array" ref="W16">SUMPRODUCT(D16:O16*S16/12)</f>
        <v>432.83359466636887</v>
      </c>
      <c r="X16" s="21">
        <f t="shared" si="22"/>
        <v>111.13294998190554</v>
      </c>
      <c r="Y16" s="26">
        <v>0.99999800000000005</v>
      </c>
      <c r="Z16" s="21">
        <f t="shared" si="23"/>
        <v>111.13272771600558</v>
      </c>
      <c r="AA16" s="21">
        <f t="shared" si="24"/>
        <v>55.536874492994301</v>
      </c>
      <c r="AC16" s="24">
        <v>19635.877654159947</v>
      </c>
      <c r="AD16" s="21">
        <v>19632.737654159948</v>
      </c>
      <c r="AE16" s="21">
        <v>19629.597654159948</v>
      </c>
      <c r="AF16" s="21">
        <v>19647.54347322938</v>
      </c>
      <c r="AG16" s="21">
        <v>19644.403473229377</v>
      </c>
      <c r="AH16" s="21">
        <v>19723.059514706991</v>
      </c>
      <c r="AI16" s="21">
        <v>19886.125982020549</v>
      </c>
      <c r="AJ16" s="21">
        <v>19882.985982020549</v>
      </c>
      <c r="AK16" s="21">
        <v>19879.84598202055</v>
      </c>
      <c r="AL16" s="21">
        <v>19876.70598202055</v>
      </c>
      <c r="AM16" s="21">
        <v>19873.565982020551</v>
      </c>
      <c r="AN16" s="21">
        <v>19870.425982020548</v>
      </c>
      <c r="AO16" s="21">
        <v>20007.796157357789</v>
      </c>
      <c r="AQ16" s="25">
        <v>1.6500000000000001E-2</v>
      </c>
      <c r="AR16" s="4">
        <v>2.2200000000000001E-2</v>
      </c>
      <c r="AS16" s="4">
        <f t="shared" ref="AS16:AS21" si="32">+AR16-AQ16</f>
        <v>5.7000000000000002E-3</v>
      </c>
      <c r="AU16" s="21" cm="1">
        <f t="array" ref="AU16">SUMPRODUCT(AC16:AN16*AQ16/12)</f>
        <v>326.12645355918221</v>
      </c>
      <c r="AV16" s="21" cm="1">
        <f t="array" ref="AV16">SUMPRODUCT(AC16:AN16*AR16/12)</f>
        <v>438.78831933417257</v>
      </c>
      <c r="AW16" s="21">
        <f t="shared" si="25"/>
        <v>112.66186577499036</v>
      </c>
      <c r="AX16" s="26">
        <v>0.99999800000000005</v>
      </c>
      <c r="AY16" s="21">
        <f t="shared" si="26"/>
        <v>112.66164045125882</v>
      </c>
      <c r="AZ16" s="21">
        <f t="shared" si="27"/>
        <v>167.30793877553879</v>
      </c>
      <c r="BA16" s="1"/>
      <c r="BB16" s="24">
        <v>20007.796157357789</v>
      </c>
      <c r="BC16" s="21">
        <v>20004.656157357789</v>
      </c>
      <c r="BD16" s="21">
        <v>20001.51615735779</v>
      </c>
      <c r="BE16" s="21">
        <v>19998.37615735779</v>
      </c>
      <c r="BF16" s="21">
        <v>19995.236157357791</v>
      </c>
      <c r="BG16" s="21">
        <v>19992.096157357788</v>
      </c>
      <c r="BH16" s="21">
        <v>20083.239597356278</v>
      </c>
      <c r="BI16" s="21">
        <v>20080.099597356279</v>
      </c>
      <c r="BJ16" s="21">
        <v>20076.959597356279</v>
      </c>
      <c r="BK16" s="21">
        <v>20073.81959735628</v>
      </c>
      <c r="BL16" s="21">
        <v>20070.679597356277</v>
      </c>
      <c r="BM16" s="21">
        <v>20067.539597356277</v>
      </c>
      <c r="BN16" s="21">
        <v>20480.583057692231</v>
      </c>
      <c r="BP16" s="25">
        <v>1.6500000000000001E-2</v>
      </c>
      <c r="BQ16" s="4">
        <v>2.2200000000000001E-2</v>
      </c>
      <c r="BR16" s="4">
        <f t="shared" ref="BR16:BR21" si="33">+BQ16-BP16</f>
        <v>5.7000000000000002E-3</v>
      </c>
      <c r="BT16" s="21" cm="1">
        <f t="array" ref="BT16">SUMPRODUCT(BB16:BM16*BP16/12)</f>
        <v>330.62151997639108</v>
      </c>
      <c r="BU16" s="21" cm="1">
        <f t="array" ref="BU16">SUMPRODUCT(BB16:BM16*BQ16/12)</f>
        <v>444.83622687732623</v>
      </c>
      <c r="BV16" s="21">
        <f t="shared" si="28"/>
        <v>114.21470690093514</v>
      </c>
      <c r="BW16" s="26">
        <v>1</v>
      </c>
      <c r="BX16" s="21">
        <f t="shared" si="29"/>
        <v>114.21470690093514</v>
      </c>
      <c r="BY16" s="21">
        <f t="shared" si="30"/>
        <v>280.85611862450219</v>
      </c>
      <c r="BZ16" s="1"/>
    </row>
    <row r="17" spans="1:78" s="21" customFormat="1" x14ac:dyDescent="0.2">
      <c r="A17" s="21">
        <f t="shared" si="12"/>
        <v>12</v>
      </c>
      <c r="B17" s="21" t="s">
        <v>25</v>
      </c>
      <c r="C17" s="22"/>
      <c r="D17" s="24">
        <v>214754.51186143878</v>
      </c>
      <c r="E17" s="21">
        <v>214653.8474169948</v>
      </c>
      <c r="F17" s="21">
        <v>214553.18297254981</v>
      </c>
      <c r="G17" s="21">
        <v>214452.51852810581</v>
      </c>
      <c r="H17" s="21">
        <v>214351.85408366079</v>
      </c>
      <c r="I17" s="21">
        <v>214879.59612335917</v>
      </c>
      <c r="J17" s="21">
        <v>215089.4798486362</v>
      </c>
      <c r="K17" s="21">
        <v>214988.8154041922</v>
      </c>
      <c r="L17" s="21">
        <v>214888.1509597472</v>
      </c>
      <c r="M17" s="21">
        <v>214787.4865153032</v>
      </c>
      <c r="N17" s="21">
        <v>214686.82207085923</v>
      </c>
      <c r="O17" s="21">
        <v>214586.15762641421</v>
      </c>
      <c r="P17" s="21">
        <v>216171.6838761768</v>
      </c>
      <c r="R17" s="25">
        <v>5.7800000000000004E-2</v>
      </c>
      <c r="S17" s="4">
        <v>5.1299999999999998E-2</v>
      </c>
      <c r="T17" s="4">
        <f t="shared" si="31"/>
        <v>-6.5000000000000058E-3</v>
      </c>
      <c r="V17" s="21" cm="1">
        <f t="array" ref="V17">SUMPRODUCT(D17:O17*R17/12)</f>
        <v>12410.972172764245</v>
      </c>
      <c r="W17" s="21" cm="1">
        <f t="array" ref="W17">SUMPRODUCT(D17:O17*S17/12)</f>
        <v>11015.274610083141</v>
      </c>
      <c r="X17" s="21">
        <f t="shared" si="22"/>
        <v>-1395.6975626811036</v>
      </c>
      <c r="Y17" s="26">
        <v>0.99999800000000005</v>
      </c>
      <c r="Z17" s="21">
        <f t="shared" si="23"/>
        <v>-1395.6947712859783</v>
      </c>
      <c r="AA17" s="21">
        <f t="shared" si="24"/>
        <v>-697.75605395182117</v>
      </c>
      <c r="AC17" s="24">
        <v>216171.6838761768</v>
      </c>
      <c r="AD17" s="21">
        <v>216071.01943173178</v>
      </c>
      <c r="AE17" s="21">
        <v>215970.35498728778</v>
      </c>
      <c r="AF17" s="21">
        <v>216148.13311613959</v>
      </c>
      <c r="AG17" s="21">
        <v>216047.46867169559</v>
      </c>
      <c r="AH17" s="21">
        <v>217026.93463030411</v>
      </c>
      <c r="AI17" s="21">
        <v>219121.05317646067</v>
      </c>
      <c r="AJ17" s="21">
        <v>219020.38873201673</v>
      </c>
      <c r="AK17" s="21">
        <v>218919.72428757171</v>
      </c>
      <c r="AL17" s="21">
        <v>218819.0598431277</v>
      </c>
      <c r="AM17" s="21">
        <v>218718.39539868268</v>
      </c>
      <c r="AN17" s="21">
        <v>218617.73095423868</v>
      </c>
      <c r="AO17" s="21">
        <v>220372.5252613232</v>
      </c>
      <c r="AQ17" s="25">
        <v>5.7800000000000004E-2</v>
      </c>
      <c r="AR17" s="4">
        <v>5.1299999999999998E-2</v>
      </c>
      <c r="AS17" s="4">
        <f t="shared" si="32"/>
        <v>-6.5000000000000058E-3</v>
      </c>
      <c r="AU17" s="21" cm="1">
        <f t="array" ref="AU17">SUMPRODUCT(AC17:AN17*AQ17/12)</f>
        <v>12574.640211891174</v>
      </c>
      <c r="AV17" s="21" cm="1">
        <f t="array" ref="AV17">SUMPRODUCT(AC17:AN17*AR17/12)</f>
        <v>11160.53707387573</v>
      </c>
      <c r="AW17" s="21">
        <f t="shared" si="25"/>
        <v>-1414.1031380154436</v>
      </c>
      <c r="AX17" s="26">
        <v>0.99999800000000005</v>
      </c>
      <c r="AY17" s="21">
        <f t="shared" si="26"/>
        <v>-1414.1003098091676</v>
      </c>
      <c r="AZ17" s="21">
        <f t="shared" si="27"/>
        <v>-2100.7544162104155</v>
      </c>
      <c r="BA17" s="1"/>
      <c r="BB17" s="24">
        <v>220372.5252613232</v>
      </c>
      <c r="BC17" s="21">
        <v>220271.86081687923</v>
      </c>
      <c r="BD17" s="21">
        <v>220171.19637243522</v>
      </c>
      <c r="BE17" s="21">
        <v>220070.5319279902</v>
      </c>
      <c r="BF17" s="21">
        <v>219969.86748354623</v>
      </c>
      <c r="BG17" s="21">
        <v>219869.20303910121</v>
      </c>
      <c r="BH17" s="21">
        <v>221013.56834601759</v>
      </c>
      <c r="BI17" s="21">
        <v>220912.90390157257</v>
      </c>
      <c r="BJ17" s="21">
        <v>220812.2394571286</v>
      </c>
      <c r="BK17" s="21">
        <v>220711.57501268361</v>
      </c>
      <c r="BL17" s="21">
        <v>220610.9105682396</v>
      </c>
      <c r="BM17" s="21">
        <v>220510.2461237956</v>
      </c>
      <c r="BN17" s="21">
        <v>225905.35036179249</v>
      </c>
      <c r="BP17" s="25">
        <v>5.7800000000000004E-2</v>
      </c>
      <c r="BQ17" s="4">
        <v>5.1299999999999998E-2</v>
      </c>
      <c r="BR17" s="4">
        <f t="shared" si="33"/>
        <v>-6.5000000000000058E-3</v>
      </c>
      <c r="BT17" s="21" cm="1">
        <f t="array" ref="BT17">SUMPRODUCT(BB17:BM17*BP17/12)</f>
        <v>12741.512093029938</v>
      </c>
      <c r="BU17" s="21" cm="1">
        <f t="array" ref="BU17">SUMPRODUCT(BB17:BM17*BQ17/12)</f>
        <v>11308.643086028298</v>
      </c>
      <c r="BV17" s="21">
        <f t="shared" si="28"/>
        <v>-1432.8690070016401</v>
      </c>
      <c r="BW17" s="26">
        <v>1</v>
      </c>
      <c r="BX17" s="21">
        <f t="shared" si="29"/>
        <v>-1432.8690070016401</v>
      </c>
      <c r="BY17" s="21">
        <f t="shared" si="30"/>
        <v>-3525.8956045972591</v>
      </c>
      <c r="BZ17" s="1"/>
    </row>
    <row r="18" spans="1:78" s="21" customFormat="1" x14ac:dyDescent="0.2">
      <c r="A18" s="21">
        <f t="shared" si="12"/>
        <v>13</v>
      </c>
      <c r="B18" s="21" t="s">
        <v>26</v>
      </c>
      <c r="C18" s="22"/>
      <c r="D18" s="24">
        <v>91643.839999999997</v>
      </c>
      <c r="E18" s="21">
        <v>91643.839999999997</v>
      </c>
      <c r="F18" s="21">
        <v>91643.839999999997</v>
      </c>
      <c r="G18" s="21">
        <v>91643.839999999997</v>
      </c>
      <c r="H18" s="21">
        <v>91643.839999999997</v>
      </c>
      <c r="I18" s="21">
        <v>91643.839999999997</v>
      </c>
      <c r="J18" s="21">
        <v>91643.839999999997</v>
      </c>
      <c r="K18" s="21">
        <v>89409.872139647705</v>
      </c>
      <c r="L18" s="21">
        <v>89409.872139647705</v>
      </c>
      <c r="M18" s="21">
        <v>89409.872139647705</v>
      </c>
      <c r="N18" s="21">
        <v>89409.872139647705</v>
      </c>
      <c r="O18" s="21">
        <v>89409.872139647705</v>
      </c>
      <c r="P18" s="21">
        <v>87185.891982929708</v>
      </c>
      <c r="R18" s="25">
        <v>0.13200000000000001</v>
      </c>
      <c r="S18" s="4">
        <v>9.5899999999999999E-2</v>
      </c>
      <c r="T18" s="4">
        <f t="shared" si="31"/>
        <v>-3.6100000000000007E-2</v>
      </c>
      <c r="V18" s="21" cm="1">
        <f t="array" ref="V18">SUMPRODUCT(D18:O18*R18/12)</f>
        <v>11974.118647680622</v>
      </c>
      <c r="W18" s="21" cm="1">
        <f t="array" ref="W18">SUMPRODUCT(D18:O18*S18/12)</f>
        <v>8699.3786235800872</v>
      </c>
      <c r="X18" s="21">
        <f t="shared" si="22"/>
        <v>-3274.7400241005344</v>
      </c>
      <c r="Y18" s="26">
        <v>0.99999800000000005</v>
      </c>
      <c r="Z18" s="21">
        <f t="shared" si="23"/>
        <v>-3274.7334746204865</v>
      </c>
      <c r="AA18" s="21">
        <f t="shared" si="24"/>
        <v>-1646.4135730356224</v>
      </c>
      <c r="AC18" s="24">
        <v>87185.891982929708</v>
      </c>
      <c r="AD18" s="21">
        <v>87185.891982929708</v>
      </c>
      <c r="AE18" s="21">
        <v>87185.891982929708</v>
      </c>
      <c r="AF18" s="21">
        <v>87185.891982929708</v>
      </c>
      <c r="AG18" s="21">
        <v>87185.891982929708</v>
      </c>
      <c r="AH18" s="21">
        <v>87185.891982929708</v>
      </c>
      <c r="AI18" s="21">
        <v>87185.891982929708</v>
      </c>
      <c r="AJ18" s="21">
        <v>90097.102949660373</v>
      </c>
      <c r="AK18" s="21">
        <v>90097.102949660373</v>
      </c>
      <c r="AL18" s="21">
        <v>90097.102949660373</v>
      </c>
      <c r="AM18" s="21">
        <v>90097.102949660373</v>
      </c>
      <c r="AN18" s="21">
        <v>90097.102949660373</v>
      </c>
      <c r="AO18" s="21">
        <v>92253.118962929715</v>
      </c>
      <c r="AQ18" s="25">
        <v>0.13200000000000001</v>
      </c>
      <c r="AR18" s="4">
        <v>9.5899999999999999E-2</v>
      </c>
      <c r="AS18" s="4">
        <f t="shared" si="32"/>
        <v>-3.6100000000000007E-2</v>
      </c>
      <c r="AU18" s="21" cm="1">
        <f t="array" ref="AU18">SUMPRODUCT(AC18:AN18*AQ18/12)</f>
        <v>11668.654344916908</v>
      </c>
      <c r="AV18" s="21" cm="1">
        <f t="array" ref="AV18">SUMPRODUCT(AC18:AN18*AR18/12)</f>
        <v>8477.4541793752396</v>
      </c>
      <c r="AW18" s="21">
        <f t="shared" si="25"/>
        <v>-3191.200165541668</v>
      </c>
      <c r="AX18" s="26">
        <v>0.99999800000000005</v>
      </c>
      <c r="AY18" s="21">
        <f t="shared" si="26"/>
        <v>-3191.193783141337</v>
      </c>
      <c r="AZ18" s="21">
        <f t="shared" si="27"/>
        <v>-4858.5409184352775</v>
      </c>
      <c r="BA18" s="1"/>
      <c r="BB18" s="24">
        <v>92253.118962929715</v>
      </c>
      <c r="BC18" s="21">
        <v>92253.118962929715</v>
      </c>
      <c r="BD18" s="21">
        <v>92253.118962929715</v>
      </c>
      <c r="BE18" s="21">
        <v>92253.118962929715</v>
      </c>
      <c r="BF18" s="21">
        <v>92253.118962929715</v>
      </c>
      <c r="BG18" s="21">
        <v>92253.118962929715</v>
      </c>
      <c r="BH18" s="21">
        <v>92253.118962929715</v>
      </c>
      <c r="BI18" s="21">
        <v>92253.118962929715</v>
      </c>
      <c r="BJ18" s="21">
        <v>92253.118962929715</v>
      </c>
      <c r="BK18" s="21">
        <v>92253.118962929715</v>
      </c>
      <c r="BL18" s="21">
        <v>92253.118962929715</v>
      </c>
      <c r="BM18" s="21">
        <v>92253.118962929715</v>
      </c>
      <c r="BN18" s="21">
        <v>92253.118962929715</v>
      </c>
      <c r="BP18" s="25">
        <v>0.13200000000000001</v>
      </c>
      <c r="BQ18" s="4">
        <v>9.5899999999999999E-2</v>
      </c>
      <c r="BR18" s="4">
        <f t="shared" si="33"/>
        <v>-3.6100000000000007E-2</v>
      </c>
      <c r="BT18" s="21" cm="1">
        <f t="array" ref="BT18">SUMPRODUCT(BB18:BM18*BP18/12)</f>
        <v>12177.411703106724</v>
      </c>
      <c r="BU18" s="21" cm="1">
        <f t="array" ref="BU18">SUMPRODUCT(BB18:BM18*BQ18/12)</f>
        <v>8847.0741085449608</v>
      </c>
      <c r="BV18" s="21">
        <f t="shared" si="28"/>
        <v>-3330.3375945617627</v>
      </c>
      <c r="BW18" s="26">
        <v>1</v>
      </c>
      <c r="BX18" s="21">
        <f t="shared" si="29"/>
        <v>-3330.3375945617627</v>
      </c>
      <c r="BY18" s="21">
        <f t="shared" si="30"/>
        <v>-8131.0960550427062</v>
      </c>
      <c r="BZ18" s="1"/>
    </row>
    <row r="19" spans="1:78" s="21" customFormat="1" x14ac:dyDescent="0.2">
      <c r="A19" s="21">
        <f t="shared" si="12"/>
        <v>14</v>
      </c>
      <c r="B19" s="21" t="s">
        <v>27</v>
      </c>
      <c r="C19" s="22"/>
      <c r="D19" s="24">
        <v>48657.527414632947</v>
      </c>
      <c r="E19" s="21">
        <v>48655.57741463295</v>
      </c>
      <c r="F19" s="21">
        <v>48653.627414632945</v>
      </c>
      <c r="G19" s="21">
        <v>48651.677414632948</v>
      </c>
      <c r="H19" s="21">
        <v>48649.727414632944</v>
      </c>
      <c r="I19" s="21">
        <v>48766.320111256733</v>
      </c>
      <c r="J19" s="21">
        <v>48822.952023044745</v>
      </c>
      <c r="K19" s="21">
        <v>48821.002023044741</v>
      </c>
      <c r="L19" s="21">
        <v>48819.052023044744</v>
      </c>
      <c r="M19" s="21">
        <v>48817.102023044841</v>
      </c>
      <c r="N19" s="21">
        <v>48815.152023044837</v>
      </c>
      <c r="O19" s="21">
        <v>48813.20202304484</v>
      </c>
      <c r="P19" s="21">
        <v>49129.335099529912</v>
      </c>
      <c r="R19" s="25">
        <v>2.1299999999999999E-2</v>
      </c>
      <c r="S19" s="4">
        <v>2.6200000000000001E-2</v>
      </c>
      <c r="T19" s="4">
        <f t="shared" si="31"/>
        <v>4.9000000000000016E-3</v>
      </c>
      <c r="V19" s="21" cm="1">
        <f t="array" ref="V19">SUMPRODUCT(D19:O19*R19/12)</f>
        <v>1038.273681797775</v>
      </c>
      <c r="W19" s="21" cm="1">
        <f t="array" ref="W19">SUMPRODUCT(D19:O19*S19/12)</f>
        <v>1277.1253738545402</v>
      </c>
      <c r="X19" s="21">
        <f t="shared" si="22"/>
        <v>238.85169205676516</v>
      </c>
      <c r="Y19" s="26">
        <v>0.99999800000000005</v>
      </c>
      <c r="Z19" s="21">
        <f t="shared" si="23"/>
        <v>238.85121435338107</v>
      </c>
      <c r="AA19" s="21">
        <f t="shared" si="24"/>
        <v>119.33608430538284</v>
      </c>
      <c r="AC19" s="24">
        <v>49129.335099529912</v>
      </c>
      <c r="AD19" s="21">
        <v>49127.385099529914</v>
      </c>
      <c r="AE19" s="21">
        <v>49125.435099529917</v>
      </c>
      <c r="AF19" s="21">
        <v>49176.010225084086</v>
      </c>
      <c r="AG19" s="21">
        <v>49174.060225084089</v>
      </c>
      <c r="AH19" s="21">
        <v>49375.865664485151</v>
      </c>
      <c r="AI19" s="21">
        <v>49787.939076764924</v>
      </c>
      <c r="AJ19" s="21">
        <v>49785.989076764927</v>
      </c>
      <c r="AK19" s="21">
        <v>49784.03907676493</v>
      </c>
      <c r="AL19" s="21">
        <v>49782.089076764925</v>
      </c>
      <c r="AM19" s="21">
        <v>49780.139076764928</v>
      </c>
      <c r="AN19" s="21">
        <v>49778.189076764924</v>
      </c>
      <c r="AO19" s="21">
        <v>50126.252224355296</v>
      </c>
      <c r="AQ19" s="25">
        <v>2.1299999999999999E-2</v>
      </c>
      <c r="AR19" s="4">
        <v>2.6200000000000001E-2</v>
      </c>
      <c r="AS19" s="4">
        <f t="shared" si="32"/>
        <v>4.9000000000000016E-3</v>
      </c>
      <c r="AU19" s="21" cm="1">
        <f t="array" ref="AU19">SUMPRODUCT(AC19:AN19*AQ19/12)</f>
        <v>1054.0064946760529</v>
      </c>
      <c r="AV19" s="21" cm="1">
        <f t="array" ref="AV19">SUMPRODUCT(AC19:AN19*AR19/12)</f>
        <v>1296.4774723245346</v>
      </c>
      <c r="AW19" s="21">
        <f t="shared" si="25"/>
        <v>242.47097764848172</v>
      </c>
      <c r="AX19" s="26">
        <v>0.99999800000000005</v>
      </c>
      <c r="AY19" s="21">
        <f t="shared" si="26"/>
        <v>242.47049270652644</v>
      </c>
      <c r="AZ19" s="21">
        <f t="shared" si="27"/>
        <v>359.72686484925327</v>
      </c>
      <c r="BA19" s="1"/>
      <c r="BB19" s="24">
        <v>50126.252224355296</v>
      </c>
      <c r="BC19" s="21">
        <v>50124.302224355299</v>
      </c>
      <c r="BD19" s="21">
        <v>50122.352224355294</v>
      </c>
      <c r="BE19" s="21">
        <v>50120.402224355297</v>
      </c>
      <c r="BF19" s="21">
        <v>50118.452224355293</v>
      </c>
      <c r="BG19" s="21">
        <v>50116.502224355296</v>
      </c>
      <c r="BH19" s="21">
        <v>50349.414469950789</v>
      </c>
      <c r="BI19" s="21">
        <v>50347.464469950784</v>
      </c>
      <c r="BJ19" s="21">
        <v>50345.514469950787</v>
      </c>
      <c r="BK19" s="21">
        <v>50343.56446995079</v>
      </c>
      <c r="BL19" s="21">
        <v>50341.614469950786</v>
      </c>
      <c r="BM19" s="21">
        <v>50339.664469950789</v>
      </c>
      <c r="BN19" s="21">
        <v>51374.435686923753</v>
      </c>
      <c r="BP19" s="25">
        <v>2.1299999999999999E-2</v>
      </c>
      <c r="BQ19" s="4">
        <v>2.6200000000000001E-2</v>
      </c>
      <c r="BR19" s="4">
        <f t="shared" si="33"/>
        <v>4.9000000000000016E-3</v>
      </c>
      <c r="BT19" s="21" cm="1">
        <f t="array" ref="BT19">SUMPRODUCT(BB19:BM19*BP19/12)</f>
        <v>1069.9620127943599</v>
      </c>
      <c r="BU19" s="21" cm="1">
        <f t="array" ref="BU19">SUMPRODUCT(BB19:BM19*BQ19/12)</f>
        <v>1316.1035086954096</v>
      </c>
      <c r="BV19" s="21">
        <f t="shared" si="28"/>
        <v>246.14149590104967</v>
      </c>
      <c r="BW19" s="26">
        <v>1</v>
      </c>
      <c r="BX19" s="21">
        <f t="shared" si="29"/>
        <v>246.14149590104967</v>
      </c>
      <c r="BY19" s="21">
        <f t="shared" si="30"/>
        <v>604.26842626003804</v>
      </c>
      <c r="BZ19" s="1"/>
    </row>
    <row r="20" spans="1:78" s="21" customFormat="1" x14ac:dyDescent="0.2">
      <c r="A20" s="21">
        <f t="shared" si="12"/>
        <v>15</v>
      </c>
      <c r="B20" s="21" t="s">
        <v>28</v>
      </c>
      <c r="C20" s="22"/>
      <c r="D20" s="24">
        <v>59828.131255900902</v>
      </c>
      <c r="E20" s="21">
        <v>59823.701255900902</v>
      </c>
      <c r="F20" s="21">
        <v>59819.271255900901</v>
      </c>
      <c r="G20" s="21">
        <v>59814.841255900901</v>
      </c>
      <c r="H20" s="21">
        <v>59810.411255900908</v>
      </c>
      <c r="I20" s="21">
        <v>60029.537357464105</v>
      </c>
      <c r="J20" s="21">
        <v>60165.197831054902</v>
      </c>
      <c r="K20" s="21">
        <v>60160.767831054902</v>
      </c>
      <c r="L20" s="21">
        <v>60156.337831054901</v>
      </c>
      <c r="M20" s="21">
        <v>60151.907831054901</v>
      </c>
      <c r="N20" s="21">
        <v>60147.477831054901</v>
      </c>
      <c r="O20" s="21">
        <v>60143.047831054901</v>
      </c>
      <c r="P20" s="21">
        <v>60713.51166458911</v>
      </c>
      <c r="R20" s="25">
        <v>3.8699999999999998E-2</v>
      </c>
      <c r="S20" s="4">
        <v>4.6500000000000007E-2</v>
      </c>
      <c r="T20" s="4">
        <f t="shared" si="31"/>
        <v>7.8000000000000083E-3</v>
      </c>
      <c r="V20" s="21" cm="1">
        <f t="array" ref="V20">SUMPRODUCT(D20:O20*R20/12)</f>
        <v>2322.1632837601364</v>
      </c>
      <c r="W20" s="21" cm="1">
        <f t="array" ref="W20">SUMPRODUCT(D20:O20*S20/12)</f>
        <v>2790.1961936652801</v>
      </c>
      <c r="X20" s="21">
        <f t="shared" si="22"/>
        <v>468.0329099051437</v>
      </c>
      <c r="Y20" s="26">
        <v>0.99999800000000005</v>
      </c>
      <c r="Z20" s="21">
        <f t="shared" si="23"/>
        <v>468.03197383932394</v>
      </c>
      <c r="AA20" s="21">
        <f t="shared" si="24"/>
        <v>233.72596898459972</v>
      </c>
      <c r="AC20" s="24">
        <v>60713.51166458911</v>
      </c>
      <c r="AD20" s="21">
        <v>60709.08166458911</v>
      </c>
      <c r="AE20" s="21">
        <v>60704.65166458911</v>
      </c>
      <c r="AF20" s="21">
        <v>60754.380506284208</v>
      </c>
      <c r="AG20" s="21">
        <v>60749.950506284207</v>
      </c>
      <c r="AH20" s="21">
        <v>61121.437303302897</v>
      </c>
      <c r="AI20" s="21">
        <v>62116.000650188209</v>
      </c>
      <c r="AJ20" s="21">
        <v>62111.570650188209</v>
      </c>
      <c r="AK20" s="21">
        <v>62107.140650188208</v>
      </c>
      <c r="AL20" s="21">
        <v>62102.710650188208</v>
      </c>
      <c r="AM20" s="21">
        <v>62098.280650188208</v>
      </c>
      <c r="AN20" s="21">
        <v>62093.850650188208</v>
      </c>
      <c r="AO20" s="21">
        <v>62637.203977116907</v>
      </c>
      <c r="AQ20" s="25">
        <v>3.8699999999999998E-2</v>
      </c>
      <c r="AR20" s="4">
        <v>4.6500000000000007E-2</v>
      </c>
      <c r="AS20" s="4">
        <f t="shared" si="32"/>
        <v>7.8000000000000083E-3</v>
      </c>
      <c r="AU20" s="21" cm="1">
        <f t="array" ref="AU20">SUMPRODUCT(AC20:AN20*AQ20/12)</f>
        <v>2378.0587792547262</v>
      </c>
      <c r="AV20" s="21" cm="1">
        <f t="array" ref="AV20">SUMPRODUCT(AC20:AN20*AR20/12)</f>
        <v>2857.3574479417257</v>
      </c>
      <c r="AW20" s="21">
        <f t="shared" si="25"/>
        <v>479.29866868699946</v>
      </c>
      <c r="AX20" s="26">
        <v>0.99999800000000005</v>
      </c>
      <c r="AY20" s="21">
        <f t="shared" si="26"/>
        <v>479.29771008966213</v>
      </c>
      <c r="AZ20" s="21">
        <f t="shared" si="27"/>
        <v>706.44792742223069</v>
      </c>
      <c r="BA20" s="1"/>
      <c r="BB20" s="24">
        <v>62637.203977116907</v>
      </c>
      <c r="BC20" s="21">
        <v>62632.773977116907</v>
      </c>
      <c r="BD20" s="21">
        <v>62628.343977116907</v>
      </c>
      <c r="BE20" s="21">
        <v>62623.913977116907</v>
      </c>
      <c r="BF20" s="21">
        <v>62619.483977116906</v>
      </c>
      <c r="BG20" s="21">
        <v>62615.053977116906</v>
      </c>
      <c r="BH20" s="21">
        <v>63013.510278074704</v>
      </c>
      <c r="BI20" s="21">
        <v>63009.080278074704</v>
      </c>
      <c r="BJ20" s="21">
        <v>63004.650278074703</v>
      </c>
      <c r="BK20" s="21">
        <v>63000.220278074703</v>
      </c>
      <c r="BL20" s="21">
        <v>62995.790278074703</v>
      </c>
      <c r="BM20" s="21">
        <v>62991.360278074702</v>
      </c>
      <c r="BN20" s="21">
        <v>64401.442752781812</v>
      </c>
      <c r="BP20" s="25">
        <v>3.8699999999999998E-2</v>
      </c>
      <c r="BQ20" s="4">
        <v>4.6500000000000007E-2</v>
      </c>
      <c r="BR20" s="4">
        <f t="shared" si="33"/>
        <v>7.8000000000000083E-3</v>
      </c>
      <c r="BT20" s="21" cm="1">
        <f t="array" ref="BT20">SUMPRODUCT(BB20:BM20*BP20/12)</f>
        <v>2430.9127183379578</v>
      </c>
      <c r="BU20" s="21" cm="1">
        <f t="array" ref="BU20">SUMPRODUCT(BB20:BM20*BQ20/12)</f>
        <v>2920.8641189332056</v>
      </c>
      <c r="BV20" s="21">
        <f t="shared" si="28"/>
        <v>489.95140059524783</v>
      </c>
      <c r="BW20" s="26">
        <v>1</v>
      </c>
      <c r="BX20" s="21">
        <f t="shared" si="29"/>
        <v>489.95140059524783</v>
      </c>
      <c r="BY20" s="21">
        <f t="shared" si="30"/>
        <v>1191.974461055748</v>
      </c>
      <c r="BZ20" s="1"/>
    </row>
    <row r="21" spans="1:78" s="21" customFormat="1" x14ac:dyDescent="0.2">
      <c r="A21" s="21">
        <f t="shared" si="12"/>
        <v>16</v>
      </c>
      <c r="B21" s="21" t="s">
        <v>29</v>
      </c>
      <c r="C21" s="22"/>
      <c r="D21" s="24">
        <v>11510.368629530318</v>
      </c>
      <c r="E21" s="21">
        <v>11509.078629530319</v>
      </c>
      <c r="F21" s="21">
        <v>11507.788629530318</v>
      </c>
      <c r="G21" s="21">
        <v>11506.498629530319</v>
      </c>
      <c r="H21" s="21">
        <v>11505.208629530318</v>
      </c>
      <c r="I21" s="21">
        <v>11531.360461154516</v>
      </c>
      <c r="J21" s="21">
        <v>11543.631615537082</v>
      </c>
      <c r="K21" s="21">
        <v>11542.341615537083</v>
      </c>
      <c r="L21" s="21">
        <v>11541.051615537082</v>
      </c>
      <c r="M21" s="21">
        <v>11539.761615537083</v>
      </c>
      <c r="N21" s="21">
        <v>11538.471615537082</v>
      </c>
      <c r="O21" s="21">
        <v>11537.181615537083</v>
      </c>
      <c r="P21" s="21">
        <v>11609.526255026207</v>
      </c>
      <c r="R21" s="25">
        <v>6.0999999999999999E-2</v>
      </c>
      <c r="S21" s="4">
        <v>5.96E-2</v>
      </c>
      <c r="T21" s="4">
        <f t="shared" si="31"/>
        <v>-1.3999999999999985E-3</v>
      </c>
      <c r="V21" s="21" cm="1">
        <f t="array" ref="V21">SUMPRODUCT(D21:O21*R21/12)</f>
        <v>703.08977845197887</v>
      </c>
      <c r="W21" s="21" cm="1">
        <f t="array" ref="W21">SUMPRODUCT(D21:O21*S21/12)</f>
        <v>686.95329173340872</v>
      </c>
      <c r="X21" s="21">
        <f t="shared" si="22"/>
        <v>-16.136486718570154</v>
      </c>
      <c r="Y21" s="26">
        <v>0.99999800000000005</v>
      </c>
      <c r="Z21" s="21">
        <f t="shared" si="23"/>
        <v>-16.136454445596719</v>
      </c>
      <c r="AA21" s="21">
        <f t="shared" si="24"/>
        <v>-8.0633823096340578</v>
      </c>
      <c r="AC21" s="24">
        <v>11609.526255026207</v>
      </c>
      <c r="AD21" s="21">
        <v>11608.236255026206</v>
      </c>
      <c r="AE21" s="21">
        <v>11606.946255026207</v>
      </c>
      <c r="AF21" s="21">
        <v>11617.815804913309</v>
      </c>
      <c r="AG21" s="21">
        <v>11616.525804913308</v>
      </c>
      <c r="AH21" s="21">
        <v>11662.40446933266</v>
      </c>
      <c r="AI21" s="21">
        <v>11756.959176013588</v>
      </c>
      <c r="AJ21" s="21">
        <v>11755.669176013589</v>
      </c>
      <c r="AK21" s="21">
        <v>11754.379176013588</v>
      </c>
      <c r="AL21" s="21">
        <v>11753.089176013589</v>
      </c>
      <c r="AM21" s="21">
        <v>11751.799176013588</v>
      </c>
      <c r="AN21" s="21">
        <v>11750.509176013589</v>
      </c>
      <c r="AO21" s="21">
        <v>11830.246280722309</v>
      </c>
      <c r="AQ21" s="25">
        <v>6.0999999999999999E-2</v>
      </c>
      <c r="AR21" s="4">
        <v>5.96E-2</v>
      </c>
      <c r="AS21" s="4">
        <f t="shared" si="32"/>
        <v>-1.3999999999999985E-3</v>
      </c>
      <c r="AU21" s="21" cm="1">
        <f t="array" ref="AU21">SUMPRODUCT(AC21:AN21*AQ21/12)</f>
        <v>712.90628782662372</v>
      </c>
      <c r="AV21" s="21" cm="1">
        <f t="array" ref="AV21">SUMPRODUCT(AC21:AN21*AR21/12)</f>
        <v>696.54450417158648</v>
      </c>
      <c r="AW21" s="21">
        <f t="shared" si="25"/>
        <v>-16.361783655037243</v>
      </c>
      <c r="AX21" s="26">
        <v>0.99999800000000005</v>
      </c>
      <c r="AY21" s="21">
        <f t="shared" si="26"/>
        <v>-16.361750931469935</v>
      </c>
      <c r="AZ21" s="21">
        <f t="shared" si="27"/>
        <v>-24.294621774828183</v>
      </c>
      <c r="BA21" s="1"/>
      <c r="BB21" s="24">
        <v>11830.246280722309</v>
      </c>
      <c r="BC21" s="21">
        <v>11828.956280722308</v>
      </c>
      <c r="BD21" s="21">
        <v>11827.666280722309</v>
      </c>
      <c r="BE21" s="21">
        <v>11826.376280722308</v>
      </c>
      <c r="BF21" s="21">
        <v>11825.086280722309</v>
      </c>
      <c r="BG21" s="21">
        <v>11823.796280722308</v>
      </c>
      <c r="BH21" s="21">
        <v>11876.876454412559</v>
      </c>
      <c r="BI21" s="21">
        <v>11875.58645441256</v>
      </c>
      <c r="BJ21" s="21">
        <v>11874.296454412559</v>
      </c>
      <c r="BK21" s="21">
        <v>11873.00645441256</v>
      </c>
      <c r="BL21" s="21">
        <v>11871.716454412559</v>
      </c>
      <c r="BM21" s="21">
        <v>11870.42645441256</v>
      </c>
      <c r="BN21" s="21">
        <v>12109.13507643083</v>
      </c>
      <c r="BP21" s="25">
        <v>6.0999999999999999E-2</v>
      </c>
      <c r="BQ21" s="4">
        <v>5.96E-2</v>
      </c>
      <c r="BR21" s="4">
        <f t="shared" si="33"/>
        <v>-1.3999999999999985E-3</v>
      </c>
      <c r="BT21" s="21" cm="1">
        <f t="array" ref="BT21">SUMPRODUCT(BB21:BM21*BP21/12)</f>
        <v>722.8705184216135</v>
      </c>
      <c r="BU21" s="21" cm="1">
        <f t="array" ref="BU21">SUMPRODUCT(BB21:BM21*BQ21/12)</f>
        <v>706.28004750701905</v>
      </c>
      <c r="BV21" s="21">
        <f t="shared" si="28"/>
        <v>-16.590470914594448</v>
      </c>
      <c r="BW21" s="26">
        <v>1</v>
      </c>
      <c r="BX21" s="21">
        <f t="shared" si="29"/>
        <v>-16.590470914594448</v>
      </c>
      <c r="BY21" s="21">
        <f t="shared" si="30"/>
        <v>-40.786313460152343</v>
      </c>
      <c r="BZ21" s="1"/>
    </row>
    <row r="22" spans="1:78" s="21" customFormat="1" x14ac:dyDescent="0.2">
      <c r="A22" s="21">
        <f t="shared" si="12"/>
        <v>17</v>
      </c>
      <c r="B22" s="21" t="s">
        <v>30</v>
      </c>
      <c r="C22" s="22"/>
      <c r="D22" s="27">
        <f>SUBTOTAL(9,D15:D21)</f>
        <v>514363.02701165056</v>
      </c>
      <c r="E22" s="28">
        <f t="shared" ref="E22:P22" si="34">SUBTOTAL(9,E15:E21)</f>
        <v>514231.08256720658</v>
      </c>
      <c r="F22" s="28">
        <f t="shared" si="34"/>
        <v>514099.13812276151</v>
      </c>
      <c r="G22" s="28">
        <f t="shared" si="34"/>
        <v>513967.19367831753</v>
      </c>
      <c r="H22" s="28">
        <f t="shared" si="34"/>
        <v>513835.24923387251</v>
      </c>
      <c r="I22" s="28">
        <f t="shared" si="34"/>
        <v>514915.20322331099</v>
      </c>
      <c r="J22" s="28">
        <f t="shared" si="34"/>
        <v>515411.7715355304</v>
      </c>
      <c r="K22" s="28">
        <f t="shared" si="34"/>
        <v>513045.85923073412</v>
      </c>
      <c r="L22" s="28">
        <f t="shared" si="34"/>
        <v>512913.91478628904</v>
      </c>
      <c r="M22" s="28">
        <f t="shared" si="34"/>
        <v>512781.97034184518</v>
      </c>
      <c r="N22" s="28">
        <f t="shared" si="34"/>
        <v>512650.02589740115</v>
      </c>
      <c r="O22" s="28">
        <f t="shared" si="34"/>
        <v>512518.08145295625</v>
      </c>
      <c r="P22" s="28">
        <f t="shared" si="34"/>
        <v>513389.05107865954</v>
      </c>
      <c r="R22" s="4"/>
      <c r="S22" s="4"/>
      <c r="T22" s="4"/>
      <c r="V22" s="28">
        <f t="shared" ref="V22:X22" si="35">SUBTOTAL(9,V15:V21)</f>
        <v>31038.312154466443</v>
      </c>
      <c r="W22" s="28">
        <f t="shared" si="35"/>
        <v>27505.500960163925</v>
      </c>
      <c r="X22" s="28">
        <f t="shared" si="35"/>
        <v>-3532.8111943025147</v>
      </c>
      <c r="Y22" s="26"/>
      <c r="Z22" s="28">
        <f t="shared" ref="Z22:AA22" si="36">SUBTOTAL(9,Z15:Z21)</f>
        <v>-3532.8041286801267</v>
      </c>
      <c r="AA22" s="28">
        <f t="shared" si="36"/>
        <v>-1775.8077380923214</v>
      </c>
      <c r="AC22" s="27">
        <f>SUBTOTAL(9,AC15:AC21)</f>
        <v>513389.05107865954</v>
      </c>
      <c r="AD22" s="28">
        <f t="shared" ref="AD22:AO22" si="37">SUBTOTAL(9,AD15:AD21)</f>
        <v>513257.10663421452</v>
      </c>
      <c r="AE22" s="28">
        <f t="shared" si="37"/>
        <v>513125.16218977049</v>
      </c>
      <c r="AF22" s="28">
        <f t="shared" si="37"/>
        <v>513485.30464262835</v>
      </c>
      <c r="AG22" s="28">
        <f t="shared" si="37"/>
        <v>513353.36019818432</v>
      </c>
      <c r="AH22" s="28">
        <f t="shared" si="37"/>
        <v>515296.13606230658</v>
      </c>
      <c r="AI22" s="28">
        <f t="shared" si="37"/>
        <v>519615.08740635647</v>
      </c>
      <c r="AJ22" s="28">
        <f t="shared" si="37"/>
        <v>522394.35392864322</v>
      </c>
      <c r="AK22" s="28">
        <f t="shared" si="37"/>
        <v>522262.4094841982</v>
      </c>
      <c r="AL22" s="28">
        <f t="shared" si="37"/>
        <v>522130.46503975423</v>
      </c>
      <c r="AM22" s="28">
        <f t="shared" si="37"/>
        <v>521998.52059530915</v>
      </c>
      <c r="AN22" s="28">
        <f t="shared" si="37"/>
        <v>521866.57615086518</v>
      </c>
      <c r="AO22" s="28">
        <f t="shared" si="37"/>
        <v>527356.65324181807</v>
      </c>
      <c r="AQ22" s="4"/>
      <c r="AR22" s="4"/>
      <c r="AS22" s="4"/>
      <c r="AU22" s="28">
        <f t="shared" ref="AU22:AW22" si="38">SUBTOTAL(9,AU15:AU21)</f>
        <v>31009.654283320015</v>
      </c>
      <c r="AV22" s="28">
        <f t="shared" si="38"/>
        <v>27562.202653380187</v>
      </c>
      <c r="AW22" s="28">
        <f t="shared" si="38"/>
        <v>-3447.4516299398283</v>
      </c>
      <c r="AX22" s="26"/>
      <c r="AY22" s="28">
        <f t="shared" ref="AY22" si="39">SUBTOTAL(9,AY15:AY21)</f>
        <v>-3447.4447350365681</v>
      </c>
      <c r="AZ22" s="28">
        <f>SUBTOTAL(9,AZ15:AZ21)</f>
        <v>-5244.8969458401643</v>
      </c>
      <c r="BA22" s="1"/>
      <c r="BB22" s="27">
        <f>SUBTOTAL(9,BB15:BB21)</f>
        <v>527356.65324181807</v>
      </c>
      <c r="BC22" s="28">
        <f t="shared" ref="BC22:BN22" si="40">SUBTOTAL(9,BC15:BC21)</f>
        <v>527224.70879737404</v>
      </c>
      <c r="BD22" s="28">
        <f t="shared" si="40"/>
        <v>527092.76435293013</v>
      </c>
      <c r="BE22" s="28">
        <f t="shared" si="40"/>
        <v>526960.81990848505</v>
      </c>
      <c r="BF22" s="28">
        <f t="shared" si="40"/>
        <v>526828.87546404102</v>
      </c>
      <c r="BG22" s="28">
        <f t="shared" si="40"/>
        <v>526696.93101959606</v>
      </c>
      <c r="BH22" s="28">
        <f t="shared" si="40"/>
        <v>528926.0264666056</v>
      </c>
      <c r="BI22" s="28">
        <f t="shared" si="40"/>
        <v>528794.08202216064</v>
      </c>
      <c r="BJ22" s="28">
        <f t="shared" si="40"/>
        <v>528662.13757771673</v>
      </c>
      <c r="BK22" s="28">
        <f t="shared" si="40"/>
        <v>528530.19313327165</v>
      </c>
      <c r="BL22" s="28">
        <f t="shared" si="40"/>
        <v>528398.24868882762</v>
      </c>
      <c r="BM22" s="28">
        <f t="shared" si="40"/>
        <v>528266.30424438359</v>
      </c>
      <c r="BN22" s="28">
        <f t="shared" si="40"/>
        <v>538192.48897623026</v>
      </c>
      <c r="BP22" s="4"/>
      <c r="BQ22" s="4"/>
      <c r="BR22" s="4"/>
      <c r="BT22" s="28">
        <f t="shared" ref="BT22:BV22" si="41">SUBTOTAL(9,BT15:BT21)</f>
        <v>31796.305807745743</v>
      </c>
      <c r="BU22" s="28">
        <f t="shared" si="41"/>
        <v>28210.706812567882</v>
      </c>
      <c r="BV22" s="28">
        <f t="shared" si="41"/>
        <v>-3585.5989951778656</v>
      </c>
      <c r="BW22" s="26"/>
      <c r="BX22" s="28">
        <f t="shared" ref="BX22:BY22" si="42">SUBTOTAL(9,BX15:BX21)</f>
        <v>-3585.5989951778656</v>
      </c>
      <c r="BY22" s="28">
        <f t="shared" si="42"/>
        <v>-8773.302219711446</v>
      </c>
      <c r="BZ22" s="1"/>
    </row>
    <row r="23" spans="1:78" s="21" customFormat="1" x14ac:dyDescent="0.2">
      <c r="A23" s="21">
        <f t="shared" si="12"/>
        <v>18</v>
      </c>
      <c r="C23" s="22"/>
      <c r="D23" s="24"/>
      <c r="R23" s="4"/>
      <c r="S23" s="4"/>
      <c r="T23" s="4"/>
      <c r="AC23" s="24"/>
      <c r="AQ23" s="4"/>
      <c r="AR23" s="4"/>
      <c r="AS23" s="4"/>
      <c r="BA23" s="1"/>
      <c r="BB23" s="24"/>
      <c r="BP23" s="4"/>
      <c r="BQ23" s="4"/>
      <c r="BR23" s="4"/>
      <c r="BZ23" s="1"/>
    </row>
    <row r="24" spans="1:78" s="21" customFormat="1" x14ac:dyDescent="0.2">
      <c r="A24" s="21">
        <f t="shared" si="12"/>
        <v>19</v>
      </c>
      <c r="B24" s="21" t="s">
        <v>31</v>
      </c>
      <c r="C24" s="22"/>
      <c r="D24" s="24">
        <v>21325.635785652299</v>
      </c>
      <c r="E24" s="21">
        <v>21323.695785652297</v>
      </c>
      <c r="F24" s="21">
        <v>21321.755785652298</v>
      </c>
      <c r="G24" s="21">
        <v>21319.815785652299</v>
      </c>
      <c r="H24" s="21">
        <v>21343.13256315887</v>
      </c>
      <c r="I24" s="21">
        <v>21341.192563158871</v>
      </c>
      <c r="J24" s="21">
        <v>21339.252563158869</v>
      </c>
      <c r="K24" s="21">
        <v>21337.31256315887</v>
      </c>
      <c r="L24" s="21">
        <v>24639.267023044253</v>
      </c>
      <c r="M24" s="21">
        <v>24959.091847386419</v>
      </c>
      <c r="N24" s="21">
        <v>24957.15184738642</v>
      </c>
      <c r="O24" s="21">
        <v>24955.211847386421</v>
      </c>
      <c r="P24" s="21">
        <v>25075.209920786419</v>
      </c>
      <c r="R24" s="25">
        <v>9.5999999999999992E-3</v>
      </c>
      <c r="S24" s="4">
        <v>1.9599999999999999E-2</v>
      </c>
      <c r="T24" s="4">
        <f>+S24-R24</f>
        <v>0.01</v>
      </c>
      <c r="V24" s="21" cm="1">
        <f t="array" ref="V24">SUMPRODUCT(D24:O24*R24/12)</f>
        <v>216.13001276835854</v>
      </c>
      <c r="W24" s="21" cm="1">
        <f t="array" ref="W24">SUMPRODUCT(D24:O24*S24/12)</f>
        <v>441.26544273539866</v>
      </c>
      <c r="X24" s="21">
        <f t="shared" ref="X24:X30" si="43">+W24-V24</f>
        <v>225.13542996704012</v>
      </c>
      <c r="Y24" s="26">
        <v>0.99999800000000005</v>
      </c>
      <c r="Z24" s="21">
        <f t="shared" ref="Z24:Z30" si="44">+Y24*X24</f>
        <v>225.13497969618021</v>
      </c>
      <c r="AA24" s="21">
        <f t="shared" ref="AA24:AA30" si="45">(D24*T24*12+E24*T24*11+F24*T24*10+G24*T24*9+H24*T24*8+I24*T24*7+J24*T24*6+K24*T24*5+L24*T24*4+M24*T24*3+N24*T24*2+O24*T24*1)/12/13*Y24</f>
        <v>108.89231611339521</v>
      </c>
      <c r="AC24" s="24">
        <v>25075.209920786419</v>
      </c>
      <c r="AD24" s="21">
        <v>25073.269920786417</v>
      </c>
      <c r="AE24" s="21">
        <v>25071.329920786418</v>
      </c>
      <c r="AF24" s="21">
        <v>25069.38992078642</v>
      </c>
      <c r="AG24" s="21">
        <v>25067.449920786417</v>
      </c>
      <c r="AH24" s="21">
        <v>25065.509920786419</v>
      </c>
      <c r="AI24" s="21">
        <v>25149.847331466422</v>
      </c>
      <c r="AJ24" s="21">
        <v>25147.90733146642</v>
      </c>
      <c r="AK24" s="21">
        <v>25145.967331466421</v>
      </c>
      <c r="AL24" s="21">
        <v>25144.027331466423</v>
      </c>
      <c r="AM24" s="21">
        <v>25142.08733146642</v>
      </c>
      <c r="AN24" s="21">
        <v>25140.147331466422</v>
      </c>
      <c r="AO24" s="21">
        <v>25274.95574916642</v>
      </c>
      <c r="AQ24" s="25">
        <v>9.5999999999999992E-3</v>
      </c>
      <c r="AR24" s="4">
        <v>1.9599999999999999E-2</v>
      </c>
      <c r="AS24" s="4">
        <f>+AR24-AQ24</f>
        <v>0.01</v>
      </c>
      <c r="AU24" s="21" cm="1">
        <f t="array" ref="AU24">SUMPRODUCT(AC24:AN24*AQ24/12)</f>
        <v>241.03371481081359</v>
      </c>
      <c r="AV24" s="21" cm="1">
        <f t="array" ref="AV24">SUMPRODUCT(AC24:AN24*AR24/12)</f>
        <v>492.11050107207785</v>
      </c>
      <c r="AW24" s="21">
        <f t="shared" ref="AW24:AW30" si="46">+AV24-AU24</f>
        <v>251.07678626126426</v>
      </c>
      <c r="AX24" s="26">
        <v>0.99999800000000005</v>
      </c>
      <c r="AY24" s="21">
        <f t="shared" ref="AY24:AY30" si="47">+AX24*AW24</f>
        <v>251.07628410769175</v>
      </c>
      <c r="AZ24" s="21">
        <f t="shared" ref="AZ24:AZ30" si="48">(AC24*AS24*12+AD24*AS24*11+AE24*AS24*10+AF24*AS24*9+AG24*AS24*8+AH24*AS24*7+AI24*AS24*6+AJ24*AS24*5+AK24*AS24*4+AL24*AS24*3+AM24*AS24*2+AN24*AS24*1)/12/13*AX24+Z24</f>
        <v>350.59135438841753</v>
      </c>
      <c r="BA24" s="1"/>
      <c r="BB24" s="24">
        <v>25274.95574916642</v>
      </c>
      <c r="BC24" s="21">
        <v>25273.015749166421</v>
      </c>
      <c r="BD24" s="21">
        <v>25271.075749166423</v>
      </c>
      <c r="BE24" s="21">
        <v>25269.13574916642</v>
      </c>
      <c r="BF24" s="21">
        <v>25267.195749166422</v>
      </c>
      <c r="BG24" s="21">
        <v>25444.042263575728</v>
      </c>
      <c r="BH24" s="21">
        <v>25716.10564111064</v>
      </c>
      <c r="BI24" s="21">
        <v>25714.165641110641</v>
      </c>
      <c r="BJ24" s="21">
        <v>25712.225641110639</v>
      </c>
      <c r="BK24" s="21">
        <v>25710.28564111064</v>
      </c>
      <c r="BL24" s="21">
        <v>25708.345641110642</v>
      </c>
      <c r="BM24" s="21">
        <v>25706.405641110639</v>
      </c>
      <c r="BN24" s="21">
        <v>26370.443692649951</v>
      </c>
      <c r="BP24" s="25">
        <v>9.5999999999999992E-3</v>
      </c>
      <c r="BQ24" s="4">
        <v>1.9599999999999999E-2</v>
      </c>
      <c r="BR24" s="4">
        <f>+BQ24-BP24</f>
        <v>0.01</v>
      </c>
      <c r="BT24" s="21" cm="1">
        <f t="array" ref="BT24">SUMPRODUCT(BB24:BM24*BP24/12)</f>
        <v>244.85356388485732</v>
      </c>
      <c r="BU24" s="21" cm="1">
        <f t="array" ref="BU24">SUMPRODUCT(BB24:BM24*BQ24/12)</f>
        <v>499.90935959825038</v>
      </c>
      <c r="BV24" s="21">
        <f t="shared" ref="BV24:BV30" si="49">+BU24-BT24</f>
        <v>255.05579571339305</v>
      </c>
      <c r="BW24" s="26">
        <v>1</v>
      </c>
      <c r="BX24" s="21">
        <f t="shared" ref="BX24:BX30" si="50">+BW24*BV24</f>
        <v>255.05579571339305</v>
      </c>
      <c r="BY24" s="21">
        <f t="shared" ref="BY24:BY30" si="51">(BB24*BR24*12+BC24*BR24*11+BD24*BR24*10+BE24*BR24*9+BF24*BR24*8+BG24*BR24*7+BH24*BR24*6+BI24*BR24*5+BJ24*BR24*4+BK24*BR24*3+BL24*BR24*2+BM24*BR24*1)/12/13*BW24+AY24+Z24</f>
        <v>603.24022545558182</v>
      </c>
      <c r="BZ24" s="1"/>
    </row>
    <row r="25" spans="1:78" s="21" customFormat="1" x14ac:dyDescent="0.2">
      <c r="A25" s="21">
        <f t="shared" si="12"/>
        <v>20</v>
      </c>
      <c r="B25" s="21" t="s">
        <v>32</v>
      </c>
      <c r="C25" s="22"/>
      <c r="D25" s="24">
        <v>12989.945659487614</v>
      </c>
      <c r="E25" s="21">
        <v>12989.565659487615</v>
      </c>
      <c r="F25" s="21">
        <v>12989.185659487614</v>
      </c>
      <c r="G25" s="21">
        <v>12988.805659487614</v>
      </c>
      <c r="H25" s="21">
        <v>13005.069000734638</v>
      </c>
      <c r="I25" s="21">
        <v>13004.689000734639</v>
      </c>
      <c r="J25" s="21">
        <v>13004.309000734638</v>
      </c>
      <c r="K25" s="21">
        <v>13003.929000734639</v>
      </c>
      <c r="L25" s="21">
        <v>13849.20319930095</v>
      </c>
      <c r="M25" s="21">
        <v>13978.81339703254</v>
      </c>
      <c r="N25" s="21">
        <v>13978.433397032541</v>
      </c>
      <c r="O25" s="21">
        <v>13978.05339703254</v>
      </c>
      <c r="P25" s="21">
        <v>14058.026463132539</v>
      </c>
      <c r="R25" s="25">
        <v>2.3900000000000001E-2</v>
      </c>
      <c r="S25" s="4">
        <v>2.76E-2</v>
      </c>
      <c r="T25" s="4">
        <f t="shared" ref="T25:T30" si="52">+S25-R25</f>
        <v>3.6999999999999984E-3</v>
      </c>
      <c r="V25" s="21" cm="1">
        <f t="array" ref="V25">SUMPRODUCT(D25:O25*R25/12)</f>
        <v>318.18867071231449</v>
      </c>
      <c r="W25" s="21" cm="1">
        <f t="array" ref="W25">SUMPRODUCT(D25:O25*S25/12)</f>
        <v>367.44800467196143</v>
      </c>
      <c r="X25" s="21">
        <f t="shared" si="43"/>
        <v>49.259333959646938</v>
      </c>
      <c r="Y25" s="26">
        <v>0.99999800000000005</v>
      </c>
      <c r="Z25" s="21">
        <f t="shared" si="44"/>
        <v>49.259235440979019</v>
      </c>
      <c r="AA25" s="21">
        <f t="shared" si="45"/>
        <v>24.262054566299092</v>
      </c>
      <c r="AC25" s="24">
        <v>14058.026463132539</v>
      </c>
      <c r="AD25" s="21">
        <v>14057.64646313254</v>
      </c>
      <c r="AE25" s="21">
        <v>14057.266463132541</v>
      </c>
      <c r="AF25" s="21">
        <v>14056.88646313254</v>
      </c>
      <c r="AG25" s="21">
        <v>14056.50646313254</v>
      </c>
      <c r="AH25" s="21">
        <v>14056.126463132539</v>
      </c>
      <c r="AI25" s="21">
        <v>14111.26899131465</v>
      </c>
      <c r="AJ25" s="21">
        <v>14110.88899131465</v>
      </c>
      <c r="AK25" s="21">
        <v>14110.508991314649</v>
      </c>
      <c r="AL25" s="21">
        <v>14110.12899131465</v>
      </c>
      <c r="AM25" s="21">
        <v>14109.748991314649</v>
      </c>
      <c r="AN25" s="21">
        <v>14109.36899131465</v>
      </c>
      <c r="AO25" s="21">
        <v>14199.101573364649</v>
      </c>
      <c r="AQ25" s="25">
        <v>2.3900000000000001E-2</v>
      </c>
      <c r="AR25" s="4">
        <v>2.76E-2</v>
      </c>
      <c r="AS25" s="4">
        <f t="shared" ref="AS25:AS30" si="53">+AR25-AQ25</f>
        <v>3.6999999999999984E-3</v>
      </c>
      <c r="AU25" s="21" cm="1">
        <f t="array" ref="AU25">SUMPRODUCT(AC25:AN25*AQ25/12)</f>
        <v>336.60037568064399</v>
      </c>
      <c r="AV25" s="21" cm="1">
        <f t="array" ref="AV25">SUMPRODUCT(AC25:AN25*AR25/12)</f>
        <v>388.71005727137123</v>
      </c>
      <c r="AW25" s="21">
        <f t="shared" si="46"/>
        <v>52.109681590727234</v>
      </c>
      <c r="AX25" s="26">
        <v>0.99999800000000005</v>
      </c>
      <c r="AY25" s="21">
        <f t="shared" si="47"/>
        <v>52.109577371364054</v>
      </c>
      <c r="AZ25" s="21">
        <f t="shared" si="48"/>
        <v>75.291609156254381</v>
      </c>
      <c r="BA25" s="1"/>
      <c r="BB25" s="24">
        <v>14199.101573364649</v>
      </c>
      <c r="BC25" s="21">
        <v>14198.721573364648</v>
      </c>
      <c r="BD25" s="21">
        <v>14198.341573364649</v>
      </c>
      <c r="BE25" s="21">
        <v>14197.96157336465</v>
      </c>
      <c r="BF25" s="21">
        <v>14197.581573364649</v>
      </c>
      <c r="BG25" s="21">
        <v>14314.09235946304</v>
      </c>
      <c r="BH25" s="21">
        <v>14492.573302358969</v>
      </c>
      <c r="BI25" s="21">
        <v>14492.19330235897</v>
      </c>
      <c r="BJ25" s="21">
        <v>14491.813302358971</v>
      </c>
      <c r="BK25" s="21">
        <v>14491.43330235897</v>
      </c>
      <c r="BL25" s="21">
        <v>14491.053302358971</v>
      </c>
      <c r="BM25" s="21">
        <v>14490.67330235897</v>
      </c>
      <c r="BN25" s="21">
        <v>14928.18802477614</v>
      </c>
      <c r="BP25" s="25">
        <v>2.3900000000000001E-2</v>
      </c>
      <c r="BQ25" s="4">
        <v>2.76E-2</v>
      </c>
      <c r="BR25" s="4">
        <f t="shared" ref="BR25:BR30" si="54">+BQ25-BP25</f>
        <v>3.6999999999999984E-3</v>
      </c>
      <c r="BT25" s="21" cm="1">
        <f t="array" ref="BT25">SUMPRODUCT(BB25:BM25*BP25/12)</f>
        <v>343.07561724720983</v>
      </c>
      <c r="BU25" s="21" cm="1">
        <f t="array" ref="BU25">SUMPRODUCT(BB25:BM25*BQ25/12)</f>
        <v>396.18774209301228</v>
      </c>
      <c r="BV25" s="21">
        <f t="shared" si="49"/>
        <v>53.112124845802441</v>
      </c>
      <c r="BW25" s="26">
        <v>1</v>
      </c>
      <c r="BX25" s="21">
        <f t="shared" si="50"/>
        <v>53.112124845802441</v>
      </c>
      <c r="BY25" s="21">
        <f t="shared" si="51"/>
        <v>127.80128703526515</v>
      </c>
      <c r="BZ25" s="1"/>
    </row>
    <row r="26" spans="1:78" s="21" customFormat="1" x14ac:dyDescent="0.2">
      <c r="A26" s="21">
        <f t="shared" si="12"/>
        <v>21</v>
      </c>
      <c r="B26" s="21" t="s">
        <v>33</v>
      </c>
      <c r="C26" s="22"/>
      <c r="D26" s="24">
        <v>110382.49128072389</v>
      </c>
      <c r="E26" s="21">
        <v>110225.90405850188</v>
      </c>
      <c r="F26" s="21">
        <v>110069.31683627989</v>
      </c>
      <c r="G26" s="21">
        <v>109912.72961405688</v>
      </c>
      <c r="H26" s="21">
        <v>109958.712966879</v>
      </c>
      <c r="I26" s="21">
        <v>109802.12574465699</v>
      </c>
      <c r="J26" s="21">
        <v>109645.53852243499</v>
      </c>
      <c r="K26" s="21">
        <v>109488.951300213</v>
      </c>
      <c r="L26" s="21">
        <v>119625.03666093831</v>
      </c>
      <c r="M26" s="21">
        <v>121050.59431511891</v>
      </c>
      <c r="N26" s="21">
        <v>120894.00709289691</v>
      </c>
      <c r="O26" s="21">
        <v>120737.4198706749</v>
      </c>
      <c r="P26" s="21">
        <v>121558.8273557519</v>
      </c>
      <c r="R26" s="25">
        <v>5.5500000000000001E-2</v>
      </c>
      <c r="S26" s="4">
        <v>5.2699999999999997E-2</v>
      </c>
      <c r="T26" s="4">
        <f t="shared" si="52"/>
        <v>-2.8000000000000039E-3</v>
      </c>
      <c r="V26" s="21" cm="1">
        <f t="array" ref="V26">SUMPRODUCT(D26:O26*R26/12)</f>
        <v>6298.2918307181117</v>
      </c>
      <c r="W26" s="21" cm="1">
        <f t="array" ref="W26">SUMPRODUCT(D26:O26*S26/12)</f>
        <v>5980.540170789991</v>
      </c>
      <c r="X26" s="21">
        <f t="shared" si="43"/>
        <v>-317.75165992812072</v>
      </c>
      <c r="Y26" s="26">
        <v>0.99999800000000005</v>
      </c>
      <c r="Z26" s="21">
        <f t="shared" si="44"/>
        <v>-317.7510244248009</v>
      </c>
      <c r="AA26" s="21">
        <f t="shared" si="45"/>
        <v>-155.88004098522501</v>
      </c>
      <c r="AC26" s="24">
        <v>121558.8273557519</v>
      </c>
      <c r="AD26" s="21">
        <v>121402.24013352991</v>
      </c>
      <c r="AE26" s="21">
        <v>121245.6529113079</v>
      </c>
      <c r="AF26" s="21">
        <v>121089.0656890859</v>
      </c>
      <c r="AG26" s="21">
        <v>120932.4784668639</v>
      </c>
      <c r="AH26" s="21">
        <v>120775.89124464091</v>
      </c>
      <c r="AI26" s="21">
        <v>121295.08344325531</v>
      </c>
      <c r="AJ26" s="21">
        <v>121138.4962210333</v>
      </c>
      <c r="AK26" s="21">
        <v>120981.9089988113</v>
      </c>
      <c r="AL26" s="21">
        <v>120825.3217765883</v>
      </c>
      <c r="AM26" s="21">
        <v>120668.73455436631</v>
      </c>
      <c r="AN26" s="21">
        <v>120512.1473321443</v>
      </c>
      <c r="AO26" s="21">
        <v>121452.34001592231</v>
      </c>
      <c r="AQ26" s="25">
        <v>5.5500000000000001E-2</v>
      </c>
      <c r="AR26" s="4">
        <v>5.2699999999999997E-2</v>
      </c>
      <c r="AS26" s="4">
        <f t="shared" si="53"/>
        <v>-2.8000000000000039E-3</v>
      </c>
      <c r="AU26" s="21" cm="1">
        <f t="array" ref="AU26">SUMPRODUCT(AC26:AN26*AQ26/12)</f>
        <v>6717.4695475891294</v>
      </c>
      <c r="AV26" s="21" cm="1">
        <f t="array" ref="AV26">SUMPRODUCT(AC26:AN26*AR26/12)</f>
        <v>6378.5701830260723</v>
      </c>
      <c r="AW26" s="21">
        <f t="shared" si="46"/>
        <v>-338.89936456305713</v>
      </c>
      <c r="AX26" s="26">
        <v>0.99999800000000005</v>
      </c>
      <c r="AY26" s="21">
        <f t="shared" si="47"/>
        <v>-338.89868676432803</v>
      </c>
      <c r="AZ26" s="21">
        <f t="shared" si="48"/>
        <v>-487.38394590754837</v>
      </c>
      <c r="BA26" s="1"/>
      <c r="BB26" s="24">
        <v>121452.34001592231</v>
      </c>
      <c r="BC26" s="21">
        <v>121295.7527937003</v>
      </c>
      <c r="BD26" s="21">
        <v>121139.16557147729</v>
      </c>
      <c r="BE26" s="21">
        <v>120982.57834925529</v>
      </c>
      <c r="BF26" s="21">
        <v>120825.9911270333</v>
      </c>
      <c r="BG26" s="21">
        <v>122092.10848326969</v>
      </c>
      <c r="BH26" s="21">
        <v>124112.47950344559</v>
      </c>
      <c r="BI26" s="21">
        <v>123955.8922812236</v>
      </c>
      <c r="BJ26" s="21">
        <v>123799.30505900159</v>
      </c>
      <c r="BK26" s="21">
        <v>123642.7178367798</v>
      </c>
      <c r="BL26" s="21">
        <v>123486.13061455759</v>
      </c>
      <c r="BM26" s="21">
        <v>123329.5433923353</v>
      </c>
      <c r="BN26" s="21">
        <v>128502.66920419119</v>
      </c>
      <c r="BP26" s="25">
        <v>5.5500000000000001E-2</v>
      </c>
      <c r="BQ26" s="4">
        <v>5.2699999999999997E-2</v>
      </c>
      <c r="BR26" s="4">
        <f t="shared" si="54"/>
        <v>-2.8000000000000039E-3</v>
      </c>
      <c r="BT26" s="21" cm="1">
        <f t="array" ref="BT26">SUMPRODUCT(BB26:BM26*BP26/12)</f>
        <v>6799.2772732545072</v>
      </c>
      <c r="BU26" s="21" cm="1">
        <f t="array" ref="BU26">SUMPRODUCT(BB26:BM26*BQ26/12)</f>
        <v>6456.2506720813071</v>
      </c>
      <c r="BV26" s="21">
        <f t="shared" si="49"/>
        <v>-343.02660117320011</v>
      </c>
      <c r="BW26" s="26">
        <v>1</v>
      </c>
      <c r="BX26" s="21">
        <f t="shared" si="50"/>
        <v>-343.02660117320011</v>
      </c>
      <c r="BY26" s="21">
        <f t="shared" si="51"/>
        <v>-827.41471885275757</v>
      </c>
      <c r="BZ26" s="1"/>
    </row>
    <row r="27" spans="1:78" s="21" customFormat="1" x14ac:dyDescent="0.2">
      <c r="A27" s="21">
        <f t="shared" si="12"/>
        <v>22</v>
      </c>
      <c r="B27" s="21" t="s">
        <v>34</v>
      </c>
      <c r="C27" s="22"/>
      <c r="D27" s="24">
        <v>66184.58</v>
      </c>
      <c r="E27" s="21">
        <v>66184.58</v>
      </c>
      <c r="F27" s="21">
        <v>66184.58</v>
      </c>
      <c r="G27" s="21">
        <v>66184.58</v>
      </c>
      <c r="H27" s="21">
        <v>66184.58</v>
      </c>
      <c r="I27" s="21">
        <v>66184.58</v>
      </c>
      <c r="J27" s="21">
        <v>66184.58</v>
      </c>
      <c r="K27" s="21">
        <v>68666.766511502472</v>
      </c>
      <c r="L27" s="21">
        <v>68666.766511502472</v>
      </c>
      <c r="M27" s="21">
        <v>68666.766511502472</v>
      </c>
      <c r="N27" s="21">
        <v>68666.766511502472</v>
      </c>
      <c r="O27" s="21">
        <v>68666.766511502472</v>
      </c>
      <c r="P27" s="21">
        <v>71137.855574522546</v>
      </c>
      <c r="R27" s="25">
        <v>0.1244</v>
      </c>
      <c r="S27" s="4">
        <v>0.1216</v>
      </c>
      <c r="T27" s="4">
        <f t="shared" si="52"/>
        <v>-2.7999999999999969E-3</v>
      </c>
      <c r="V27" s="21" cm="1">
        <f t="array" ref="V27">SUMPRODUCT(D27:O27*R27/12)</f>
        <v>8362.0217528462108</v>
      </c>
      <c r="W27" s="21" cm="1">
        <f t="array" ref="W27">SUMPRODUCT(D27:O27*S27/12)</f>
        <v>8173.8090445827911</v>
      </c>
      <c r="X27" s="21">
        <f t="shared" si="43"/>
        <v>-188.2127082634197</v>
      </c>
      <c r="Y27" s="26">
        <v>0.99999800000000005</v>
      </c>
      <c r="Z27" s="21">
        <f t="shared" si="44"/>
        <v>-188.21233183800319</v>
      </c>
      <c r="AA27" s="21">
        <f t="shared" si="45"/>
        <v>-93.326506330479972</v>
      </c>
      <c r="AC27" s="24">
        <v>71137.855574522546</v>
      </c>
      <c r="AD27" s="21">
        <v>71137.855574522546</v>
      </c>
      <c r="AE27" s="21">
        <v>71137.855574522546</v>
      </c>
      <c r="AF27" s="21">
        <v>71137.855574522546</v>
      </c>
      <c r="AG27" s="21">
        <v>71137.855574522546</v>
      </c>
      <c r="AH27" s="21">
        <v>71137.855574522546</v>
      </c>
      <c r="AI27" s="21">
        <v>71137.855574522546</v>
      </c>
      <c r="AJ27" s="21">
        <v>71137.855574522546</v>
      </c>
      <c r="AK27" s="21">
        <v>71137.855574522546</v>
      </c>
      <c r="AL27" s="21">
        <v>71137.855574522546</v>
      </c>
      <c r="AM27" s="21">
        <v>71137.855574522546</v>
      </c>
      <c r="AN27" s="21">
        <v>71137.855574522546</v>
      </c>
      <c r="AO27" s="21">
        <v>71137.855574522546</v>
      </c>
      <c r="AQ27" s="25">
        <v>0.1244</v>
      </c>
      <c r="AR27" s="4">
        <v>0.1216</v>
      </c>
      <c r="AS27" s="4">
        <f t="shared" si="53"/>
        <v>-2.7999999999999969E-3</v>
      </c>
      <c r="AU27" s="21" cm="1">
        <f t="array" ref="AU27">SUMPRODUCT(AC27:AN27*AQ27/12)</f>
        <v>8849.549233470605</v>
      </c>
      <c r="AV27" s="21" cm="1">
        <f t="array" ref="AV27">SUMPRODUCT(AC27:AN27*AR27/12)</f>
        <v>8650.3632378619404</v>
      </c>
      <c r="AW27" s="21">
        <f t="shared" si="46"/>
        <v>-199.1859956086646</v>
      </c>
      <c r="AX27" s="26">
        <v>0.99999800000000005</v>
      </c>
      <c r="AY27" s="21">
        <f t="shared" si="47"/>
        <v>-199.1855972366734</v>
      </c>
      <c r="AZ27" s="21">
        <f t="shared" si="48"/>
        <v>-287.80513045633904</v>
      </c>
      <c r="BA27" s="1"/>
      <c r="BB27" s="24">
        <v>71137.855574522546</v>
      </c>
      <c r="BC27" s="21">
        <v>71137.855574522546</v>
      </c>
      <c r="BD27" s="21">
        <v>71137.855574522546</v>
      </c>
      <c r="BE27" s="21">
        <v>71137.855574522546</v>
      </c>
      <c r="BF27" s="21">
        <v>71137.855574522546</v>
      </c>
      <c r="BG27" s="21">
        <v>71137.855574522546</v>
      </c>
      <c r="BH27" s="21">
        <v>71137.855574522546</v>
      </c>
      <c r="BI27" s="21">
        <v>71137.855574522546</v>
      </c>
      <c r="BJ27" s="21">
        <v>71137.855574522546</v>
      </c>
      <c r="BK27" s="21">
        <v>71137.855574522546</v>
      </c>
      <c r="BL27" s="21">
        <v>71137.855574522546</v>
      </c>
      <c r="BM27" s="21">
        <v>71137.855574522546</v>
      </c>
      <c r="BN27" s="21">
        <v>71137.855574522546</v>
      </c>
      <c r="BP27" s="25">
        <v>0.1244</v>
      </c>
      <c r="BQ27" s="4">
        <v>0.1216</v>
      </c>
      <c r="BR27" s="4">
        <f t="shared" si="54"/>
        <v>-2.7999999999999969E-3</v>
      </c>
      <c r="BT27" s="21" cm="1">
        <f t="array" ref="BT27">SUMPRODUCT(BB27:BM27*BP27/12)</f>
        <v>8849.549233470605</v>
      </c>
      <c r="BU27" s="21" cm="1">
        <f t="array" ref="BU27">SUMPRODUCT(BB27:BM27*BQ27/12)</f>
        <v>8650.3632378619404</v>
      </c>
      <c r="BV27" s="21">
        <f t="shared" si="49"/>
        <v>-199.1859956086646</v>
      </c>
      <c r="BW27" s="26">
        <v>1</v>
      </c>
      <c r="BX27" s="21">
        <f t="shared" si="50"/>
        <v>-199.1859956086646</v>
      </c>
      <c r="BY27" s="21">
        <f t="shared" si="51"/>
        <v>-486.99092687900804</v>
      </c>
      <c r="BZ27" s="1"/>
    </row>
    <row r="28" spans="1:78" s="21" customFormat="1" x14ac:dyDescent="0.2">
      <c r="A28" s="21">
        <f t="shared" si="12"/>
        <v>23</v>
      </c>
      <c r="B28" s="21" t="s">
        <v>35</v>
      </c>
      <c r="C28" s="22"/>
      <c r="D28" s="24">
        <v>37907.792163725346</v>
      </c>
      <c r="E28" s="21">
        <v>37900.352163725343</v>
      </c>
      <c r="F28" s="21">
        <v>37892.912163725348</v>
      </c>
      <c r="G28" s="21">
        <v>37885.472163725346</v>
      </c>
      <c r="H28" s="21">
        <v>37927.040435319592</v>
      </c>
      <c r="I28" s="21">
        <v>37919.600435319597</v>
      </c>
      <c r="J28" s="21">
        <v>37912.160435319594</v>
      </c>
      <c r="K28" s="21">
        <v>37904.720435319592</v>
      </c>
      <c r="L28" s="21">
        <v>40387.405782300673</v>
      </c>
      <c r="M28" s="21">
        <v>40762.737009768367</v>
      </c>
      <c r="N28" s="21">
        <v>40755.297009768365</v>
      </c>
      <c r="O28" s="21">
        <v>40747.85700976837</v>
      </c>
      <c r="P28" s="21">
        <v>40977.025118168363</v>
      </c>
      <c r="R28" s="25">
        <v>2.9399999999999999E-2</v>
      </c>
      <c r="S28" s="4">
        <v>3.3399999999999999E-2</v>
      </c>
      <c r="T28" s="4">
        <f t="shared" si="52"/>
        <v>4.0000000000000001E-3</v>
      </c>
      <c r="V28" s="21" cm="1">
        <f t="array" ref="V28">SUMPRODUCT(D28:O28*R28/12)</f>
        <v>1141.4632006590743</v>
      </c>
      <c r="W28" s="21" cm="1">
        <f t="array" ref="W28">SUMPRODUCT(D28:O28*S28/12)</f>
        <v>1296.7643163950031</v>
      </c>
      <c r="X28" s="21">
        <f t="shared" si="43"/>
        <v>155.30111573592876</v>
      </c>
      <c r="Y28" s="26">
        <v>0.99999800000000005</v>
      </c>
      <c r="Z28" s="21">
        <f t="shared" si="44"/>
        <v>155.30080513369731</v>
      </c>
      <c r="AA28" s="21">
        <f t="shared" si="45"/>
        <v>76.503491284572618</v>
      </c>
      <c r="AC28" s="24">
        <v>40977.025118168363</v>
      </c>
      <c r="AD28" s="21">
        <v>40969.585118168361</v>
      </c>
      <c r="AE28" s="21">
        <v>40962.145118168359</v>
      </c>
      <c r="AF28" s="21">
        <v>40954.705118168364</v>
      </c>
      <c r="AG28" s="21">
        <v>40947.265118168361</v>
      </c>
      <c r="AH28" s="21">
        <v>40939.825118168359</v>
      </c>
      <c r="AI28" s="21">
        <v>41095.877763424905</v>
      </c>
      <c r="AJ28" s="21">
        <v>41088.437763424903</v>
      </c>
      <c r="AK28" s="21">
        <v>41080.997763424799</v>
      </c>
      <c r="AL28" s="21">
        <v>41073.557763424797</v>
      </c>
      <c r="AM28" s="21">
        <v>41066.117763424802</v>
      </c>
      <c r="AN28" s="21">
        <v>41058.677763424799</v>
      </c>
      <c r="AO28" s="21">
        <v>41316.583799624801</v>
      </c>
      <c r="AQ28" s="25">
        <v>2.9399999999999999E-2</v>
      </c>
      <c r="AR28" s="4">
        <v>3.3399999999999999E-2</v>
      </c>
      <c r="AS28" s="4">
        <f t="shared" si="53"/>
        <v>4.0000000000000001E-3</v>
      </c>
      <c r="AU28" s="21" cm="1">
        <f t="array" ref="AU28">SUMPRODUCT(AC28:AN28*AQ28/12)</f>
        <v>1205.92483235942</v>
      </c>
      <c r="AV28" s="21" cm="1">
        <f t="array" ref="AV28">SUMPRODUCT(AC28:AN28*AR28/12)</f>
        <v>1369.9962381226067</v>
      </c>
      <c r="AW28" s="21">
        <f t="shared" si="46"/>
        <v>164.0714057631867</v>
      </c>
      <c r="AX28" s="26">
        <v>0.99999800000000005</v>
      </c>
      <c r="AY28" s="21">
        <f t="shared" si="47"/>
        <v>164.07107762037518</v>
      </c>
      <c r="AZ28" s="21">
        <f t="shared" si="48"/>
        <v>237.2881658962765</v>
      </c>
      <c r="BA28" s="1"/>
      <c r="BB28" s="24">
        <v>41316.583799624801</v>
      </c>
      <c r="BC28" s="21">
        <v>41309.143799624799</v>
      </c>
      <c r="BD28" s="21">
        <v>41301.703799624804</v>
      </c>
      <c r="BE28" s="21">
        <v>41294.263799624801</v>
      </c>
      <c r="BF28" s="21">
        <v>41286.823799624799</v>
      </c>
      <c r="BG28" s="21">
        <v>41623.58097076969</v>
      </c>
      <c r="BH28" s="21">
        <v>42142.81607275569</v>
      </c>
      <c r="BI28" s="21">
        <v>42135.376072755687</v>
      </c>
      <c r="BJ28" s="21">
        <v>42127.936072755685</v>
      </c>
      <c r="BK28" s="21">
        <v>42120.49607275569</v>
      </c>
      <c r="BL28" s="21">
        <v>42113.056072755688</v>
      </c>
      <c r="BM28" s="21">
        <v>42105.616072755685</v>
      </c>
      <c r="BN28" s="21">
        <v>43387.602547020178</v>
      </c>
      <c r="BP28" s="25">
        <v>2.9399999999999999E-2</v>
      </c>
      <c r="BQ28" s="4">
        <v>3.3399999999999999E-2</v>
      </c>
      <c r="BR28" s="4">
        <f t="shared" si="54"/>
        <v>4.0000000000000001E-3</v>
      </c>
      <c r="BT28" s="21" cm="1">
        <f t="array" ref="BT28">SUMPRODUCT(BB28:BM28*BP28/12)</f>
        <v>1227.1496211932981</v>
      </c>
      <c r="BU28" s="21" cm="1">
        <f t="array" ref="BU28">SUMPRODUCT(BB28:BM28*BQ28/12)</f>
        <v>1394.108753328441</v>
      </c>
      <c r="BV28" s="21">
        <f t="shared" si="49"/>
        <v>166.95913213514291</v>
      </c>
      <c r="BW28" s="26">
        <v>1</v>
      </c>
      <c r="BX28" s="21">
        <f t="shared" si="50"/>
        <v>166.95913213514291</v>
      </c>
      <c r="BY28" s="21">
        <f t="shared" si="51"/>
        <v>402.4812005567519</v>
      </c>
      <c r="BZ28" s="1"/>
    </row>
    <row r="29" spans="1:78" s="21" customFormat="1" x14ac:dyDescent="0.2">
      <c r="A29" s="21">
        <f t="shared" si="12"/>
        <v>24</v>
      </c>
      <c r="B29" s="21" t="s">
        <v>36</v>
      </c>
      <c r="C29" s="22"/>
      <c r="D29" s="24">
        <v>19333.716522777609</v>
      </c>
      <c r="E29" s="21">
        <v>19327.25652277761</v>
      </c>
      <c r="F29" s="21">
        <v>19320.796522777611</v>
      </c>
      <c r="G29" s="21">
        <v>19314.336522777608</v>
      </c>
      <c r="H29" s="21">
        <v>19332.840030701565</v>
      </c>
      <c r="I29" s="21">
        <v>19326.380030701566</v>
      </c>
      <c r="J29" s="21">
        <v>19319.920030701567</v>
      </c>
      <c r="K29" s="21">
        <v>19313.460030701568</v>
      </c>
      <c r="L29" s="21">
        <v>20575.403399464587</v>
      </c>
      <c r="M29" s="21">
        <v>20763.916856497781</v>
      </c>
      <c r="N29" s="21">
        <v>20757.456856497778</v>
      </c>
      <c r="O29" s="21">
        <v>20750.996856497779</v>
      </c>
      <c r="P29" s="21">
        <v>20865.058673997777</v>
      </c>
      <c r="R29" s="25">
        <v>3.7599999999999995E-2</v>
      </c>
      <c r="S29" s="4">
        <v>3.5499999999999997E-2</v>
      </c>
      <c r="T29" s="4">
        <f t="shared" si="52"/>
        <v>-2.0999999999999977E-3</v>
      </c>
      <c r="V29" s="21" cm="1">
        <f t="array" ref="V29">SUMPRODUCT(D29:O29*R29/12)</f>
        <v>743.96763790634031</v>
      </c>
      <c r="W29" s="21" cm="1">
        <f t="array" ref="W29">SUMPRODUCT(D29:O29*S29/12)</f>
        <v>702.41625387433749</v>
      </c>
      <c r="X29" s="21">
        <f t="shared" si="43"/>
        <v>-41.551384032002829</v>
      </c>
      <c r="Y29" s="26">
        <v>0.99999800000000005</v>
      </c>
      <c r="Z29" s="21">
        <f t="shared" si="44"/>
        <v>-41.55130092923477</v>
      </c>
      <c r="AA29" s="21">
        <f t="shared" si="45"/>
        <v>-20.474082564141842</v>
      </c>
      <c r="AC29" s="24">
        <v>20865.058673997777</v>
      </c>
      <c r="AD29" s="21">
        <v>20858.598673997778</v>
      </c>
      <c r="AE29" s="21">
        <v>20852.138673997779</v>
      </c>
      <c r="AF29" s="21">
        <v>20845.67867399778</v>
      </c>
      <c r="AG29" s="21">
        <v>20839.218673997777</v>
      </c>
      <c r="AH29" s="21">
        <v>20832.758673997778</v>
      </c>
      <c r="AI29" s="21">
        <v>20909.57736776274</v>
      </c>
      <c r="AJ29" s="21">
        <v>20903.117367762741</v>
      </c>
      <c r="AK29" s="21">
        <v>20896.657367762742</v>
      </c>
      <c r="AL29" s="21">
        <v>20890.197367762739</v>
      </c>
      <c r="AM29" s="21">
        <v>20883.73736776274</v>
      </c>
      <c r="AN29" s="21">
        <v>20877.277367762741</v>
      </c>
      <c r="AO29" s="21">
        <v>21005.977514062739</v>
      </c>
      <c r="AQ29" s="25">
        <v>3.7599999999999995E-2</v>
      </c>
      <c r="AR29" s="4">
        <v>3.5499999999999997E-2</v>
      </c>
      <c r="AS29" s="4">
        <f t="shared" si="53"/>
        <v>-2.0999999999999977E-3</v>
      </c>
      <c r="AU29" s="21" cm="1">
        <f t="array" ref="AU29">SUMPRODUCT(AC29:AN29*AQ29/12)</f>
        <v>784.75591758509779</v>
      </c>
      <c r="AV29" s="21" cm="1">
        <f t="array" ref="AV29">SUMPRODUCT(AC29:AN29*AR29/12)</f>
        <v>740.92646474124911</v>
      </c>
      <c r="AW29" s="21">
        <f t="shared" si="46"/>
        <v>-43.829452843848685</v>
      </c>
      <c r="AX29" s="26">
        <v>0.99999800000000005</v>
      </c>
      <c r="AY29" s="21">
        <f t="shared" si="47"/>
        <v>-43.829365184943001</v>
      </c>
      <c r="AZ29" s="21">
        <f t="shared" si="48"/>
        <v>-63.458239969088723</v>
      </c>
      <c r="BA29" s="1"/>
      <c r="BB29" s="24">
        <v>21005.977514062739</v>
      </c>
      <c r="BC29" s="21">
        <v>20999.51751406274</v>
      </c>
      <c r="BD29" s="21">
        <v>20993.057514062741</v>
      </c>
      <c r="BE29" s="21">
        <v>20986.597514062742</v>
      </c>
      <c r="BF29" s="21">
        <v>20980.137514062739</v>
      </c>
      <c r="BG29" s="21">
        <v>21149.00178151708</v>
      </c>
      <c r="BH29" s="21">
        <v>21410.815137867201</v>
      </c>
      <c r="BI29" s="21">
        <v>21404.355137867202</v>
      </c>
      <c r="BJ29" s="21">
        <v>21397.895137867203</v>
      </c>
      <c r="BK29" s="21">
        <v>21391.4351378672</v>
      </c>
      <c r="BL29" s="21">
        <v>21384.975137867201</v>
      </c>
      <c r="BM29" s="21">
        <v>21378.515137867202</v>
      </c>
      <c r="BN29" s="21">
        <v>22028.853426881142</v>
      </c>
      <c r="BP29" s="25">
        <v>3.7599999999999995E-2</v>
      </c>
      <c r="BQ29" s="4">
        <v>3.5499999999999997E-2</v>
      </c>
      <c r="BR29" s="4">
        <f t="shared" si="54"/>
        <v>-2.0999999999999977E-3</v>
      </c>
      <c r="BT29" s="21" cm="1">
        <f t="array" ref="BT29">SUMPRODUCT(BB29:BM29*BP29/12)</f>
        <v>797.37781122763954</v>
      </c>
      <c r="BU29" s="21" cm="1">
        <f t="array" ref="BU29">SUMPRODUCT(BB29:BM29*BQ29/12)</f>
        <v>752.8434121963088</v>
      </c>
      <c r="BV29" s="21">
        <f t="shared" si="49"/>
        <v>-44.534399031330736</v>
      </c>
      <c r="BW29" s="26">
        <v>1</v>
      </c>
      <c r="BX29" s="21">
        <f t="shared" si="50"/>
        <v>-44.534399031330736</v>
      </c>
      <c r="BY29" s="21">
        <f t="shared" si="51"/>
        <v>-107.55399408049078</v>
      </c>
      <c r="BZ29" s="1"/>
    </row>
    <row r="30" spans="1:78" s="21" customFormat="1" x14ac:dyDescent="0.2">
      <c r="A30" s="21">
        <f t="shared" si="12"/>
        <v>25</v>
      </c>
      <c r="B30" s="21" t="s">
        <v>37</v>
      </c>
      <c r="C30" s="22"/>
      <c r="D30" s="24">
        <v>3052.1784962791371</v>
      </c>
      <c r="E30" s="21">
        <v>3051.9084962791371</v>
      </c>
      <c r="F30" s="21">
        <v>3051.6384962791371</v>
      </c>
      <c r="G30" s="21">
        <v>3051.3684962791372</v>
      </c>
      <c r="H30" s="21">
        <v>3055.015107377229</v>
      </c>
      <c r="I30" s="21">
        <v>3054.7451073772286</v>
      </c>
      <c r="J30" s="21">
        <v>3054.4751073772286</v>
      </c>
      <c r="K30" s="21">
        <v>3054.2051073772286</v>
      </c>
      <c r="L30" s="21">
        <v>3252.9400702468711</v>
      </c>
      <c r="M30" s="21">
        <v>3283.2601777946052</v>
      </c>
      <c r="N30" s="21">
        <v>3282.9901777946052</v>
      </c>
      <c r="O30" s="21">
        <v>3282.7201777946052</v>
      </c>
      <c r="P30" s="21">
        <v>3301.3595280346049</v>
      </c>
      <c r="R30" s="25">
        <v>3.5200000000000002E-2</v>
      </c>
      <c r="S30" s="4">
        <v>3.78E-2</v>
      </c>
      <c r="T30" s="4">
        <f t="shared" si="52"/>
        <v>2.5999999999999981E-3</v>
      </c>
      <c r="V30" s="21" cm="1">
        <f t="array" ref="V30">SUMPRODUCT(D30:O30*R30/12)</f>
        <v>110.08050538688471</v>
      </c>
      <c r="W30" s="21" cm="1">
        <f t="array" ref="W30">SUMPRODUCT(D30:O30*S30/12)</f>
        <v>118.21145180750686</v>
      </c>
      <c r="X30" s="21">
        <f t="shared" si="43"/>
        <v>8.130946420622152</v>
      </c>
      <c r="Y30" s="26">
        <v>0.99999800000000005</v>
      </c>
      <c r="Z30" s="21">
        <f t="shared" si="44"/>
        <v>8.1309301587293117</v>
      </c>
      <c r="AA30" s="21">
        <f t="shared" si="45"/>
        <v>4.0051135061450793</v>
      </c>
      <c r="AC30" s="24">
        <v>3301.3595280346049</v>
      </c>
      <c r="AD30" s="21">
        <v>3301.0895280346049</v>
      </c>
      <c r="AE30" s="21">
        <v>3300.8195280346049</v>
      </c>
      <c r="AF30" s="21">
        <v>3300.5495280346049</v>
      </c>
      <c r="AG30" s="21">
        <v>3300.2795280346049</v>
      </c>
      <c r="AH30" s="21">
        <v>3300.009528034605</v>
      </c>
      <c r="AI30" s="21">
        <v>3312.805201134197</v>
      </c>
      <c r="AJ30" s="21">
        <v>3312.535201134197</v>
      </c>
      <c r="AK30" s="21">
        <v>3312.265201134197</v>
      </c>
      <c r="AL30" s="21">
        <v>3311.995201134197</v>
      </c>
      <c r="AM30" s="21">
        <v>3311.7252011341971</v>
      </c>
      <c r="AN30" s="21">
        <v>3311.4552011341971</v>
      </c>
      <c r="AO30" s="21">
        <v>3332.3912416541966</v>
      </c>
      <c r="AQ30" s="25">
        <v>3.5200000000000002E-2</v>
      </c>
      <c r="AR30" s="4">
        <v>3.78E-2</v>
      </c>
      <c r="AS30" s="4">
        <f t="shared" si="53"/>
        <v>2.5999999999999981E-3</v>
      </c>
      <c r="AU30" s="21" cm="1">
        <f t="array" ref="AU30">SUMPRODUCT(AC30:AN30*AQ30/12)</f>
        <v>116.38553923337092</v>
      </c>
      <c r="AV30" s="21" cm="1">
        <f t="array" ref="AV30">SUMPRODUCT(AC30:AN30*AR30/12)</f>
        <v>124.98219838129037</v>
      </c>
      <c r="AW30" s="21">
        <f t="shared" si="46"/>
        <v>8.5966591479194534</v>
      </c>
      <c r="AX30" s="26">
        <v>0.99999800000000005</v>
      </c>
      <c r="AY30" s="21">
        <f t="shared" si="47"/>
        <v>8.5966419546011572</v>
      </c>
      <c r="AZ30" s="21">
        <f t="shared" si="48"/>
        <v>12.425974940652408</v>
      </c>
      <c r="BA30" s="1"/>
      <c r="BB30" s="24">
        <v>3332.3912416541966</v>
      </c>
      <c r="BC30" s="21">
        <v>3332.1212416541966</v>
      </c>
      <c r="BD30" s="21">
        <v>3331.8512416541967</v>
      </c>
      <c r="BE30" s="21">
        <v>3331.5812416541967</v>
      </c>
      <c r="BF30" s="21">
        <v>3331.3112416541967</v>
      </c>
      <c r="BG30" s="21">
        <v>3358.5489321760983</v>
      </c>
      <c r="BH30" s="21">
        <v>3400.3696907983267</v>
      </c>
      <c r="BI30" s="21">
        <v>3400.0996907983267</v>
      </c>
      <c r="BJ30" s="21">
        <v>3399.8296907983267</v>
      </c>
      <c r="BK30" s="21">
        <v>3399.5596907983268</v>
      </c>
      <c r="BL30" s="21">
        <v>3399.2896907983268</v>
      </c>
      <c r="BM30" s="21">
        <v>3399.0196907983268</v>
      </c>
      <c r="BN30" s="21">
        <v>3501.7992332592999</v>
      </c>
      <c r="BP30" s="25">
        <v>3.5200000000000002E-2</v>
      </c>
      <c r="BQ30" s="4">
        <v>3.78E-2</v>
      </c>
      <c r="BR30" s="4">
        <f t="shared" si="54"/>
        <v>2.5999999999999981E-3</v>
      </c>
      <c r="BT30" s="21" cm="1">
        <f t="array" ref="BT30">SUMPRODUCT(BB30:BM30*BP30/12)</f>
        <v>118.55352163669534</v>
      </c>
      <c r="BU30" s="21" cm="1">
        <f t="array" ref="BU30">SUMPRODUCT(BB30:BM30*BQ30/12)</f>
        <v>127.3103158484967</v>
      </c>
      <c r="BV30" s="21">
        <f t="shared" si="49"/>
        <v>8.7567942118013633</v>
      </c>
      <c r="BW30" s="26">
        <v>1</v>
      </c>
      <c r="BX30" s="21">
        <f t="shared" si="50"/>
        <v>8.7567942118013633</v>
      </c>
      <c r="BY30" s="21">
        <f t="shared" si="51"/>
        <v>21.085962415242257</v>
      </c>
      <c r="BZ30" s="1"/>
    </row>
    <row r="31" spans="1:78" s="21" customFormat="1" x14ac:dyDescent="0.2">
      <c r="A31" s="21">
        <f t="shared" si="12"/>
        <v>26</v>
      </c>
      <c r="B31" s="21" t="s">
        <v>38</v>
      </c>
      <c r="C31" s="22"/>
      <c r="D31" s="27">
        <f>SUBTOTAL(9,D24:D30)</f>
        <v>271176.3399086459</v>
      </c>
      <c r="E31" s="28">
        <f t="shared" ref="E31:P31" si="55">SUBTOTAL(9,E24:E30)</f>
        <v>271003.2626864239</v>
      </c>
      <c r="F31" s="28">
        <f t="shared" si="55"/>
        <v>270830.1854642019</v>
      </c>
      <c r="G31" s="28">
        <f t="shared" si="55"/>
        <v>270657.10824197892</v>
      </c>
      <c r="H31" s="28">
        <f t="shared" si="55"/>
        <v>270806.39010417089</v>
      </c>
      <c r="I31" s="28">
        <f t="shared" si="55"/>
        <v>270633.31288194889</v>
      </c>
      <c r="J31" s="28">
        <f t="shared" si="55"/>
        <v>270460.23565972684</v>
      </c>
      <c r="K31" s="28">
        <f t="shared" si="55"/>
        <v>272769.34494900733</v>
      </c>
      <c r="L31" s="28">
        <f t="shared" si="55"/>
        <v>290996.02264679811</v>
      </c>
      <c r="M31" s="28">
        <f t="shared" si="55"/>
        <v>293465.18011510104</v>
      </c>
      <c r="N31" s="28">
        <f t="shared" si="55"/>
        <v>293292.10289287911</v>
      </c>
      <c r="O31" s="28">
        <f t="shared" si="55"/>
        <v>293119.02567065711</v>
      </c>
      <c r="P31" s="28">
        <f t="shared" si="55"/>
        <v>296973.36263439409</v>
      </c>
      <c r="R31" s="4"/>
      <c r="S31" s="4"/>
      <c r="T31" s="4"/>
      <c r="V31" s="28">
        <f t="shared" ref="V31:X31" si="56">SUBTOTAL(9,V24:V30)</f>
        <v>17190.143610997296</v>
      </c>
      <c r="W31" s="28">
        <f t="shared" si="56"/>
        <v>17080.454684856992</v>
      </c>
      <c r="X31" s="28">
        <f t="shared" si="56"/>
        <v>-109.68892614030527</v>
      </c>
      <c r="Y31" s="26"/>
      <c r="Z31" s="28">
        <f t="shared" ref="Z31:AA31" si="57">SUBTOTAL(9,Z24:Z30)</f>
        <v>-109.68870676245302</v>
      </c>
      <c r="AA31" s="28">
        <f t="shared" si="57"/>
        <v>-56.017654409434826</v>
      </c>
      <c r="AC31" s="27">
        <f>SUBTOTAL(9,AC24:AC30)</f>
        <v>296973.36263439409</v>
      </c>
      <c r="AD31" s="28">
        <f t="shared" ref="AD31:AO31" si="58">SUBTOTAL(9,AD24:AD30)</f>
        <v>296800.2854121722</v>
      </c>
      <c r="AE31" s="28">
        <f t="shared" si="58"/>
        <v>296627.20818995015</v>
      </c>
      <c r="AF31" s="28">
        <f t="shared" si="58"/>
        <v>296454.1309677281</v>
      </c>
      <c r="AG31" s="28">
        <f t="shared" si="58"/>
        <v>296281.05374550616</v>
      </c>
      <c r="AH31" s="28">
        <f t="shared" si="58"/>
        <v>296107.97652328311</v>
      </c>
      <c r="AI31" s="28">
        <f t="shared" si="58"/>
        <v>297012.31567288074</v>
      </c>
      <c r="AJ31" s="28">
        <f t="shared" si="58"/>
        <v>296839.23845065874</v>
      </c>
      <c r="AK31" s="28">
        <f t="shared" si="58"/>
        <v>296666.16122843669</v>
      </c>
      <c r="AL31" s="28">
        <f t="shared" si="58"/>
        <v>296493.08400621364</v>
      </c>
      <c r="AM31" s="28">
        <f t="shared" si="58"/>
        <v>296320.00678399164</v>
      </c>
      <c r="AN31" s="28">
        <f t="shared" si="58"/>
        <v>296146.92956176965</v>
      </c>
      <c r="AO31" s="28">
        <f t="shared" si="58"/>
        <v>297719.20546831761</v>
      </c>
      <c r="AQ31" s="4"/>
      <c r="AR31" s="4"/>
      <c r="AS31" s="4"/>
      <c r="AU31" s="28">
        <f t="shared" ref="AU31:AW31" si="59">SUBTOTAL(9,AU24:AU30)</f>
        <v>18251.719160729081</v>
      </c>
      <c r="AV31" s="28">
        <f t="shared" si="59"/>
        <v>18145.658880476607</v>
      </c>
      <c r="AW31" s="28">
        <f t="shared" si="59"/>
        <v>-106.06028025247277</v>
      </c>
      <c r="AX31" s="26"/>
      <c r="AY31" s="28">
        <f t="shared" ref="AY31" si="60">SUBTOTAL(9,AY24:AY30)</f>
        <v>-106.0600681319123</v>
      </c>
      <c r="AZ31" s="28">
        <f>SUBTOTAL(9,AZ24:AZ30)</f>
        <v>-163.05021195137533</v>
      </c>
      <c r="BA31" s="1"/>
      <c r="BB31" s="27">
        <f>SUBTOTAL(9,BB24:BB30)</f>
        <v>297719.20546831761</v>
      </c>
      <c r="BC31" s="28">
        <f t="shared" ref="BC31:BN31" si="61">SUBTOTAL(9,BC24:BC30)</f>
        <v>297546.12824609567</v>
      </c>
      <c r="BD31" s="28">
        <f t="shared" si="61"/>
        <v>297373.05102387263</v>
      </c>
      <c r="BE31" s="28">
        <f t="shared" si="61"/>
        <v>297199.97380165063</v>
      </c>
      <c r="BF31" s="28">
        <f t="shared" si="61"/>
        <v>297026.89657942863</v>
      </c>
      <c r="BG31" s="28">
        <f t="shared" si="61"/>
        <v>299119.2303652938</v>
      </c>
      <c r="BH31" s="28">
        <f t="shared" si="61"/>
        <v>302413.01492285897</v>
      </c>
      <c r="BI31" s="28">
        <f t="shared" si="61"/>
        <v>302239.93770063698</v>
      </c>
      <c r="BJ31" s="28">
        <f t="shared" si="61"/>
        <v>302066.86047841492</v>
      </c>
      <c r="BK31" s="28">
        <f t="shared" si="61"/>
        <v>301893.78325619322</v>
      </c>
      <c r="BL31" s="28">
        <f t="shared" si="61"/>
        <v>301720.70603397099</v>
      </c>
      <c r="BM31" s="28">
        <f t="shared" si="61"/>
        <v>301547.62881174864</v>
      </c>
      <c r="BN31" s="28">
        <f t="shared" si="61"/>
        <v>309857.41170330043</v>
      </c>
      <c r="BP31" s="4"/>
      <c r="BQ31" s="4"/>
      <c r="BR31" s="4"/>
      <c r="BT31" s="28">
        <f t="shared" ref="BT31:BV31" si="62">SUBTOTAL(9,BT24:BT30)</f>
        <v>18379.836641914811</v>
      </c>
      <c r="BU31" s="28">
        <f t="shared" si="62"/>
        <v>18276.973493007754</v>
      </c>
      <c r="BV31" s="28">
        <f t="shared" si="62"/>
        <v>-102.86314890705565</v>
      </c>
      <c r="BW31" s="26"/>
      <c r="BX31" s="28">
        <f t="shared" ref="BX31:BY31" si="63">SUBTOTAL(9,BX24:BX30)</f>
        <v>-102.86314890705565</v>
      </c>
      <c r="BY31" s="28">
        <f t="shared" si="63"/>
        <v>-267.35096434941522</v>
      </c>
      <c r="BZ31" s="1"/>
    </row>
    <row r="32" spans="1:78" s="21" customFormat="1" x14ac:dyDescent="0.2">
      <c r="A32" s="21">
        <f t="shared" si="12"/>
        <v>27</v>
      </c>
      <c r="C32" s="22"/>
      <c r="D32" s="24"/>
      <c r="R32" s="4"/>
      <c r="S32" s="4"/>
      <c r="T32" s="4"/>
      <c r="AC32" s="24"/>
      <c r="AQ32" s="4"/>
      <c r="AR32" s="4"/>
      <c r="AS32" s="4"/>
      <c r="BA32" s="1"/>
      <c r="BB32" s="24"/>
      <c r="BP32" s="4"/>
      <c r="BQ32" s="4"/>
      <c r="BR32" s="4"/>
      <c r="BZ32" s="1"/>
    </row>
    <row r="33" spans="1:78" s="21" customFormat="1" x14ac:dyDescent="0.2">
      <c r="A33" s="21">
        <f t="shared" si="12"/>
        <v>28</v>
      </c>
      <c r="B33" s="21" t="s">
        <v>39</v>
      </c>
      <c r="C33" s="22"/>
      <c r="D33" s="24">
        <v>11336.17419469619</v>
      </c>
      <c r="E33" s="21">
        <v>11335.31419469619</v>
      </c>
      <c r="F33" s="21">
        <v>11334.454194696189</v>
      </c>
      <c r="G33" s="21">
        <v>11333.59419469619</v>
      </c>
      <c r="H33" s="21">
        <v>11332.73419469619</v>
      </c>
      <c r="I33" s="21">
        <v>11331.874194696189</v>
      </c>
      <c r="J33" s="21">
        <v>11331.01419469619</v>
      </c>
      <c r="K33" s="21">
        <v>11330.15419469619</v>
      </c>
      <c r="L33" s="21">
        <v>11329.294194696189</v>
      </c>
      <c r="M33" s="21">
        <v>11328.43419469619</v>
      </c>
      <c r="N33" s="21">
        <v>11327.57419469619</v>
      </c>
      <c r="O33" s="21">
        <v>11326.714194696189</v>
      </c>
      <c r="P33" s="21">
        <v>11635.244154031932</v>
      </c>
      <c r="R33" s="25">
        <v>1.77E-2</v>
      </c>
      <c r="S33" s="4">
        <v>1.9699999999999999E-2</v>
      </c>
      <c r="T33" s="4">
        <f>+S33-R33</f>
        <v>1.9999999999999983E-3</v>
      </c>
      <c r="V33" s="21" cm="1">
        <f t="array" ref="V33">SUMPRODUCT(D33:O33*R33/12)</f>
        <v>200.56656224612257</v>
      </c>
      <c r="W33" s="21" cm="1">
        <f t="array" ref="W33">SUMPRODUCT(D33:O33*S33/12)</f>
        <v>223.22945063551492</v>
      </c>
      <c r="X33" s="21">
        <f t="shared" ref="X33:X39" si="64">+W33-V33</f>
        <v>22.66288838939235</v>
      </c>
      <c r="Y33" s="26">
        <v>0.99999800000000005</v>
      </c>
      <c r="Z33" s="21">
        <f t="shared" ref="Z33:Z39" si="65">+Y33*X33</f>
        <v>22.662843063615572</v>
      </c>
      <c r="AA33" s="21">
        <f t="shared" ref="AA33:AA39" si="66">(D33*T33*12+E33*T33*11+F33*T33*10+G33*T33*9+H33*T33*8+I33*T33*7+J33*T33*6+K33*T33*5+L33*T33*4+M33*T33*3+N33*T33*2+O33*T33*1)/12/13*Y33</f>
        <v>11.332998195321125</v>
      </c>
      <c r="AC33" s="24">
        <v>11635.244154031932</v>
      </c>
      <c r="AD33" s="21">
        <v>11634.384154031932</v>
      </c>
      <c r="AE33" s="21">
        <v>11633.524154031933</v>
      </c>
      <c r="AF33" s="21">
        <v>11632.664154031932</v>
      </c>
      <c r="AG33" s="21">
        <v>11631.804154031932</v>
      </c>
      <c r="AH33" s="21">
        <v>11630.944154031933</v>
      </c>
      <c r="AI33" s="21">
        <v>11630.084154031932</v>
      </c>
      <c r="AJ33" s="21">
        <v>11629.224154031932</v>
      </c>
      <c r="AK33" s="21">
        <v>12497.09043749358</v>
      </c>
      <c r="AL33" s="21">
        <v>12496.230437493579</v>
      </c>
      <c r="AM33" s="21">
        <v>12495.370437493579</v>
      </c>
      <c r="AN33" s="21">
        <v>12545.798807311359</v>
      </c>
      <c r="AO33" s="21">
        <v>12912.443795363379</v>
      </c>
      <c r="AQ33" s="25">
        <v>1.77E-2</v>
      </c>
      <c r="AR33" s="4">
        <v>1.9699999999999999E-2</v>
      </c>
      <c r="AS33" s="4">
        <f>+AR33-AQ33</f>
        <v>1.9999999999999983E-3</v>
      </c>
      <c r="AU33" s="21" cm="1">
        <f t="array" ref="AU33">SUMPRODUCT(AC33:AN33*AQ33/12)</f>
        <v>211.06123594427015</v>
      </c>
      <c r="AV33" s="21" cm="1">
        <f t="array" ref="AV33">SUMPRODUCT(AC33:AN33*AR33/12)</f>
        <v>234.90996316961139</v>
      </c>
      <c r="AW33" s="21">
        <f t="shared" ref="AW33:AW39" si="67">+AV33-AU33</f>
        <v>23.848727225341236</v>
      </c>
      <c r="AX33" s="26">
        <v>0.99999800000000005</v>
      </c>
      <c r="AY33" s="21">
        <f t="shared" ref="AY33:AY39" si="68">+AX33*AW33</f>
        <v>23.848679527886787</v>
      </c>
      <c r="AZ33" s="21">
        <f t="shared" ref="AZ33:AZ39" si="69">(AC33*AS33*12+AD33*AS33*11+AE33*AS33*10+AF33*AS33*9+AG33*AS33*8+AH33*AS33*7+AI33*AS33*6+AJ33*AS33*5+AK33*AS33*4+AL33*AS33*3+AM33*AS33*2+AN33*AS33*1)/12/13*AX33+Z33</f>
        <v>34.406943103816261</v>
      </c>
      <c r="BA33" s="1"/>
      <c r="BB33" s="24">
        <v>12912.443795363379</v>
      </c>
      <c r="BC33" s="21">
        <v>12911.58379536338</v>
      </c>
      <c r="BD33" s="21">
        <v>12910.723795363379</v>
      </c>
      <c r="BE33" s="21">
        <v>12909.863795363379</v>
      </c>
      <c r="BF33" s="21">
        <v>12909.00379536338</v>
      </c>
      <c r="BG33" s="21">
        <v>12908.143795363379</v>
      </c>
      <c r="BH33" s="21">
        <v>13021.098386649021</v>
      </c>
      <c r="BI33" s="21">
        <v>13020.23838664902</v>
      </c>
      <c r="BJ33" s="21">
        <v>13033.825049832089</v>
      </c>
      <c r="BK33" s="21">
        <v>13234.49463358265</v>
      </c>
      <c r="BL33" s="21">
        <v>13233.634633582649</v>
      </c>
      <c r="BM33" s="21">
        <v>13232.77463358265</v>
      </c>
      <c r="BN33" s="21">
        <v>13469.428333882648</v>
      </c>
      <c r="BP33" s="25">
        <v>1.77E-2</v>
      </c>
      <c r="BQ33" s="4">
        <v>1.9699999999999999E-2</v>
      </c>
      <c r="BR33" s="4">
        <f>+BQ33-BP33</f>
        <v>1.9999999999999983E-3</v>
      </c>
      <c r="BT33" s="21" cm="1">
        <f t="array" ref="BT33">SUMPRODUCT(BB33:BM33*BP33/12)</f>
        <v>230.45079703168608</v>
      </c>
      <c r="BU33" s="21" cm="1">
        <f t="array" ref="BU33">SUMPRODUCT(BB33:BM33*BQ33/12)</f>
        <v>256.49043511436241</v>
      </c>
      <c r="BV33" s="21">
        <f t="shared" ref="BV33:BV39" si="70">+BU33-BT33</f>
        <v>26.039638082676333</v>
      </c>
      <c r="BW33" s="26">
        <v>1</v>
      </c>
      <c r="BX33" s="21">
        <f t="shared" ref="BX33:BX39" si="71">+BW33*BV33</f>
        <v>26.039638082676333</v>
      </c>
      <c r="BY33" s="21">
        <f t="shared" ref="BY33:BY39" si="72">(BB33*BR33*12+BC33*BR33*11+BD33*BR33*10+BE33*BR33*9+BF33*BR33*8+BG33*BR33*7+BH33*BR33*6+BI33*BR33*5+BJ33*BR33*4+BK33*BR33*3+BL33*BR33*2+BM33*BR33*1)/12/13*BW33+AY33+Z33</f>
        <v>59.468809855472557</v>
      </c>
      <c r="BZ33" s="1"/>
    </row>
    <row r="34" spans="1:78" s="21" customFormat="1" x14ac:dyDescent="0.2">
      <c r="A34" s="21">
        <f t="shared" si="12"/>
        <v>29</v>
      </c>
      <c r="B34" s="21" t="s">
        <v>40</v>
      </c>
      <c r="C34" s="22"/>
      <c r="D34" s="24">
        <v>15089.461137735028</v>
      </c>
      <c r="E34" s="21">
        <v>15088.631137735028</v>
      </c>
      <c r="F34" s="21">
        <v>15087.801137735029</v>
      </c>
      <c r="G34" s="21">
        <v>15086.971137735029</v>
      </c>
      <c r="H34" s="21">
        <v>15086.141137735029</v>
      </c>
      <c r="I34" s="21">
        <v>15085.311137735027</v>
      </c>
      <c r="J34" s="21">
        <v>15084.481137735027</v>
      </c>
      <c r="K34" s="21">
        <v>15083.651137735027</v>
      </c>
      <c r="L34" s="21">
        <v>15082.821137735027</v>
      </c>
      <c r="M34" s="21">
        <v>15081.991137735027</v>
      </c>
      <c r="N34" s="21">
        <v>15081.161137735027</v>
      </c>
      <c r="O34" s="21">
        <v>15080.331137735027</v>
      </c>
      <c r="P34" s="21">
        <v>15491.169849412992</v>
      </c>
      <c r="R34" s="25">
        <v>-4.8899999999999999E-2</v>
      </c>
      <c r="S34" s="4">
        <v>0.02</v>
      </c>
      <c r="T34" s="4">
        <f t="shared" ref="T34:T39" si="73">+S34-R34</f>
        <v>6.8900000000000003E-2</v>
      </c>
      <c r="V34" s="21" cm="1">
        <f t="array" ref="V34">SUMPRODUCT(D34:O34*R34/12)</f>
        <v>-737.6514211352428</v>
      </c>
      <c r="W34" s="21" cm="1">
        <f t="array" ref="W34">SUMPRODUCT(D34:O34*S34/12)</f>
        <v>301.69792275470053</v>
      </c>
      <c r="X34" s="21">
        <f t="shared" si="64"/>
        <v>1039.3493438899434</v>
      </c>
      <c r="Y34" s="26">
        <v>0.99999800000000005</v>
      </c>
      <c r="Z34" s="21">
        <f t="shared" si="65"/>
        <v>1039.3472651912557</v>
      </c>
      <c r="AA34" s="21">
        <f t="shared" si="66"/>
        <v>519.72605390745173</v>
      </c>
      <c r="AC34" s="24">
        <v>15491.169849412992</v>
      </c>
      <c r="AD34" s="21">
        <v>15490.339849412992</v>
      </c>
      <c r="AE34" s="21">
        <v>15489.509849412992</v>
      </c>
      <c r="AF34" s="21">
        <v>15488.679849412993</v>
      </c>
      <c r="AG34" s="21">
        <v>15487.849849412993</v>
      </c>
      <c r="AH34" s="21">
        <v>15487.019849412993</v>
      </c>
      <c r="AI34" s="21">
        <v>15486.189849412993</v>
      </c>
      <c r="AJ34" s="21">
        <v>15485.359849412993</v>
      </c>
      <c r="AK34" s="21">
        <v>16640.430319365729</v>
      </c>
      <c r="AL34" s="21">
        <v>16639.600319365731</v>
      </c>
      <c r="AM34" s="21">
        <v>16638.770319365729</v>
      </c>
      <c r="AN34" s="21">
        <v>16706.182915862999</v>
      </c>
      <c r="AO34" s="21">
        <v>17194.342630947893</v>
      </c>
      <c r="AQ34" s="25">
        <v>-4.8899999999999999E-2</v>
      </c>
      <c r="AR34" s="4">
        <v>0.02</v>
      </c>
      <c r="AS34" s="4">
        <f t="shared" ref="AS34:AS39" si="74">+AR34-AQ34</f>
        <v>6.8900000000000003E-2</v>
      </c>
      <c r="AU34" s="21" cm="1">
        <f t="array" ref="AU34">SUMPRODUCT(AC34:AN34*AQ34/12)</f>
        <v>-776.4142433772513</v>
      </c>
      <c r="AV34" s="21" cm="1">
        <f t="array" ref="AV34">SUMPRODUCT(AC34:AN34*AR34/12)</f>
        <v>317.55183778210687</v>
      </c>
      <c r="AW34" s="21">
        <f t="shared" si="67"/>
        <v>1093.9660811593581</v>
      </c>
      <c r="AX34" s="26">
        <v>0.99999800000000005</v>
      </c>
      <c r="AY34" s="21">
        <f t="shared" si="68"/>
        <v>1093.9638932271957</v>
      </c>
      <c r="AZ34" s="21">
        <f t="shared" si="69"/>
        <v>1578.0475138232923</v>
      </c>
      <c r="BA34" s="1"/>
      <c r="BB34" s="24">
        <v>17194.342630947893</v>
      </c>
      <c r="BC34" s="21">
        <v>17193.512630947891</v>
      </c>
      <c r="BD34" s="21">
        <v>17192.682630947893</v>
      </c>
      <c r="BE34" s="21">
        <v>17191.852630947891</v>
      </c>
      <c r="BF34" s="21">
        <v>17191.022630947893</v>
      </c>
      <c r="BG34" s="21">
        <v>17190.192630947891</v>
      </c>
      <c r="BH34" s="21">
        <v>17340.801540889552</v>
      </c>
      <c r="BI34" s="21">
        <v>17339.97154088955</v>
      </c>
      <c r="BJ34" s="21">
        <v>17358.363914750171</v>
      </c>
      <c r="BK34" s="21">
        <v>17625.684177616011</v>
      </c>
      <c r="BL34" s="21">
        <v>17624.854177616013</v>
      </c>
      <c r="BM34" s="21">
        <v>17624.024177616011</v>
      </c>
      <c r="BN34" s="21">
        <v>17939.22139061601</v>
      </c>
      <c r="BP34" s="25">
        <v>-4.8899999999999999E-2</v>
      </c>
      <c r="BQ34" s="4">
        <v>0.02</v>
      </c>
      <c r="BR34" s="4">
        <f t="shared" ref="BR34:BR39" si="75">+BQ34-BP34</f>
        <v>6.8900000000000003E-2</v>
      </c>
      <c r="BT34" s="21" cm="1">
        <f t="array" ref="BT34">SUMPRODUCT(BB34:BM34*BP34/12)</f>
        <v>-847.87426915888852</v>
      </c>
      <c r="BU34" s="21" cm="1">
        <f t="array" ref="BU34">SUMPRODUCT(BB34:BM34*BQ34/12)</f>
        <v>346.7788421917744</v>
      </c>
      <c r="BV34" s="21">
        <f t="shared" si="70"/>
        <v>1194.653111350663</v>
      </c>
      <c r="BW34" s="26">
        <v>1</v>
      </c>
      <c r="BX34" s="21">
        <f t="shared" si="71"/>
        <v>1194.653111350663</v>
      </c>
      <c r="BY34" s="21">
        <f t="shared" si="72"/>
        <v>2727.751512125461</v>
      </c>
      <c r="BZ34" s="1"/>
    </row>
    <row r="35" spans="1:78" s="21" customFormat="1" x14ac:dyDescent="0.2">
      <c r="A35" s="21">
        <f t="shared" si="12"/>
        <v>30</v>
      </c>
      <c r="B35" s="21" t="s">
        <v>41</v>
      </c>
      <c r="C35" s="22"/>
      <c r="D35" s="24">
        <v>128203.89795263371</v>
      </c>
      <c r="E35" s="21">
        <v>128194.7271193007</v>
      </c>
      <c r="F35" s="21">
        <v>128185.5562859677</v>
      </c>
      <c r="G35" s="21">
        <v>128176.38545263371</v>
      </c>
      <c r="H35" s="21">
        <v>128167.21461930071</v>
      </c>
      <c r="I35" s="21">
        <v>128158.0437859677</v>
      </c>
      <c r="J35" s="21">
        <v>128148.87295263371</v>
      </c>
      <c r="K35" s="21">
        <v>128139.70211930071</v>
      </c>
      <c r="L35" s="21">
        <v>128130.53128596771</v>
      </c>
      <c r="M35" s="21">
        <v>128121.36045263371</v>
      </c>
      <c r="N35" s="21">
        <v>128112.18961930071</v>
      </c>
      <c r="O35" s="21">
        <v>128103.01878596771</v>
      </c>
      <c r="P35" s="21">
        <v>131153.63326190785</v>
      </c>
      <c r="R35" s="25">
        <v>5.7999999999999996E-2</v>
      </c>
      <c r="S35" s="4">
        <v>4.5400000000000003E-2</v>
      </c>
      <c r="T35" s="4">
        <f t="shared" si="73"/>
        <v>-1.2599999999999993E-2</v>
      </c>
      <c r="V35" s="21" cm="1">
        <f t="array" ref="V35">SUMPRODUCT(D35:O35*R35/12)</f>
        <v>7432.9005854194411</v>
      </c>
      <c r="W35" s="21" cm="1">
        <f t="array" ref="W35">SUMPRODUCT(D35:O35*S35/12)</f>
        <v>5818.1670099662524</v>
      </c>
      <c r="X35" s="21">
        <f t="shared" si="64"/>
        <v>-1614.7335754531887</v>
      </c>
      <c r="Y35" s="26">
        <v>0.99999800000000005</v>
      </c>
      <c r="Z35" s="21">
        <f t="shared" si="65"/>
        <v>-1614.7303459860379</v>
      </c>
      <c r="AA35" s="21">
        <f t="shared" si="66"/>
        <v>-807.4710959061722</v>
      </c>
      <c r="AC35" s="24">
        <v>131153.63326190785</v>
      </c>
      <c r="AD35" s="21">
        <v>131144.46242857486</v>
      </c>
      <c r="AE35" s="21">
        <v>131135.29159524184</v>
      </c>
      <c r="AF35" s="21">
        <v>131126.12076190783</v>
      </c>
      <c r="AG35" s="21">
        <v>131116.94992857485</v>
      </c>
      <c r="AH35" s="21">
        <v>131107.77909524186</v>
      </c>
      <c r="AI35" s="21">
        <v>131098.60826190785</v>
      </c>
      <c r="AJ35" s="21">
        <v>131089.43742857483</v>
      </c>
      <c r="AK35" s="21">
        <v>139671.70357135282</v>
      </c>
      <c r="AL35" s="21">
        <v>139662.53273801881</v>
      </c>
      <c r="AM35" s="21">
        <v>139653.36190468579</v>
      </c>
      <c r="AN35" s="21">
        <v>140151.41691744849</v>
      </c>
      <c r="AO35" s="21">
        <v>143776.75477972362</v>
      </c>
      <c r="AQ35" s="25">
        <v>5.7999999999999996E-2</v>
      </c>
      <c r="AR35" s="4">
        <v>4.5400000000000003E-2</v>
      </c>
      <c r="AS35" s="4">
        <f t="shared" si="74"/>
        <v>-1.2599999999999993E-2</v>
      </c>
      <c r="AU35" s="21" cm="1">
        <f t="array" ref="AU35">SUMPRODUCT(AC35:AN35*AQ35/12)</f>
        <v>7772.5379398182813</v>
      </c>
      <c r="AV35" s="21" cm="1">
        <f t="array" ref="AV35">SUMPRODUCT(AC35:AN35*AR35/12)</f>
        <v>6084.0210770301746</v>
      </c>
      <c r="AW35" s="21">
        <f t="shared" si="67"/>
        <v>-1688.5168627881067</v>
      </c>
      <c r="AX35" s="26">
        <v>0.99999800000000005</v>
      </c>
      <c r="AY35" s="21">
        <f t="shared" si="68"/>
        <v>-1688.5134857543812</v>
      </c>
      <c r="AZ35" s="21">
        <f t="shared" si="69"/>
        <v>-2447.7649290126042</v>
      </c>
      <c r="BA35" s="1"/>
      <c r="BB35" s="24">
        <v>143776.75477972362</v>
      </c>
      <c r="BC35" s="21">
        <v>143767.5839463906</v>
      </c>
      <c r="BD35" s="21">
        <v>143758.41311305761</v>
      </c>
      <c r="BE35" s="21">
        <v>143749.24227972361</v>
      </c>
      <c r="BF35" s="21">
        <v>143740.07144639059</v>
      </c>
      <c r="BG35" s="21">
        <v>143730.9006130576</v>
      </c>
      <c r="BH35" s="21">
        <v>144847.33064773251</v>
      </c>
      <c r="BI35" s="21">
        <v>144838.15981439952</v>
      </c>
      <c r="BJ35" s="21">
        <v>144971.86322307281</v>
      </c>
      <c r="BK35" s="21">
        <v>146955.77419559169</v>
      </c>
      <c r="BL35" s="21">
        <v>146946.6033622587</v>
      </c>
      <c r="BM35" s="21">
        <v>146937.43252892571</v>
      </c>
      <c r="BN35" s="21">
        <v>149277.1969365917</v>
      </c>
      <c r="BP35" s="25">
        <v>5.7999999999999996E-2</v>
      </c>
      <c r="BQ35" s="4">
        <v>4.5400000000000003E-2</v>
      </c>
      <c r="BR35" s="4">
        <f t="shared" si="75"/>
        <v>-1.2599999999999993E-2</v>
      </c>
      <c r="BT35" s="21" cm="1">
        <f t="array" ref="BT35">SUMPRODUCT(BB35:BM35*BP35/12)</f>
        <v>8400.4306280932342</v>
      </c>
      <c r="BU35" s="21" cm="1">
        <f t="array" ref="BU35">SUMPRODUCT(BB35:BM35*BQ35/12)</f>
        <v>6575.5094916453945</v>
      </c>
      <c r="BV35" s="21">
        <f t="shared" si="70"/>
        <v>-1824.9211364478397</v>
      </c>
      <c r="BW35" s="26">
        <v>1</v>
      </c>
      <c r="BX35" s="21">
        <f t="shared" si="71"/>
        <v>-1824.9211364478397</v>
      </c>
      <c r="BY35" s="21">
        <f t="shared" si="72"/>
        <v>-4211.8160093763354</v>
      </c>
      <c r="BZ35" s="1"/>
    </row>
    <row r="36" spans="1:78" s="21" customFormat="1" x14ac:dyDescent="0.2">
      <c r="A36" s="21">
        <f t="shared" si="12"/>
        <v>31</v>
      </c>
      <c r="B36" s="21" t="s">
        <v>42</v>
      </c>
      <c r="C36" s="22"/>
      <c r="D36" s="24">
        <v>15094.248573999999</v>
      </c>
      <c r="E36" s="21">
        <v>15094.248573999999</v>
      </c>
      <c r="F36" s="21">
        <v>15094.248573999999</v>
      </c>
      <c r="G36" s="21">
        <v>15094.248573999999</v>
      </c>
      <c r="H36" s="21">
        <v>15094.248573999999</v>
      </c>
      <c r="I36" s="21">
        <v>15094.248573999999</v>
      </c>
      <c r="J36" s="21">
        <v>15094.248573999999</v>
      </c>
      <c r="K36" s="21">
        <v>15094.248573999999</v>
      </c>
      <c r="L36" s="21">
        <v>15094.248573999999</v>
      </c>
      <c r="M36" s="21">
        <v>15094.248573999999</v>
      </c>
      <c r="N36" s="21">
        <v>15094.248573999999</v>
      </c>
      <c r="O36" s="21">
        <v>15094.248573999999</v>
      </c>
      <c r="P36" s="21">
        <v>15094.248573999999</v>
      </c>
      <c r="R36" s="25">
        <v>0.15229999999999999</v>
      </c>
      <c r="S36" s="4">
        <v>7.17E-2</v>
      </c>
      <c r="T36" s="4">
        <f t="shared" si="73"/>
        <v>-8.0599999999999991E-2</v>
      </c>
      <c r="V36" s="21" cm="1">
        <f t="array" ref="V36">SUMPRODUCT(D36:O36*R36/12)</f>
        <v>2298.8540578202001</v>
      </c>
      <c r="W36" s="21" cm="1">
        <f t="array" ref="W36">SUMPRODUCT(D36:O36*S36/12)</f>
        <v>1082.2576227558</v>
      </c>
      <c r="X36" s="21">
        <f t="shared" si="64"/>
        <v>-1216.5964350644001</v>
      </c>
      <c r="Y36" s="26">
        <v>0.99999800000000005</v>
      </c>
      <c r="Z36" s="21">
        <f t="shared" si="65"/>
        <v>-1216.5940018715301</v>
      </c>
      <c r="AA36" s="21">
        <f t="shared" si="66"/>
        <v>-608.29700093576491</v>
      </c>
      <c r="AC36" s="24">
        <v>15094.248573999999</v>
      </c>
      <c r="AD36" s="21">
        <v>15094.248573999999</v>
      </c>
      <c r="AE36" s="21">
        <v>15094.248573999999</v>
      </c>
      <c r="AF36" s="21">
        <v>15094.248573999999</v>
      </c>
      <c r="AG36" s="21">
        <v>15094.248573999999</v>
      </c>
      <c r="AH36" s="21">
        <v>15094.248573999999</v>
      </c>
      <c r="AI36" s="21">
        <v>15094.248573999999</v>
      </c>
      <c r="AJ36" s="21">
        <v>15094.248573999999</v>
      </c>
      <c r="AK36" s="21">
        <v>15094.248573999999</v>
      </c>
      <c r="AL36" s="21">
        <v>15094.248573999999</v>
      </c>
      <c r="AM36" s="21">
        <v>15094.248573999999</v>
      </c>
      <c r="AN36" s="21">
        <v>15094.248573999999</v>
      </c>
      <c r="AO36" s="21">
        <v>15094.248573999999</v>
      </c>
      <c r="AQ36" s="25">
        <v>0.15229999999999999</v>
      </c>
      <c r="AR36" s="4">
        <v>7.17E-2</v>
      </c>
      <c r="AS36" s="4">
        <f t="shared" si="74"/>
        <v>-8.0599999999999991E-2</v>
      </c>
      <c r="AU36" s="21" cm="1">
        <f t="array" ref="AU36">SUMPRODUCT(AC36:AN36*AQ36/12)</f>
        <v>2298.8540578202001</v>
      </c>
      <c r="AV36" s="21" cm="1">
        <f t="array" ref="AV36">SUMPRODUCT(AC36:AN36*AR36/12)</f>
        <v>1082.2576227558</v>
      </c>
      <c r="AW36" s="21">
        <f t="shared" si="67"/>
        <v>-1216.5964350644001</v>
      </c>
      <c r="AX36" s="26">
        <v>0.99999800000000005</v>
      </c>
      <c r="AY36" s="21">
        <f t="shared" si="68"/>
        <v>-1216.5940018715301</v>
      </c>
      <c r="AZ36" s="21">
        <f t="shared" si="69"/>
        <v>-1824.8910028072951</v>
      </c>
      <c r="BA36" s="1"/>
      <c r="BB36" s="24">
        <v>15094.248573999999</v>
      </c>
      <c r="BC36" s="21">
        <v>15094.248573999999</v>
      </c>
      <c r="BD36" s="21">
        <v>15094.248573999999</v>
      </c>
      <c r="BE36" s="21">
        <v>15094.248573999999</v>
      </c>
      <c r="BF36" s="21">
        <v>15094.248573999999</v>
      </c>
      <c r="BG36" s="21">
        <v>15094.248573999999</v>
      </c>
      <c r="BH36" s="21">
        <v>15094.248573999999</v>
      </c>
      <c r="BI36" s="21">
        <v>15094.248573999999</v>
      </c>
      <c r="BJ36" s="21">
        <v>15094.248573999999</v>
      </c>
      <c r="BK36" s="21">
        <v>15094.248573999999</v>
      </c>
      <c r="BL36" s="21">
        <v>15094.248573999999</v>
      </c>
      <c r="BM36" s="21">
        <v>15094.248573999999</v>
      </c>
      <c r="BN36" s="21">
        <v>15094.248573999999</v>
      </c>
      <c r="BP36" s="25">
        <v>0.15229999999999999</v>
      </c>
      <c r="BQ36" s="4">
        <v>7.17E-2</v>
      </c>
      <c r="BR36" s="4">
        <f t="shared" si="75"/>
        <v>-8.0599999999999991E-2</v>
      </c>
      <c r="BT36" s="21" cm="1">
        <f t="array" ref="BT36">SUMPRODUCT(BB36:BM36*BP36/12)</f>
        <v>2298.8540578202001</v>
      </c>
      <c r="BU36" s="21" cm="1">
        <f t="array" ref="BU36">SUMPRODUCT(BB36:BM36*BQ36/12)</f>
        <v>1082.2576227558</v>
      </c>
      <c r="BV36" s="21">
        <f t="shared" si="70"/>
        <v>-1216.5964350644001</v>
      </c>
      <c r="BW36" s="26">
        <v>1</v>
      </c>
      <c r="BX36" s="21">
        <f t="shared" si="71"/>
        <v>-1216.5964350644001</v>
      </c>
      <c r="BY36" s="21">
        <f t="shared" si="72"/>
        <v>-3041.48622127526</v>
      </c>
      <c r="BZ36" s="1"/>
    </row>
    <row r="37" spans="1:78" s="21" customFormat="1" x14ac:dyDescent="0.2">
      <c r="A37" s="21">
        <f t="shared" si="12"/>
        <v>32</v>
      </c>
      <c r="B37" s="21" t="s">
        <v>43</v>
      </c>
      <c r="C37" s="22"/>
      <c r="D37" s="24">
        <v>54825.568138035647</v>
      </c>
      <c r="E37" s="21">
        <v>54825.328138035649</v>
      </c>
      <c r="F37" s="21">
        <v>54825.088138035644</v>
      </c>
      <c r="G37" s="21">
        <v>54824.848138035646</v>
      </c>
      <c r="H37" s="21">
        <v>54824.608138035648</v>
      </c>
      <c r="I37" s="21">
        <v>54824.36813803565</v>
      </c>
      <c r="J37" s="21">
        <v>54824.128138035645</v>
      </c>
      <c r="K37" s="21">
        <v>54823.888138035647</v>
      </c>
      <c r="L37" s="21">
        <v>54823.648138035649</v>
      </c>
      <c r="M37" s="21">
        <v>54823.408138035651</v>
      </c>
      <c r="N37" s="21">
        <v>54823.168138035646</v>
      </c>
      <c r="O37" s="21">
        <v>54822.928138035648</v>
      </c>
      <c r="P37" s="21">
        <v>56316.687924718462</v>
      </c>
      <c r="R37" s="25">
        <v>2.1499999999999998E-2</v>
      </c>
      <c r="S37" s="4">
        <v>2.23E-2</v>
      </c>
      <c r="T37" s="4">
        <f t="shared" si="73"/>
        <v>8.000000000000021E-4</v>
      </c>
      <c r="V37" s="21" cm="1">
        <f t="array" ref="V37">SUMPRODUCT(D37:O37*R37/12)</f>
        <v>1178.7213349677666</v>
      </c>
      <c r="W37" s="21" cm="1">
        <f t="array" ref="W37">SUMPRODUCT(D37:O37*S37/12)</f>
        <v>1222.580733478195</v>
      </c>
      <c r="X37" s="21">
        <f t="shared" si="64"/>
        <v>43.859398510428491</v>
      </c>
      <c r="Y37" s="26">
        <v>0.99999800000000005</v>
      </c>
      <c r="Z37" s="21">
        <f t="shared" si="65"/>
        <v>43.859310791631472</v>
      </c>
      <c r="AA37" s="21">
        <f t="shared" si="66"/>
        <v>21.929831395463808</v>
      </c>
      <c r="AC37" s="24">
        <v>56316.687924718462</v>
      </c>
      <c r="AD37" s="21">
        <v>56316.447924718464</v>
      </c>
      <c r="AE37" s="21">
        <v>56316.207924718459</v>
      </c>
      <c r="AF37" s="21">
        <v>56315.967924718461</v>
      </c>
      <c r="AG37" s="21">
        <v>56315.727924718463</v>
      </c>
      <c r="AH37" s="21">
        <v>56315.487924718465</v>
      </c>
      <c r="AI37" s="21">
        <v>56315.24792471846</v>
      </c>
      <c r="AJ37" s="21">
        <v>56315.007924718462</v>
      </c>
      <c r="AK37" s="21">
        <v>60509.701747731429</v>
      </c>
      <c r="AL37" s="21">
        <v>60509.461747731431</v>
      </c>
      <c r="AM37" s="21">
        <v>60509.221747731433</v>
      </c>
      <c r="AN37" s="21">
        <v>60756.644458998431</v>
      </c>
      <c r="AO37" s="21">
        <v>62531.022660838607</v>
      </c>
      <c r="AQ37" s="25">
        <v>2.1499999999999998E-2</v>
      </c>
      <c r="AR37" s="4">
        <v>2.23E-2</v>
      </c>
      <c r="AS37" s="4">
        <f t="shared" si="74"/>
        <v>8.000000000000021E-4</v>
      </c>
      <c r="AU37" s="21" cm="1">
        <f t="array" ref="AU37">SUMPRODUCT(AC37:AN37*AQ37/12)</f>
        <v>1241.2878318040598</v>
      </c>
      <c r="AV37" s="21" cm="1">
        <f t="array" ref="AV37">SUMPRODUCT(AC37:AN37*AR37/12)</f>
        <v>1287.4752860107228</v>
      </c>
      <c r="AW37" s="21">
        <f t="shared" si="67"/>
        <v>46.187454206663006</v>
      </c>
      <c r="AX37" s="26">
        <v>0.99999800000000005</v>
      </c>
      <c r="AY37" s="21">
        <f t="shared" si="68"/>
        <v>46.187361831754593</v>
      </c>
      <c r="AZ37" s="21">
        <f t="shared" si="69"/>
        <v>66.601983352705375</v>
      </c>
      <c r="BA37" s="1"/>
      <c r="BB37" s="24">
        <v>62531.022660838607</v>
      </c>
      <c r="BC37" s="21">
        <v>62530.782660838602</v>
      </c>
      <c r="BD37" s="21">
        <v>62530.542660838604</v>
      </c>
      <c r="BE37" s="21">
        <v>62530.302660838606</v>
      </c>
      <c r="BF37" s="21">
        <v>62530.062660838601</v>
      </c>
      <c r="BG37" s="21">
        <v>62529.822660838603</v>
      </c>
      <c r="BH37" s="21">
        <v>63079.179481799365</v>
      </c>
      <c r="BI37" s="21">
        <v>63078.939481799367</v>
      </c>
      <c r="BJ37" s="21">
        <v>63148.460646132597</v>
      </c>
      <c r="BK37" s="21">
        <v>64121.382093325396</v>
      </c>
      <c r="BL37" s="21">
        <v>64121.142093325398</v>
      </c>
      <c r="BM37" s="21">
        <v>64120.9020933254</v>
      </c>
      <c r="BN37" s="21">
        <v>65267.574270325393</v>
      </c>
      <c r="BP37" s="25">
        <v>2.1499999999999998E-2</v>
      </c>
      <c r="BQ37" s="4">
        <v>2.23E-2</v>
      </c>
      <c r="BR37" s="4">
        <f t="shared" si="75"/>
        <v>8.000000000000021E-4</v>
      </c>
      <c r="BT37" s="21" cm="1">
        <f t="array" ref="BT37">SUMPRODUCT(BB37:BM37*BP37/12)</f>
        <v>1356.0274708230741</v>
      </c>
      <c r="BU37" s="21" cm="1">
        <f t="array" ref="BU37">SUMPRODUCT(BB37:BM37*BQ37/12)</f>
        <v>1406.4843069467233</v>
      </c>
      <c r="BV37" s="21">
        <f t="shared" si="70"/>
        <v>50.456836123649282</v>
      </c>
      <c r="BW37" s="26">
        <v>1</v>
      </c>
      <c r="BX37" s="21">
        <f t="shared" si="71"/>
        <v>50.456836123649282</v>
      </c>
      <c r="BY37" s="21">
        <f t="shared" si="72"/>
        <v>115.15143796242242</v>
      </c>
      <c r="BZ37" s="1"/>
    </row>
    <row r="38" spans="1:78" s="21" customFormat="1" x14ac:dyDescent="0.2">
      <c r="A38" s="21">
        <f t="shared" si="12"/>
        <v>33</v>
      </c>
      <c r="B38" s="21" t="s">
        <v>44</v>
      </c>
      <c r="C38" s="22"/>
      <c r="D38" s="24">
        <v>23403.935072701923</v>
      </c>
      <c r="E38" s="21">
        <v>23402.715072701925</v>
      </c>
      <c r="F38" s="21">
        <v>23401.495072701924</v>
      </c>
      <c r="G38" s="21">
        <v>23400.275072701923</v>
      </c>
      <c r="H38" s="21">
        <v>23399.055072701922</v>
      </c>
      <c r="I38" s="21">
        <v>23397.835072701924</v>
      </c>
      <c r="J38" s="21">
        <v>23396.615072701923</v>
      </c>
      <c r="K38" s="21">
        <v>23395.395072701922</v>
      </c>
      <c r="L38" s="21">
        <v>23394.175072701924</v>
      </c>
      <c r="M38" s="21">
        <v>23392.955072701923</v>
      </c>
      <c r="N38" s="21">
        <v>23391.735072701922</v>
      </c>
      <c r="O38" s="21">
        <v>23390.515072701925</v>
      </c>
      <c r="P38" s="21">
        <v>24027.92238072992</v>
      </c>
      <c r="R38" s="25">
        <v>1.8500000000000003E-2</v>
      </c>
      <c r="S38" s="4">
        <v>2.0299999999999999E-2</v>
      </c>
      <c r="T38" s="4">
        <f t="shared" si="73"/>
        <v>1.799999999999996E-3</v>
      </c>
      <c r="V38" s="21" cm="1">
        <f t="array" ref="V38">SUMPRODUCT(D38:O38*R38/12)</f>
        <v>432.84866384498559</v>
      </c>
      <c r="W38" s="21" cm="1">
        <f t="array" ref="W38">SUMPRODUCT(D38:O38*S38/12)</f>
        <v>474.96366897584903</v>
      </c>
      <c r="X38" s="21">
        <f t="shared" si="64"/>
        <v>42.115005130863437</v>
      </c>
      <c r="Y38" s="26">
        <v>0.99999800000000005</v>
      </c>
      <c r="Z38" s="21">
        <f t="shared" si="65"/>
        <v>42.114920900853178</v>
      </c>
      <c r="AA38" s="21">
        <f t="shared" si="66"/>
        <v>21.05947344640056</v>
      </c>
      <c r="AC38" s="24">
        <v>24027.92238072992</v>
      </c>
      <c r="AD38" s="21">
        <v>24026.702380729923</v>
      </c>
      <c r="AE38" s="21">
        <v>24025.482380729922</v>
      </c>
      <c r="AF38" s="21">
        <v>24024.262380729921</v>
      </c>
      <c r="AG38" s="21">
        <v>24023.042380729919</v>
      </c>
      <c r="AH38" s="21">
        <v>24021.822380729922</v>
      </c>
      <c r="AI38" s="21">
        <v>24020.602380729921</v>
      </c>
      <c r="AJ38" s="21">
        <v>24019.38238072992</v>
      </c>
      <c r="AK38" s="21">
        <v>25811.341476332269</v>
      </c>
      <c r="AL38" s="21">
        <v>25810.121476332271</v>
      </c>
      <c r="AM38" s="21">
        <v>25808.90147633227</v>
      </c>
      <c r="AN38" s="21">
        <v>25913.548196109368</v>
      </c>
      <c r="AO38" s="21">
        <v>26670.912013307829</v>
      </c>
      <c r="AQ38" s="25">
        <v>1.8500000000000003E-2</v>
      </c>
      <c r="AR38" s="4">
        <v>2.0299999999999999E-2</v>
      </c>
      <c r="AS38" s="4">
        <f t="shared" si="74"/>
        <v>1.799999999999996E-3</v>
      </c>
      <c r="AU38" s="21" cm="1">
        <f t="array" ref="AU38">SUMPRODUCT(AC38:AN38*AQ38/12)</f>
        <v>455.61357799270775</v>
      </c>
      <c r="AV38" s="21" cm="1">
        <f t="array" ref="AV38">SUMPRODUCT(AC38:AN38*AR38/12)</f>
        <v>499.94354774334954</v>
      </c>
      <c r="AW38" s="21">
        <f t="shared" si="67"/>
        <v>44.329969750641794</v>
      </c>
      <c r="AX38" s="26">
        <v>0.99999800000000005</v>
      </c>
      <c r="AY38" s="21">
        <f t="shared" si="68"/>
        <v>44.329881090702294</v>
      </c>
      <c r="AZ38" s="21">
        <f t="shared" si="69"/>
        <v>63.9441082043843</v>
      </c>
      <c r="BA38" s="1"/>
      <c r="BB38" s="24">
        <v>26670.912013307829</v>
      </c>
      <c r="BC38" s="21">
        <v>26669.692013307827</v>
      </c>
      <c r="BD38" s="21">
        <v>26668.47201330783</v>
      </c>
      <c r="BE38" s="21">
        <v>26667.252013307829</v>
      </c>
      <c r="BF38" s="21">
        <v>26666.032013307828</v>
      </c>
      <c r="BG38" s="21">
        <v>26664.81201330783</v>
      </c>
      <c r="BH38" s="21">
        <v>26898.524131987408</v>
      </c>
      <c r="BI38" s="21">
        <v>26897.304131987406</v>
      </c>
      <c r="BJ38" s="21">
        <v>26925.90442572362</v>
      </c>
      <c r="BK38" s="21">
        <v>27340.67462989223</v>
      </c>
      <c r="BL38" s="21">
        <v>27339.454629892229</v>
      </c>
      <c r="BM38" s="21">
        <v>27338.234629892231</v>
      </c>
      <c r="BN38" s="21">
        <v>27827.276680592233</v>
      </c>
      <c r="BP38" s="25">
        <v>1.8500000000000003E-2</v>
      </c>
      <c r="BQ38" s="4">
        <v>2.0299999999999999E-2</v>
      </c>
      <c r="BR38" s="4">
        <f t="shared" si="75"/>
        <v>1.799999999999996E-3</v>
      </c>
      <c r="BT38" s="21" cm="1">
        <f t="array" ref="BT38">SUMPRODUCT(BB38:BM38*BP38/12)</f>
        <v>497.56870584963406</v>
      </c>
      <c r="BU38" s="21" cm="1">
        <f t="array" ref="BU38">SUMPRODUCT(BB38:BM38*BQ38/12)</f>
        <v>545.98079614851736</v>
      </c>
      <c r="BV38" s="21">
        <f t="shared" si="70"/>
        <v>48.4120902988833</v>
      </c>
      <c r="BW38" s="26">
        <v>1</v>
      </c>
      <c r="BX38" s="21">
        <f t="shared" si="71"/>
        <v>48.4120902988833</v>
      </c>
      <c r="BY38" s="21">
        <f t="shared" si="72"/>
        <v>110.53376278800914</v>
      </c>
      <c r="BZ38" s="1"/>
    </row>
    <row r="39" spans="1:78" s="21" customFormat="1" x14ac:dyDescent="0.2">
      <c r="A39" s="21">
        <f t="shared" si="12"/>
        <v>34</v>
      </c>
      <c r="B39" s="21" t="s">
        <v>45</v>
      </c>
      <c r="C39" s="22"/>
      <c r="D39" s="24">
        <v>2666.131426276278</v>
      </c>
      <c r="E39" s="21">
        <v>2665.3114262762783</v>
      </c>
      <c r="F39" s="21">
        <v>2664.4914262762782</v>
      </c>
      <c r="G39" s="21">
        <v>2663.671426276278</v>
      </c>
      <c r="H39" s="21">
        <v>2662.8514262762783</v>
      </c>
      <c r="I39" s="21">
        <v>2662.0314262762781</v>
      </c>
      <c r="J39" s="21">
        <v>2661.2114262762784</v>
      </c>
      <c r="K39" s="21">
        <v>2660.3914262762783</v>
      </c>
      <c r="L39" s="21">
        <v>2659.5714262762781</v>
      </c>
      <c r="M39" s="21">
        <v>2658.7514262762784</v>
      </c>
      <c r="N39" s="21">
        <v>2657.9314262762782</v>
      </c>
      <c r="O39" s="21">
        <v>2657.1114262762781</v>
      </c>
      <c r="P39" s="21">
        <v>2762.7116379093254</v>
      </c>
      <c r="R39" s="25">
        <v>3.1300000000000001E-2</v>
      </c>
      <c r="S39" s="4">
        <v>3.9100000000000003E-2</v>
      </c>
      <c r="T39" s="4">
        <f t="shared" si="73"/>
        <v>7.8000000000000014E-3</v>
      </c>
      <c r="V39" s="21" cm="1">
        <f t="array" ref="V39">SUMPRODUCT(D39:O39*R39/12)</f>
        <v>83.308750642447521</v>
      </c>
      <c r="W39" s="21" cm="1">
        <f t="array" ref="W39">SUMPRODUCT(D39:O39*S39/12)</f>
        <v>104.06939776740249</v>
      </c>
      <c r="X39" s="21">
        <f t="shared" si="64"/>
        <v>20.760647124954971</v>
      </c>
      <c r="Y39" s="26">
        <v>0.99999800000000005</v>
      </c>
      <c r="Z39" s="21">
        <f t="shared" si="65"/>
        <v>20.760605603660721</v>
      </c>
      <c r="AA39" s="21">
        <f t="shared" si="66"/>
        <v>10.386165790104362</v>
      </c>
      <c r="AC39" s="24">
        <v>2762.7116379093254</v>
      </c>
      <c r="AD39" s="21">
        <v>2761.8916379093253</v>
      </c>
      <c r="AE39" s="21">
        <v>2761.0716379093251</v>
      </c>
      <c r="AF39" s="21">
        <v>2760.2516379093254</v>
      </c>
      <c r="AG39" s="21">
        <v>2759.4316379093252</v>
      </c>
      <c r="AH39" s="21">
        <v>2758.6116379093255</v>
      </c>
      <c r="AI39" s="21">
        <v>2772.7141123810102</v>
      </c>
      <c r="AJ39" s="21">
        <v>2771.8941123810105</v>
      </c>
      <c r="AK39" s="21">
        <v>2957.4156547771336</v>
      </c>
      <c r="AL39" s="21">
        <v>2956.5956547771334</v>
      </c>
      <c r="AM39" s="21">
        <v>2955.7756547771332</v>
      </c>
      <c r="AN39" s="21">
        <v>2965.5583615091714</v>
      </c>
      <c r="AO39" s="21">
        <v>3076.9306443539731</v>
      </c>
      <c r="AQ39" s="25">
        <v>3.1300000000000001E-2</v>
      </c>
      <c r="AR39" s="4">
        <v>3.9100000000000003E-2</v>
      </c>
      <c r="AS39" s="4">
        <f t="shared" si="74"/>
        <v>7.8000000000000014E-3</v>
      </c>
      <c r="AU39" s="21" cm="1">
        <f t="array" ref="AU39">SUMPRODUCT(AC39:AN39*AQ39/12)</f>
        <v>88.537066811102704</v>
      </c>
      <c r="AV39" s="21" cm="1">
        <f t="array" ref="AV39">SUMPRODUCT(AC39:AN39*AR39/12)</f>
        <v>110.60061700684076</v>
      </c>
      <c r="AW39" s="21">
        <f t="shared" si="67"/>
        <v>22.06355019573806</v>
      </c>
      <c r="AX39" s="26">
        <v>0.99999800000000005</v>
      </c>
      <c r="AY39" s="21">
        <f t="shared" si="68"/>
        <v>22.063506068637668</v>
      </c>
      <c r="AZ39" s="21">
        <f t="shared" si="69"/>
        <v>31.63280275179924</v>
      </c>
      <c r="BA39" s="1"/>
      <c r="BB39" s="24">
        <v>3076.9306443539731</v>
      </c>
      <c r="BC39" s="21">
        <v>3076.1106443539734</v>
      </c>
      <c r="BD39" s="21">
        <v>3075.2906443539732</v>
      </c>
      <c r="BE39" s="21">
        <v>3074.4706443539731</v>
      </c>
      <c r="BF39" s="21">
        <v>3073.6506443539733</v>
      </c>
      <c r="BG39" s="21">
        <v>3072.8306443539732</v>
      </c>
      <c r="BH39" s="21">
        <v>3083.8990694865665</v>
      </c>
      <c r="BI39" s="21">
        <v>3083.0790694865664</v>
      </c>
      <c r="BJ39" s="21">
        <v>3083.6494570941163</v>
      </c>
      <c r="BK39" s="21">
        <v>3100.6204366693532</v>
      </c>
      <c r="BL39" s="21">
        <v>3099.8004366693535</v>
      </c>
      <c r="BM39" s="21">
        <v>3098.9804366693534</v>
      </c>
      <c r="BN39" s="21">
        <v>3147.2600617393537</v>
      </c>
      <c r="BP39" s="25">
        <v>3.1300000000000001E-2</v>
      </c>
      <c r="BQ39" s="4">
        <v>3.9100000000000003E-2</v>
      </c>
      <c r="BR39" s="4">
        <f t="shared" si="75"/>
        <v>7.8000000000000014E-3</v>
      </c>
      <c r="BT39" s="21" cm="1">
        <f t="array" ref="BT39">SUMPRODUCT(BB39:BM39*BP39/12)</f>
        <v>96.506540814152785</v>
      </c>
      <c r="BU39" s="21" cm="1">
        <f t="array" ref="BU39">SUMPRODUCT(BB39:BM39*BQ39/12)</f>
        <v>120.55609411608222</v>
      </c>
      <c r="BV39" s="21">
        <f t="shared" si="70"/>
        <v>24.049553301929436</v>
      </c>
      <c r="BW39" s="26">
        <v>1</v>
      </c>
      <c r="BX39" s="21">
        <f t="shared" si="71"/>
        <v>24.049553301929436</v>
      </c>
      <c r="BY39" s="21">
        <f t="shared" si="72"/>
        <v>54.830930519344456</v>
      </c>
      <c r="BZ39" s="1"/>
    </row>
    <row r="40" spans="1:78" s="21" customFormat="1" x14ac:dyDescent="0.2">
      <c r="A40" s="21">
        <f t="shared" si="12"/>
        <v>35</v>
      </c>
      <c r="B40" s="21" t="s">
        <v>46</v>
      </c>
      <c r="C40" s="22"/>
      <c r="D40" s="27">
        <f>SUBTOTAL(9,D33:D39)</f>
        <v>250619.41649607877</v>
      </c>
      <c r="E40" s="28">
        <f t="shared" ref="E40:P40" si="76">SUBTOTAL(9,E33:E39)</f>
        <v>250606.27566274576</v>
      </c>
      <c r="F40" s="28">
        <f t="shared" si="76"/>
        <v>250593.13482941277</v>
      </c>
      <c r="G40" s="28">
        <f t="shared" si="76"/>
        <v>250579.99399607876</v>
      </c>
      <c r="H40" s="28">
        <f t="shared" si="76"/>
        <v>250566.85316274577</v>
      </c>
      <c r="I40" s="28">
        <f t="shared" si="76"/>
        <v>250553.71232941275</v>
      </c>
      <c r="J40" s="28">
        <f t="shared" si="76"/>
        <v>250540.57149607877</v>
      </c>
      <c r="K40" s="28">
        <f t="shared" si="76"/>
        <v>250527.43066274576</v>
      </c>
      <c r="L40" s="28">
        <f t="shared" si="76"/>
        <v>250514.28982941277</v>
      </c>
      <c r="M40" s="28">
        <f t="shared" si="76"/>
        <v>250501.14899607876</v>
      </c>
      <c r="N40" s="28">
        <f t="shared" si="76"/>
        <v>250488.0081627458</v>
      </c>
      <c r="O40" s="28">
        <f t="shared" si="76"/>
        <v>250474.86732941278</v>
      </c>
      <c r="P40" s="28">
        <f t="shared" si="76"/>
        <v>256481.61778271047</v>
      </c>
      <c r="R40" s="4"/>
      <c r="S40" s="4"/>
      <c r="T40" s="4"/>
      <c r="V40" s="28">
        <f t="shared" ref="V40:X40" si="77">SUBTOTAL(9,V33:V39)</f>
        <v>10889.548533805719</v>
      </c>
      <c r="W40" s="28">
        <f t="shared" si="77"/>
        <v>9226.9658063337156</v>
      </c>
      <c r="X40" s="28">
        <f t="shared" si="77"/>
        <v>-1662.5827274720064</v>
      </c>
      <c r="Y40" s="26"/>
      <c r="Z40" s="28">
        <f t="shared" ref="Z40:AA40" si="78">SUBTOTAL(9,Z33:Z39)</f>
        <v>-1662.5794023065514</v>
      </c>
      <c r="AA40" s="28">
        <f t="shared" si="78"/>
        <v>-831.33357410719555</v>
      </c>
      <c r="AC40" s="27">
        <f>SUBTOTAL(9,AC33:AC39)</f>
        <v>256481.61778271047</v>
      </c>
      <c r="AD40" s="28">
        <f t="shared" ref="AD40:AO40" si="79">SUBTOTAL(9,AD33:AD39)</f>
        <v>256468.47694937748</v>
      </c>
      <c r="AE40" s="28">
        <f t="shared" si="79"/>
        <v>256455.33611604449</v>
      </c>
      <c r="AF40" s="28">
        <f t="shared" si="79"/>
        <v>256442.19528271045</v>
      </c>
      <c r="AG40" s="28">
        <f t="shared" si="79"/>
        <v>256429.05444937747</v>
      </c>
      <c r="AH40" s="28">
        <f t="shared" si="79"/>
        <v>256415.91361604451</v>
      </c>
      <c r="AI40" s="28">
        <f t="shared" si="79"/>
        <v>256417.69525718215</v>
      </c>
      <c r="AJ40" s="28">
        <f t="shared" si="79"/>
        <v>256404.55442384916</v>
      </c>
      <c r="AK40" s="28">
        <f t="shared" si="79"/>
        <v>273181.93178105296</v>
      </c>
      <c r="AL40" s="28">
        <f t="shared" si="79"/>
        <v>273168.79094771895</v>
      </c>
      <c r="AM40" s="28">
        <f t="shared" si="79"/>
        <v>273155.65011438594</v>
      </c>
      <c r="AN40" s="28">
        <f t="shared" si="79"/>
        <v>274133.39823123981</v>
      </c>
      <c r="AO40" s="28">
        <f t="shared" si="79"/>
        <v>281256.6550985353</v>
      </c>
      <c r="AQ40" s="4"/>
      <c r="AR40" s="4"/>
      <c r="AS40" s="4"/>
      <c r="AU40" s="28">
        <f t="shared" ref="AU40:AW40" si="80">SUBTOTAL(9,AU33:AU39)</f>
        <v>11291.47746681337</v>
      </c>
      <c r="AV40" s="28">
        <f t="shared" si="80"/>
        <v>9616.7599514986068</v>
      </c>
      <c r="AW40" s="28">
        <f t="shared" si="80"/>
        <v>-1674.7175153147646</v>
      </c>
      <c r="AX40" s="26"/>
      <c r="AY40" s="28">
        <f t="shared" ref="AY40" si="81">SUBTOTAL(9,AY33:AY39)</f>
        <v>-1674.7141658797343</v>
      </c>
      <c r="AZ40" s="28">
        <f>SUBTOTAL(9,AZ33:AZ39)</f>
        <v>-2498.0225805839013</v>
      </c>
      <c r="BA40" s="1"/>
      <c r="BB40" s="27">
        <f>SUBTOTAL(9,BB33:BB39)</f>
        <v>281256.6550985353</v>
      </c>
      <c r="BC40" s="28">
        <f t="shared" ref="BC40:BN40" si="82">SUBTOTAL(9,BC33:BC39)</f>
        <v>281243.51426520228</v>
      </c>
      <c r="BD40" s="28">
        <f t="shared" si="82"/>
        <v>281230.37343186926</v>
      </c>
      <c r="BE40" s="28">
        <f t="shared" si="82"/>
        <v>281217.23259853525</v>
      </c>
      <c r="BF40" s="28">
        <f t="shared" si="82"/>
        <v>281204.09176520229</v>
      </c>
      <c r="BG40" s="28">
        <f t="shared" si="82"/>
        <v>281190.95093186927</v>
      </c>
      <c r="BH40" s="28">
        <f t="shared" si="82"/>
        <v>283365.08183254441</v>
      </c>
      <c r="BI40" s="28">
        <f t="shared" si="82"/>
        <v>283351.94099921145</v>
      </c>
      <c r="BJ40" s="28">
        <f t="shared" si="82"/>
        <v>283616.31529060542</v>
      </c>
      <c r="BK40" s="28">
        <f t="shared" si="82"/>
        <v>287472.87874067732</v>
      </c>
      <c r="BL40" s="28">
        <f t="shared" si="82"/>
        <v>287459.73790734436</v>
      </c>
      <c r="BM40" s="28">
        <f t="shared" si="82"/>
        <v>287446.5970740114</v>
      </c>
      <c r="BN40" s="28">
        <f t="shared" si="82"/>
        <v>292022.20624774735</v>
      </c>
      <c r="BP40" s="4"/>
      <c r="BQ40" s="4"/>
      <c r="BR40" s="4"/>
      <c r="BT40" s="28">
        <f t="shared" ref="BT40:BV40" si="83">SUBTOTAL(9,BT33:BT39)</f>
        <v>12031.963931273092</v>
      </c>
      <c r="BU40" s="28">
        <f t="shared" si="83"/>
        <v>10334.057588918653</v>
      </c>
      <c r="BV40" s="28">
        <f t="shared" si="83"/>
        <v>-1697.9063423544385</v>
      </c>
      <c r="BW40" s="26"/>
      <c r="BX40" s="28">
        <f t="shared" ref="BX40:BY40" si="84">SUBTOTAL(9,BX33:BX39)</f>
        <v>-1697.9063423544385</v>
      </c>
      <c r="BY40" s="28">
        <f t="shared" si="84"/>
        <v>-4185.565777400886</v>
      </c>
      <c r="BZ40" s="1"/>
    </row>
    <row r="41" spans="1:78" s="21" customFormat="1" x14ac:dyDescent="0.2">
      <c r="A41" s="21">
        <f t="shared" si="12"/>
        <v>36</v>
      </c>
      <c r="C41" s="22"/>
      <c r="D41" s="24"/>
      <c r="R41" s="4"/>
      <c r="S41" s="4"/>
      <c r="T41" s="4"/>
      <c r="AC41" s="24"/>
      <c r="AQ41" s="4"/>
      <c r="AR41" s="4"/>
      <c r="AS41" s="4"/>
      <c r="BA41" s="1"/>
      <c r="BB41" s="24"/>
      <c r="BP41" s="4"/>
      <c r="BQ41" s="4"/>
      <c r="BR41" s="4"/>
      <c r="BZ41" s="1"/>
    </row>
    <row r="42" spans="1:78" s="21" customFormat="1" x14ac:dyDescent="0.2">
      <c r="A42" s="21">
        <f t="shared" si="12"/>
        <v>37</v>
      </c>
      <c r="B42" s="21" t="s">
        <v>47</v>
      </c>
      <c r="C42" s="22"/>
      <c r="D42" s="24">
        <v>15099.83021543641</v>
      </c>
      <c r="E42" s="21">
        <v>15156.289382103079</v>
      </c>
      <c r="F42" s="21">
        <v>15212.74854876974</v>
      </c>
      <c r="G42" s="21">
        <v>15231.283897730131</v>
      </c>
      <c r="H42" s="21">
        <v>15229.32389773013</v>
      </c>
      <c r="I42" s="21">
        <v>15227.363897730131</v>
      </c>
      <c r="J42" s="21">
        <v>15225.403897730132</v>
      </c>
      <c r="K42" s="21">
        <v>15223.443897730131</v>
      </c>
      <c r="L42" s="21">
        <v>15221.483897730132</v>
      </c>
      <c r="M42" s="21">
        <v>15219.523897730131</v>
      </c>
      <c r="N42" s="21">
        <v>15217.563897730131</v>
      </c>
      <c r="O42" s="21">
        <v>16045.87637477476</v>
      </c>
      <c r="P42" s="21">
        <v>16132.23637477476</v>
      </c>
      <c r="R42" s="25">
        <v>1.9799999999999998E-2</v>
      </c>
      <c r="S42" s="4">
        <v>2.3399999999999997E-2</v>
      </c>
      <c r="T42" s="4">
        <f>+S42-R42</f>
        <v>3.599999999999999E-3</v>
      </c>
      <c r="V42" s="21" cm="1">
        <f t="array" ref="V42">SUMPRODUCT(D42:O42*R42/12)</f>
        <v>302.46172390982633</v>
      </c>
      <c r="W42" s="21" cm="1">
        <f t="array" ref="W42">SUMPRODUCT(D42:O42*S42/12)</f>
        <v>357.45476462070377</v>
      </c>
      <c r="X42" s="21">
        <f t="shared" ref="X42:X48" si="85">+W42-V42</f>
        <v>54.993040710877438</v>
      </c>
      <c r="Y42" s="26">
        <v>0.99999800000000005</v>
      </c>
      <c r="Z42" s="21">
        <f t="shared" ref="Z42:Z48" si="86">+Y42*X42</f>
        <v>54.992930724796018</v>
      </c>
      <c r="AA42" s="21">
        <f t="shared" ref="AA42:AA48" si="87">(D42*T42*12+E42*T42*11+F42*T42*10+G42*T42*9+H42*T42*8+I42*T42*7+J42*T42*6+K42*T42*5+L42*T42*4+M42*T42*3+N42*T42*2+O42*T42*1)/12/13*Y42</f>
        <v>27.370271701292545</v>
      </c>
      <c r="AC42" s="24">
        <v>16132.23637477476</v>
      </c>
      <c r="AD42" s="21">
        <v>16130.276374774759</v>
      </c>
      <c r="AE42" s="21">
        <v>16128.31637477476</v>
      </c>
      <c r="AF42" s="21">
        <v>16126.356374774759</v>
      </c>
      <c r="AG42" s="21">
        <v>16124.39637477476</v>
      </c>
      <c r="AH42" s="21">
        <v>16122.436374774759</v>
      </c>
      <c r="AI42" s="21">
        <v>16120.47637477476</v>
      </c>
      <c r="AJ42" s="21">
        <v>16118.516374774759</v>
      </c>
      <c r="AK42" s="21">
        <v>16116.55637477476</v>
      </c>
      <c r="AL42" s="21">
        <v>16114.596374774759</v>
      </c>
      <c r="AM42" s="21">
        <v>16112.63637477476</v>
      </c>
      <c r="AN42" s="21">
        <v>16110.676374774759</v>
      </c>
      <c r="AO42" s="21">
        <v>16836.015567394159</v>
      </c>
      <c r="AQ42" s="25">
        <v>1.9799999999999998E-2</v>
      </c>
      <c r="AR42" s="4">
        <v>2.3399999999999997E-2</v>
      </c>
      <c r="AS42" s="4">
        <f>+AR42-AQ42</f>
        <v>3.599999999999999E-3</v>
      </c>
      <c r="AU42" s="21" cm="1">
        <f t="array" ref="AU42">SUMPRODUCT(AC42:AN42*AQ42/12)</f>
        <v>319.20483622054024</v>
      </c>
      <c r="AV42" s="21" cm="1">
        <f t="array" ref="AV42">SUMPRODUCT(AC42:AN42*AR42/12)</f>
        <v>377.24207916972932</v>
      </c>
      <c r="AW42" s="21">
        <f t="shared" ref="AW42:AW48" si="88">+AV42-AU42</f>
        <v>58.037242949189078</v>
      </c>
      <c r="AX42" s="26">
        <v>0.99999800000000005</v>
      </c>
      <c r="AY42" s="21">
        <f t="shared" ref="AY42:AY48" si="89">+AX42*AW42</f>
        <v>58.037126874703183</v>
      </c>
      <c r="AZ42" s="21">
        <f t="shared" ref="AZ42:AZ48" si="90">(AC42*AS42*12+AD42*AS42*11+AE42*AS42*10+AF42*AS42*9+AG42*AS42*8+AH42*AS42*7+AI42*AS42*6+AJ42*AS42*5+AK42*AS42*4+AL42*AS42*3+AM42*AS42*2+AN42*AS42*1)/12/13*AX42+Z42</f>
        <v>84.017962149211641</v>
      </c>
      <c r="BA42" s="1"/>
      <c r="BB42" s="24">
        <v>16836.015567394159</v>
      </c>
      <c r="BC42" s="21">
        <v>16834.05556739416</v>
      </c>
      <c r="BD42" s="21">
        <v>16832.095567394161</v>
      </c>
      <c r="BE42" s="21">
        <v>16830.135567394158</v>
      </c>
      <c r="BF42" s="21">
        <v>16828.175567394159</v>
      </c>
      <c r="BG42" s="21">
        <v>16826.21556739416</v>
      </c>
      <c r="BH42" s="21">
        <v>16824.255567394161</v>
      </c>
      <c r="BI42" s="21">
        <v>16822.295567394161</v>
      </c>
      <c r="BJ42" s="21">
        <v>16820.335567394159</v>
      </c>
      <c r="BK42" s="21">
        <v>16818.37556739416</v>
      </c>
      <c r="BL42" s="21">
        <v>16816.41556739416</v>
      </c>
      <c r="BM42" s="21">
        <v>16934.762750765429</v>
      </c>
      <c r="BN42" s="21">
        <v>18411.97252373118</v>
      </c>
      <c r="BP42" s="25">
        <v>1.9799999999999998E-2</v>
      </c>
      <c r="BQ42" s="4">
        <v>2.3399999999999997E-2</v>
      </c>
      <c r="BR42" s="4">
        <f>+BQ42-BP42</f>
        <v>3.599999999999999E-3</v>
      </c>
      <c r="BT42" s="21" cm="1">
        <f t="array" ref="BT42">SUMPRODUCT(BB42:BM42*BP42/12)</f>
        <v>333.3381710869669</v>
      </c>
      <c r="BU42" s="21" cm="1">
        <f t="array" ref="BU42">SUMPRODUCT(BB42:BM42*BQ42/12)</f>
        <v>393.9451112845972</v>
      </c>
      <c r="BV42" s="21">
        <f t="shared" ref="BV42:BV48" si="91">+BU42-BT42</f>
        <v>60.606940197630308</v>
      </c>
      <c r="BW42" s="26">
        <v>1</v>
      </c>
      <c r="BX42" s="21">
        <f t="shared" ref="BX42:BX48" si="92">+BW42*BV42</f>
        <v>60.606940197630308</v>
      </c>
      <c r="BY42" s="21">
        <f t="shared" ref="BY42:BY48" si="93">(BB42*BR42*12+BC42*BR42*11+BD42*BR42*10+BE42*BR42*9+BF42*BR42*8+BG42*BR42*7+BH42*BR42*6+BI42*BR42*5+BJ42*BR42*4+BK42*BR42*3+BL42*BR42*2+BM42*BR42*1)/12/13*BW42+AY42+Z42</f>
        <v>143.32472594042494</v>
      </c>
      <c r="BZ42" s="1"/>
    </row>
    <row r="43" spans="1:78" s="21" customFormat="1" x14ac:dyDescent="0.2">
      <c r="A43" s="21">
        <f t="shared" si="12"/>
        <v>38</v>
      </c>
      <c r="B43" s="21" t="s">
        <v>48</v>
      </c>
      <c r="C43" s="22"/>
      <c r="D43" s="24">
        <v>7787.851901782913</v>
      </c>
      <c r="E43" s="21">
        <v>7819.3527351162465</v>
      </c>
      <c r="F43" s="21">
        <v>7850.8535684495791</v>
      </c>
      <c r="G43" s="21">
        <v>7861.2039873803533</v>
      </c>
      <c r="H43" s="21">
        <v>7860.1239873803534</v>
      </c>
      <c r="I43" s="21">
        <v>7859.0439873803534</v>
      </c>
      <c r="J43" s="21">
        <v>7857.9639873803535</v>
      </c>
      <c r="K43" s="21">
        <v>7856.8839873803536</v>
      </c>
      <c r="L43" s="21">
        <v>7855.8039873803536</v>
      </c>
      <c r="M43" s="21">
        <v>7854.7239873803537</v>
      </c>
      <c r="N43" s="21">
        <v>7853.6439873803538</v>
      </c>
      <c r="O43" s="21">
        <v>8164.7517602544449</v>
      </c>
      <c r="P43" s="21">
        <v>8212.9317602544452</v>
      </c>
      <c r="R43" s="25">
        <v>2.3E-2</v>
      </c>
      <c r="S43" s="4">
        <v>2.4300000000000002E-2</v>
      </c>
      <c r="T43" s="4">
        <f t="shared" ref="T43:T48" si="94">+S43-R43</f>
        <v>1.3000000000000025E-3</v>
      </c>
      <c r="V43" s="21" cm="1">
        <f t="array" ref="V43">SUMPRODUCT(D43:O43*R43/12)</f>
        <v>181.09088690723817</v>
      </c>
      <c r="W43" s="21" cm="1">
        <f t="array" ref="W43">SUMPRODUCT(D43:O43*S43/12)</f>
        <v>191.32645877590818</v>
      </c>
      <c r="X43" s="21">
        <f t="shared" si="85"/>
        <v>10.235571868670007</v>
      </c>
      <c r="Y43" s="26">
        <v>0.99999800000000005</v>
      </c>
      <c r="Z43" s="21">
        <f t="shared" si="86"/>
        <v>10.235551397526271</v>
      </c>
      <c r="AA43" s="21">
        <f t="shared" si="87"/>
        <v>5.0992598497695756</v>
      </c>
      <c r="AC43" s="24">
        <v>8212.9317602544452</v>
      </c>
      <c r="AD43" s="21">
        <v>8211.8517602544453</v>
      </c>
      <c r="AE43" s="21">
        <v>8210.7717602544453</v>
      </c>
      <c r="AF43" s="21">
        <v>8209.6917602544454</v>
      </c>
      <c r="AG43" s="21">
        <v>8208.6117602544437</v>
      </c>
      <c r="AH43" s="21">
        <v>8207.5317602544437</v>
      </c>
      <c r="AI43" s="21">
        <v>8206.4517602544438</v>
      </c>
      <c r="AJ43" s="21">
        <v>8205.3717602544439</v>
      </c>
      <c r="AK43" s="21">
        <v>8204.2917602544439</v>
      </c>
      <c r="AL43" s="21">
        <v>8203.211760254444</v>
      </c>
      <c r="AM43" s="21">
        <v>8202.1317602544441</v>
      </c>
      <c r="AN43" s="21">
        <v>8201.0517602544442</v>
      </c>
      <c r="AO43" s="21">
        <v>8551.3524805694415</v>
      </c>
      <c r="AQ43" s="25">
        <v>2.3E-2</v>
      </c>
      <c r="AR43" s="4">
        <v>2.4300000000000002E-2</v>
      </c>
      <c r="AS43" s="4">
        <f t="shared" ref="AS43:AS48" si="95">+AR43-AQ43</f>
        <v>1.3000000000000025E-3</v>
      </c>
      <c r="AU43" s="21" cm="1">
        <f t="array" ref="AU43">SUMPRODUCT(AC43:AN43*AQ43/12)</f>
        <v>188.76081048585223</v>
      </c>
      <c r="AV43" s="21" cm="1">
        <f t="array" ref="AV43">SUMPRODUCT(AC43:AN43*AR43/12)</f>
        <v>199.42989977418301</v>
      </c>
      <c r="AW43" s="21">
        <f t="shared" si="88"/>
        <v>10.669089288330781</v>
      </c>
      <c r="AX43" s="26">
        <v>0.99999800000000005</v>
      </c>
      <c r="AY43" s="21">
        <f t="shared" si="89"/>
        <v>10.669067950152204</v>
      </c>
      <c r="AZ43" s="21">
        <f t="shared" si="90"/>
        <v>15.571372370028381</v>
      </c>
      <c r="BA43" s="1"/>
      <c r="BB43" s="24">
        <v>8551.3524805694415</v>
      </c>
      <c r="BC43" s="21">
        <v>8550.2724805694415</v>
      </c>
      <c r="BD43" s="21">
        <v>8549.1924805694416</v>
      </c>
      <c r="BE43" s="21">
        <v>8548.1124805694417</v>
      </c>
      <c r="BF43" s="21">
        <v>8547.0324805694418</v>
      </c>
      <c r="BG43" s="21">
        <v>8545.95248056944</v>
      </c>
      <c r="BH43" s="21">
        <v>8544.8724805694401</v>
      </c>
      <c r="BI43" s="21">
        <v>8543.7924805694402</v>
      </c>
      <c r="BJ43" s="21">
        <v>8542.7124805694402</v>
      </c>
      <c r="BK43" s="21">
        <v>8541.6324805694403</v>
      </c>
      <c r="BL43" s="21">
        <v>8540.5524805694404</v>
      </c>
      <c r="BM43" s="21">
        <v>8606.2643451281892</v>
      </c>
      <c r="BN43" s="21">
        <v>9408.8122733809414</v>
      </c>
      <c r="BP43" s="25">
        <v>2.3E-2</v>
      </c>
      <c r="BQ43" s="4">
        <v>2.4300000000000002E-2</v>
      </c>
      <c r="BR43" s="4">
        <f t="shared" ref="BR43:BR48" si="96">+BQ43-BP43</f>
        <v>1.3000000000000025E-3</v>
      </c>
      <c r="BT43" s="21" cm="1">
        <f t="array" ref="BT43">SUMPRODUCT(BB43:BM43*BP43/12)</f>
        <v>196.67250479350139</v>
      </c>
      <c r="BU43" s="21" cm="1">
        <f t="array" ref="BU43">SUMPRODUCT(BB43:BM43*BQ43/12)</f>
        <v>207.78877680356894</v>
      </c>
      <c r="BV43" s="21">
        <f t="shared" si="91"/>
        <v>11.116272010067547</v>
      </c>
      <c r="BW43" s="26">
        <v>1</v>
      </c>
      <c r="BX43" s="21">
        <f t="shared" si="92"/>
        <v>11.116272010067547</v>
      </c>
      <c r="BY43" s="21">
        <f t="shared" si="93"/>
        <v>26.460981058919948</v>
      </c>
      <c r="BZ43" s="1"/>
    </row>
    <row r="44" spans="1:78" s="21" customFormat="1" x14ac:dyDescent="0.2">
      <c r="A44" s="21">
        <f t="shared" si="12"/>
        <v>39</v>
      </c>
      <c r="B44" s="21" t="s">
        <v>49</v>
      </c>
      <c r="C44" s="22"/>
      <c r="D44" s="24">
        <v>153428.71773547062</v>
      </c>
      <c r="E44" s="21">
        <v>153940.34190213727</v>
      </c>
      <c r="F44" s="21">
        <v>154451.96606880397</v>
      </c>
      <c r="G44" s="21">
        <v>154579.9036388965</v>
      </c>
      <c r="H44" s="21">
        <v>154500.48363889649</v>
      </c>
      <c r="I44" s="21">
        <v>154421.06363889651</v>
      </c>
      <c r="J44" s="21">
        <v>154341.64363889649</v>
      </c>
      <c r="K44" s="21">
        <v>154262.22363889648</v>
      </c>
      <c r="L44" s="21">
        <v>154182.8036388965</v>
      </c>
      <c r="M44" s="21">
        <v>154103.38363889648</v>
      </c>
      <c r="N44" s="21">
        <v>154023.9636388965</v>
      </c>
      <c r="O44" s="21">
        <v>159607.90385024788</v>
      </c>
      <c r="P44" s="21">
        <v>160422.06385024788</v>
      </c>
      <c r="R44" s="25">
        <v>4.0599999999999997E-2</v>
      </c>
      <c r="S44" s="4">
        <v>3.7499999999999999E-2</v>
      </c>
      <c r="T44" s="4">
        <f t="shared" si="94"/>
        <v>-3.0999999999999986E-3</v>
      </c>
      <c r="V44" s="21" cm="1">
        <f t="array" ref="V44">SUMPRODUCT(D44:O44*R44/12)</f>
        <v>6278.9402154928293</v>
      </c>
      <c r="W44" s="21" cm="1">
        <f t="array" ref="W44">SUMPRODUCT(D44:O44*S44/12)</f>
        <v>5799.5137458369745</v>
      </c>
      <c r="X44" s="21">
        <f t="shared" si="85"/>
        <v>-479.42646965585482</v>
      </c>
      <c r="Y44" s="26">
        <v>0.99999800000000005</v>
      </c>
      <c r="Z44" s="21">
        <f t="shared" si="86"/>
        <v>-479.42551080291554</v>
      </c>
      <c r="AA44" s="21">
        <f t="shared" si="87"/>
        <v>-239.08178876518761</v>
      </c>
      <c r="AC44" s="24">
        <v>160422.06385024788</v>
      </c>
      <c r="AD44" s="21">
        <v>160342.6438502479</v>
      </c>
      <c r="AE44" s="21">
        <v>160263.22385024789</v>
      </c>
      <c r="AF44" s="21">
        <v>160183.8038502479</v>
      </c>
      <c r="AG44" s="21">
        <v>160104.38385024789</v>
      </c>
      <c r="AH44" s="21">
        <v>160024.96385024788</v>
      </c>
      <c r="AI44" s="21">
        <v>159945.54385024789</v>
      </c>
      <c r="AJ44" s="21">
        <v>159866.12385024788</v>
      </c>
      <c r="AK44" s="21">
        <v>159786.7038502479</v>
      </c>
      <c r="AL44" s="21">
        <v>159707.28385024788</v>
      </c>
      <c r="AM44" s="21">
        <v>159627.8638502479</v>
      </c>
      <c r="AN44" s="21">
        <v>159548.44385024789</v>
      </c>
      <c r="AO44" s="21">
        <v>165843.3566776411</v>
      </c>
      <c r="AQ44" s="25">
        <v>4.0599999999999997E-2</v>
      </c>
      <c r="AR44" s="4">
        <v>3.7499999999999999E-2</v>
      </c>
      <c r="AS44" s="4">
        <f t="shared" si="95"/>
        <v>-3.0999999999999986E-3</v>
      </c>
      <c r="AU44" s="21" cm="1">
        <f t="array" ref="AU44">SUMPRODUCT(AC44:AN44*AQ44/12)</f>
        <v>6495.4013063200646</v>
      </c>
      <c r="AV44" s="21" cm="1">
        <f t="array" ref="AV44">SUMPRODUCT(AC44:AN44*AR44/12)</f>
        <v>5999.4470193842963</v>
      </c>
      <c r="AW44" s="21">
        <f t="shared" si="88"/>
        <v>-495.95428693576832</v>
      </c>
      <c r="AX44" s="26">
        <v>0.99999800000000005</v>
      </c>
      <c r="AY44" s="21">
        <f t="shared" si="89"/>
        <v>-495.95329502719449</v>
      </c>
      <c r="AZ44" s="21">
        <f t="shared" si="90"/>
        <v>-727.62784303180911</v>
      </c>
      <c r="BA44" s="1"/>
      <c r="BB44" s="24">
        <v>165843.3566776411</v>
      </c>
      <c r="BC44" s="21">
        <v>165763.93667764109</v>
      </c>
      <c r="BD44" s="21">
        <v>165684.51667764111</v>
      </c>
      <c r="BE44" s="21">
        <v>165605.09667764109</v>
      </c>
      <c r="BF44" s="21">
        <v>165525.67667764108</v>
      </c>
      <c r="BG44" s="21">
        <v>165446.2566776411</v>
      </c>
      <c r="BH44" s="21">
        <v>165366.83667764108</v>
      </c>
      <c r="BI44" s="21">
        <v>165287.4166776411</v>
      </c>
      <c r="BJ44" s="21">
        <v>165207.99667764109</v>
      </c>
      <c r="BK44" s="21">
        <v>165128.5766776411</v>
      </c>
      <c r="BL44" s="21">
        <v>165049.15667764109</v>
      </c>
      <c r="BM44" s="21">
        <v>166181.39944679817</v>
      </c>
      <c r="BN44" s="21">
        <v>180680.564316826</v>
      </c>
      <c r="BP44" s="25">
        <v>4.0599999999999997E-2</v>
      </c>
      <c r="BQ44" s="4">
        <v>3.7499999999999999E-2</v>
      </c>
      <c r="BR44" s="4">
        <f t="shared" si="96"/>
        <v>-3.0999999999999986E-3</v>
      </c>
      <c r="BT44" s="21" cm="1">
        <f t="array" ref="BT44">SUMPRODUCT(BB44:BM44*BP44/12)</f>
        <v>6719.6052541478766</v>
      </c>
      <c r="BU44" s="21" cm="1">
        <f t="array" ref="BU44">SUMPRODUCT(BB44:BM44*BQ44/12)</f>
        <v>6206.5319465651573</v>
      </c>
      <c r="BV44" s="21">
        <f t="shared" si="91"/>
        <v>-513.07330758271928</v>
      </c>
      <c r="BW44" s="26">
        <v>1</v>
      </c>
      <c r="BX44" s="21">
        <f t="shared" si="92"/>
        <v>-513.07330758271928</v>
      </c>
      <c r="BY44" s="21">
        <f t="shared" si="93"/>
        <v>-1232.0087162611228</v>
      </c>
      <c r="BZ44" s="1"/>
    </row>
    <row r="45" spans="1:78" s="21" customFormat="1" x14ac:dyDescent="0.2">
      <c r="A45" s="21">
        <f t="shared" si="12"/>
        <v>40</v>
      </c>
      <c r="B45" s="21" t="s">
        <v>50</v>
      </c>
      <c r="C45" s="22"/>
      <c r="D45" s="24">
        <v>57837.10714</v>
      </c>
      <c r="E45" s="21">
        <v>57837.10714</v>
      </c>
      <c r="F45" s="21">
        <v>57837.10714</v>
      </c>
      <c r="G45" s="21">
        <v>57837.10714</v>
      </c>
      <c r="H45" s="21">
        <v>57837.10714</v>
      </c>
      <c r="I45" s="21">
        <v>57837.10714</v>
      </c>
      <c r="J45" s="21">
        <v>57837.10714</v>
      </c>
      <c r="K45" s="21">
        <v>57837.10714</v>
      </c>
      <c r="L45" s="21">
        <v>57837.10714</v>
      </c>
      <c r="M45" s="21">
        <v>57837.10714</v>
      </c>
      <c r="N45" s="21">
        <v>57837.10714</v>
      </c>
      <c r="O45" s="21">
        <v>57837.10714</v>
      </c>
      <c r="P45" s="21">
        <v>57837.10714</v>
      </c>
      <c r="R45" s="25">
        <v>0.12369999999999999</v>
      </c>
      <c r="S45" s="4">
        <v>9.4100000000000003E-2</v>
      </c>
      <c r="T45" s="4">
        <f t="shared" si="94"/>
        <v>-2.9599999999999987E-2</v>
      </c>
      <c r="V45" s="21" cm="1">
        <f t="array" ref="V45">SUMPRODUCT(D45:O45*R45/12)</f>
        <v>7154.4501532179993</v>
      </c>
      <c r="W45" s="21" cm="1">
        <f t="array" ref="W45">SUMPRODUCT(D45:O45*S45/12)</f>
        <v>5442.471781874</v>
      </c>
      <c r="X45" s="21">
        <f t="shared" si="85"/>
        <v>-1711.9783713439992</v>
      </c>
      <c r="Y45" s="26">
        <v>0.99999800000000005</v>
      </c>
      <c r="Z45" s="21">
        <f t="shared" si="86"/>
        <v>-1711.9749473872566</v>
      </c>
      <c r="AA45" s="21">
        <f t="shared" si="87"/>
        <v>-855.98747369362854</v>
      </c>
      <c r="AC45" s="24">
        <v>57837.10714</v>
      </c>
      <c r="AD45" s="21">
        <v>57837.10714</v>
      </c>
      <c r="AE45" s="21">
        <v>57837.10714</v>
      </c>
      <c r="AF45" s="21">
        <v>57837.10714</v>
      </c>
      <c r="AG45" s="21">
        <v>57837.10714</v>
      </c>
      <c r="AH45" s="21">
        <v>57837.10714</v>
      </c>
      <c r="AI45" s="21">
        <v>57837.10714</v>
      </c>
      <c r="AJ45" s="21">
        <v>57837.10714</v>
      </c>
      <c r="AK45" s="21">
        <v>57837.10714</v>
      </c>
      <c r="AL45" s="21">
        <v>57837.10714</v>
      </c>
      <c r="AM45" s="21">
        <v>57837.10714</v>
      </c>
      <c r="AN45" s="21">
        <v>57837.10714</v>
      </c>
      <c r="AO45" s="21">
        <v>57837.10714</v>
      </c>
      <c r="AQ45" s="25">
        <v>0.12369999999999999</v>
      </c>
      <c r="AR45" s="4">
        <v>9.4100000000000003E-2</v>
      </c>
      <c r="AS45" s="4">
        <f t="shared" si="95"/>
        <v>-2.9599999999999987E-2</v>
      </c>
      <c r="AU45" s="21" cm="1">
        <f t="array" ref="AU45">SUMPRODUCT(AC45:AN45*AQ45/12)</f>
        <v>7154.4501532179993</v>
      </c>
      <c r="AV45" s="21" cm="1">
        <f t="array" ref="AV45">SUMPRODUCT(AC45:AN45*AR45/12)</f>
        <v>5442.471781874</v>
      </c>
      <c r="AW45" s="21">
        <f t="shared" si="88"/>
        <v>-1711.9783713439992</v>
      </c>
      <c r="AX45" s="26">
        <v>0.99999800000000005</v>
      </c>
      <c r="AY45" s="21">
        <f t="shared" si="89"/>
        <v>-1711.9749473872566</v>
      </c>
      <c r="AZ45" s="21">
        <f t="shared" si="90"/>
        <v>-2567.9624210808852</v>
      </c>
      <c r="BA45" s="1"/>
      <c r="BB45" s="24">
        <v>57837.10714</v>
      </c>
      <c r="BC45" s="21">
        <v>57837.10714</v>
      </c>
      <c r="BD45" s="21">
        <v>57837.10714</v>
      </c>
      <c r="BE45" s="21">
        <v>57837.10714</v>
      </c>
      <c r="BF45" s="21">
        <v>57837.10714</v>
      </c>
      <c r="BG45" s="21">
        <v>57837.10714</v>
      </c>
      <c r="BH45" s="21">
        <v>57837.10714</v>
      </c>
      <c r="BI45" s="21">
        <v>57837.10714</v>
      </c>
      <c r="BJ45" s="21">
        <v>57837.10714</v>
      </c>
      <c r="BK45" s="21">
        <v>57837.10714</v>
      </c>
      <c r="BL45" s="21">
        <v>57837.10714</v>
      </c>
      <c r="BM45" s="21">
        <v>57837.10714</v>
      </c>
      <c r="BN45" s="21">
        <v>57837.10714</v>
      </c>
      <c r="BP45" s="25">
        <v>0.12369999999999999</v>
      </c>
      <c r="BQ45" s="4">
        <v>9.4100000000000003E-2</v>
      </c>
      <c r="BR45" s="4">
        <f t="shared" si="96"/>
        <v>-2.9599999999999987E-2</v>
      </c>
      <c r="BT45" s="21" cm="1">
        <f t="array" ref="BT45">SUMPRODUCT(BB45:BM45*BP45/12)</f>
        <v>7154.4501532179993</v>
      </c>
      <c r="BU45" s="21" cm="1">
        <f t="array" ref="BU45">SUMPRODUCT(BB45:BM45*BQ45/12)</f>
        <v>5442.471781874</v>
      </c>
      <c r="BV45" s="21">
        <f t="shared" si="91"/>
        <v>-1711.9783713439992</v>
      </c>
      <c r="BW45" s="26">
        <v>1</v>
      </c>
      <c r="BX45" s="21">
        <f t="shared" si="92"/>
        <v>-1711.9783713439992</v>
      </c>
      <c r="BY45" s="21">
        <f t="shared" si="93"/>
        <v>-4279.9390804465129</v>
      </c>
      <c r="BZ45" s="1"/>
    </row>
    <row r="46" spans="1:78" s="21" customFormat="1" x14ac:dyDescent="0.2">
      <c r="A46" s="21">
        <f t="shared" si="12"/>
        <v>41</v>
      </c>
      <c r="B46" s="21" t="s">
        <v>51</v>
      </c>
      <c r="C46" s="22"/>
      <c r="D46" s="24">
        <v>47487.802884481403</v>
      </c>
      <c r="E46" s="21">
        <v>47685.747051148057</v>
      </c>
      <c r="F46" s="21">
        <v>47883.691217814732</v>
      </c>
      <c r="G46" s="21">
        <v>47953.136487269767</v>
      </c>
      <c r="H46" s="21">
        <v>47953.136487269767</v>
      </c>
      <c r="I46" s="21">
        <v>47953.136487269767</v>
      </c>
      <c r="J46" s="21">
        <v>47953.136487269767</v>
      </c>
      <c r="K46" s="21">
        <v>47953.136487269767</v>
      </c>
      <c r="L46" s="21">
        <v>47953.136487269767</v>
      </c>
      <c r="M46" s="21">
        <v>47953.136487269767</v>
      </c>
      <c r="N46" s="21">
        <v>47953.136487269767</v>
      </c>
      <c r="O46" s="21">
        <v>49849.83073972413</v>
      </c>
      <c r="P46" s="21">
        <v>50149.100739724126</v>
      </c>
      <c r="R46" s="25">
        <v>2.8999999999999998E-2</v>
      </c>
      <c r="S46" s="4">
        <v>2.9399999999999999E-2</v>
      </c>
      <c r="T46" s="4">
        <f t="shared" si="94"/>
        <v>4.0000000000000105E-4</v>
      </c>
      <c r="V46" s="21" cm="1">
        <f t="array" ref="V46">SUMPRODUCT(D46:O46*R46/12)</f>
        <v>1393.2860624957057</v>
      </c>
      <c r="W46" s="21" cm="1">
        <f t="array" ref="W46">SUMPRODUCT(D46:O46*S46/12)</f>
        <v>1412.5038012887494</v>
      </c>
      <c r="X46" s="21">
        <f t="shared" si="85"/>
        <v>19.217738793043736</v>
      </c>
      <c r="Y46" s="26">
        <v>0.99999800000000005</v>
      </c>
      <c r="Z46" s="21">
        <f t="shared" si="86"/>
        <v>19.217700357566152</v>
      </c>
      <c r="AA46" s="21">
        <f t="shared" si="87"/>
        <v>9.5718311140793748</v>
      </c>
      <c r="AC46" s="24">
        <v>50149.100739724126</v>
      </c>
      <c r="AD46" s="21">
        <v>50149.100739724126</v>
      </c>
      <c r="AE46" s="21">
        <v>50149.100739724126</v>
      </c>
      <c r="AF46" s="21">
        <v>50149.100739724126</v>
      </c>
      <c r="AG46" s="21">
        <v>50149.100739724126</v>
      </c>
      <c r="AH46" s="21">
        <v>50149.100739724126</v>
      </c>
      <c r="AI46" s="21">
        <v>50149.100739724126</v>
      </c>
      <c r="AJ46" s="21">
        <v>50149.100739724126</v>
      </c>
      <c r="AK46" s="21">
        <v>50149.100739724126</v>
      </c>
      <c r="AL46" s="21">
        <v>50149.100739724126</v>
      </c>
      <c r="AM46" s="21">
        <v>50149.100739724126</v>
      </c>
      <c r="AN46" s="21">
        <v>50149.100739724126</v>
      </c>
      <c r="AO46" s="21">
        <v>52283.902954633872</v>
      </c>
      <c r="AQ46" s="25">
        <v>2.8999999999999998E-2</v>
      </c>
      <c r="AR46" s="4">
        <v>2.9399999999999999E-2</v>
      </c>
      <c r="AS46" s="4">
        <f t="shared" si="95"/>
        <v>4.0000000000000105E-4</v>
      </c>
      <c r="AU46" s="21" cm="1">
        <f t="array" ref="AU46">SUMPRODUCT(AC46:AN46*AQ46/12)</f>
        <v>1454.3239214519997</v>
      </c>
      <c r="AV46" s="21" cm="1">
        <f t="array" ref="AV46">SUMPRODUCT(AC46:AN46*AR46/12)</f>
        <v>1474.383561747889</v>
      </c>
      <c r="AW46" s="21">
        <f t="shared" si="88"/>
        <v>20.059640295889267</v>
      </c>
      <c r="AX46" s="26">
        <v>0.99999800000000005</v>
      </c>
      <c r="AY46" s="21">
        <f t="shared" si="89"/>
        <v>20.059600176608676</v>
      </c>
      <c r="AZ46" s="21">
        <f t="shared" si="90"/>
        <v>29.24750044587071</v>
      </c>
      <c r="BA46" s="1"/>
      <c r="BB46" s="24">
        <v>52283.902954633872</v>
      </c>
      <c r="BC46" s="21">
        <v>52283.902954633872</v>
      </c>
      <c r="BD46" s="21">
        <v>52283.902954633872</v>
      </c>
      <c r="BE46" s="21">
        <v>52283.902954633872</v>
      </c>
      <c r="BF46" s="21">
        <v>52283.902954633872</v>
      </c>
      <c r="BG46" s="21">
        <v>52283.902954633872</v>
      </c>
      <c r="BH46" s="21">
        <v>52283.902954633872</v>
      </c>
      <c r="BI46" s="21">
        <v>52283.902954633872</v>
      </c>
      <c r="BJ46" s="21">
        <v>52283.902954633872</v>
      </c>
      <c r="BK46" s="21">
        <v>52283.902954633872</v>
      </c>
      <c r="BL46" s="21">
        <v>52283.902954633872</v>
      </c>
      <c r="BM46" s="21">
        <v>52689.697194640656</v>
      </c>
      <c r="BN46" s="21">
        <v>57572.162737895</v>
      </c>
      <c r="BP46" s="25">
        <v>2.8999999999999998E-2</v>
      </c>
      <c r="BQ46" s="4">
        <v>2.9399999999999999E-2</v>
      </c>
      <c r="BR46" s="4">
        <f t="shared" si="96"/>
        <v>4.0000000000000105E-4</v>
      </c>
      <c r="BT46" s="21" cm="1">
        <f t="array" ref="BT46">SUMPRODUCT(BB46:BM46*BP46/12)</f>
        <v>1517.213855097732</v>
      </c>
      <c r="BU46" s="21" cm="1">
        <f t="array" ref="BU46">SUMPRODUCT(BB46:BM46*BQ46/12)</f>
        <v>1538.1409427542526</v>
      </c>
      <c r="BV46" s="21">
        <f t="shared" si="91"/>
        <v>20.927087656520598</v>
      </c>
      <c r="BW46" s="26">
        <v>1</v>
      </c>
      <c r="BX46" s="21">
        <f t="shared" si="92"/>
        <v>20.927087656520598</v>
      </c>
      <c r="BY46" s="21">
        <f t="shared" si="93"/>
        <v>49.735121623152928</v>
      </c>
      <c r="BZ46" s="1"/>
    </row>
    <row r="47" spans="1:78" s="21" customFormat="1" x14ac:dyDescent="0.2">
      <c r="A47" s="21">
        <f t="shared" si="12"/>
        <v>42</v>
      </c>
      <c r="B47" s="21" t="s">
        <v>52</v>
      </c>
      <c r="C47" s="22"/>
      <c r="D47" s="24">
        <v>26914.930746232742</v>
      </c>
      <c r="E47" s="21">
        <v>27026.8649128994</v>
      </c>
      <c r="F47" s="21">
        <v>27138.79907956607</v>
      </c>
      <c r="G47" s="21">
        <v>27177.91992737601</v>
      </c>
      <c r="H47" s="21">
        <v>27177.68992737601</v>
      </c>
      <c r="I47" s="21">
        <v>27177.45992737601</v>
      </c>
      <c r="J47" s="21">
        <v>27177.229927376011</v>
      </c>
      <c r="K47" s="21">
        <v>27176.999927376011</v>
      </c>
      <c r="L47" s="21">
        <v>27176.769927376008</v>
      </c>
      <c r="M47" s="21">
        <v>27176.539927376009</v>
      </c>
      <c r="N47" s="21">
        <v>27176.309927376009</v>
      </c>
      <c r="O47" s="21">
        <v>28250.832194834911</v>
      </c>
      <c r="P47" s="21">
        <v>28420.18219483491</v>
      </c>
      <c r="R47" s="25">
        <v>2.6200000000000001E-2</v>
      </c>
      <c r="S47" s="4">
        <v>2.69E-2</v>
      </c>
      <c r="T47" s="4">
        <f t="shared" si="94"/>
        <v>6.9999999999999923E-4</v>
      </c>
      <c r="V47" s="21" cm="1">
        <f t="array" ref="V47">SUMPRODUCT(D47:O47*R47/12)</f>
        <v>713.40055620304827</v>
      </c>
      <c r="W47" s="21" cm="1">
        <f t="array" ref="W47">SUMPRODUCT(D47:O47*S47/12)</f>
        <v>732.46087640694634</v>
      </c>
      <c r="X47" s="21">
        <f t="shared" si="85"/>
        <v>19.060320203898073</v>
      </c>
      <c r="Y47" s="26">
        <v>0.99999800000000005</v>
      </c>
      <c r="Z47" s="21">
        <f t="shared" si="86"/>
        <v>19.060282083257665</v>
      </c>
      <c r="AA47" s="21">
        <f t="shared" si="87"/>
        <v>9.4935794484070222</v>
      </c>
      <c r="AC47" s="24">
        <v>28420.18219483491</v>
      </c>
      <c r="AD47" s="21">
        <v>28419.95219483491</v>
      </c>
      <c r="AE47" s="21">
        <v>28419.722194834911</v>
      </c>
      <c r="AF47" s="21">
        <v>28419.492194834911</v>
      </c>
      <c r="AG47" s="21">
        <v>28419.262194834911</v>
      </c>
      <c r="AH47" s="21">
        <v>28419.032194834912</v>
      </c>
      <c r="AI47" s="21">
        <v>28418.802194834909</v>
      </c>
      <c r="AJ47" s="21">
        <v>28418.572194834909</v>
      </c>
      <c r="AK47" s="21">
        <v>28418.34219483491</v>
      </c>
      <c r="AL47" s="21">
        <v>28418.11219483491</v>
      </c>
      <c r="AM47" s="21">
        <v>28417.88219483491</v>
      </c>
      <c r="AN47" s="21">
        <v>28417.652194834911</v>
      </c>
      <c r="AO47" s="21">
        <v>29627.09348964379</v>
      </c>
      <c r="AQ47" s="25">
        <v>2.6200000000000001E-2</v>
      </c>
      <c r="AR47" s="4">
        <v>2.69E-2</v>
      </c>
      <c r="AS47" s="4">
        <f t="shared" si="95"/>
        <v>6.9999999999999923E-4</v>
      </c>
      <c r="AU47" s="21" cm="1">
        <f t="array" ref="AU47">SUMPRODUCT(AC47:AN47*AQ47/12)</f>
        <v>744.57563050467479</v>
      </c>
      <c r="AV47" s="21" cm="1">
        <f t="array" ref="AV47">SUMPRODUCT(AC47:AN47*AR47/12)</f>
        <v>764.468872541059</v>
      </c>
      <c r="AW47" s="21">
        <f t="shared" si="88"/>
        <v>19.893242036384208</v>
      </c>
      <c r="AX47" s="26">
        <v>0.99999800000000005</v>
      </c>
      <c r="AY47" s="21">
        <f t="shared" si="89"/>
        <v>19.893202249900138</v>
      </c>
      <c r="AZ47" s="21">
        <f t="shared" si="90"/>
        <v>29.007030791246002</v>
      </c>
      <c r="BA47" s="1"/>
      <c r="BB47" s="24">
        <v>29627.09348964379</v>
      </c>
      <c r="BC47" s="21">
        <v>29626.863489643791</v>
      </c>
      <c r="BD47" s="21">
        <v>29626.633489643791</v>
      </c>
      <c r="BE47" s="21">
        <v>29626.403489643792</v>
      </c>
      <c r="BF47" s="21">
        <v>29626.173489643788</v>
      </c>
      <c r="BG47" s="21">
        <v>29625.943489643789</v>
      </c>
      <c r="BH47" s="21">
        <v>29625.713489643789</v>
      </c>
      <c r="BI47" s="21">
        <v>29625.48348964379</v>
      </c>
      <c r="BJ47" s="21">
        <v>29625.25348964379</v>
      </c>
      <c r="BK47" s="21">
        <v>29625.023489643791</v>
      </c>
      <c r="BL47" s="21">
        <v>29624.793489643791</v>
      </c>
      <c r="BM47" s="21">
        <v>29854.504598051488</v>
      </c>
      <c r="BN47" s="21">
        <v>32620.89671204835</v>
      </c>
      <c r="BP47" s="25">
        <v>2.6200000000000001E-2</v>
      </c>
      <c r="BQ47" s="4">
        <v>2.69E-2</v>
      </c>
      <c r="BR47" s="4">
        <f t="shared" si="96"/>
        <v>6.9999999999999923E-4</v>
      </c>
      <c r="BT47" s="21" cm="1">
        <f t="array" ref="BT47">SUMPRODUCT(BB47:BM47*BP47/12)</f>
        <v>776.69874451535748</v>
      </c>
      <c r="BU47" s="21" cm="1">
        <f t="array" ref="BU47">SUMPRODUCT(BB47:BM47*BQ47/12)</f>
        <v>797.4502376894319</v>
      </c>
      <c r="BV47" s="21">
        <f t="shared" si="91"/>
        <v>20.751493174074426</v>
      </c>
      <c r="BW47" s="26">
        <v>1</v>
      </c>
      <c r="BX47" s="21">
        <f t="shared" si="92"/>
        <v>20.751493174074426</v>
      </c>
      <c r="BY47" s="21">
        <f t="shared" si="93"/>
        <v>49.323703674891362</v>
      </c>
      <c r="BZ47" s="1"/>
    </row>
    <row r="48" spans="1:78" s="21" customFormat="1" x14ac:dyDescent="0.2">
      <c r="A48" s="21">
        <f t="shared" si="12"/>
        <v>43</v>
      </c>
      <c r="B48" s="21" t="s">
        <v>53</v>
      </c>
      <c r="C48" s="22"/>
      <c r="D48" s="24">
        <v>8174.4502662092773</v>
      </c>
      <c r="E48" s="21">
        <v>8190.5544328759443</v>
      </c>
      <c r="F48" s="21">
        <v>8206.6585995426103</v>
      </c>
      <c r="G48" s="21">
        <v>8198.5785762236919</v>
      </c>
      <c r="H48" s="21">
        <v>8177.4285762236923</v>
      </c>
      <c r="I48" s="21">
        <v>8156.2785762237017</v>
      </c>
      <c r="J48" s="21">
        <v>8135.1285762237021</v>
      </c>
      <c r="K48" s="21">
        <v>8113.9785762237025</v>
      </c>
      <c r="L48" s="21">
        <v>8092.8285762237019</v>
      </c>
      <c r="M48" s="21">
        <v>8071.6785762237023</v>
      </c>
      <c r="N48" s="21">
        <v>8050.5285762237017</v>
      </c>
      <c r="O48" s="21">
        <v>8386.3466501719249</v>
      </c>
      <c r="P48" s="21">
        <v>8421.516650171925</v>
      </c>
      <c r="R48" s="25">
        <v>3.4599999999999999E-2</v>
      </c>
      <c r="S48" s="4">
        <v>4.1900000000000007E-2</v>
      </c>
      <c r="T48" s="4">
        <f t="shared" si="94"/>
        <v>7.3000000000000079E-3</v>
      </c>
      <c r="V48" s="21" cm="1">
        <f t="array" ref="V48">SUMPRODUCT(D48:O48*R48/12)</f>
        <v>282.43529784393263</v>
      </c>
      <c r="W48" s="21" cm="1">
        <f t="array" ref="W48">SUMPRODUCT(D48:O48*S48/12)</f>
        <v>342.02424796707453</v>
      </c>
      <c r="X48" s="21">
        <f t="shared" si="85"/>
        <v>59.588950123141899</v>
      </c>
      <c r="Y48" s="26">
        <v>0.99999800000000005</v>
      </c>
      <c r="Z48" s="21">
        <f t="shared" si="86"/>
        <v>59.588830945241654</v>
      </c>
      <c r="AA48" s="21">
        <f t="shared" si="87"/>
        <v>29.808792762268286</v>
      </c>
      <c r="AC48" s="24">
        <v>8421.516650171925</v>
      </c>
      <c r="AD48" s="21">
        <v>8400.3666501719235</v>
      </c>
      <c r="AE48" s="21">
        <v>8379.2166501719239</v>
      </c>
      <c r="AF48" s="21">
        <v>8358.0666501719243</v>
      </c>
      <c r="AG48" s="21">
        <v>8336.9166501719246</v>
      </c>
      <c r="AH48" s="21">
        <v>8315.766650171925</v>
      </c>
      <c r="AI48" s="21">
        <v>8294.6166501719235</v>
      </c>
      <c r="AJ48" s="21">
        <v>8273.4666501719239</v>
      </c>
      <c r="AK48" s="21">
        <v>8252.3166501719243</v>
      </c>
      <c r="AL48" s="21">
        <v>8231.1666501719246</v>
      </c>
      <c r="AM48" s="21">
        <v>8210.016650171925</v>
      </c>
      <c r="AN48" s="21">
        <v>8188.8666501719244</v>
      </c>
      <c r="AO48" s="21">
        <v>8569.4970461018693</v>
      </c>
      <c r="AQ48" s="25">
        <v>3.4599999999999999E-2</v>
      </c>
      <c r="AR48" s="4">
        <v>4.1900000000000007E-2</v>
      </c>
      <c r="AS48" s="4">
        <f t="shared" si="95"/>
        <v>7.3000000000000079E-3</v>
      </c>
      <c r="AU48" s="21" cm="1">
        <f t="array" ref="AU48">SUMPRODUCT(AC48:AN48*AQ48/12)</f>
        <v>287.3596310959486</v>
      </c>
      <c r="AV48" s="21" cm="1">
        <f t="array" ref="AV48">SUMPRODUCT(AC48:AN48*AR48/12)</f>
        <v>347.9875301422037</v>
      </c>
      <c r="AW48" s="21">
        <f t="shared" si="88"/>
        <v>60.627899046255095</v>
      </c>
      <c r="AX48" s="26">
        <v>0.99999800000000005</v>
      </c>
      <c r="AY48" s="21">
        <f t="shared" si="89"/>
        <v>60.627777790457003</v>
      </c>
      <c r="AZ48" s="21">
        <f t="shared" si="90"/>
        <v>90.044248307412659</v>
      </c>
      <c r="BA48" s="1"/>
      <c r="BB48" s="24">
        <v>8569.4970461018693</v>
      </c>
      <c r="BC48" s="21">
        <v>8548.3470461018696</v>
      </c>
      <c r="BD48" s="21">
        <v>8527.19704610187</v>
      </c>
      <c r="BE48" s="21">
        <v>8506.0470461018704</v>
      </c>
      <c r="BF48" s="21">
        <v>8484.8970461018707</v>
      </c>
      <c r="BG48" s="21">
        <v>8463.7470461018693</v>
      </c>
      <c r="BH48" s="21">
        <v>8442.5970461018787</v>
      </c>
      <c r="BI48" s="21">
        <v>8421.4470461018791</v>
      </c>
      <c r="BJ48" s="21">
        <v>8400.2970461018795</v>
      </c>
      <c r="BK48" s="21">
        <v>8379.1470461018798</v>
      </c>
      <c r="BL48" s="21">
        <v>8357.9970461018802</v>
      </c>
      <c r="BM48" s="21">
        <v>8413.2194030281498</v>
      </c>
      <c r="BN48" s="21">
        <v>9310.9771934825003</v>
      </c>
      <c r="BP48" s="25">
        <v>3.4599999999999999E-2</v>
      </c>
      <c r="BQ48" s="4">
        <v>4.1900000000000007E-2</v>
      </c>
      <c r="BR48" s="4">
        <f t="shared" si="96"/>
        <v>7.3000000000000079E-3</v>
      </c>
      <c r="BT48" s="21" cm="1">
        <f t="array" ref="BT48">SUMPRODUCT(BB48:BM48*BP48/12)</f>
        <v>292.69995975759559</v>
      </c>
      <c r="BU48" s="21" cm="1">
        <f t="array" ref="BU48">SUMPRODUCT(BB48:BM48*BQ48/12)</f>
        <v>354.45457554460279</v>
      </c>
      <c r="BV48" s="21">
        <f t="shared" si="91"/>
        <v>61.754615787007197</v>
      </c>
      <c r="BW48" s="26">
        <v>1</v>
      </c>
      <c r="BX48" s="21">
        <f t="shared" si="92"/>
        <v>61.754615787007197</v>
      </c>
      <c r="BY48" s="21">
        <f t="shared" si="93"/>
        <v>151.21578928862155</v>
      </c>
      <c r="BZ48" s="1"/>
    </row>
    <row r="49" spans="1:78" s="21" customFormat="1" x14ac:dyDescent="0.2">
      <c r="A49" s="21">
        <f t="shared" si="12"/>
        <v>44</v>
      </c>
      <c r="B49" s="21" t="s">
        <v>54</v>
      </c>
      <c r="C49" s="22"/>
      <c r="D49" s="27">
        <f>SUBTOTAL(9,D42:D48)</f>
        <v>316730.69088961335</v>
      </c>
      <c r="E49" s="28">
        <f t="shared" ref="E49:P49" si="97">SUBTOTAL(9,E42:E48)</f>
        <v>317656.25755628</v>
      </c>
      <c r="F49" s="28">
        <f t="shared" si="97"/>
        <v>318581.82422294677</v>
      </c>
      <c r="G49" s="28">
        <f t="shared" si="97"/>
        <v>318839.1336548765</v>
      </c>
      <c r="H49" s="28">
        <f t="shared" si="97"/>
        <v>318735.29365487641</v>
      </c>
      <c r="I49" s="28">
        <f t="shared" si="97"/>
        <v>318631.45365487644</v>
      </c>
      <c r="J49" s="28">
        <f t="shared" si="97"/>
        <v>318527.61365487648</v>
      </c>
      <c r="K49" s="28">
        <f t="shared" si="97"/>
        <v>318423.77365487645</v>
      </c>
      <c r="L49" s="28">
        <f t="shared" si="97"/>
        <v>318319.93365487643</v>
      </c>
      <c r="M49" s="28">
        <f t="shared" si="97"/>
        <v>318216.09365487646</v>
      </c>
      <c r="N49" s="28">
        <f t="shared" si="97"/>
        <v>318112.25365487643</v>
      </c>
      <c r="O49" s="28">
        <f t="shared" si="97"/>
        <v>328142.64871000801</v>
      </c>
      <c r="P49" s="28">
        <f t="shared" si="97"/>
        <v>329595.13871000812</v>
      </c>
      <c r="R49" s="4"/>
      <c r="S49" s="4"/>
      <c r="T49" s="4"/>
      <c r="V49" s="28">
        <f t="shared" ref="V49:X49" si="98">SUBTOTAL(9,V42:V48)</f>
        <v>16306.06489607058</v>
      </c>
      <c r="W49" s="28">
        <f t="shared" si="98"/>
        <v>14277.755676770355</v>
      </c>
      <c r="X49" s="28">
        <f t="shared" si="98"/>
        <v>-2028.3092193002235</v>
      </c>
      <c r="Y49" s="26"/>
      <c r="Z49" s="28">
        <f t="shared" ref="Z49:AA49" si="99">SUBTOTAL(9,Z42:Z48)</f>
        <v>-2028.3051626817842</v>
      </c>
      <c r="AA49" s="28">
        <f t="shared" si="99"/>
        <v>-1013.7255275829993</v>
      </c>
      <c r="AC49" s="27">
        <f>SUBTOTAL(9,AC42:AC48)</f>
        <v>329595.13871000812</v>
      </c>
      <c r="AD49" s="28">
        <f t="shared" ref="AD49:AO49" si="100">SUBTOTAL(9,AD42:AD48)</f>
        <v>329491.29871000804</v>
      </c>
      <c r="AE49" s="28">
        <f t="shared" si="100"/>
        <v>329387.45871000807</v>
      </c>
      <c r="AF49" s="28">
        <f t="shared" si="100"/>
        <v>329283.6187100081</v>
      </c>
      <c r="AG49" s="28">
        <f t="shared" si="100"/>
        <v>329179.77871000807</v>
      </c>
      <c r="AH49" s="28">
        <f t="shared" si="100"/>
        <v>329075.93871000805</v>
      </c>
      <c r="AI49" s="28">
        <f t="shared" si="100"/>
        <v>328972.09871000808</v>
      </c>
      <c r="AJ49" s="28">
        <f t="shared" si="100"/>
        <v>328868.258710008</v>
      </c>
      <c r="AK49" s="28">
        <f t="shared" si="100"/>
        <v>328764.41871000809</v>
      </c>
      <c r="AL49" s="28">
        <f t="shared" si="100"/>
        <v>328660.57871000806</v>
      </c>
      <c r="AM49" s="28">
        <f t="shared" si="100"/>
        <v>328556.73871000815</v>
      </c>
      <c r="AN49" s="28">
        <f t="shared" si="100"/>
        <v>328452.89871000807</v>
      </c>
      <c r="AO49" s="28">
        <f t="shared" si="100"/>
        <v>339548.32535598421</v>
      </c>
      <c r="AQ49" s="4"/>
      <c r="AR49" s="4"/>
      <c r="AS49" s="4"/>
      <c r="AU49" s="28">
        <f t="shared" ref="AU49:AW49" si="101">SUBTOTAL(9,AU42:AU48)</f>
        <v>16644.076289297078</v>
      </c>
      <c r="AV49" s="28">
        <f t="shared" si="101"/>
        <v>14605.430744633361</v>
      </c>
      <c r="AW49" s="28">
        <f t="shared" si="101"/>
        <v>-2038.6455446637192</v>
      </c>
      <c r="AX49" s="26"/>
      <c r="AY49" s="28">
        <f t="shared" ref="AY49" si="102">SUBTOTAL(9,AY42:AY48)</f>
        <v>-2038.6414673726299</v>
      </c>
      <c r="AZ49" s="28">
        <f>SUBTOTAL(9,AZ42:AZ48)</f>
        <v>-3047.702150048925</v>
      </c>
      <c r="BA49" s="1"/>
      <c r="BB49" s="27">
        <f>SUBTOTAL(9,BB42:BB48)</f>
        <v>339548.32535598421</v>
      </c>
      <c r="BC49" s="28">
        <f t="shared" ref="BC49:BN49" si="103">SUBTOTAL(9,BC42:BC48)</f>
        <v>339444.48535598424</v>
      </c>
      <c r="BD49" s="28">
        <f t="shared" si="103"/>
        <v>339340.64535598428</v>
      </c>
      <c r="BE49" s="28">
        <f t="shared" si="103"/>
        <v>339236.80535598419</v>
      </c>
      <c r="BF49" s="28">
        <f t="shared" si="103"/>
        <v>339132.96535598423</v>
      </c>
      <c r="BG49" s="28">
        <f t="shared" si="103"/>
        <v>339029.12535598432</v>
      </c>
      <c r="BH49" s="28">
        <f t="shared" si="103"/>
        <v>338925.28535598418</v>
      </c>
      <c r="BI49" s="28">
        <f t="shared" si="103"/>
        <v>338821.44535598427</v>
      </c>
      <c r="BJ49" s="28">
        <f t="shared" si="103"/>
        <v>338717.60535598424</v>
      </c>
      <c r="BK49" s="28">
        <f t="shared" si="103"/>
        <v>338613.76535598421</v>
      </c>
      <c r="BL49" s="28">
        <f t="shared" si="103"/>
        <v>338509.92535598425</v>
      </c>
      <c r="BM49" s="28">
        <f t="shared" si="103"/>
        <v>340516.95487841207</v>
      </c>
      <c r="BN49" s="28">
        <f t="shared" si="103"/>
        <v>365842.4928973639</v>
      </c>
      <c r="BP49" s="4"/>
      <c r="BQ49" s="4"/>
      <c r="BR49" s="4"/>
      <c r="BT49" s="28">
        <f t="shared" ref="BT49:BV49" si="104">SUBTOTAL(9,BT42:BT48)</f>
        <v>16990.678642617029</v>
      </c>
      <c r="BU49" s="28">
        <f t="shared" si="104"/>
        <v>14940.783372515612</v>
      </c>
      <c r="BV49" s="28">
        <f t="shared" si="104"/>
        <v>-2049.8952701014186</v>
      </c>
      <c r="BW49" s="26"/>
      <c r="BX49" s="28">
        <f t="shared" ref="BX49:BY49" si="105">SUBTOTAL(9,BX42:BX48)</f>
        <v>-2049.8952701014186</v>
      </c>
      <c r="BY49" s="28">
        <f t="shared" si="105"/>
        <v>-5091.8874751216244</v>
      </c>
      <c r="BZ49" s="1"/>
    </row>
    <row r="50" spans="1:78" s="21" customFormat="1" x14ac:dyDescent="0.2">
      <c r="A50" s="21">
        <f t="shared" si="12"/>
        <v>45</v>
      </c>
      <c r="C50" s="22"/>
      <c r="D50" s="24"/>
      <c r="R50" s="4"/>
      <c r="S50" s="4"/>
      <c r="T50" s="4"/>
      <c r="Y50" s="26"/>
      <c r="AC50" s="24"/>
      <c r="AQ50" s="4"/>
      <c r="AR50" s="4"/>
      <c r="AS50" s="4"/>
      <c r="AX50" s="26"/>
      <c r="BA50" s="1"/>
      <c r="BB50" s="24"/>
      <c r="BP50" s="4"/>
      <c r="BQ50" s="4"/>
      <c r="BR50" s="4"/>
      <c r="BW50" s="26"/>
      <c r="BZ50" s="1"/>
    </row>
    <row r="51" spans="1:78" s="21" customFormat="1" x14ac:dyDescent="0.2">
      <c r="A51" s="21">
        <f t="shared" si="12"/>
        <v>46</v>
      </c>
      <c r="B51" s="21" t="s">
        <v>55</v>
      </c>
      <c r="C51" s="22"/>
      <c r="D51" s="24">
        <v>1026.72</v>
      </c>
      <c r="E51" s="21">
        <v>1026.45</v>
      </c>
      <c r="F51" s="21">
        <v>1026.18</v>
      </c>
      <c r="G51" s="21">
        <v>1025.9100000000001</v>
      </c>
      <c r="H51" s="21">
        <v>1025.6400000000001</v>
      </c>
      <c r="I51" s="21">
        <v>1025.3699999999999</v>
      </c>
      <c r="J51" s="21">
        <v>1025.0999999999999</v>
      </c>
      <c r="K51" s="21">
        <v>1024.83</v>
      </c>
      <c r="L51" s="21">
        <v>1024.56</v>
      </c>
      <c r="M51" s="21">
        <v>1024.29</v>
      </c>
      <c r="N51" s="21">
        <v>1024.02</v>
      </c>
      <c r="O51" s="21">
        <v>1023.75</v>
      </c>
      <c r="P51" s="21">
        <v>1023.48</v>
      </c>
      <c r="R51" s="4">
        <v>0</v>
      </c>
      <c r="S51" s="4">
        <v>0</v>
      </c>
      <c r="T51" s="4">
        <f t="shared" ref="T51" si="106">+S51-R51</f>
        <v>0</v>
      </c>
      <c r="V51" s="21" cm="1">
        <f t="array" ref="V51">SUMPRODUCT(D51:O51*R51/12)</f>
        <v>0</v>
      </c>
      <c r="W51" s="21" cm="1">
        <f t="array" ref="W51">SUMPRODUCT(D51:O51*S51/12)</f>
        <v>0</v>
      </c>
      <c r="X51" s="21">
        <f>+W51-V51</f>
        <v>0</v>
      </c>
      <c r="Y51" s="26">
        <v>0.99999800000000005</v>
      </c>
      <c r="Z51" s="21">
        <f>+Y51*X51</f>
        <v>0</v>
      </c>
      <c r="AA51" s="21">
        <f>(D51*T51*12+E51*T51*11+F51*T51*10+G51*T51*9+H51*T51*8+I51*T51*7+J51*T51*6+K51*T51*5+L51*T51*4+M51*T51*3+N51*T51*2+O51*T51*1)/12/13*Y51</f>
        <v>0</v>
      </c>
      <c r="AC51" s="24">
        <v>1023.48</v>
      </c>
      <c r="AD51" s="21">
        <v>1023.21</v>
      </c>
      <c r="AE51" s="21">
        <v>1022.94</v>
      </c>
      <c r="AF51" s="21">
        <v>1022.67</v>
      </c>
      <c r="AG51" s="21">
        <v>1022.4</v>
      </c>
      <c r="AH51" s="21">
        <v>1022.13</v>
      </c>
      <c r="AI51" s="21">
        <v>1021.86</v>
      </c>
      <c r="AJ51" s="21">
        <v>1021.59</v>
      </c>
      <c r="AK51" s="21">
        <v>1021.32</v>
      </c>
      <c r="AL51" s="21">
        <v>1021.05</v>
      </c>
      <c r="AM51" s="21">
        <v>1020.78</v>
      </c>
      <c r="AN51" s="21">
        <v>1020.51</v>
      </c>
      <c r="AO51" s="21">
        <v>1020.24</v>
      </c>
      <c r="AQ51" s="4">
        <v>0</v>
      </c>
      <c r="AR51" s="4">
        <v>0</v>
      </c>
      <c r="AS51" s="4">
        <f t="shared" ref="AS51" si="107">+AR51-AQ51</f>
        <v>0</v>
      </c>
      <c r="AU51" s="21" cm="1">
        <f t="array" ref="AU51">SUMPRODUCT(AC51:AN51*AQ51/12)</f>
        <v>0</v>
      </c>
      <c r="AV51" s="21" cm="1">
        <f t="array" ref="AV51">SUMPRODUCT(AC51:AN51*AR51/12)</f>
        <v>0</v>
      </c>
      <c r="AW51" s="21">
        <f>+AV51-AU51</f>
        <v>0</v>
      </c>
      <c r="AX51" s="26">
        <v>0.99999800000000005</v>
      </c>
      <c r="AY51" s="21">
        <f>+AX51*AW51</f>
        <v>0</v>
      </c>
      <c r="AZ51" s="21">
        <f>+AA51+AY51+(Z51-AY51)/2</f>
        <v>0</v>
      </c>
      <c r="BA51" s="1"/>
      <c r="BB51" s="24">
        <v>1020.24</v>
      </c>
      <c r="BC51" s="21">
        <v>1019.97</v>
      </c>
      <c r="BD51" s="21">
        <v>1019.7</v>
      </c>
      <c r="BE51" s="21">
        <v>1019.43</v>
      </c>
      <c r="BF51" s="21">
        <v>1019.16</v>
      </c>
      <c r="BG51" s="21">
        <v>1018.89</v>
      </c>
      <c r="BH51" s="21">
        <v>1018.62</v>
      </c>
      <c r="BI51" s="21">
        <v>1018.35</v>
      </c>
      <c r="BJ51" s="21">
        <v>1018.08</v>
      </c>
      <c r="BK51" s="21">
        <v>1017.81</v>
      </c>
      <c r="BL51" s="21">
        <v>1017.54</v>
      </c>
      <c r="BM51" s="21">
        <v>1017.27</v>
      </c>
      <c r="BN51" s="21">
        <v>1017</v>
      </c>
      <c r="BP51" s="4">
        <v>0</v>
      </c>
      <c r="BQ51" s="4">
        <v>0</v>
      </c>
      <c r="BR51" s="4">
        <f t="shared" ref="BR51" si="108">+BQ51-BP51</f>
        <v>0</v>
      </c>
      <c r="BT51" s="21" cm="1">
        <f t="array" ref="BT51">SUMPRODUCT(BB51:BM51*BP51/12)</f>
        <v>0</v>
      </c>
      <c r="BU51" s="21" cm="1">
        <f t="array" ref="BU51">SUMPRODUCT(BB51:BM51*BQ51/12)</f>
        <v>0</v>
      </c>
      <c r="BV51" s="21">
        <f>+BU51-BT51</f>
        <v>0</v>
      </c>
      <c r="BW51" s="26">
        <v>1</v>
      </c>
      <c r="BX51" s="21">
        <f>+BW51*BV51</f>
        <v>0</v>
      </c>
      <c r="BY51" s="21">
        <f>(BB51*BR51*12+BC51*BR51*11+BD51*BR51*10+BE51*BR51*9+BF51*BR51*8+BG51*BR51*7+BH51*BR51*6+BI51*BR51*5+BJ51*BR51*4+BK51*BR51*3+BL51*BR51*2+BM51*BR51*1)/12/13*BW51+AY51+Z51</f>
        <v>0</v>
      </c>
      <c r="BZ51" s="1"/>
    </row>
    <row r="52" spans="1:78" s="21" customFormat="1" x14ac:dyDescent="0.2">
      <c r="A52" s="21">
        <f t="shared" si="12"/>
        <v>47</v>
      </c>
      <c r="C52" s="22"/>
      <c r="D52" s="24"/>
      <c r="R52" s="4"/>
      <c r="S52" s="4"/>
      <c r="T52" s="4"/>
      <c r="AC52" s="24"/>
      <c r="AQ52" s="4"/>
      <c r="AR52" s="4"/>
      <c r="AS52" s="4"/>
      <c r="BA52" s="1"/>
      <c r="BB52" s="24"/>
      <c r="BP52" s="4"/>
      <c r="BQ52" s="4"/>
      <c r="BR52" s="4"/>
      <c r="BZ52" s="1"/>
    </row>
    <row r="53" spans="1:78" s="21" customFormat="1" x14ac:dyDescent="0.2">
      <c r="A53" s="21">
        <f t="shared" si="12"/>
        <v>48</v>
      </c>
      <c r="B53" s="21" t="s">
        <v>56</v>
      </c>
      <c r="C53" s="22"/>
      <c r="D53" s="24">
        <v>128195.63150664479</v>
      </c>
      <c r="E53" s="21">
        <v>128187.74150664479</v>
      </c>
      <c r="F53" s="21">
        <v>128179.85150664479</v>
      </c>
      <c r="G53" s="21">
        <v>128171.96150664479</v>
      </c>
      <c r="H53" s="21">
        <v>128164.07150664479</v>
      </c>
      <c r="I53" s="21">
        <v>128156.18150664479</v>
      </c>
      <c r="J53" s="21">
        <v>128643.99994778</v>
      </c>
      <c r="K53" s="21">
        <v>128636.10994778</v>
      </c>
      <c r="L53" s="21">
        <v>128730.73157414123</v>
      </c>
      <c r="M53" s="21">
        <v>128800.1254791926</v>
      </c>
      <c r="N53" s="21">
        <v>128792.2354791926</v>
      </c>
      <c r="O53" s="21">
        <v>128784.34547919261</v>
      </c>
      <c r="P53" s="21">
        <v>130466.08033507338</v>
      </c>
      <c r="R53" s="25">
        <v>2.69E-2</v>
      </c>
      <c r="S53" s="4">
        <v>6.9999999999999993E-3</v>
      </c>
      <c r="T53" s="4">
        <f>+S53-R53</f>
        <v>-1.9900000000000001E-2</v>
      </c>
      <c r="V53" s="21" cm="1">
        <f t="array" ref="V53">SUMPRODUCT(D53:O53*R53/12)</f>
        <v>3455.4013624065237</v>
      </c>
      <c r="W53" s="21" cm="1">
        <f t="array" ref="W53">SUMPRODUCT(D53:O53*S53/12)</f>
        <v>899.1750757191694</v>
      </c>
      <c r="X53" s="21">
        <f t="shared" ref="X53:X60" si="109">+W53-V53</f>
        <v>-2556.2262866873543</v>
      </c>
      <c r="Y53" s="26">
        <v>0.99999800000000005</v>
      </c>
      <c r="Z53" s="21">
        <f t="shared" ref="Z53:Z60" si="110">+Y53*X53</f>
        <v>-2556.2211742347813</v>
      </c>
      <c r="AA53" s="21">
        <f t="shared" ref="AA53:AA60" si="111">(D53*T53*12+E53*T53*11+F53*T53*10+G53*T53*9+H53*T53*8+I53*T53*7+J53*T53*6+K53*T53*5+L53*T53*4+M53*T53*3+N53*T53*2+O53*T53*1)/12/13*Y53</f>
        <v>-1276.7739730371616</v>
      </c>
      <c r="AC53" s="24">
        <v>130466.08033507338</v>
      </c>
      <c r="AD53" s="21">
        <v>130458.19033507338</v>
      </c>
      <c r="AE53" s="21">
        <v>130450.30033507338</v>
      </c>
      <c r="AF53" s="21">
        <v>130478.14571196977</v>
      </c>
      <c r="AG53" s="21">
        <v>130470.25571196977</v>
      </c>
      <c r="AH53" s="21">
        <v>130462.36571196977</v>
      </c>
      <c r="AI53" s="21">
        <v>131151.06538154106</v>
      </c>
      <c r="AJ53" s="21">
        <v>131159.09974174199</v>
      </c>
      <c r="AK53" s="21">
        <v>131151.209741742</v>
      </c>
      <c r="AL53" s="21">
        <v>131191.81267093035</v>
      </c>
      <c r="AM53" s="21">
        <v>131183.92267093036</v>
      </c>
      <c r="AN53" s="21">
        <v>131428.38200936289</v>
      </c>
      <c r="AO53" s="21">
        <v>133316.23759031366</v>
      </c>
      <c r="AQ53" s="25">
        <v>2.69E-2</v>
      </c>
      <c r="AR53" s="4">
        <v>6.9999999999999993E-3</v>
      </c>
      <c r="AS53" s="4">
        <f>+AR53-AQ53</f>
        <v>-1.9900000000000001E-2</v>
      </c>
      <c r="AU53" s="21" cm="1">
        <f t="array" ref="AU53">SUMPRODUCT(AC53:AN53*AQ53/12)</f>
        <v>3519.5306113844558</v>
      </c>
      <c r="AV53" s="21" cm="1">
        <f t="array" ref="AV53">SUMPRODUCT(AC53:AN53*AR53/12)</f>
        <v>915.8629843751371</v>
      </c>
      <c r="AW53" s="21">
        <f t="shared" ref="AW53:AW60" si="112">+AV53-AU53</f>
        <v>-2603.6676270093185</v>
      </c>
      <c r="AX53" s="26">
        <v>0.99999800000000005</v>
      </c>
      <c r="AY53" s="21">
        <f t="shared" ref="AY53:AY60" si="113">+AX53*AW53</f>
        <v>-2603.6624196740645</v>
      </c>
      <c r="AZ53" s="21">
        <f t="shared" ref="AZ53:AZ60" si="114">(AC53*AS53*12+AD53*AS53*11+AE53*AS53*10+AF53*AS53*9+AG53*AS53*8+AH53*AS53*7+AI53*AS53*6+AJ53*AS53*5+AK53*AS53*4+AL53*AS53*3+AM53*AS53*2+AN53*AS53*1)/12/13*AX53+Z53</f>
        <v>-3856.2391885020488</v>
      </c>
      <c r="BA53" s="1"/>
      <c r="BB53" s="24">
        <v>133316.23759031366</v>
      </c>
      <c r="BC53" s="21">
        <v>133308.34759031364</v>
      </c>
      <c r="BD53" s="21">
        <v>133300.45759031366</v>
      </c>
      <c r="BE53" s="21">
        <v>133292.56759031364</v>
      </c>
      <c r="BF53" s="21">
        <v>133284.67759031363</v>
      </c>
      <c r="BG53" s="21">
        <v>133276.78759031364</v>
      </c>
      <c r="BH53" s="21">
        <v>133558.70019303897</v>
      </c>
      <c r="BI53" s="21">
        <v>133840.61279576426</v>
      </c>
      <c r="BJ53" s="21">
        <v>133832.72279576428</v>
      </c>
      <c r="BK53" s="21">
        <v>133868.30089430657</v>
      </c>
      <c r="BL53" s="21">
        <v>133860.41089430655</v>
      </c>
      <c r="BM53" s="21">
        <v>134109.54518709364</v>
      </c>
      <c r="BN53" s="21">
        <v>137019.30739616108</v>
      </c>
      <c r="BP53" s="25">
        <v>2.69E-2</v>
      </c>
      <c r="BQ53" s="4">
        <v>6.9999999999999993E-3</v>
      </c>
      <c r="BR53" s="4">
        <f>+BQ53-BP53</f>
        <v>-1.9900000000000001E-2</v>
      </c>
      <c r="BT53" s="21" cm="1">
        <f t="array" ref="BT53">SUMPRODUCT(BB53:BM53*BP53/12)</f>
        <v>3593.0540006106667</v>
      </c>
      <c r="BU53" s="21" cm="1">
        <f t="array" ref="BU53">SUMPRODUCT(BB53:BM53*BQ53/12)</f>
        <v>934.99546484292432</v>
      </c>
      <c r="BV53" s="21">
        <f t="shared" ref="BV53:BV60" si="115">+BU53-BT53</f>
        <v>-2658.0585357677423</v>
      </c>
      <c r="BW53" s="26">
        <v>1</v>
      </c>
      <c r="BX53" s="21">
        <f t="shared" ref="BX53:BX60" si="116">+BW53*BV53</f>
        <v>-2658.0585357677423</v>
      </c>
      <c r="BY53" s="21">
        <f t="shared" ref="BY53:BY60" si="117">(BB53*BR53*12+BC53*BR53*11+BD53*BR53*10+BE53*BR53*9+BF53*BR53*8+BG53*BR53*7+BH53*BR53*6+BI53*BR53*5+BJ53*BR53*4+BK53*BR53*3+BL53*BR53*2+BM53*BR53*1)/12/13*BW53+AY53+Z53</f>
        <v>-6487.4892240413446</v>
      </c>
      <c r="BZ53" s="1"/>
    </row>
    <row r="54" spans="1:78" s="21" customFormat="1" x14ac:dyDescent="0.2">
      <c r="A54" s="21">
        <f t="shared" si="12"/>
        <v>49</v>
      </c>
      <c r="B54" s="21" t="s">
        <v>57</v>
      </c>
      <c r="C54" s="22"/>
      <c r="D54" s="24">
        <v>221420.26336885765</v>
      </c>
      <c r="E54" s="21">
        <v>221416.00336885767</v>
      </c>
      <c r="F54" s="21">
        <v>221411.74336885766</v>
      </c>
      <c r="G54" s="21">
        <v>221407.48336885765</v>
      </c>
      <c r="H54" s="21">
        <v>221403.22336885764</v>
      </c>
      <c r="I54" s="21">
        <v>221398.96336885766</v>
      </c>
      <c r="J54" s="21">
        <v>224739.21840984491</v>
      </c>
      <c r="K54" s="21">
        <v>224734.9584098449</v>
      </c>
      <c r="L54" s="21">
        <v>224937.68723603629</v>
      </c>
      <c r="M54" s="21">
        <v>225089.4768994539</v>
      </c>
      <c r="N54" s="21">
        <v>225085.2168994539</v>
      </c>
      <c r="O54" s="21">
        <v>225080.95689945391</v>
      </c>
      <c r="P54" s="21">
        <v>233383.2762235729</v>
      </c>
      <c r="R54" s="25">
        <v>0.03</v>
      </c>
      <c r="S54" s="4">
        <v>3.4200000000000001E-2</v>
      </c>
      <c r="T54" s="4">
        <f t="shared" ref="T54:T60" si="118">+S54-R54</f>
        <v>4.2000000000000023E-3</v>
      </c>
      <c r="V54" s="21" cm="1">
        <f t="array" ref="V54">SUMPRODUCT(D54:O54*R54/12)</f>
        <v>6695.312987418084</v>
      </c>
      <c r="W54" s="21" cm="1">
        <f t="array" ref="W54">SUMPRODUCT(D54:O54*S54/12)</f>
        <v>7632.6568056566175</v>
      </c>
      <c r="X54" s="21">
        <f t="shared" si="109"/>
        <v>937.34381823853346</v>
      </c>
      <c r="Y54" s="26">
        <v>0.99999800000000005</v>
      </c>
      <c r="Z54" s="21">
        <f t="shared" si="110"/>
        <v>937.34194355089699</v>
      </c>
      <c r="AA54" s="21">
        <f t="shared" si="111"/>
        <v>466.92069036489931</v>
      </c>
      <c r="AC54" s="24">
        <v>233383.2762235729</v>
      </c>
      <c r="AD54" s="21">
        <v>233379.01622357292</v>
      </c>
      <c r="AE54" s="21">
        <v>233374.75622357291</v>
      </c>
      <c r="AF54" s="21">
        <v>233442.652054181</v>
      </c>
      <c r="AG54" s="21">
        <v>233438.39205418102</v>
      </c>
      <c r="AH54" s="21">
        <v>233434.13205418101</v>
      </c>
      <c r="AI54" s="21">
        <v>236433.64977727432</v>
      </c>
      <c r="AJ54" s="21">
        <v>236461.5437808694</v>
      </c>
      <c r="AK54" s="21">
        <v>236457.28378086939</v>
      </c>
      <c r="AL54" s="21">
        <v>236550.93928892049</v>
      </c>
      <c r="AM54" s="21">
        <v>236546.67928892048</v>
      </c>
      <c r="AN54" s="21">
        <v>237132.0238445471</v>
      </c>
      <c r="AO54" s="21">
        <v>243448.0038441116</v>
      </c>
      <c r="AQ54" s="25">
        <v>0.03</v>
      </c>
      <c r="AR54" s="4">
        <v>3.4200000000000001E-2</v>
      </c>
      <c r="AS54" s="4">
        <f t="shared" ref="AS54:AS60" si="119">+AR54-AQ54</f>
        <v>4.2000000000000023E-3</v>
      </c>
      <c r="AU54" s="21" cm="1">
        <f t="array" ref="AU54">SUMPRODUCT(AC54:AN54*AQ54/12)</f>
        <v>7050.0858614866574</v>
      </c>
      <c r="AV54" s="21" cm="1">
        <f t="array" ref="AV54">SUMPRODUCT(AC54:AN54*AR54/12)</f>
        <v>8037.0978820947894</v>
      </c>
      <c r="AW54" s="21">
        <f t="shared" si="112"/>
        <v>987.01202060813193</v>
      </c>
      <c r="AX54" s="26">
        <v>0.99999800000000005</v>
      </c>
      <c r="AY54" s="21">
        <f t="shared" si="113"/>
        <v>987.01004658409079</v>
      </c>
      <c r="AZ54" s="21">
        <f t="shared" si="114"/>
        <v>1429.2434234521702</v>
      </c>
      <c r="BA54" s="1"/>
      <c r="BB54" s="24">
        <v>243448.0038441116</v>
      </c>
      <c r="BC54" s="21">
        <v>243443.7438441116</v>
      </c>
      <c r="BD54" s="21">
        <v>243439.48384411159</v>
      </c>
      <c r="BE54" s="21">
        <v>243435.22384411161</v>
      </c>
      <c r="BF54" s="21">
        <v>243430.9638441116</v>
      </c>
      <c r="BG54" s="21">
        <v>243426.70384411159</v>
      </c>
      <c r="BH54" s="21">
        <v>244171.49260925999</v>
      </c>
      <c r="BI54" s="21">
        <v>244916.28137440831</v>
      </c>
      <c r="BJ54" s="21">
        <v>244912.0213744083</v>
      </c>
      <c r="BK54" s="21">
        <v>244995.53105467599</v>
      </c>
      <c r="BL54" s="21">
        <v>244991.27105467601</v>
      </c>
      <c r="BM54" s="21">
        <v>245597.22889099622</v>
      </c>
      <c r="BN54" s="21">
        <v>252860.51012314091</v>
      </c>
      <c r="BP54" s="25">
        <v>0.03</v>
      </c>
      <c r="BQ54" s="4">
        <v>3.4200000000000001E-2</v>
      </c>
      <c r="BR54" s="4">
        <f t="shared" ref="BR54:BR60" si="120">+BQ54-BP54</f>
        <v>4.2000000000000023E-3</v>
      </c>
      <c r="BT54" s="21" cm="1">
        <f t="array" ref="BT54">SUMPRODUCT(BB54:BM54*BP54/12)</f>
        <v>7325.5198735577351</v>
      </c>
      <c r="BU54" s="21" cm="1">
        <f t="array" ref="BU54">SUMPRODUCT(BB54:BM54*BQ54/12)</f>
        <v>8351.0926558558203</v>
      </c>
      <c r="BV54" s="21">
        <f t="shared" si="115"/>
        <v>1025.5727822980853</v>
      </c>
      <c r="BW54" s="26">
        <v>1</v>
      </c>
      <c r="BX54" s="21">
        <f t="shared" si="116"/>
        <v>1025.5727822980853</v>
      </c>
      <c r="BY54" s="21">
        <f t="shared" si="117"/>
        <v>2436.3166044393256</v>
      </c>
      <c r="BZ54" s="1"/>
    </row>
    <row r="55" spans="1:78" s="21" customFormat="1" x14ac:dyDescent="0.2">
      <c r="A55" s="21">
        <f t="shared" si="12"/>
        <v>50</v>
      </c>
      <c r="B55" s="21" t="s">
        <v>58</v>
      </c>
      <c r="C55" s="22"/>
      <c r="D55" s="24">
        <v>741297.56481106079</v>
      </c>
      <c r="E55" s="21">
        <v>741260.38481106074</v>
      </c>
      <c r="F55" s="21">
        <v>741223.2048110608</v>
      </c>
      <c r="G55" s="21">
        <v>741186.02481106075</v>
      </c>
      <c r="H55" s="21">
        <v>741148.84481106082</v>
      </c>
      <c r="I55" s="21">
        <v>741111.66481106076</v>
      </c>
      <c r="J55" s="21">
        <v>744020.93907471152</v>
      </c>
      <c r="K55" s="21">
        <v>743983.75907471159</v>
      </c>
      <c r="L55" s="21">
        <v>744575.96318820782</v>
      </c>
      <c r="M55" s="21">
        <v>745013.27826544782</v>
      </c>
      <c r="N55" s="21">
        <v>744976.09826544789</v>
      </c>
      <c r="O55" s="21">
        <v>744938.91826544784</v>
      </c>
      <c r="P55" s="21">
        <v>755075.45000805066</v>
      </c>
      <c r="R55" s="25">
        <v>3.2199999999999999E-2</v>
      </c>
      <c r="S55" s="4">
        <v>3.4500000000000003E-2</v>
      </c>
      <c r="T55" s="4">
        <f t="shared" si="118"/>
        <v>2.3000000000000034E-3</v>
      </c>
      <c r="V55" s="21" cm="1">
        <f t="array" ref="V55">SUMPRODUCT(D55:O55*R55/12)</f>
        <v>23921.209997417573</v>
      </c>
      <c r="W55" s="21" cm="1">
        <f t="array" ref="W55">SUMPRODUCT(D55:O55*S55/12)</f>
        <v>25629.867854375982</v>
      </c>
      <c r="X55" s="21">
        <f t="shared" si="109"/>
        <v>1708.657856958409</v>
      </c>
      <c r="Y55" s="26">
        <v>0.99999800000000005</v>
      </c>
      <c r="Z55" s="21">
        <f t="shared" si="110"/>
        <v>1708.654439642695</v>
      </c>
      <c r="AA55" s="21">
        <f t="shared" si="111"/>
        <v>853.38075304735708</v>
      </c>
      <c r="AC55" s="24">
        <v>755075.45000805066</v>
      </c>
      <c r="AD55" s="21">
        <v>755038.27000805072</v>
      </c>
      <c r="AE55" s="21">
        <v>755001.09000805067</v>
      </c>
      <c r="AF55" s="21">
        <v>755183.31201599236</v>
      </c>
      <c r="AG55" s="21">
        <v>755146.13201599242</v>
      </c>
      <c r="AH55" s="21">
        <v>755108.95201599237</v>
      </c>
      <c r="AI55" s="21">
        <v>759282.45747903152</v>
      </c>
      <c r="AJ55" s="21">
        <v>759343.04716573143</v>
      </c>
      <c r="AK55" s="21">
        <v>759305.86716573138</v>
      </c>
      <c r="AL55" s="21">
        <v>759566.41583012312</v>
      </c>
      <c r="AM55" s="21">
        <v>759529.23583012307</v>
      </c>
      <c r="AN55" s="21">
        <v>761038.07310287794</v>
      </c>
      <c r="AO55" s="21">
        <v>772536.35166832991</v>
      </c>
      <c r="AQ55" s="25">
        <v>3.2199999999999999E-2</v>
      </c>
      <c r="AR55" s="4">
        <v>3.4500000000000003E-2</v>
      </c>
      <c r="AS55" s="4">
        <f t="shared" si="119"/>
        <v>2.3000000000000034E-3</v>
      </c>
      <c r="AU55" s="21" cm="1">
        <f t="array" ref="AU55">SUMPRODUCT(AC55:AN55*AQ55/12)</f>
        <v>24387.792445432759</v>
      </c>
      <c r="AV55" s="21" cm="1">
        <f t="array" ref="AV55">SUMPRODUCT(AC55:AN55*AR55/12)</f>
        <v>26129.777620106528</v>
      </c>
      <c r="AW55" s="21">
        <f t="shared" si="112"/>
        <v>1741.9851746737695</v>
      </c>
      <c r="AX55" s="26">
        <v>0.99999800000000005</v>
      </c>
      <c r="AY55" s="21">
        <f t="shared" si="113"/>
        <v>1741.9816907034203</v>
      </c>
      <c r="AZ55" s="21">
        <f t="shared" si="114"/>
        <v>2578.3527034004983</v>
      </c>
      <c r="BA55" s="1"/>
      <c r="BB55" s="24">
        <v>772536.35166832991</v>
      </c>
      <c r="BC55" s="21">
        <v>772499.17166832997</v>
      </c>
      <c r="BD55" s="21">
        <v>772461.99166832992</v>
      </c>
      <c r="BE55" s="21">
        <v>772424.81166832999</v>
      </c>
      <c r="BF55" s="21">
        <v>772387.63166832994</v>
      </c>
      <c r="BG55" s="21">
        <v>772350.45166833</v>
      </c>
      <c r="BH55" s="21">
        <v>774085.77190114278</v>
      </c>
      <c r="BI55" s="21">
        <v>775821.09213395591</v>
      </c>
      <c r="BJ55" s="21">
        <v>775783.91213395598</v>
      </c>
      <c r="BK55" s="21">
        <v>776013.61086094764</v>
      </c>
      <c r="BL55" s="21">
        <v>775976.43086094758</v>
      </c>
      <c r="BM55" s="21">
        <v>777513.51149741269</v>
      </c>
      <c r="BN55" s="21">
        <v>795334.79600769514</v>
      </c>
      <c r="BP55" s="25">
        <v>3.2199999999999999E-2</v>
      </c>
      <c r="BQ55" s="4">
        <v>3.4500000000000003E-2</v>
      </c>
      <c r="BR55" s="4">
        <f t="shared" si="120"/>
        <v>2.3000000000000034E-3</v>
      </c>
      <c r="BT55" s="21" cm="1">
        <f t="array" ref="BT55">SUMPRODUCT(BB55:BM55*BP55/12)</f>
        <v>24927.776884052215</v>
      </c>
      <c r="BU55" s="21" cm="1">
        <f t="array" ref="BU55">SUMPRODUCT(BB55:BM55*BQ55/12)</f>
        <v>26708.332375770235</v>
      </c>
      <c r="BV55" s="21">
        <f t="shared" si="115"/>
        <v>1780.5554917180198</v>
      </c>
      <c r="BW55" s="26">
        <v>1</v>
      </c>
      <c r="BX55" s="21">
        <f t="shared" si="116"/>
        <v>1780.5554917180198</v>
      </c>
      <c r="BY55" s="21">
        <f t="shared" si="117"/>
        <v>4339.8837664388839</v>
      </c>
      <c r="BZ55" s="1"/>
    </row>
    <row r="56" spans="1:78" s="21" customFormat="1" x14ac:dyDescent="0.2">
      <c r="A56" s="21">
        <f t="shared" si="12"/>
        <v>51</v>
      </c>
      <c r="B56" s="21" t="s">
        <v>59</v>
      </c>
      <c r="C56" s="22"/>
      <c r="D56" s="24">
        <v>183280.96489317328</v>
      </c>
      <c r="E56" s="21">
        <v>183280.96489317328</v>
      </c>
      <c r="F56" s="21">
        <v>183280.96489317328</v>
      </c>
      <c r="G56" s="21">
        <v>183280.96489317328</v>
      </c>
      <c r="H56" s="21">
        <v>183280.96489317328</v>
      </c>
      <c r="I56" s="21">
        <v>183280.96489317328</v>
      </c>
      <c r="J56" s="21">
        <v>183280.96489317328</v>
      </c>
      <c r="K56" s="21">
        <v>183280.96489317328</v>
      </c>
      <c r="L56" s="21">
        <v>183280.96489317328</v>
      </c>
      <c r="M56" s="21">
        <v>187798.03100222061</v>
      </c>
      <c r="N56" s="21">
        <v>187798.03100222061</v>
      </c>
      <c r="O56" s="21">
        <v>187798.03100222061</v>
      </c>
      <c r="P56" s="21">
        <v>187798.03100222061</v>
      </c>
      <c r="R56" s="25">
        <v>9.1799999999999993E-2</v>
      </c>
      <c r="S56" s="4">
        <v>0.1011</v>
      </c>
      <c r="T56" s="4">
        <f t="shared" si="118"/>
        <v>9.3000000000000027E-3</v>
      </c>
      <c r="V56" s="21" cm="1">
        <f t="array" ref="V56">SUMPRODUCT(D56:O56*R56/12)</f>
        <v>16928.859244395942</v>
      </c>
      <c r="W56" s="21" cm="1">
        <f t="array" ref="W56">SUMPRODUCT(D56:O56*S56/12)</f>
        <v>18643.874396605992</v>
      </c>
      <c r="X56" s="21">
        <f t="shared" si="109"/>
        <v>1715.0151522100496</v>
      </c>
      <c r="Y56" s="26">
        <v>0.99999800000000005</v>
      </c>
      <c r="Z56" s="21">
        <f t="shared" si="110"/>
        <v>1715.0117221797452</v>
      </c>
      <c r="AA56" s="21">
        <f t="shared" si="111"/>
        <v>853.87049880938685</v>
      </c>
      <c r="AC56" s="24">
        <v>187798.03100222061</v>
      </c>
      <c r="AD56" s="21">
        <v>187798.03100222061</v>
      </c>
      <c r="AE56" s="21">
        <v>187798.03100222061</v>
      </c>
      <c r="AF56" s="21">
        <v>187798.03100222061</v>
      </c>
      <c r="AG56" s="21">
        <v>187798.03100222061</v>
      </c>
      <c r="AH56" s="21">
        <v>187798.03100222061</v>
      </c>
      <c r="AI56" s="21">
        <v>187798.03100222061</v>
      </c>
      <c r="AJ56" s="21">
        <v>187798.03100222061</v>
      </c>
      <c r="AK56" s="21">
        <v>187798.03100222061</v>
      </c>
      <c r="AL56" s="21">
        <v>187798.03100222061</v>
      </c>
      <c r="AM56" s="21">
        <v>187798.03100222061</v>
      </c>
      <c r="AN56" s="21">
        <v>140715.50002220742</v>
      </c>
      <c r="AO56" s="21">
        <v>196188.23203622698</v>
      </c>
      <c r="AQ56" s="25">
        <v>9.1799999999999993E-2</v>
      </c>
      <c r="AR56" s="4">
        <v>0.1011</v>
      </c>
      <c r="AS56" s="4">
        <f t="shared" si="119"/>
        <v>9.3000000000000027E-3</v>
      </c>
      <c r="AU56" s="21" cm="1">
        <f t="array" ref="AU56">SUMPRODUCT(AC56:AN56*AQ56/12)</f>
        <v>16879.677884006753</v>
      </c>
      <c r="AV56" s="21" cm="1">
        <f t="array" ref="AV56">SUMPRODUCT(AC56:AN56*AR56/12)</f>
        <v>18589.710610817892</v>
      </c>
      <c r="AW56" s="21">
        <f t="shared" si="112"/>
        <v>1710.0327268111396</v>
      </c>
      <c r="AX56" s="26">
        <v>0.99999800000000005</v>
      </c>
      <c r="AY56" s="21">
        <f t="shared" si="113"/>
        <v>1710.029306745686</v>
      </c>
      <c r="AZ56" s="21">
        <f t="shared" si="114"/>
        <v>2585.46398223903</v>
      </c>
      <c r="BA56" s="1"/>
      <c r="BB56" s="24">
        <v>196188.23203622698</v>
      </c>
      <c r="BC56" s="21">
        <v>196188.23203622698</v>
      </c>
      <c r="BD56" s="21">
        <v>196188.23203622698</v>
      </c>
      <c r="BE56" s="21">
        <v>196188.23203622698</v>
      </c>
      <c r="BF56" s="21">
        <v>196188.23203622698</v>
      </c>
      <c r="BG56" s="21">
        <v>196188.23203622698</v>
      </c>
      <c r="BH56" s="21">
        <v>196188.23203622698</v>
      </c>
      <c r="BI56" s="21">
        <v>196188.23203622698</v>
      </c>
      <c r="BJ56" s="21">
        <v>196188.23203622698</v>
      </c>
      <c r="BK56" s="21">
        <v>196188.23203622698</v>
      </c>
      <c r="BL56" s="21">
        <v>196188.23203622698</v>
      </c>
      <c r="BM56" s="21">
        <v>196188.23203622698</v>
      </c>
      <c r="BN56" s="21">
        <v>196188.23203622698</v>
      </c>
      <c r="BP56" s="25">
        <v>9.1799999999999993E-2</v>
      </c>
      <c r="BQ56" s="4">
        <v>0.1011</v>
      </c>
      <c r="BR56" s="4">
        <f t="shared" si="120"/>
        <v>9.3000000000000027E-3</v>
      </c>
      <c r="BT56" s="21" cm="1">
        <f t="array" ref="BT56">SUMPRODUCT(BB56:BM56*BP56/12)</f>
        <v>18010.079700925635</v>
      </c>
      <c r="BU56" s="21" cm="1">
        <f t="array" ref="BU56">SUMPRODUCT(BB56:BM56*BQ56/12)</f>
        <v>19834.630258862551</v>
      </c>
      <c r="BV56" s="21">
        <f t="shared" si="115"/>
        <v>1824.5505579369164</v>
      </c>
      <c r="BW56" s="26">
        <v>1</v>
      </c>
      <c r="BX56" s="21">
        <f t="shared" si="116"/>
        <v>1824.5505579369164</v>
      </c>
      <c r="BY56" s="21">
        <f t="shared" si="117"/>
        <v>4337.3163078938869</v>
      </c>
      <c r="BZ56" s="1"/>
    </row>
    <row r="57" spans="1:78" s="21" customFormat="1" x14ac:dyDescent="0.2">
      <c r="A57" s="21">
        <f t="shared" si="12"/>
        <v>52</v>
      </c>
      <c r="B57" s="21" t="s">
        <v>60</v>
      </c>
      <c r="C57" s="22"/>
      <c r="D57" s="24">
        <v>0</v>
      </c>
      <c r="E57" s="21">
        <v>0</v>
      </c>
      <c r="F57" s="21">
        <v>0</v>
      </c>
      <c r="G57" s="21">
        <v>0</v>
      </c>
      <c r="H57" s="21">
        <v>0</v>
      </c>
      <c r="I57" s="21">
        <v>0</v>
      </c>
      <c r="J57" s="21">
        <v>0</v>
      </c>
      <c r="K57" s="21">
        <v>0</v>
      </c>
      <c r="L57" s="21">
        <v>0</v>
      </c>
      <c r="M57" s="21">
        <v>0</v>
      </c>
      <c r="N57" s="21">
        <v>0</v>
      </c>
      <c r="O57" s="21">
        <v>0</v>
      </c>
      <c r="P57" s="21">
        <v>0</v>
      </c>
      <c r="R57" s="25">
        <v>0</v>
      </c>
      <c r="S57" s="4">
        <v>0</v>
      </c>
      <c r="T57" s="4">
        <f t="shared" si="118"/>
        <v>0</v>
      </c>
      <c r="V57" s="21" cm="1">
        <f t="array" ref="V57">SUMPRODUCT(D57:O57*R57/12)</f>
        <v>0</v>
      </c>
      <c r="W57" s="21" cm="1">
        <f t="array" ref="W57">SUMPRODUCT(D57:O57*S57/12)</f>
        <v>0</v>
      </c>
      <c r="X57" s="21">
        <f t="shared" si="109"/>
        <v>0</v>
      </c>
      <c r="Y57" s="26">
        <v>0.99999800000000005</v>
      </c>
      <c r="Z57" s="21">
        <f t="shared" si="110"/>
        <v>0</v>
      </c>
      <c r="AA57" s="21">
        <f t="shared" si="111"/>
        <v>0</v>
      </c>
      <c r="AC57" s="24">
        <v>0</v>
      </c>
      <c r="AD57" s="21">
        <v>0</v>
      </c>
      <c r="AE57" s="21">
        <v>0</v>
      </c>
      <c r="AF57" s="21">
        <v>0</v>
      </c>
      <c r="AG57" s="21">
        <v>0</v>
      </c>
      <c r="AH57" s="21">
        <v>0</v>
      </c>
      <c r="AI57" s="21">
        <v>0</v>
      </c>
      <c r="AJ57" s="21">
        <v>0</v>
      </c>
      <c r="AK57" s="21">
        <v>0</v>
      </c>
      <c r="AL57" s="21">
        <v>0</v>
      </c>
      <c r="AM57" s="21">
        <v>0</v>
      </c>
      <c r="AN57" s="21">
        <v>47082.530980013202</v>
      </c>
      <c r="AO57" s="21">
        <v>-2842.9278326050999</v>
      </c>
      <c r="AQ57" s="25">
        <v>0</v>
      </c>
      <c r="AR57" s="4">
        <v>0</v>
      </c>
      <c r="AS57" s="4">
        <f t="shared" si="119"/>
        <v>0</v>
      </c>
      <c r="AU57" s="21" cm="1">
        <f t="array" ref="AU57">SUMPRODUCT(AC57:AN57*AQ57/12)</f>
        <v>0</v>
      </c>
      <c r="AV57" s="21" cm="1">
        <f t="array" ref="AV57">SUMPRODUCT(AC57:AN57*AR57/12)</f>
        <v>0</v>
      </c>
      <c r="AW57" s="21">
        <f t="shared" si="112"/>
        <v>0</v>
      </c>
      <c r="AX57" s="26">
        <v>0.99999800000000005</v>
      </c>
      <c r="AY57" s="21">
        <f t="shared" si="113"/>
        <v>0</v>
      </c>
      <c r="AZ57" s="21">
        <f t="shared" si="114"/>
        <v>0</v>
      </c>
      <c r="BA57" s="1"/>
      <c r="BB57" s="24">
        <v>-2842.9278326050999</v>
      </c>
      <c r="BC57" s="21">
        <v>-2842.9278326050999</v>
      </c>
      <c r="BD57" s="21">
        <v>-2842.9278326050999</v>
      </c>
      <c r="BE57" s="21">
        <v>-2842.9278326050999</v>
      </c>
      <c r="BF57" s="21">
        <v>-2842.9278326050999</v>
      </c>
      <c r="BG57" s="21">
        <v>-2842.9278326050999</v>
      </c>
      <c r="BH57" s="21">
        <v>-2842.9278326050999</v>
      </c>
      <c r="BI57" s="21">
        <v>-2842.9278326050999</v>
      </c>
      <c r="BJ57" s="21">
        <v>-2842.9278326050999</v>
      </c>
      <c r="BK57" s="21">
        <v>-2842.9278326050999</v>
      </c>
      <c r="BL57" s="21">
        <v>-2842.9278326050999</v>
      </c>
      <c r="BM57" s="21">
        <v>-2842.9278326050999</v>
      </c>
      <c r="BN57" s="21">
        <v>-2842.9278326050999</v>
      </c>
      <c r="BP57" s="25">
        <v>0</v>
      </c>
      <c r="BQ57" s="4">
        <v>0</v>
      </c>
      <c r="BR57" s="4">
        <f t="shared" si="120"/>
        <v>0</v>
      </c>
      <c r="BT57" s="21" cm="1">
        <f t="array" ref="BT57">SUMPRODUCT(BB57:BM57*BP57/12)</f>
        <v>0</v>
      </c>
      <c r="BU57" s="21" cm="1">
        <f t="array" ref="BU57">SUMPRODUCT(BB57:BM57*BQ57/12)</f>
        <v>0</v>
      </c>
      <c r="BV57" s="21">
        <f t="shared" si="115"/>
        <v>0</v>
      </c>
      <c r="BW57" s="26">
        <v>1</v>
      </c>
      <c r="BX57" s="21">
        <f t="shared" si="116"/>
        <v>0</v>
      </c>
      <c r="BY57" s="21">
        <f t="shared" si="117"/>
        <v>0</v>
      </c>
      <c r="BZ57" s="1"/>
    </row>
    <row r="58" spans="1:78" s="21" customFormat="1" x14ac:dyDescent="0.2">
      <c r="A58" s="21">
        <f t="shared" si="12"/>
        <v>53</v>
      </c>
      <c r="B58" s="21" t="s">
        <v>61</v>
      </c>
      <c r="C58" s="22"/>
      <c r="D58" s="24">
        <v>16200.759448402547</v>
      </c>
      <c r="E58" s="21">
        <v>16175.019448402547</v>
      </c>
      <c r="F58" s="21">
        <v>16149.279448402547</v>
      </c>
      <c r="G58" s="21">
        <v>16123.539448402547</v>
      </c>
      <c r="H58" s="21">
        <v>16097.799448402537</v>
      </c>
      <c r="I58" s="21">
        <v>16072.059448402537</v>
      </c>
      <c r="J58" s="21">
        <v>16117.234952633324</v>
      </c>
      <c r="K58" s="21">
        <v>16091.494952633324</v>
      </c>
      <c r="L58" s="21">
        <v>16080.902996227156</v>
      </c>
      <c r="M58" s="21">
        <v>16066.583163913252</v>
      </c>
      <c r="N58" s="21">
        <v>16040.843163913252</v>
      </c>
      <c r="O58" s="21">
        <v>16015.103163913253</v>
      </c>
      <c r="P58" s="21">
        <v>16233.943156619105</v>
      </c>
      <c r="R58" s="25">
        <v>2.7900000000000001E-2</v>
      </c>
      <c r="S58" s="4">
        <v>2.2000000000000001E-3</v>
      </c>
      <c r="T58" s="4">
        <f t="shared" si="118"/>
        <v>-2.5700000000000001E-2</v>
      </c>
      <c r="V58" s="21" cm="1">
        <f t="array" ref="V58">SUMPRODUCT(D58:O58*R58/12)</f>
        <v>449.26118936948365</v>
      </c>
      <c r="W58" s="21" cm="1">
        <f t="array" ref="W58">SUMPRODUCT(D58:O58*S58/12)</f>
        <v>35.425613498668952</v>
      </c>
      <c r="X58" s="21">
        <f t="shared" si="109"/>
        <v>-413.83557587081469</v>
      </c>
      <c r="Y58" s="26">
        <v>0.99999800000000005</v>
      </c>
      <c r="Z58" s="21">
        <f t="shared" si="110"/>
        <v>-413.83474819966295</v>
      </c>
      <c r="AA58" s="21">
        <f t="shared" si="111"/>
        <v>-207.24814561160994</v>
      </c>
      <c r="AC58" s="24">
        <v>16233.943156619105</v>
      </c>
      <c r="AD58" s="21">
        <v>16208.203156619105</v>
      </c>
      <c r="AE58" s="21">
        <v>16182.463156619106</v>
      </c>
      <c r="AF58" s="21">
        <v>16162.003742786506</v>
      </c>
      <c r="AG58" s="21">
        <v>16136.263742786507</v>
      </c>
      <c r="AH58" s="21">
        <v>16110.523742786507</v>
      </c>
      <c r="AI58" s="21">
        <v>16186.126884489368</v>
      </c>
      <c r="AJ58" s="21">
        <v>16162.740013615316</v>
      </c>
      <c r="AK58" s="21">
        <v>16137.000013615316</v>
      </c>
      <c r="AL58" s="21">
        <v>16118.42577240474</v>
      </c>
      <c r="AM58" s="21">
        <v>16092.68577240474</v>
      </c>
      <c r="AN58" s="21">
        <v>16104.155447786952</v>
      </c>
      <c r="AO58" s="21">
        <v>16356.059820886168</v>
      </c>
      <c r="AQ58" s="25">
        <v>2.7900000000000001E-2</v>
      </c>
      <c r="AR58" s="4">
        <v>2.2000000000000001E-3</v>
      </c>
      <c r="AS58" s="4">
        <f t="shared" si="119"/>
        <v>-2.5700000000000001E-2</v>
      </c>
      <c r="AU58" s="21" cm="1">
        <f t="array" ref="AU58">SUMPRODUCT(AC58:AN58*AQ58/12)</f>
        <v>450.66529295088986</v>
      </c>
      <c r="AV58" s="21" cm="1">
        <f t="array" ref="AV58">SUMPRODUCT(AC58:AN58*AR58/12)</f>
        <v>35.536331343797769</v>
      </c>
      <c r="AW58" s="21">
        <f t="shared" si="112"/>
        <v>-415.12896160709209</v>
      </c>
      <c r="AX58" s="26">
        <v>0.99999800000000005</v>
      </c>
      <c r="AY58" s="21">
        <f t="shared" si="113"/>
        <v>-415.12813134916888</v>
      </c>
      <c r="AZ58" s="21">
        <f t="shared" si="114"/>
        <v>-621.6365029490338</v>
      </c>
      <c r="BA58" s="1"/>
      <c r="BB58" s="24">
        <v>16356.059820886168</v>
      </c>
      <c r="BC58" s="21">
        <v>16330.319820886169</v>
      </c>
      <c r="BD58" s="21">
        <v>16304.579820886169</v>
      </c>
      <c r="BE58" s="21">
        <v>16278.839820886169</v>
      </c>
      <c r="BF58" s="21">
        <v>16253.099820886169</v>
      </c>
      <c r="BG58" s="21">
        <v>16227.359820886169</v>
      </c>
      <c r="BH58" s="21">
        <v>16244.28069896446</v>
      </c>
      <c r="BI58" s="21">
        <v>16261.201577042761</v>
      </c>
      <c r="BJ58" s="21">
        <v>16235.461577042761</v>
      </c>
      <c r="BK58" s="21">
        <v>16216.14487408449</v>
      </c>
      <c r="BL58" s="21">
        <v>16190.40487408449</v>
      </c>
      <c r="BM58" s="21">
        <v>16202.55450147052</v>
      </c>
      <c r="BN58" s="21">
        <v>16606.361791361542</v>
      </c>
      <c r="BP58" s="25">
        <v>2.7900000000000001E-2</v>
      </c>
      <c r="BQ58" s="4">
        <v>2.2000000000000001E-3</v>
      </c>
      <c r="BR58" s="4">
        <f t="shared" si="120"/>
        <v>-2.5700000000000001E-2</v>
      </c>
      <c r="BT58" s="21" cm="1">
        <f t="array" ref="BT58">SUMPRODUCT(BB58:BM58*BP58/12)</f>
        <v>453.60821384011513</v>
      </c>
      <c r="BU58" s="21" cm="1">
        <f t="array" ref="BU58">SUMPRODUCT(BB58:BM58*BQ58/12)</f>
        <v>35.768389621801191</v>
      </c>
      <c r="BV58" s="21">
        <f t="shared" si="115"/>
        <v>-417.83982421831394</v>
      </c>
      <c r="BW58" s="26">
        <v>1</v>
      </c>
      <c r="BX58" s="21">
        <f t="shared" si="116"/>
        <v>-417.83982421831394</v>
      </c>
      <c r="BY58" s="21">
        <f t="shared" si="117"/>
        <v>-1038.191068325589</v>
      </c>
      <c r="BZ58" s="1"/>
    </row>
    <row r="59" spans="1:78" s="21" customFormat="1" x14ac:dyDescent="0.2">
      <c r="A59" s="21">
        <f t="shared" si="12"/>
        <v>54</v>
      </c>
      <c r="B59" s="21" t="s">
        <v>62</v>
      </c>
      <c r="C59" s="22"/>
      <c r="D59" s="24">
        <v>121897.70044806838</v>
      </c>
      <c r="E59" s="21">
        <v>121896.13044806838</v>
      </c>
      <c r="F59" s="21">
        <v>121894.56044806838</v>
      </c>
      <c r="G59" s="21">
        <v>121892.99044806838</v>
      </c>
      <c r="H59" s="21">
        <v>121891.42044806838</v>
      </c>
      <c r="I59" s="21">
        <v>121889.85044806838</v>
      </c>
      <c r="J59" s="21">
        <v>122398.24302974781</v>
      </c>
      <c r="K59" s="21">
        <v>122396.67302974782</v>
      </c>
      <c r="L59" s="21">
        <v>122504.0346873314</v>
      </c>
      <c r="M59" s="21">
        <v>122584.58867834203</v>
      </c>
      <c r="N59" s="21">
        <v>122583.01867834204</v>
      </c>
      <c r="O59" s="21">
        <v>122581.44867834203</v>
      </c>
      <c r="P59" s="21">
        <v>124340.86576208549</v>
      </c>
      <c r="R59" s="25">
        <v>2.8500000000000001E-2</v>
      </c>
      <c r="S59" s="4">
        <v>2.63E-2</v>
      </c>
      <c r="T59" s="4">
        <f t="shared" si="118"/>
        <v>-2.2000000000000006E-3</v>
      </c>
      <c r="V59" s="21" cm="1">
        <f t="array" ref="V59">SUMPRODUCT(D59:O59*R59/12)</f>
        <v>3482.7253162418756</v>
      </c>
      <c r="W59" s="21" cm="1">
        <f t="array" ref="W59">SUMPRODUCT(D59:O59*S59/12)</f>
        <v>3213.8833620056612</v>
      </c>
      <c r="X59" s="21">
        <f t="shared" si="109"/>
        <v>-268.84195423621441</v>
      </c>
      <c r="Y59" s="26">
        <v>0.99999800000000005</v>
      </c>
      <c r="Z59" s="21">
        <f t="shared" si="110"/>
        <v>-268.84141655230593</v>
      </c>
      <c r="AA59" s="21">
        <f t="shared" si="111"/>
        <v>-134.25420814047175</v>
      </c>
      <c r="AC59" s="24">
        <v>124340.86576208549</v>
      </c>
      <c r="AD59" s="21">
        <v>124339.2957620855</v>
      </c>
      <c r="AE59" s="21">
        <v>124337.72576208549</v>
      </c>
      <c r="AF59" s="21">
        <v>124374.12920996067</v>
      </c>
      <c r="AG59" s="21">
        <v>124372.55920996067</v>
      </c>
      <c r="AH59" s="21">
        <v>124370.98920996067</v>
      </c>
      <c r="AI59" s="21">
        <v>125098.19159754523</v>
      </c>
      <c r="AJ59" s="21">
        <v>125113.54328452751</v>
      </c>
      <c r="AK59" s="21">
        <v>125111.97328452751</v>
      </c>
      <c r="AL59" s="21">
        <v>125161.93327745824</v>
      </c>
      <c r="AM59" s="21">
        <v>125160.36327745825</v>
      </c>
      <c r="AN59" s="21">
        <v>125426.37332773842</v>
      </c>
      <c r="AO59" s="21">
        <v>127421.45955848838</v>
      </c>
      <c r="AQ59" s="25">
        <v>2.8500000000000001E-2</v>
      </c>
      <c r="AR59" s="4">
        <v>2.63E-2</v>
      </c>
      <c r="AS59" s="4">
        <f t="shared" si="119"/>
        <v>-2.2000000000000006E-3</v>
      </c>
      <c r="AU59" s="21" cm="1">
        <f t="array" ref="AU59">SUMPRODUCT(AC59:AN59*AQ59/12)</f>
        <v>3555.8688645428106</v>
      </c>
      <c r="AV59" s="21" cm="1">
        <f t="array" ref="AV59">SUMPRODUCT(AC59:AN59*AR59/12)</f>
        <v>3281.380741665821</v>
      </c>
      <c r="AW59" s="21">
        <f t="shared" si="112"/>
        <v>-274.48812287698956</v>
      </c>
      <c r="AX59" s="26">
        <v>0.99999800000000005</v>
      </c>
      <c r="AY59" s="21">
        <f t="shared" si="113"/>
        <v>-274.48757390074383</v>
      </c>
      <c r="AZ59" s="21">
        <f t="shared" si="114"/>
        <v>-405.86140317914123</v>
      </c>
      <c r="BA59" s="1"/>
      <c r="BB59" s="24">
        <v>127421.45955848838</v>
      </c>
      <c r="BC59" s="21">
        <v>127419.88955848839</v>
      </c>
      <c r="BD59" s="21">
        <v>127418.31955848838</v>
      </c>
      <c r="BE59" s="21">
        <v>127416.74955848839</v>
      </c>
      <c r="BF59" s="21">
        <v>127415.17955848838</v>
      </c>
      <c r="BG59" s="21">
        <v>127413.60955848839</v>
      </c>
      <c r="BH59" s="21">
        <v>127718.81874704733</v>
      </c>
      <c r="BI59" s="21">
        <v>128024.0279356063</v>
      </c>
      <c r="BJ59" s="21">
        <v>128022.4579356063</v>
      </c>
      <c r="BK59" s="21">
        <v>128067.07854582394</v>
      </c>
      <c r="BL59" s="21">
        <v>128065.50854582395</v>
      </c>
      <c r="BM59" s="21">
        <v>128336.40703606608</v>
      </c>
      <c r="BN59" s="21">
        <v>131426.07201405949</v>
      </c>
      <c r="BP59" s="25">
        <v>2.8500000000000001E-2</v>
      </c>
      <c r="BQ59" s="4">
        <v>2.63E-2</v>
      </c>
      <c r="BR59" s="4">
        <f t="shared" si="120"/>
        <v>-2.2000000000000006E-3</v>
      </c>
      <c r="BT59" s="21" cm="1">
        <f t="array" ref="BT59">SUMPRODUCT(BB59:BM59*BP59/12)</f>
        <v>3640.2563269801481</v>
      </c>
      <c r="BU59" s="21" cm="1">
        <f t="array" ref="BU59">SUMPRODUCT(BB59:BM59*BQ59/12)</f>
        <v>3359.2540841957152</v>
      </c>
      <c r="BV59" s="21">
        <f t="shared" si="115"/>
        <v>-281.00224278443284</v>
      </c>
      <c r="BW59" s="26">
        <v>1</v>
      </c>
      <c r="BX59" s="21">
        <f t="shared" si="116"/>
        <v>-281.00224278443284</v>
      </c>
      <c r="BY59" s="21">
        <f t="shared" si="117"/>
        <v>-683.64976400884393</v>
      </c>
      <c r="BZ59" s="1"/>
    </row>
    <row r="60" spans="1:78" s="21" customFormat="1" x14ac:dyDescent="0.2">
      <c r="A60" s="21">
        <f t="shared" si="12"/>
        <v>55</v>
      </c>
      <c r="B60" s="21" t="s">
        <v>63</v>
      </c>
      <c r="C60" s="22"/>
      <c r="D60" s="24">
        <v>6228.5501169647823</v>
      </c>
      <c r="E60" s="21">
        <v>6225.6201169647829</v>
      </c>
      <c r="F60" s="21">
        <v>6222.6901169647826</v>
      </c>
      <c r="G60" s="21">
        <v>6219.7601169647824</v>
      </c>
      <c r="H60" s="21">
        <v>6216.830116964783</v>
      </c>
      <c r="I60" s="21">
        <v>6213.9001169647827</v>
      </c>
      <c r="J60" s="21">
        <v>6235.8257275829519</v>
      </c>
      <c r="K60" s="21">
        <v>6232.8957275829516</v>
      </c>
      <c r="L60" s="21">
        <v>6235.2750767120197</v>
      </c>
      <c r="M60" s="21">
        <v>6236.3478152163279</v>
      </c>
      <c r="N60" s="21">
        <v>6233.4178152163277</v>
      </c>
      <c r="O60" s="21">
        <v>6230.4878152163283</v>
      </c>
      <c r="P60" s="21">
        <v>6313.4385087652863</v>
      </c>
      <c r="R60" s="25">
        <v>3.3599999999999998E-2</v>
      </c>
      <c r="S60" s="4">
        <v>1.9E-3</v>
      </c>
      <c r="T60" s="4">
        <f t="shared" si="118"/>
        <v>-3.1699999999999999E-2</v>
      </c>
      <c r="V60" s="21" cm="1">
        <f t="array" ref="V60">SUMPRODUCT(D60:O60*R60/12)</f>
        <v>209.24848190208368</v>
      </c>
      <c r="W60" s="21" cm="1">
        <f t="array" ref="W60">SUMPRODUCT(D60:O60*S60/12)</f>
        <v>11.832503440891637</v>
      </c>
      <c r="X60" s="21">
        <f t="shared" si="109"/>
        <v>-197.41597846119205</v>
      </c>
      <c r="Y60" s="26">
        <v>0.99999800000000005</v>
      </c>
      <c r="Z60" s="21">
        <f t="shared" si="110"/>
        <v>-197.41558362923513</v>
      </c>
      <c r="AA60" s="21">
        <f t="shared" si="111"/>
        <v>-98.673775842650215</v>
      </c>
      <c r="AC60" s="24">
        <v>6313.4385087652863</v>
      </c>
      <c r="AD60" s="21">
        <v>6310.5085087652869</v>
      </c>
      <c r="AE60" s="21">
        <v>6307.5785087652866</v>
      </c>
      <c r="AF60" s="21">
        <v>6306.4993800663715</v>
      </c>
      <c r="AG60" s="21">
        <v>6303.5693800663712</v>
      </c>
      <c r="AH60" s="21">
        <v>6300.6393800663718</v>
      </c>
      <c r="AI60" s="21">
        <v>6333.2302722803697</v>
      </c>
      <c r="AJ60" s="21">
        <v>6331.1250555579982</v>
      </c>
      <c r="AK60" s="21">
        <v>6328.1950555579979</v>
      </c>
      <c r="AL60" s="21">
        <v>6327.7766890913463</v>
      </c>
      <c r="AM60" s="21">
        <v>6324.8466890913542</v>
      </c>
      <c r="AN60" s="21">
        <v>6334.9588436601271</v>
      </c>
      <c r="AO60" s="21">
        <v>6429.6439857272926</v>
      </c>
      <c r="AQ60" s="25">
        <v>3.3599999999999998E-2</v>
      </c>
      <c r="AR60" s="4">
        <v>1.9E-3</v>
      </c>
      <c r="AS60" s="4">
        <f t="shared" si="119"/>
        <v>-3.1699999999999999E-2</v>
      </c>
      <c r="AU60" s="21" cm="1">
        <f t="array" ref="AU60">SUMPRODUCT(AC60:AN60*AQ60/12)</f>
        <v>212.3026255608556</v>
      </c>
      <c r="AV60" s="21" cm="1">
        <f t="array" ref="AV60">SUMPRODUCT(AC60:AN60*AR60/12)</f>
        <v>12.005207993024577</v>
      </c>
      <c r="AW60" s="21">
        <f t="shared" si="112"/>
        <v>-200.29741756783102</v>
      </c>
      <c r="AX60" s="26">
        <v>0.99999800000000005</v>
      </c>
      <c r="AY60" s="21">
        <f t="shared" si="113"/>
        <v>-200.29701697299589</v>
      </c>
      <c r="AZ60" s="21">
        <f t="shared" si="114"/>
        <v>-297.48983187826968</v>
      </c>
      <c r="BA60" s="1"/>
      <c r="BB60" s="24">
        <v>6429.6439857272926</v>
      </c>
      <c r="BC60" s="21">
        <v>6426.7139857272923</v>
      </c>
      <c r="BD60" s="21">
        <v>6423.7839857272929</v>
      </c>
      <c r="BE60" s="21">
        <v>6420.8539857272926</v>
      </c>
      <c r="BF60" s="21">
        <v>6417.9239857272923</v>
      </c>
      <c r="BG60" s="21">
        <v>6414.9939857272921</v>
      </c>
      <c r="BH60" s="21">
        <v>6427.0167053959394</v>
      </c>
      <c r="BI60" s="21">
        <v>6439.0394250645859</v>
      </c>
      <c r="BJ60" s="21">
        <v>6436.1094250645865</v>
      </c>
      <c r="BK60" s="21">
        <v>6435.4308049317005</v>
      </c>
      <c r="BL60" s="21">
        <v>6432.5008049317003</v>
      </c>
      <c r="BM60" s="21">
        <v>6442.8511963039391</v>
      </c>
      <c r="BN60" s="21">
        <v>6590.3477904586043</v>
      </c>
      <c r="BP60" s="25">
        <v>3.3599999999999998E-2</v>
      </c>
      <c r="BQ60" s="4">
        <v>1.9E-3</v>
      </c>
      <c r="BR60" s="4">
        <f t="shared" si="120"/>
        <v>-3.1699999999999999E-2</v>
      </c>
      <c r="BT60" s="21" cm="1">
        <f t="array" ref="BT60">SUMPRODUCT(BB60:BM60*BP60/12)</f>
        <v>216.01121437295737</v>
      </c>
      <c r="BU60" s="21" cm="1">
        <f t="array" ref="BU60">SUMPRODUCT(BB60:BM60*BQ60/12)</f>
        <v>12.214919860375566</v>
      </c>
      <c r="BV60" s="21">
        <f t="shared" si="115"/>
        <v>-203.7962945125818</v>
      </c>
      <c r="BW60" s="26">
        <v>1</v>
      </c>
      <c r="BX60" s="21">
        <f t="shared" si="116"/>
        <v>-203.7962945125818</v>
      </c>
      <c r="BY60" s="21">
        <f t="shared" si="117"/>
        <v>-499.56700443333608</v>
      </c>
      <c r="BZ60" s="1"/>
    </row>
    <row r="61" spans="1:78" s="21" customFormat="1" x14ac:dyDescent="0.2">
      <c r="A61" s="21">
        <f t="shared" si="12"/>
        <v>56</v>
      </c>
      <c r="B61" s="21" t="s">
        <v>64</v>
      </c>
      <c r="C61" s="22"/>
      <c r="D61" s="27">
        <f>SUBTOTAL(9,D53:D60)</f>
        <v>1418521.4345931723</v>
      </c>
      <c r="E61" s="28">
        <f t="shared" ref="E61:P61" si="121">SUBTOTAL(9,E53:E60)</f>
        <v>1418441.8645931722</v>
      </c>
      <c r="F61" s="28">
        <f t="shared" si="121"/>
        <v>1418362.2945931721</v>
      </c>
      <c r="G61" s="28">
        <f t="shared" si="121"/>
        <v>1418282.7245931721</v>
      </c>
      <c r="H61" s="28">
        <f t="shared" si="121"/>
        <v>1418203.1545931723</v>
      </c>
      <c r="I61" s="28">
        <f t="shared" si="121"/>
        <v>1418123.5845931722</v>
      </c>
      <c r="J61" s="28">
        <f t="shared" si="121"/>
        <v>1425436.4260354736</v>
      </c>
      <c r="K61" s="28">
        <f t="shared" si="121"/>
        <v>1425356.8560354738</v>
      </c>
      <c r="L61" s="28">
        <f t="shared" si="121"/>
        <v>1426345.5596518291</v>
      </c>
      <c r="M61" s="28">
        <f t="shared" si="121"/>
        <v>1431588.4313037866</v>
      </c>
      <c r="N61" s="28">
        <f t="shared" si="121"/>
        <v>1431508.8613037867</v>
      </c>
      <c r="O61" s="28">
        <f t="shared" si="121"/>
        <v>1431429.2913037867</v>
      </c>
      <c r="P61" s="28">
        <f t="shared" si="121"/>
        <v>1453611.0849963876</v>
      </c>
      <c r="R61" s="4"/>
      <c r="S61" s="4"/>
      <c r="T61" s="4"/>
      <c r="V61" s="28">
        <f t="shared" ref="V61:X61" si="122">SUBTOTAL(9,V53:V60)</f>
        <v>55142.018579151569</v>
      </c>
      <c r="W61" s="28">
        <f t="shared" si="122"/>
        <v>56066.715611302985</v>
      </c>
      <c r="X61" s="28">
        <f t="shared" si="122"/>
        <v>924.69703215141658</v>
      </c>
      <c r="Y61" s="26"/>
      <c r="Z61" s="28">
        <f t="shared" ref="Z61:AA61" si="123">SUBTOTAL(9,Z53:Z60)</f>
        <v>924.69518275735197</v>
      </c>
      <c r="AA61" s="28">
        <f t="shared" si="123"/>
        <v>457.22183958974972</v>
      </c>
      <c r="AC61" s="27">
        <f>SUBTOTAL(9,AC53:AC60)</f>
        <v>1453611.0849963876</v>
      </c>
      <c r="AD61" s="28">
        <f t="shared" ref="AD61:AO61" si="124">SUBTOTAL(9,AD53:AD60)</f>
        <v>1453531.5149963878</v>
      </c>
      <c r="AE61" s="28">
        <f t="shared" si="124"/>
        <v>1453451.9449963875</v>
      </c>
      <c r="AF61" s="28">
        <f t="shared" si="124"/>
        <v>1453744.7731171772</v>
      </c>
      <c r="AG61" s="28">
        <f t="shared" si="124"/>
        <v>1453665.2031171776</v>
      </c>
      <c r="AH61" s="28">
        <f t="shared" si="124"/>
        <v>1453585.6331171775</v>
      </c>
      <c r="AI61" s="28">
        <f t="shared" si="124"/>
        <v>1462282.7523943824</v>
      </c>
      <c r="AJ61" s="28">
        <f t="shared" si="124"/>
        <v>1462369.1300442643</v>
      </c>
      <c r="AK61" s="28">
        <f t="shared" si="124"/>
        <v>1462289.5600442642</v>
      </c>
      <c r="AL61" s="28">
        <f t="shared" si="124"/>
        <v>1462715.3345311489</v>
      </c>
      <c r="AM61" s="28">
        <f t="shared" si="124"/>
        <v>1462635.7645311491</v>
      </c>
      <c r="AN61" s="28">
        <f t="shared" si="124"/>
        <v>1465261.9975781939</v>
      </c>
      <c r="AO61" s="28">
        <f t="shared" si="124"/>
        <v>1492853.0606714787</v>
      </c>
      <c r="AQ61" s="4"/>
      <c r="AR61" s="4"/>
      <c r="AS61" s="4"/>
      <c r="AU61" s="28">
        <f t="shared" ref="AU61:AW61" si="125">SUBTOTAL(9,AU53:AU60)</f>
        <v>56055.923585365192</v>
      </c>
      <c r="AV61" s="28">
        <f t="shared" si="125"/>
        <v>57001.371378396994</v>
      </c>
      <c r="AW61" s="28">
        <f t="shared" si="125"/>
        <v>945.44779303180985</v>
      </c>
      <c r="AX61" s="26"/>
      <c r="AY61" s="28">
        <f t="shared" ref="AY61" si="126">SUBTOTAL(9,AY53:AY60)</f>
        <v>945.44590213622405</v>
      </c>
      <c r="AZ61" s="28">
        <f>SUBTOTAL(9,AZ53:AZ60)</f>
        <v>1411.8331825832047</v>
      </c>
      <c r="BA61" s="1"/>
      <c r="BB61" s="27">
        <f>SUBTOTAL(9,BB53:BB60)</f>
        <v>1492853.0606714787</v>
      </c>
      <c r="BC61" s="28">
        <f t="shared" ref="BC61:BN61" si="127">SUBTOTAL(9,BC53:BC60)</f>
        <v>1492773.4906714789</v>
      </c>
      <c r="BD61" s="28">
        <f t="shared" si="127"/>
        <v>1492693.9206714788</v>
      </c>
      <c r="BE61" s="28">
        <f t="shared" si="127"/>
        <v>1492614.350671479</v>
      </c>
      <c r="BF61" s="28">
        <f t="shared" si="127"/>
        <v>1492534.7806714789</v>
      </c>
      <c r="BG61" s="28">
        <f t="shared" si="127"/>
        <v>1492455.2106714789</v>
      </c>
      <c r="BH61" s="28">
        <f t="shared" si="127"/>
        <v>1495551.385058471</v>
      </c>
      <c r="BI61" s="28">
        <f t="shared" si="127"/>
        <v>1498647.5594454638</v>
      </c>
      <c r="BJ61" s="28">
        <f t="shared" si="127"/>
        <v>1498567.989445464</v>
      </c>
      <c r="BK61" s="28">
        <f t="shared" si="127"/>
        <v>1498941.4012383921</v>
      </c>
      <c r="BL61" s="28">
        <f t="shared" si="127"/>
        <v>1498861.8312383918</v>
      </c>
      <c r="BM61" s="28">
        <f t="shared" si="127"/>
        <v>1501547.4025129648</v>
      </c>
      <c r="BN61" s="28">
        <f t="shared" si="127"/>
        <v>1533182.6993264987</v>
      </c>
      <c r="BP61" s="4"/>
      <c r="BQ61" s="4"/>
      <c r="BR61" s="4"/>
      <c r="BT61" s="28">
        <f t="shared" ref="BT61:BV61" si="128">SUBTOTAL(9,BT53:BT60)</f>
        <v>58166.306214339471</v>
      </c>
      <c r="BU61" s="28">
        <f t="shared" si="128"/>
        <v>59236.288149009415</v>
      </c>
      <c r="BV61" s="28">
        <f t="shared" si="128"/>
        <v>1069.9819346699505</v>
      </c>
      <c r="BW61" s="26"/>
      <c r="BX61" s="28">
        <f t="shared" ref="BX61:BY61" si="129">SUBTOTAL(9,BX53:BX60)</f>
        <v>1069.9819346699505</v>
      </c>
      <c r="BY61" s="28">
        <f t="shared" si="129"/>
        <v>2404.6196179629828</v>
      </c>
      <c r="BZ61" s="1"/>
    </row>
    <row r="62" spans="1:78" s="21" customFormat="1" x14ac:dyDescent="0.2">
      <c r="A62" s="21">
        <f t="shared" si="12"/>
        <v>57</v>
      </c>
      <c r="C62" s="22"/>
      <c r="D62" s="24"/>
      <c r="R62" s="4"/>
      <c r="S62" s="4"/>
      <c r="T62" s="4"/>
      <c r="AC62" s="24"/>
      <c r="AQ62" s="4"/>
      <c r="AR62" s="4"/>
      <c r="AS62" s="4"/>
      <c r="BA62" s="1"/>
      <c r="BB62" s="24"/>
      <c r="BP62" s="4"/>
      <c r="BQ62" s="4"/>
      <c r="BR62" s="4"/>
      <c r="BZ62" s="1"/>
    </row>
    <row r="63" spans="1:78" s="21" customFormat="1" x14ac:dyDescent="0.2">
      <c r="A63" s="21">
        <f t="shared" si="12"/>
        <v>58</v>
      </c>
      <c r="B63" s="21" t="s">
        <v>65</v>
      </c>
      <c r="C63" s="22"/>
      <c r="D63" s="24">
        <v>8662.8758783835183</v>
      </c>
      <c r="E63" s="21">
        <v>8662.70587838352</v>
      </c>
      <c r="F63" s="21">
        <v>8662.53587838352</v>
      </c>
      <c r="G63" s="21">
        <v>8662.3658783835199</v>
      </c>
      <c r="H63" s="21">
        <v>8704.9412363372703</v>
      </c>
      <c r="I63" s="21">
        <v>8704.7712363372702</v>
      </c>
      <c r="J63" s="21">
        <v>8704.6012363372702</v>
      </c>
      <c r="K63" s="21">
        <v>8704.4312363372701</v>
      </c>
      <c r="L63" s="21">
        <v>8704.26123633727</v>
      </c>
      <c r="M63" s="21">
        <v>8704.0912363372699</v>
      </c>
      <c r="N63" s="21">
        <v>8719.6369942034507</v>
      </c>
      <c r="O63" s="21">
        <v>8719.4669942034507</v>
      </c>
      <c r="P63" s="21">
        <v>8848.13385988542</v>
      </c>
      <c r="R63" s="25">
        <v>5.7500000000000002E-2</v>
      </c>
      <c r="S63" s="4">
        <v>1.5E-3</v>
      </c>
      <c r="T63" s="4">
        <f>+S63-R63</f>
        <v>-5.6000000000000001E-2</v>
      </c>
      <c r="V63" s="21" cm="1">
        <f t="array" ref="V63">SUMPRODUCT(D63:O63*R63/12)</f>
        <v>499.8507819081637</v>
      </c>
      <c r="W63" s="21" cm="1">
        <f t="array" ref="W63">SUMPRODUCT(D63:O63*S63/12)</f>
        <v>13.039585614995577</v>
      </c>
      <c r="X63" s="21">
        <f t="shared" ref="X63:X70" si="130">+W63-V63</f>
        <v>-486.81119629316811</v>
      </c>
      <c r="Y63" s="26">
        <v>0.99999800000000005</v>
      </c>
      <c r="Z63" s="21">
        <f t="shared" ref="Z63:Z70" si="131">+Y63*X63</f>
        <v>-486.81022267077554</v>
      </c>
      <c r="AA63" s="21">
        <f t="shared" ref="AA63:AA70" si="132">(D63*T63*12+E63*T63*11+F63*T63*10+G63*T63*9+H63*T63*8+I63*T63*7+J63*T63*6+K63*T63*5+L63*T63*4+M63*T63*3+N63*T63*2+O63*T63*1)/12/13*Y63</f>
        <v>-243.11191124786845</v>
      </c>
      <c r="AC63" s="24">
        <v>8848.13385988542</v>
      </c>
      <c r="AD63" s="21">
        <v>8847.9638598854199</v>
      </c>
      <c r="AE63" s="21">
        <v>8847.7938598854198</v>
      </c>
      <c r="AF63" s="21">
        <v>8847.6238598854216</v>
      </c>
      <c r="AG63" s="21">
        <v>8847.4538598854215</v>
      </c>
      <c r="AH63" s="21">
        <v>8847.2838598854214</v>
      </c>
      <c r="AI63" s="21">
        <v>8847.1138598854213</v>
      </c>
      <c r="AJ63" s="21">
        <v>2039.7638598854301</v>
      </c>
      <c r="AK63" s="21">
        <v>3121.6077999633699</v>
      </c>
      <c r="AL63" s="21">
        <v>3121.6077999633699</v>
      </c>
      <c r="AM63" s="21">
        <v>3121.6077999633699</v>
      </c>
      <c r="AN63" s="21">
        <v>3206.9151894966803</v>
      </c>
      <c r="AO63" s="21">
        <v>3274.0060748370202</v>
      </c>
      <c r="AQ63" s="25">
        <v>5.7500000000000002E-2</v>
      </c>
      <c r="AR63" s="4">
        <v>1.5E-3</v>
      </c>
      <c r="AS63" s="4">
        <f>+AR63-AQ63</f>
        <v>-5.6000000000000001E-2</v>
      </c>
      <c r="AU63" s="21" cm="1">
        <f t="array" ref="AU63">SUMPRODUCT(AC63:AN63*AQ63/12)</f>
        <v>366.7774995364195</v>
      </c>
      <c r="AV63" s="21" cm="1">
        <f t="array" ref="AV63">SUMPRODUCT(AC63:AN63*AR63/12)</f>
        <v>9.568108683558771</v>
      </c>
      <c r="AW63" s="21">
        <f t="shared" ref="AW63:AW70" si="133">+AV63-AU63</f>
        <v>-357.20939085286074</v>
      </c>
      <c r="AX63" s="26">
        <v>0.99999800000000005</v>
      </c>
      <c r="AY63" s="21">
        <f t="shared" ref="AY63:AY70" si="134">+AX63*AW63</f>
        <v>-357.20867643407905</v>
      </c>
      <c r="AZ63" s="21">
        <f>(AC63*AS63*12+AD63*AS63*11+AE63*AS63*10+AF63*AS63*9+AG63*AS63*8+AH63*AS63*7+AI63*AS63*6+AJ63*AS63*5+AK63*AS63*4+AL63*AS63*3+AM63*AS63*2+AN63*AS63*1)/12/13*AX63+Z63</f>
        <v>-701.80142730441037</v>
      </c>
      <c r="BA63" s="1"/>
      <c r="BB63" s="24">
        <v>3274.0060748370202</v>
      </c>
      <c r="BC63" s="21">
        <v>3274.0060748370202</v>
      </c>
      <c r="BD63" s="21">
        <v>3274.0060748370202</v>
      </c>
      <c r="BE63" s="21">
        <v>3274.0060748370202</v>
      </c>
      <c r="BF63" s="21">
        <v>3274.0060748370202</v>
      </c>
      <c r="BG63" s="21">
        <v>3274.0060748370202</v>
      </c>
      <c r="BH63" s="21">
        <v>3274.0060748370202</v>
      </c>
      <c r="BI63" s="21">
        <v>3274.0060748370202</v>
      </c>
      <c r="BJ63" s="21">
        <v>3274.0060748370202</v>
      </c>
      <c r="BK63" s="21">
        <v>3274.0060748370202</v>
      </c>
      <c r="BL63" s="21">
        <v>3274.0060748370202</v>
      </c>
      <c r="BM63" s="21">
        <v>3274.0060748370202</v>
      </c>
      <c r="BN63" s="21">
        <v>7955.7443709880999</v>
      </c>
      <c r="BP63" s="25">
        <v>5.7500000000000002E-2</v>
      </c>
      <c r="BQ63" s="4">
        <v>1.5E-3</v>
      </c>
      <c r="BR63" s="4">
        <f>+BQ63-BP63</f>
        <v>-5.6000000000000001E-2</v>
      </c>
      <c r="BT63" s="21" cm="1">
        <f t="array" ref="BT63">SUMPRODUCT(BB63:BM63*BP63/12)</f>
        <v>188.25534930312861</v>
      </c>
      <c r="BU63" s="21" cm="1">
        <f t="array" ref="BU63">SUMPRODUCT(BB63:BM63*BQ63/12)</f>
        <v>4.9110091122555284</v>
      </c>
      <c r="BV63" s="21">
        <f t="shared" ref="BV63:BV70" si="135">+BU63-BT63</f>
        <v>-183.34434019087308</v>
      </c>
      <c r="BW63" s="26">
        <v>1</v>
      </c>
      <c r="BX63" s="21">
        <f t="shared" ref="BX63:BX70" si="136">+BW63*BV63</f>
        <v>-183.34434019087308</v>
      </c>
      <c r="BY63" s="21">
        <f>(BB63*BR63*12+BC63*BR63*11+BD63*BR63*10+BE63*BR63*9+BF63*BR63*8+BG63*BR63*7+BH63*BR63*6+BI63*BR63*5+BJ63*BR63*4+BK63*BR63*3+BL63*BR63*2+BM63*BR63*1)/12/13*BW63+AY63+Z63</f>
        <v>-935.69106920029117</v>
      </c>
      <c r="BZ63" s="1"/>
    </row>
    <row r="64" spans="1:78" s="21" customFormat="1" x14ac:dyDescent="0.2">
      <c r="A64" s="21">
        <f t="shared" si="12"/>
        <v>59</v>
      </c>
      <c r="B64" s="21" t="s">
        <v>66</v>
      </c>
      <c r="C64" s="22"/>
      <c r="D64" s="24">
        <v>0</v>
      </c>
      <c r="E64" s="21">
        <v>0</v>
      </c>
      <c r="F64" s="21">
        <v>0</v>
      </c>
      <c r="G64" s="21">
        <v>0</v>
      </c>
      <c r="H64" s="21">
        <v>0</v>
      </c>
      <c r="I64" s="21">
        <v>0</v>
      </c>
      <c r="J64" s="21">
        <v>0</v>
      </c>
      <c r="K64" s="21">
        <v>0</v>
      </c>
      <c r="L64" s="21">
        <v>0</v>
      </c>
      <c r="M64" s="21">
        <v>0</v>
      </c>
      <c r="N64" s="21">
        <v>0</v>
      </c>
      <c r="O64" s="21">
        <v>0</v>
      </c>
      <c r="P64" s="21">
        <v>0</v>
      </c>
      <c r="R64" s="25">
        <v>5.9998501469881664E-4</v>
      </c>
      <c r="S64" s="4">
        <v>1.5E-3</v>
      </c>
      <c r="T64" s="4">
        <f>+S64-R64</f>
        <v>9.000149853011834E-4</v>
      </c>
      <c r="V64" s="21" cm="1">
        <f t="array" ref="V64">SUMPRODUCT(D64:O64*R64/12)</f>
        <v>0</v>
      </c>
      <c r="W64" s="21" cm="1">
        <f t="array" ref="W64">SUMPRODUCT(D64:O64*S64/12)</f>
        <v>0</v>
      </c>
      <c r="X64" s="21">
        <f t="shared" si="130"/>
        <v>0</v>
      </c>
      <c r="Y64" s="26">
        <v>0.99999800000000005</v>
      </c>
      <c r="Z64" s="21">
        <f t="shared" si="131"/>
        <v>0</v>
      </c>
      <c r="AA64" s="21">
        <f t="shared" si="132"/>
        <v>0</v>
      </c>
      <c r="AC64" s="24">
        <v>0</v>
      </c>
      <c r="AD64" s="21">
        <v>0</v>
      </c>
      <c r="AE64" s="21">
        <v>0</v>
      </c>
      <c r="AF64" s="21">
        <v>0</v>
      </c>
      <c r="AG64" s="21">
        <v>0</v>
      </c>
      <c r="AH64" s="21">
        <v>0</v>
      </c>
      <c r="AI64" s="21">
        <v>0</v>
      </c>
      <c r="AJ64" s="21">
        <v>6807.1799999999894</v>
      </c>
      <c r="AK64" s="21">
        <v>6807.0099999999893</v>
      </c>
      <c r="AL64" s="21">
        <v>6806.8399999999901</v>
      </c>
      <c r="AM64" s="21">
        <v>6806.6699999999901</v>
      </c>
      <c r="AN64" s="21">
        <v>6806.49999999999</v>
      </c>
      <c r="AO64" s="21">
        <v>6806.3299999999899</v>
      </c>
      <c r="AQ64" s="25">
        <v>5.9998501469881664E-4</v>
      </c>
      <c r="AR64" s="4">
        <v>1.5E-3</v>
      </c>
      <c r="AS64" s="4">
        <f>+AR64-AQ64</f>
        <v>9.000149853011834E-4</v>
      </c>
      <c r="AU64" s="21" cm="1">
        <f t="array" ref="AU64">SUMPRODUCT(AC64:AN64*AQ64/12)</f>
        <v>1.7016674989385363</v>
      </c>
      <c r="AV64" s="21" cm="1">
        <f t="array" ref="AV64">SUMPRODUCT(AC64:AN64*AR64/12)</f>
        <v>4.2542749999999936</v>
      </c>
      <c r="AW64" s="21">
        <f t="shared" si="133"/>
        <v>2.5526075010614573</v>
      </c>
      <c r="AX64" s="26">
        <v>0.99999800000000005</v>
      </c>
      <c r="AY64" s="21">
        <f t="shared" si="134"/>
        <v>2.5526023958464554</v>
      </c>
      <c r="AZ64" s="21">
        <f>(AC64*AS64*12+AD64*AS64*11+AE64*AS64*10+AF64*AS64*9+AG64*AS64*8+AH64*AS64*7+AI64*AS64*6+AJ64*AS64*5+AK64*AS64*4+AL64*AS64*3+AM64*AS64*2+AN64*AS64*1)/12/13*AX64+Z64</f>
        <v>0.58907189918517533</v>
      </c>
      <c r="BA64" s="1"/>
      <c r="BB64" s="24">
        <v>6806.3299999999899</v>
      </c>
      <c r="BC64" s="21">
        <v>6806.1599999999899</v>
      </c>
      <c r="BD64" s="21">
        <v>6805.9899999999898</v>
      </c>
      <c r="BE64" s="21">
        <v>6805.8199999999897</v>
      </c>
      <c r="BF64" s="21">
        <v>6805.6499999999896</v>
      </c>
      <c r="BG64" s="21">
        <v>6805.4799999999896</v>
      </c>
      <c r="BH64" s="21">
        <v>6805.3099999999895</v>
      </c>
      <c r="BI64" s="21">
        <v>6805.1399999999894</v>
      </c>
      <c r="BJ64" s="21">
        <v>6804.9699999999893</v>
      </c>
      <c r="BK64" s="21">
        <v>6804.7999999999902</v>
      </c>
      <c r="BL64" s="21">
        <v>6804.6299999999901</v>
      </c>
      <c r="BM64" s="21">
        <v>6804.45999999999</v>
      </c>
      <c r="BN64" s="21">
        <v>6804.28999999999</v>
      </c>
      <c r="BP64" s="25">
        <v>5.9998501469881664E-4</v>
      </c>
      <c r="BQ64" s="4">
        <v>1.5E-3</v>
      </c>
      <c r="BR64" s="4">
        <f>+BQ64-BP64</f>
        <v>9.000149853011834E-4</v>
      </c>
      <c r="BT64" s="21" cm="1">
        <f t="array" ref="BT64">SUMPRODUCT(BB64:BM64*BP64/12)</f>
        <v>4.0831350191062477</v>
      </c>
      <c r="BU64" s="21" cm="1">
        <f t="array" ref="BU64">SUMPRODUCT(BB64:BM64*BQ64/12)</f>
        <v>10.208092499999985</v>
      </c>
      <c r="BV64" s="21">
        <f t="shared" si="135"/>
        <v>6.1249574808937375</v>
      </c>
      <c r="BW64" s="26">
        <v>1</v>
      </c>
      <c r="BX64" s="21">
        <f t="shared" si="136"/>
        <v>6.1249574808937375</v>
      </c>
      <c r="BY64" s="21">
        <f>(BB64*BR64*12+BC64*BR64*11+BD64*BR64*10+BE64*BR64*9+BF64*BR64*8+BG64*BR64*7+BH64*BR64*6+BI64*BR64*5+BJ64*BR64*4+BK64*BR64*3+BL64*BR64*2+BM64*BR64*1)/12/13*BW64+AY64+Z64</f>
        <v>5.6152213886285338</v>
      </c>
      <c r="BZ64" s="1"/>
    </row>
    <row r="65" spans="1:78" s="21" customFormat="1" x14ac:dyDescent="0.2">
      <c r="A65" s="21">
        <f t="shared" si="12"/>
        <v>60</v>
      </c>
      <c r="B65" s="21" t="s">
        <v>67</v>
      </c>
      <c r="C65" s="22"/>
      <c r="D65" s="24">
        <v>6655.24433884266</v>
      </c>
      <c r="E65" s="21">
        <v>6650.9043388426599</v>
      </c>
      <c r="F65" s="21">
        <v>6646.5643388426606</v>
      </c>
      <c r="G65" s="21">
        <v>6642.2243388426605</v>
      </c>
      <c r="H65" s="21">
        <v>6667.6416196708615</v>
      </c>
      <c r="I65" s="21">
        <v>6663.3016196708613</v>
      </c>
      <c r="J65" s="21">
        <v>6658.9616196708612</v>
      </c>
      <c r="K65" s="21">
        <v>6654.621619670861</v>
      </c>
      <c r="L65" s="21">
        <v>6650.2816196708618</v>
      </c>
      <c r="M65" s="21">
        <v>6645.9416196708617</v>
      </c>
      <c r="N65" s="21">
        <v>6652.542181234483</v>
      </c>
      <c r="O65" s="21">
        <v>6648.2021812344829</v>
      </c>
      <c r="P65" s="21">
        <v>6673.7636667898923</v>
      </c>
      <c r="R65" s="25">
        <v>9.8175441652535514E-2</v>
      </c>
      <c r="S65" s="4">
        <v>1.7899999999999999E-2</v>
      </c>
      <c r="T65" s="4">
        <f t="shared" ref="T65:T70" si="137">+S65-R65</f>
        <v>-8.0275441652535515E-2</v>
      </c>
      <c r="V65" s="21" cm="1">
        <f t="array" ref="V65">SUMPRODUCT(D65:O65*R65/12)</f>
        <v>653.1647430148663</v>
      </c>
      <c r="W65" s="21" cm="1">
        <f t="array" ref="W65">SUMPRODUCT(D65:O65*S65/12)</f>
        <v>119.0893435584983</v>
      </c>
      <c r="X65" s="21">
        <f t="shared" si="130"/>
        <v>-534.07539945636802</v>
      </c>
      <c r="Y65" s="26">
        <v>0.99999800000000005</v>
      </c>
      <c r="Z65" s="21">
        <f t="shared" si="131"/>
        <v>-534.0743313055691</v>
      </c>
      <c r="AA65" s="21">
        <f t="shared" si="132"/>
        <v>-267.05522650583021</v>
      </c>
      <c r="AC65" s="24">
        <v>6673.7636667898923</v>
      </c>
      <c r="AD65" s="21">
        <v>6669.4236667898922</v>
      </c>
      <c r="AE65" s="21">
        <v>6665.083666789892</v>
      </c>
      <c r="AF65" s="21">
        <v>6660.7436667898919</v>
      </c>
      <c r="AG65" s="21">
        <v>6656.4036667898918</v>
      </c>
      <c r="AH65" s="21">
        <v>6652.0636667898925</v>
      </c>
      <c r="AI65" s="21">
        <v>6647.7236667898924</v>
      </c>
      <c r="AJ65" s="21">
        <v>6643.3836667898922</v>
      </c>
      <c r="AK65" s="21">
        <v>6972.7929326243766</v>
      </c>
      <c r="AL65" s="21">
        <v>6968.4529326243764</v>
      </c>
      <c r="AM65" s="21">
        <v>6964.1129326243763</v>
      </c>
      <c r="AN65" s="21">
        <v>6990.552916087202</v>
      </c>
      <c r="AO65" s="21">
        <v>7007.4062585856263</v>
      </c>
      <c r="AQ65" s="25">
        <v>9.820000000000001E-2</v>
      </c>
      <c r="AR65" s="4">
        <v>1.7899999999999999E-2</v>
      </c>
      <c r="AS65" s="4">
        <f t="shared" ref="AS65:AS70" si="138">+AR65-AQ65</f>
        <v>-8.030000000000001E-2</v>
      </c>
      <c r="AU65" s="21">
        <v>474.26248981719044</v>
      </c>
      <c r="AV65" s="21" cm="1">
        <f t="array" ref="AV65">SUMPRODUCT(AC65:AN65*AR65/12)</f>
        <v>121.07038073035022</v>
      </c>
      <c r="AW65" s="21">
        <f t="shared" si="133"/>
        <v>-353.19210908684022</v>
      </c>
      <c r="AX65" s="26">
        <v>0.99999800000000005</v>
      </c>
      <c r="AY65" s="21">
        <f t="shared" si="134"/>
        <v>-353.19140270262204</v>
      </c>
      <c r="AZ65" s="21">
        <v>-768.03756645928081</v>
      </c>
      <c r="BA65" s="1"/>
      <c r="BB65" s="24">
        <v>7007.4062585856263</v>
      </c>
      <c r="BC65" s="21">
        <v>7003.0662585856262</v>
      </c>
      <c r="BD65" s="21">
        <v>6998.7262585856261</v>
      </c>
      <c r="BE65" s="21">
        <v>6994.3862585856259</v>
      </c>
      <c r="BF65" s="21">
        <v>6990.0462585856267</v>
      </c>
      <c r="BG65" s="21">
        <v>6985.7062585856265</v>
      </c>
      <c r="BH65" s="21">
        <v>6981.3662585856264</v>
      </c>
      <c r="BI65" s="21">
        <v>6977.0262585856262</v>
      </c>
      <c r="BJ65" s="21">
        <v>6972.6862585856261</v>
      </c>
      <c r="BK65" s="21">
        <v>6968.3462585856259</v>
      </c>
      <c r="BL65" s="21">
        <v>6964.0062585856267</v>
      </c>
      <c r="BM65" s="21">
        <v>6959.6662585856266</v>
      </c>
      <c r="BN65" s="21">
        <v>10190.454865547021</v>
      </c>
      <c r="BP65" s="25">
        <v>9.820000000000001E-2</v>
      </c>
      <c r="BQ65" s="4">
        <v>1.7899999999999999E-2</v>
      </c>
      <c r="BR65" s="4">
        <f t="shared" ref="BR65:BR70" si="139">+BQ65-BP65</f>
        <v>-8.030000000000001E-2</v>
      </c>
      <c r="BT65" s="21">
        <v>78.540648960533261</v>
      </c>
      <c r="BU65" s="21" cm="1">
        <f t="array" ref="BU65">SUMPRODUCT(BB65:BM65*BQ65/12)</f>
        <v>125.00529902868271</v>
      </c>
      <c r="BV65" s="21">
        <f t="shared" si="135"/>
        <v>46.464650068149453</v>
      </c>
      <c r="BW65" s="26">
        <v>1</v>
      </c>
      <c r="BX65" s="21">
        <f t="shared" si="136"/>
        <v>46.464650068149453</v>
      </c>
      <c r="BY65" s="21">
        <v>-863.97182069737767</v>
      </c>
      <c r="BZ65" s="1"/>
    </row>
    <row r="66" spans="1:78" s="21" customFormat="1" x14ac:dyDescent="0.2">
      <c r="A66" s="21">
        <f t="shared" si="12"/>
        <v>61</v>
      </c>
      <c r="B66" s="21" t="s">
        <v>68</v>
      </c>
      <c r="C66" s="22"/>
      <c r="D66" s="24">
        <v>32206.789882403584</v>
      </c>
      <c r="E66" s="21">
        <v>32203.046271292482</v>
      </c>
      <c r="F66" s="21">
        <v>32199.30266018138</v>
      </c>
      <c r="G66" s="21">
        <v>32195.559049070282</v>
      </c>
      <c r="H66" s="21">
        <v>32334.257000381098</v>
      </c>
      <c r="I66" s="21">
        <v>32330.51338927</v>
      </c>
      <c r="J66" s="21">
        <v>32326.769778158898</v>
      </c>
      <c r="K66" s="21">
        <v>32323.026167047799</v>
      </c>
      <c r="L66" s="21">
        <v>32319.282555936596</v>
      </c>
      <c r="M66" s="21">
        <v>32315.538944825501</v>
      </c>
      <c r="N66" s="21">
        <v>32364.165397091241</v>
      </c>
      <c r="O66" s="21">
        <v>32360.421785980139</v>
      </c>
      <c r="P66" s="21">
        <v>32499.810236468657</v>
      </c>
      <c r="R66" s="25">
        <v>0.2288</v>
      </c>
      <c r="S66" s="4">
        <v>2.98E-2</v>
      </c>
      <c r="T66" s="4">
        <f t="shared" si="137"/>
        <v>-0.19900000000000001</v>
      </c>
      <c r="V66" s="21" cm="1">
        <f t="array" ref="V66">SUMPRODUCT(D66:O66*R66/12)</f>
        <v>7387.9266962765832</v>
      </c>
      <c r="W66" s="21" cm="1">
        <f t="array" ref="W66">SUMPRODUCT(D66:O66*S66/12)</f>
        <v>962.23870432273679</v>
      </c>
      <c r="X66" s="21">
        <f t="shared" si="130"/>
        <v>-6425.687991953846</v>
      </c>
      <c r="Y66" s="26">
        <v>0.99999800000000005</v>
      </c>
      <c r="Z66" s="21">
        <f t="shared" si="131"/>
        <v>-6425.6751405778623</v>
      </c>
      <c r="AA66" s="21">
        <f t="shared" si="132"/>
        <v>-3209.9451503078703</v>
      </c>
      <c r="AC66" s="24">
        <v>32499.810236468657</v>
      </c>
      <c r="AD66" s="21">
        <v>32496.066625357558</v>
      </c>
      <c r="AE66" s="21">
        <v>32492.32301424646</v>
      </c>
      <c r="AF66" s="21">
        <v>32488.57940313526</v>
      </c>
      <c r="AG66" s="21">
        <v>32484.835792024158</v>
      </c>
      <c r="AH66" s="21">
        <v>32481.092180913056</v>
      </c>
      <c r="AI66" s="21">
        <v>32477.348569801961</v>
      </c>
      <c r="AJ66" s="21">
        <v>32473.604958690859</v>
      </c>
      <c r="AK66" s="21">
        <v>34067.437502516535</v>
      </c>
      <c r="AL66" s="21">
        <v>34063.693891405441</v>
      </c>
      <c r="AM66" s="21">
        <v>34059.950280294339</v>
      </c>
      <c r="AN66" s="21">
        <v>34203.542491394051</v>
      </c>
      <c r="AO66" s="21">
        <v>34301.246182077819</v>
      </c>
      <c r="AQ66" s="25">
        <v>0.2288</v>
      </c>
      <c r="AR66" s="4">
        <v>2.98E-2</v>
      </c>
      <c r="AS66" s="4">
        <f t="shared" si="138"/>
        <v>-0.19900000000000001</v>
      </c>
      <c r="AU66" s="21">
        <v>3920.615362120991</v>
      </c>
      <c r="AV66" s="21" cm="1">
        <f t="array" ref="AV66">SUMPRODUCT(AC66:AN66*AR66/12)</f>
        <v>984.11590761651655</v>
      </c>
      <c r="AW66" s="21">
        <f t="shared" si="133"/>
        <v>-2936.4994545044747</v>
      </c>
      <c r="AX66" s="26">
        <v>0.99999800000000005</v>
      </c>
      <c r="AY66" s="21">
        <f t="shared" si="134"/>
        <v>-2936.493581505566</v>
      </c>
      <c r="AZ66" s="21">
        <v>-8677.951355891224</v>
      </c>
      <c r="BA66" s="1"/>
      <c r="BB66" s="24">
        <v>34301.246182077819</v>
      </c>
      <c r="BC66" s="21">
        <v>34297.502570966717</v>
      </c>
      <c r="BD66" s="21">
        <v>34293.758959855615</v>
      </c>
      <c r="BE66" s="21">
        <v>34290.01534874452</v>
      </c>
      <c r="BF66" s="21">
        <v>34286.271737633419</v>
      </c>
      <c r="BG66" s="21">
        <v>34282.528126522317</v>
      </c>
      <c r="BH66" s="21">
        <v>34278.784515411222</v>
      </c>
      <c r="BI66" s="21">
        <v>34275.040904300018</v>
      </c>
      <c r="BJ66" s="21">
        <v>34271.297293188924</v>
      </c>
      <c r="BK66" s="21">
        <v>34267.553682077814</v>
      </c>
      <c r="BL66" s="21">
        <v>34263.81007096672</v>
      </c>
      <c r="BM66" s="21">
        <v>34260.066459855618</v>
      </c>
      <c r="BN66" s="21">
        <v>49741.460441455798</v>
      </c>
      <c r="BP66" s="25">
        <v>0.2288</v>
      </c>
      <c r="BQ66" s="4">
        <v>2.98E-2</v>
      </c>
      <c r="BR66" s="4">
        <f t="shared" si="139"/>
        <v>-0.19900000000000001</v>
      </c>
      <c r="BT66" s="21">
        <v>742.41928112611004</v>
      </c>
      <c r="BU66" s="21" cm="1">
        <f t="array" ref="BU66">SUMPRODUCT(BB66:BM66*BQ66/12)</f>
        <v>1021.5635583648084</v>
      </c>
      <c r="BV66" s="21">
        <f t="shared" si="135"/>
        <v>279.14427723869835</v>
      </c>
      <c r="BW66" s="26">
        <v>1</v>
      </c>
      <c r="BX66" s="21">
        <f t="shared" si="136"/>
        <v>279.14427723869835</v>
      </c>
      <c r="BY66" s="21">
        <v>-9222.5130448621276</v>
      </c>
      <c r="BZ66" s="1"/>
    </row>
    <row r="67" spans="1:78" s="21" customFormat="1" x14ac:dyDescent="0.2">
      <c r="A67" s="21">
        <f t="shared" si="12"/>
        <v>62</v>
      </c>
      <c r="B67" s="21" t="s">
        <v>69</v>
      </c>
      <c r="C67" s="22"/>
      <c r="D67" s="24">
        <v>5811.5680954240624</v>
      </c>
      <c r="E67" s="21">
        <v>5796.6980954240626</v>
      </c>
      <c r="F67" s="21">
        <v>5781.8280954240627</v>
      </c>
      <c r="G67" s="21">
        <v>5766.9580954240628</v>
      </c>
      <c r="H67" s="21">
        <v>5779.4538114686993</v>
      </c>
      <c r="I67" s="21">
        <v>5764.5838114686994</v>
      </c>
      <c r="J67" s="21">
        <v>5749.7138114686986</v>
      </c>
      <c r="K67" s="21">
        <v>5734.8438114686987</v>
      </c>
      <c r="L67" s="21">
        <v>5719.9738114686988</v>
      </c>
      <c r="M67" s="21">
        <v>5705.103811468699</v>
      </c>
      <c r="N67" s="21">
        <v>5700.2950903485607</v>
      </c>
      <c r="O67" s="21">
        <v>5685.4250903485599</v>
      </c>
      <c r="P67" s="21">
        <v>5698.0534153224071</v>
      </c>
      <c r="R67" s="25">
        <v>5.6299999999999996E-2</v>
      </c>
      <c r="S67" s="4">
        <v>4.5499999999999999E-2</v>
      </c>
      <c r="T67" s="4">
        <f t="shared" si="137"/>
        <v>-1.0799999999999997E-2</v>
      </c>
      <c r="V67" s="21" cm="1">
        <f t="array" ref="V67">SUMPRODUCT(D67:O67*R67/12)</f>
        <v>323.70832314807274</v>
      </c>
      <c r="W67" s="21" cm="1">
        <f t="array" ref="W67">SUMPRODUCT(D67:O67*S67/12)</f>
        <v>261.61152225998774</v>
      </c>
      <c r="X67" s="21">
        <f t="shared" si="130"/>
        <v>-62.096800888084999</v>
      </c>
      <c r="Y67" s="26">
        <v>0.99999800000000005</v>
      </c>
      <c r="Z67" s="21">
        <f t="shared" si="131"/>
        <v>-62.096676694483229</v>
      </c>
      <c r="AA67" s="21">
        <f t="shared" si="132"/>
        <v>-31.158272833452077</v>
      </c>
      <c r="AC67" s="24">
        <v>5698.0534153224071</v>
      </c>
      <c r="AD67" s="21">
        <v>5683.1834153224072</v>
      </c>
      <c r="AE67" s="21">
        <v>5668.3134153224073</v>
      </c>
      <c r="AF67" s="21">
        <v>5653.4434153224074</v>
      </c>
      <c r="AG67" s="21">
        <v>5638.5734153224075</v>
      </c>
      <c r="AH67" s="21">
        <v>5623.7034153224067</v>
      </c>
      <c r="AI67" s="21">
        <v>5608.8334153224068</v>
      </c>
      <c r="AJ67" s="21">
        <v>5593.9634153224069</v>
      </c>
      <c r="AK67" s="21">
        <v>5886.0176844134749</v>
      </c>
      <c r="AL67" s="21">
        <v>5871.147684413475</v>
      </c>
      <c r="AM67" s="21">
        <v>5856.2776844134751</v>
      </c>
      <c r="AN67" s="21">
        <v>5869.7136623917922</v>
      </c>
      <c r="AO67" s="21">
        <v>5874.3335881939402</v>
      </c>
      <c r="AQ67" s="25">
        <v>5.6299999999999996E-2</v>
      </c>
      <c r="AR67" s="4">
        <v>4.5499999999999999E-2</v>
      </c>
      <c r="AS67" s="4">
        <f t="shared" si="138"/>
        <v>-1.0799999999999997E-2</v>
      </c>
      <c r="AU67" s="21" cm="1">
        <f t="array" ref="AU67">SUMPRODUCT(AC67:AN67*AQ67/12)</f>
        <v>322.08865944594214</v>
      </c>
      <c r="AV67" s="21" cm="1">
        <f t="array" ref="AV67">SUMPRODUCT(AC67:AN67*AR67/12)</f>
        <v>260.30255781155188</v>
      </c>
      <c r="AW67" s="21">
        <f t="shared" si="133"/>
        <v>-61.786101634390263</v>
      </c>
      <c r="AX67" s="26">
        <v>0.99999800000000005</v>
      </c>
      <c r="AY67" s="21">
        <f t="shared" si="134"/>
        <v>-61.785978062186999</v>
      </c>
      <c r="AZ67" s="21">
        <f>(AC67*AS67*12+AD67*AS67*11+AE67*AS67*10+AF67*AS67*9+AG67*AS67*8+AH67*AS67*7+AI67*AS67*6+AJ67*AS67*5+AK67*AS67*4+AL67*AS67*3+AM67*AS67*2+AN67*AS67*1)/12/13*AX67+Z67</f>
        <v>-92.786123435284907</v>
      </c>
      <c r="BA67" s="1"/>
      <c r="BB67" s="24">
        <v>5874.3335881939402</v>
      </c>
      <c r="BC67" s="21">
        <v>5859.4635881939403</v>
      </c>
      <c r="BD67" s="21">
        <v>5844.5935881939404</v>
      </c>
      <c r="BE67" s="21">
        <v>5829.7235881939396</v>
      </c>
      <c r="BF67" s="21">
        <v>5814.8535881939397</v>
      </c>
      <c r="BG67" s="21">
        <v>5799.9835881939398</v>
      </c>
      <c r="BH67" s="21">
        <v>5785.1135881939399</v>
      </c>
      <c r="BI67" s="21">
        <v>5770.24358819394</v>
      </c>
      <c r="BJ67" s="21">
        <v>5755.3735881939401</v>
      </c>
      <c r="BK67" s="21">
        <v>5740.5035881939402</v>
      </c>
      <c r="BL67" s="21">
        <v>5725.6335881939403</v>
      </c>
      <c r="BM67" s="21">
        <v>5710.7635881939404</v>
      </c>
      <c r="BN67" s="21">
        <v>8671.3238551284503</v>
      </c>
      <c r="BP67" s="25">
        <v>5.6299999999999996E-2</v>
      </c>
      <c r="BQ67" s="4">
        <v>4.5499999999999999E-2</v>
      </c>
      <c r="BR67" s="4">
        <f t="shared" si="139"/>
        <v>-1.0799999999999997E-2</v>
      </c>
      <c r="BT67" s="21" cm="1">
        <f t="array" ref="BT67">SUMPRODUCT(BB67:BM67*BP67/12)</f>
        <v>326.12048551531882</v>
      </c>
      <c r="BU67" s="21" cm="1">
        <f t="array" ref="BU67">SUMPRODUCT(BB67:BM67*BQ67/12)</f>
        <v>263.56096076282427</v>
      </c>
      <c r="BV67" s="21">
        <f t="shared" si="135"/>
        <v>-62.559524752494553</v>
      </c>
      <c r="BW67" s="26">
        <v>1</v>
      </c>
      <c r="BX67" s="21">
        <f t="shared" si="136"/>
        <v>-62.559524752494553</v>
      </c>
      <c r="BY67" s="21">
        <f>(BB67*BR67*12+BC67*BR67*11+BD67*BR67*10+BE67*BR67*9+BF67*BR67*8+BG67*BR67*7+BH67*BR67*6+BI67*BR67*5+BJ67*BR67*4+BK67*BR67*3+BL67*BR67*2+BM67*BR67*1)/12/13*BW67+AY67+Z67</f>
        <v>-155.3096301329175</v>
      </c>
      <c r="BZ67" s="1"/>
    </row>
    <row r="68" spans="1:78" s="21" customFormat="1" x14ac:dyDescent="0.2">
      <c r="A68" s="21">
        <f t="shared" si="12"/>
        <v>63</v>
      </c>
      <c r="B68" s="21" t="s">
        <v>70</v>
      </c>
      <c r="C68" s="22"/>
      <c r="D68" s="24">
        <v>6393.7479808301359</v>
      </c>
      <c r="E68" s="21">
        <v>6393.5879808301361</v>
      </c>
      <c r="F68" s="21">
        <v>6393.4279808301353</v>
      </c>
      <c r="G68" s="21">
        <v>6393.2679808301355</v>
      </c>
      <c r="H68" s="21">
        <v>6421.4933562869119</v>
      </c>
      <c r="I68" s="21">
        <v>6421.333356286912</v>
      </c>
      <c r="J68" s="21">
        <v>6421.1733562869122</v>
      </c>
      <c r="K68" s="21">
        <v>6421.0133562869123</v>
      </c>
      <c r="L68" s="21">
        <v>6420.8533562869125</v>
      </c>
      <c r="M68" s="21">
        <v>6420.6933562869126</v>
      </c>
      <c r="N68" s="21">
        <v>6430.9695231357664</v>
      </c>
      <c r="O68" s="21">
        <v>6430.8095231357665</v>
      </c>
      <c r="P68" s="21">
        <v>6459.1723588404029</v>
      </c>
      <c r="R68" s="25">
        <v>6.3799999999999996E-2</v>
      </c>
      <c r="S68" s="4">
        <v>2.92E-2</v>
      </c>
      <c r="T68" s="4">
        <f t="shared" si="137"/>
        <v>-3.4599999999999992E-2</v>
      </c>
      <c r="V68" s="21" cm="1">
        <f t="array" ref="V68">SUMPRODUCT(D68:O68*R68/12)</f>
        <v>409.18327305388368</v>
      </c>
      <c r="W68" s="21" cm="1">
        <f t="array" ref="W68">SUMPRODUCT(D68:O68*S68/12)</f>
        <v>187.27510302779632</v>
      </c>
      <c r="X68" s="21">
        <f t="shared" si="130"/>
        <v>-221.90817002608736</v>
      </c>
      <c r="Y68" s="26">
        <v>0.99999800000000005</v>
      </c>
      <c r="Z68" s="21">
        <f t="shared" si="131"/>
        <v>-221.90772620974732</v>
      </c>
      <c r="AA68" s="21">
        <f t="shared" si="132"/>
        <v>-110.83505943490087</v>
      </c>
      <c r="AC68" s="24">
        <v>6459.1723588404029</v>
      </c>
      <c r="AD68" s="21">
        <v>6459.0123588404031</v>
      </c>
      <c r="AE68" s="21">
        <v>6458.8523588404032</v>
      </c>
      <c r="AF68" s="21">
        <v>6458.6923588404034</v>
      </c>
      <c r="AG68" s="21">
        <v>6458.5323588404035</v>
      </c>
      <c r="AH68" s="21">
        <v>6458.3723588404027</v>
      </c>
      <c r="AI68" s="21">
        <v>6458.2123588404029</v>
      </c>
      <c r="AJ68" s="21">
        <v>6458.052358840403</v>
      </c>
      <c r="AK68" s="21">
        <v>6776.2488650589803</v>
      </c>
      <c r="AL68" s="21">
        <v>6776.0888650589795</v>
      </c>
      <c r="AM68" s="21">
        <v>6775.9288650589797</v>
      </c>
      <c r="AN68" s="21">
        <v>6805.1290590019626</v>
      </c>
      <c r="AO68" s="21">
        <v>6825.1849275055283</v>
      </c>
      <c r="AQ68" s="25">
        <v>6.3799999999999996E-2</v>
      </c>
      <c r="AR68" s="4">
        <v>2.92E-2</v>
      </c>
      <c r="AS68" s="4">
        <f t="shared" si="138"/>
        <v>-3.4599999999999992E-2</v>
      </c>
      <c r="AU68" s="21" cm="1">
        <f t="array" ref="AU68">SUMPRODUCT(AC68:AN68*AQ68/12)</f>
        <v>418.96553255739627</v>
      </c>
      <c r="AV68" s="21" cm="1">
        <f t="array" ref="AV68">SUMPRODUCT(AC68:AN68*AR68/12)</f>
        <v>191.75225001059516</v>
      </c>
      <c r="AW68" s="21">
        <f t="shared" si="133"/>
        <v>-227.21328254680111</v>
      </c>
      <c r="AX68" s="26">
        <v>0.99999800000000005</v>
      </c>
      <c r="AY68" s="21">
        <f t="shared" si="134"/>
        <v>-227.21282812023603</v>
      </c>
      <c r="AZ68" s="21">
        <f>(AC68*AS68*12+AD68*AS68*11+AE68*AS68*10+AF68*AS68*9+AG68*AS68*8+AH68*AS68*7+AI68*AS68*6+AJ68*AS68*5+AK68*AS68*4+AL68*AS68*3+AM68*AS68*2+AN68*AS68*1)/12/13*AX68+Z68</f>
        <v>-334.35364413733691</v>
      </c>
      <c r="BA68" s="1"/>
      <c r="BB68" s="24">
        <v>6825.1849275055283</v>
      </c>
      <c r="BC68" s="21">
        <v>6825.0249275055285</v>
      </c>
      <c r="BD68" s="21">
        <v>6824.8649275055286</v>
      </c>
      <c r="BE68" s="21">
        <v>6824.7049275055288</v>
      </c>
      <c r="BF68" s="21">
        <v>6824.5449275055289</v>
      </c>
      <c r="BG68" s="21">
        <v>6824.3849275055281</v>
      </c>
      <c r="BH68" s="21">
        <v>6824.2249275055283</v>
      </c>
      <c r="BI68" s="21">
        <v>6824.0649275055284</v>
      </c>
      <c r="BJ68" s="21">
        <v>6823.9049275055286</v>
      </c>
      <c r="BK68" s="21">
        <v>6823.7449275055287</v>
      </c>
      <c r="BL68" s="21">
        <v>6823.5849275055289</v>
      </c>
      <c r="BM68" s="21">
        <v>6823.4249275055281</v>
      </c>
      <c r="BN68" s="21">
        <v>9909.4189493630693</v>
      </c>
      <c r="BP68" s="25">
        <v>6.3799999999999996E-2</v>
      </c>
      <c r="BQ68" s="4">
        <v>2.92E-2</v>
      </c>
      <c r="BR68" s="4">
        <f t="shared" si="139"/>
        <v>-3.4599999999999992E-2</v>
      </c>
      <c r="BT68" s="21" cm="1">
        <f t="array" ref="BT68">SUMPRODUCT(BB68:BM68*BP68/12)</f>
        <v>435.39065437485272</v>
      </c>
      <c r="BU68" s="21" cm="1">
        <f t="array" ref="BU68">SUMPRODUCT(BB68:BM68*BQ68/12)</f>
        <v>199.26970388316141</v>
      </c>
      <c r="BV68" s="21">
        <f t="shared" si="135"/>
        <v>-236.1209504916913</v>
      </c>
      <c r="BW68" s="26">
        <v>1</v>
      </c>
      <c r="BX68" s="21">
        <f t="shared" si="136"/>
        <v>-236.1209504916913</v>
      </c>
      <c r="BY68" s="21">
        <f>(BB68*BR68*12+BC68*BR68*11+BD68*BR68*10+BE68*BR68*9+BF68*BR68*8+BG68*BR68*7+BH68*BR68*6+BI68*BR68*5+BJ68*BR68*4+BK68*BR68*3+BL68*BR68*2+BM68*BR68*1)/12/13*BW68+AY68+Z68</f>
        <v>-567.18610424249562</v>
      </c>
      <c r="BZ68" s="1"/>
    </row>
    <row r="69" spans="1:78" s="21" customFormat="1" x14ac:dyDescent="0.2">
      <c r="A69" s="21">
        <f>+A67+1</f>
        <v>63</v>
      </c>
      <c r="B69" s="21" t="s">
        <v>71</v>
      </c>
      <c r="C69" s="22"/>
      <c r="D69" s="24">
        <v>1567.9635374492148</v>
      </c>
      <c r="E69" s="21">
        <v>1567.6535374492148</v>
      </c>
      <c r="F69" s="21">
        <v>1567.3435374492149</v>
      </c>
      <c r="G69" s="21">
        <v>1567.0335374492149</v>
      </c>
      <c r="H69" s="21">
        <v>1573.7958244144627</v>
      </c>
      <c r="I69" s="21">
        <v>1573.4858244144627</v>
      </c>
      <c r="J69" s="21">
        <v>1573.1758244144628</v>
      </c>
      <c r="K69" s="21">
        <v>1572.8658244144628</v>
      </c>
      <c r="L69" s="21">
        <v>1572.5558244144627</v>
      </c>
      <c r="M69" s="21">
        <v>1572.2458244144627</v>
      </c>
      <c r="N69" s="21">
        <v>1574.5360213674571</v>
      </c>
      <c r="O69" s="21">
        <v>1574.2260213674572</v>
      </c>
      <c r="P69" s="21">
        <v>1581.0224679876756</v>
      </c>
      <c r="R69" s="25">
        <v>8.0299999999999996E-2</v>
      </c>
      <c r="S69" s="4">
        <v>2.5899999999999999E-2</v>
      </c>
      <c r="T69" s="4">
        <f t="shared" si="137"/>
        <v>-5.4399999999999997E-2</v>
      </c>
      <c r="V69" s="21" cm="1">
        <f t="array" ref="V69">SUMPRODUCT(D69:O69*R69/12)</f>
        <v>126.18396295526578</v>
      </c>
      <c r="W69" s="21" cm="1">
        <f t="array" ref="W69">SUMPRODUCT(D69:O69*S69/12)</f>
        <v>40.699435125048375</v>
      </c>
      <c r="X69" s="21">
        <f t="shared" si="130"/>
        <v>-85.484527830217417</v>
      </c>
      <c r="Y69" s="26">
        <v>0.99999800000000005</v>
      </c>
      <c r="Z69" s="21">
        <f t="shared" si="131"/>
        <v>-85.484356861161757</v>
      </c>
      <c r="AA69" s="21">
        <f t="shared" si="132"/>
        <v>-42.709110075455023</v>
      </c>
      <c r="AC69" s="24">
        <v>1581.0224679876756</v>
      </c>
      <c r="AD69" s="21">
        <v>1580.7124679876754</v>
      </c>
      <c r="AE69" s="21">
        <v>1580.4024679876754</v>
      </c>
      <c r="AF69" s="21">
        <v>1580.0924679876755</v>
      </c>
      <c r="AG69" s="21">
        <v>1579.7824679876755</v>
      </c>
      <c r="AH69" s="21">
        <v>1579.4724679876754</v>
      </c>
      <c r="AI69" s="21">
        <v>1579.1624679876754</v>
      </c>
      <c r="AJ69" s="21">
        <v>1578.8524679876755</v>
      </c>
      <c r="AK69" s="21">
        <v>1657.860742057173</v>
      </c>
      <c r="AL69" s="21">
        <v>1657.550742057173</v>
      </c>
      <c r="AM69" s="21">
        <v>1657.2407420571731</v>
      </c>
      <c r="AN69" s="21">
        <v>1664.2458093533512</v>
      </c>
      <c r="AO69" s="21">
        <v>1668.9725769261549</v>
      </c>
      <c r="AQ69" s="25">
        <v>8.0299999999999996E-2</v>
      </c>
      <c r="AR69" s="4">
        <v>2.5899999999999999E-2</v>
      </c>
      <c r="AS69" s="4">
        <f t="shared" si="138"/>
        <v>-5.4399999999999997E-2</v>
      </c>
      <c r="AU69" s="21" cm="1">
        <f t="array" ref="AU69">SUMPRODUCT(AC69:AN69*AQ69/12)</f>
        <v>128.99122847399411</v>
      </c>
      <c r="AV69" s="21" cm="1">
        <f t="array" ref="AV69">SUMPRODUCT(AC69:AN69*AR69/12)</f>
        <v>41.604891873928374</v>
      </c>
      <c r="AW69" s="21">
        <f t="shared" si="133"/>
        <v>-87.386336600065732</v>
      </c>
      <c r="AX69" s="26">
        <v>0.99999800000000005</v>
      </c>
      <c r="AY69" s="21">
        <f t="shared" si="134"/>
        <v>-87.386161827392542</v>
      </c>
      <c r="AZ69" s="21">
        <f>(AC69*AS69*12+AD69*AS69*11+AE69*AS69*10+AF69*AS69*9+AG69*AS69*8+AH69*AS69*7+AI69*AS69*6+AJ69*AS69*5+AK69*AS69*4+AL69*AS69*3+AM69*AS69*2+AN69*AS69*1)/12/13*AX69+Z69</f>
        <v>-128.73631210656561</v>
      </c>
      <c r="BA69" s="1"/>
      <c r="BB69" s="24">
        <v>1668.9725769261549</v>
      </c>
      <c r="BC69" s="21">
        <v>1668.662576926155</v>
      </c>
      <c r="BD69" s="21">
        <v>1668.3525769261551</v>
      </c>
      <c r="BE69" s="21">
        <v>1668.0425769261551</v>
      </c>
      <c r="BF69" s="21">
        <v>1667.7325769261549</v>
      </c>
      <c r="BG69" s="21">
        <v>1667.422576926155</v>
      </c>
      <c r="BH69" s="21">
        <v>1667.112576926155</v>
      </c>
      <c r="BI69" s="21">
        <v>1666.8025769261551</v>
      </c>
      <c r="BJ69" s="21">
        <v>1666.4925769261549</v>
      </c>
      <c r="BK69" s="21">
        <v>1666.182576926155</v>
      </c>
      <c r="BL69" s="21">
        <v>1665.872576926155</v>
      </c>
      <c r="BM69" s="21">
        <v>1665.5625769261551</v>
      </c>
      <c r="BN69" s="21">
        <v>2434.2737093192477</v>
      </c>
      <c r="BP69" s="25">
        <v>8.0299999999999996E-2</v>
      </c>
      <c r="BQ69" s="4">
        <v>2.5899999999999999E-2</v>
      </c>
      <c r="BR69" s="4">
        <f t="shared" si="139"/>
        <v>-5.4399999999999997E-2</v>
      </c>
      <c r="BT69" s="21" cm="1">
        <f t="array" ref="BT69">SUMPRODUCT(BB69:BM69*BP69/12)</f>
        <v>133.88158642717025</v>
      </c>
      <c r="BU69" s="21" cm="1">
        <f t="array" ref="BU69">SUMPRODUCT(BB69:BM69*BQ69/12)</f>
        <v>43.182230242387412</v>
      </c>
      <c r="BV69" s="21">
        <f t="shared" si="135"/>
        <v>-90.699356184782829</v>
      </c>
      <c r="BW69" s="26">
        <v>1</v>
      </c>
      <c r="BX69" s="21">
        <f t="shared" si="136"/>
        <v>-90.699356184782829</v>
      </c>
      <c r="BY69" s="21">
        <f>(BB69*BR69*12+BC69*BR69*11+BD69*BR69*10+BE69*BR69*9+BF69*BR69*8+BG69*BR69*7+BH69*BR69*6+BI69*BR69*5+BJ69*BR69*4+BK69*BR69*3+BL69*BR69*2+BM69*BR69*1)/12/13*BW69+AY69+Z69</f>
        <v>-218.23565544761237</v>
      </c>
      <c r="BZ69" s="1"/>
    </row>
    <row r="70" spans="1:78" s="21" customFormat="1" x14ac:dyDescent="0.2">
      <c r="A70" s="21">
        <f>+A68+1</f>
        <v>64</v>
      </c>
      <c r="B70" s="21" t="s">
        <v>72</v>
      </c>
      <c r="C70" s="22"/>
      <c r="D70" s="24">
        <v>2566.65</v>
      </c>
      <c r="E70" s="21">
        <v>2566.65</v>
      </c>
      <c r="F70" s="21">
        <v>2566.65</v>
      </c>
      <c r="G70" s="21">
        <v>2566.65</v>
      </c>
      <c r="H70" s="21">
        <v>2566.65</v>
      </c>
      <c r="I70" s="21">
        <v>2566.65</v>
      </c>
      <c r="J70" s="21">
        <v>2566.65</v>
      </c>
      <c r="K70" s="21">
        <v>2566.65</v>
      </c>
      <c r="L70" s="21">
        <v>2566.65</v>
      </c>
      <c r="M70" s="21">
        <v>2566.65</v>
      </c>
      <c r="N70" s="21">
        <v>2566.65</v>
      </c>
      <c r="O70" s="21">
        <v>2566.65</v>
      </c>
      <c r="P70" s="21">
        <v>2566.65</v>
      </c>
      <c r="R70" s="25">
        <v>0</v>
      </c>
      <c r="S70" s="4">
        <v>0</v>
      </c>
      <c r="T70" s="4">
        <f t="shared" si="137"/>
        <v>0</v>
      </c>
      <c r="V70" s="21" cm="1">
        <f t="array" ref="V70">SUMPRODUCT(D70:O70*R70/12)</f>
        <v>0</v>
      </c>
      <c r="W70" s="21" cm="1">
        <f t="array" ref="W70">SUMPRODUCT(D70:O70*S70/12)</f>
        <v>0</v>
      </c>
      <c r="X70" s="21">
        <f t="shared" si="130"/>
        <v>0</v>
      </c>
      <c r="Y70" s="26">
        <v>0.99999800000000005</v>
      </c>
      <c r="Z70" s="21">
        <f t="shared" si="131"/>
        <v>0</v>
      </c>
      <c r="AA70" s="21">
        <f t="shared" si="132"/>
        <v>0</v>
      </c>
      <c r="AC70" s="24">
        <v>2566.65</v>
      </c>
      <c r="AD70" s="21">
        <v>2566.65</v>
      </c>
      <c r="AE70" s="21">
        <v>2566.65</v>
      </c>
      <c r="AF70" s="21">
        <v>2566.65</v>
      </c>
      <c r="AG70" s="21">
        <v>2566.65</v>
      </c>
      <c r="AH70" s="21">
        <v>2566.65</v>
      </c>
      <c r="AI70" s="21">
        <v>2566.65</v>
      </c>
      <c r="AJ70" s="21">
        <v>2566.65</v>
      </c>
      <c r="AK70" s="21">
        <v>2566.65</v>
      </c>
      <c r="AL70" s="21">
        <v>2566.65</v>
      </c>
      <c r="AM70" s="21">
        <v>2566.65</v>
      </c>
      <c r="AN70" s="21">
        <v>2566.65</v>
      </c>
      <c r="AO70" s="21">
        <v>2566.65</v>
      </c>
      <c r="AQ70" s="25">
        <v>0</v>
      </c>
      <c r="AR70" s="4">
        <v>0</v>
      </c>
      <c r="AS70" s="4">
        <f t="shared" si="138"/>
        <v>0</v>
      </c>
      <c r="AU70" s="21" cm="1">
        <f t="array" ref="AU70">SUMPRODUCT(AC70:AN70*AQ70/12)</f>
        <v>0</v>
      </c>
      <c r="AV70" s="21" cm="1">
        <f t="array" ref="AV70">SUMPRODUCT(AC70:AN70*AR70/12)</f>
        <v>0</v>
      </c>
      <c r="AW70" s="21">
        <f t="shared" si="133"/>
        <v>0</v>
      </c>
      <c r="AX70" s="26">
        <v>0.99999800000000005</v>
      </c>
      <c r="AY70" s="21">
        <f t="shared" si="134"/>
        <v>0</v>
      </c>
      <c r="AZ70" s="21">
        <f>(AC70*AS70*12+AD70*AS70*11+AE70*AS70*10+AF70*AS70*9+AG70*AS70*8+AH70*AS70*7+AI70*AS70*6+AJ70*AS70*5+AK70*AS70*4+AL70*AS70*3+AM70*AS70*2+AN70*AS70*1)/12/13*AX70+Z70</f>
        <v>0</v>
      </c>
      <c r="BA70" s="1"/>
      <c r="BB70" s="24">
        <v>2566.65</v>
      </c>
      <c r="BC70" s="21">
        <v>2566.65</v>
      </c>
      <c r="BD70" s="21">
        <v>2566.65</v>
      </c>
      <c r="BE70" s="21">
        <v>2566.65</v>
      </c>
      <c r="BF70" s="21">
        <v>2566.65</v>
      </c>
      <c r="BG70" s="21">
        <v>2566.65</v>
      </c>
      <c r="BH70" s="21">
        <v>2566.65</v>
      </c>
      <c r="BI70" s="21">
        <v>2566.65</v>
      </c>
      <c r="BJ70" s="21">
        <v>2566.65</v>
      </c>
      <c r="BK70" s="21">
        <v>2566.65</v>
      </c>
      <c r="BL70" s="21">
        <v>2566.65</v>
      </c>
      <c r="BM70" s="21">
        <v>2566.65</v>
      </c>
      <c r="BN70" s="21">
        <v>2566.65</v>
      </c>
      <c r="BP70" s="25">
        <v>0</v>
      </c>
      <c r="BQ70" s="4">
        <v>0</v>
      </c>
      <c r="BR70" s="4">
        <f t="shared" si="139"/>
        <v>0</v>
      </c>
      <c r="BT70" s="21" cm="1">
        <f t="array" ref="BT70">SUMPRODUCT(BB70:BM70*BP70/12)</f>
        <v>0</v>
      </c>
      <c r="BU70" s="21" cm="1">
        <f t="array" ref="BU70">SUMPRODUCT(BB70:BM70*BQ70/12)</f>
        <v>0</v>
      </c>
      <c r="BV70" s="21">
        <f t="shared" si="135"/>
        <v>0</v>
      </c>
      <c r="BW70" s="26">
        <v>1</v>
      </c>
      <c r="BX70" s="21">
        <f t="shared" si="136"/>
        <v>0</v>
      </c>
      <c r="BY70" s="21">
        <f>(BB70*BR70*12+BC70*BR70*11+BD70*BR70*10+BE70*BR70*9+BF70*BR70*8+BG70*BR70*7+BH70*BR70*6+BI70*BR70*5+BJ70*BR70*4+BK70*BR70*3+BL70*BR70*2+BM70*BR70*1)/12/13*BW70+AY70+Z70</f>
        <v>0</v>
      </c>
      <c r="BZ70" s="1"/>
    </row>
    <row r="71" spans="1:78" s="21" customFormat="1" x14ac:dyDescent="0.2">
      <c r="A71" s="21">
        <f t="shared" ref="A71:A134" si="140">+A70+1</f>
        <v>65</v>
      </c>
      <c r="B71" s="21" t="s">
        <v>73</v>
      </c>
      <c r="C71" s="22"/>
      <c r="D71" s="27">
        <f>SUBTOTAL(9,D63:D70)</f>
        <v>63864.839713333175</v>
      </c>
      <c r="E71" s="28">
        <f t="shared" ref="E71:P71" si="141">SUBTOTAL(9,E63:E70)</f>
        <v>63841.246102222081</v>
      </c>
      <c r="F71" s="28">
        <f t="shared" si="141"/>
        <v>63817.652491110974</v>
      </c>
      <c r="G71" s="28">
        <f t="shared" si="141"/>
        <v>63794.058879999873</v>
      </c>
      <c r="H71" s="28">
        <f t="shared" si="141"/>
        <v>64048.232848559303</v>
      </c>
      <c r="I71" s="28">
        <f t="shared" si="141"/>
        <v>64024.639237448209</v>
      </c>
      <c r="J71" s="28">
        <f t="shared" si="141"/>
        <v>64001.045626337109</v>
      </c>
      <c r="K71" s="28">
        <f t="shared" si="141"/>
        <v>63977.452015226001</v>
      </c>
      <c r="L71" s="28">
        <f t="shared" si="141"/>
        <v>63953.858404114799</v>
      </c>
      <c r="M71" s="28">
        <f t="shared" si="141"/>
        <v>63930.264793003713</v>
      </c>
      <c r="N71" s="28">
        <f t="shared" si="141"/>
        <v>64008.795207380965</v>
      </c>
      <c r="O71" s="28">
        <f t="shared" si="141"/>
        <v>63985.201596269857</v>
      </c>
      <c r="P71" s="28">
        <f t="shared" si="141"/>
        <v>64326.606005294459</v>
      </c>
      <c r="R71" s="4"/>
      <c r="S71" s="4"/>
      <c r="T71" s="4"/>
      <c r="V71" s="28">
        <f t="shared" ref="V71:X71" si="142">SUBTOTAL(9,V63:V70)</f>
        <v>9400.0177803568349</v>
      </c>
      <c r="W71" s="28">
        <f t="shared" si="142"/>
        <v>1583.9536939090633</v>
      </c>
      <c r="X71" s="28">
        <f t="shared" si="142"/>
        <v>-7816.0640864477718</v>
      </c>
      <c r="Y71" s="26"/>
      <c r="Z71" s="28">
        <f t="shared" ref="Z71:AA71" si="143">SUBTOTAL(9,Z63:Z70)</f>
        <v>-7816.0484543195989</v>
      </c>
      <c r="AA71" s="28">
        <f t="shared" si="143"/>
        <v>-3904.8147304053768</v>
      </c>
      <c r="AC71" s="27">
        <f>SUBTOTAL(9,AC63:AC70)</f>
        <v>64326.606005294459</v>
      </c>
      <c r="AD71" s="28">
        <f t="shared" ref="AD71:AO71" si="144">SUBTOTAL(9,AD63:AD70)</f>
        <v>64303.012394183352</v>
      </c>
      <c r="AE71" s="28">
        <f t="shared" si="144"/>
        <v>64279.418783072259</v>
      </c>
      <c r="AF71" s="28">
        <f t="shared" si="144"/>
        <v>64255.825171961056</v>
      </c>
      <c r="AG71" s="28">
        <f t="shared" si="144"/>
        <v>64232.231560849956</v>
      </c>
      <c r="AH71" s="28">
        <f t="shared" si="144"/>
        <v>64208.637949738855</v>
      </c>
      <c r="AI71" s="28">
        <f t="shared" si="144"/>
        <v>64185.044338627762</v>
      </c>
      <c r="AJ71" s="28">
        <f t="shared" si="144"/>
        <v>64161.450727516647</v>
      </c>
      <c r="AK71" s="28">
        <f t="shared" si="144"/>
        <v>67855.625526633899</v>
      </c>
      <c r="AL71" s="28">
        <f t="shared" si="144"/>
        <v>67832.031915522806</v>
      </c>
      <c r="AM71" s="28">
        <f t="shared" si="144"/>
        <v>67808.438304411698</v>
      </c>
      <c r="AN71" s="28">
        <f t="shared" si="144"/>
        <v>68113.249127725023</v>
      </c>
      <c r="AO71" s="28">
        <f t="shared" si="144"/>
        <v>68324.129608126081</v>
      </c>
      <c r="AQ71" s="4"/>
      <c r="AR71" s="4"/>
      <c r="AS71" s="4"/>
      <c r="AU71" s="28">
        <f t="shared" ref="AU71:AW71" si="145">SUBTOTAL(9,AU63:AU70)</f>
        <v>5633.4024394508715</v>
      </c>
      <c r="AV71" s="28">
        <f t="shared" si="145"/>
        <v>1612.6683717265009</v>
      </c>
      <c r="AW71" s="28">
        <f t="shared" si="145"/>
        <v>-4020.734067724371</v>
      </c>
      <c r="AX71" s="26"/>
      <c r="AY71" s="28">
        <f t="shared" ref="AY71" si="146">SUBTOTAL(9,AY63:AY70)</f>
        <v>-4020.7260262562363</v>
      </c>
      <c r="AZ71" s="28">
        <f>SUBTOTAL(9,AZ63:AZ70)</f>
        <v>-10703.077357434917</v>
      </c>
      <c r="BA71" s="1"/>
      <c r="BB71" s="27">
        <f>SUBTOTAL(9,BB63:BB70)</f>
        <v>68324.129608126081</v>
      </c>
      <c r="BC71" s="28">
        <f t="shared" ref="BC71:BN71" si="147">SUBTOTAL(9,BC63:BC70)</f>
        <v>68300.535997014973</v>
      </c>
      <c r="BD71" s="28">
        <f t="shared" si="147"/>
        <v>68276.942385903865</v>
      </c>
      <c r="BE71" s="28">
        <f t="shared" si="147"/>
        <v>68253.348774792772</v>
      </c>
      <c r="BF71" s="28">
        <f t="shared" si="147"/>
        <v>68229.755163681679</v>
      </c>
      <c r="BG71" s="28">
        <f t="shared" si="147"/>
        <v>68206.161552570571</v>
      </c>
      <c r="BH71" s="28">
        <f t="shared" si="147"/>
        <v>68182.567941459478</v>
      </c>
      <c r="BI71" s="28">
        <f t="shared" si="147"/>
        <v>68158.974330348268</v>
      </c>
      <c r="BJ71" s="28">
        <f t="shared" si="147"/>
        <v>68135.380719237175</v>
      </c>
      <c r="BK71" s="28">
        <f t="shared" si="147"/>
        <v>68111.787108126067</v>
      </c>
      <c r="BL71" s="28">
        <f t="shared" si="147"/>
        <v>68088.193497014974</v>
      </c>
      <c r="BM71" s="28">
        <f t="shared" si="147"/>
        <v>68064.599885903866</v>
      </c>
      <c r="BN71" s="28">
        <f t="shared" si="147"/>
        <v>98273.616191801659</v>
      </c>
      <c r="BP71" s="4"/>
      <c r="BQ71" s="4"/>
      <c r="BR71" s="4"/>
      <c r="BT71" s="28">
        <f t="shared" ref="BT71" si="148">SUBTOTAL(9,BT63:BT70)</f>
        <v>1908.6911407262198</v>
      </c>
      <c r="BU71" s="28">
        <f>SUBTOTAL(9,BU63:BU70)</f>
        <v>1667.7008538941197</v>
      </c>
      <c r="BV71" s="28">
        <f>SUBTOTAL(9,BV63:BV70)</f>
        <v>-240.99028683210022</v>
      </c>
      <c r="BW71" s="26"/>
      <c r="BX71" s="28">
        <f t="shared" ref="BX71:BY71" si="149">SUBTOTAL(9,BX63:BX70)</f>
        <v>-240.99028683210022</v>
      </c>
      <c r="BY71" s="28">
        <f t="shared" si="149"/>
        <v>-11957.292103194191</v>
      </c>
      <c r="BZ71" s="1"/>
    </row>
    <row r="72" spans="1:78" s="21" customFormat="1" x14ac:dyDescent="0.2">
      <c r="A72" s="21">
        <f t="shared" si="140"/>
        <v>66</v>
      </c>
      <c r="C72" s="22"/>
      <c r="D72" s="29"/>
      <c r="R72" s="4"/>
      <c r="S72" s="4"/>
      <c r="T72" s="4"/>
      <c r="AC72" s="29"/>
      <c r="AQ72" s="4"/>
      <c r="AR72" s="4"/>
      <c r="AS72" s="4"/>
      <c r="BA72" s="1"/>
      <c r="BB72" s="29"/>
      <c r="BP72" s="4"/>
      <c r="BQ72" s="4"/>
      <c r="BR72" s="4"/>
      <c r="BZ72" s="1"/>
    </row>
    <row r="73" spans="1:78" s="21" customFormat="1" x14ac:dyDescent="0.2">
      <c r="A73" s="21">
        <f t="shared" si="140"/>
        <v>67</v>
      </c>
      <c r="B73" s="1" t="s">
        <v>74</v>
      </c>
      <c r="C73" s="22"/>
      <c r="D73" s="24">
        <v>90271.967499146893</v>
      </c>
      <c r="E73" s="21">
        <v>90271.967499146893</v>
      </c>
      <c r="F73" s="21">
        <v>90271.967499146893</v>
      </c>
      <c r="G73" s="21">
        <v>90271.967499146893</v>
      </c>
      <c r="H73" s="21">
        <v>90271.967499146893</v>
      </c>
      <c r="I73" s="21">
        <v>90271.967499146893</v>
      </c>
      <c r="J73" s="21">
        <v>91240.068532267906</v>
      </c>
      <c r="K73" s="21">
        <v>91240.068532267906</v>
      </c>
      <c r="L73" s="21">
        <v>91240.068532267906</v>
      </c>
      <c r="M73" s="21">
        <v>91240.068532267906</v>
      </c>
      <c r="N73" s="21">
        <v>91240.068532267906</v>
      </c>
      <c r="O73" s="21">
        <v>91240.068532267906</v>
      </c>
      <c r="P73" s="21">
        <v>91902.670495252401</v>
      </c>
      <c r="R73" s="25">
        <v>1.9900000000000001E-2</v>
      </c>
      <c r="S73" s="4">
        <v>2.9600000000000001E-2</v>
      </c>
      <c r="T73" s="4">
        <f>+S73-R73</f>
        <v>9.7000000000000003E-3</v>
      </c>
      <c r="V73" s="21" cm="1">
        <f t="array" ref="V73">SUMPRODUCT(D73:O73*R73/12)</f>
        <v>1806.0447585125778</v>
      </c>
      <c r="W73" s="21" cm="1">
        <f t="array" ref="W73">SUMPRODUCT(D73:O73*S73/12)</f>
        <v>2686.3781332649392</v>
      </c>
      <c r="X73" s="21">
        <f t="shared" ref="X73:X79" si="150">+W73-V73</f>
        <v>880.33337475236135</v>
      </c>
      <c r="Y73" s="26">
        <v>0.99999800000000005</v>
      </c>
      <c r="Z73" s="21">
        <f t="shared" ref="Z73:Z79" si="151">+Y73*X73</f>
        <v>880.33161408561193</v>
      </c>
      <c r="AA73" s="21">
        <f t="shared" ref="AA73:AA79" si="152">(D73*T73*12+E73*T73*11+F73*T73*10+G73*T73*9+H73*T73*8+I73*T73*7+J73*T73*6+K73*T73*5+L73*T73*4+M73*T73*3+N73*T73*2+O73*T73*1)/12/13*Y73</f>
        <v>439.08228074586992</v>
      </c>
      <c r="AC73" s="24">
        <v>91902.670495252401</v>
      </c>
      <c r="AD73" s="21">
        <v>91902.670495252401</v>
      </c>
      <c r="AE73" s="21">
        <v>91902.670495252401</v>
      </c>
      <c r="AF73" s="21">
        <v>91902.670495252401</v>
      </c>
      <c r="AG73" s="21">
        <v>91902.670495252401</v>
      </c>
      <c r="AH73" s="21">
        <v>91902.670495252401</v>
      </c>
      <c r="AI73" s="21">
        <v>93013.193393178997</v>
      </c>
      <c r="AJ73" s="21">
        <v>93013.193393178997</v>
      </c>
      <c r="AK73" s="21">
        <v>93013.193393178997</v>
      </c>
      <c r="AL73" s="21">
        <v>93013.193393178997</v>
      </c>
      <c r="AM73" s="21">
        <v>93013.193393178997</v>
      </c>
      <c r="AN73" s="21">
        <v>93013.193393178997</v>
      </c>
      <c r="AO73" s="21">
        <v>93243.286981903191</v>
      </c>
      <c r="AQ73" s="25">
        <v>1.9900000000000001E-2</v>
      </c>
      <c r="AR73" s="4">
        <v>2.9600000000000001E-2</v>
      </c>
      <c r="AS73" s="4">
        <f>+AR73-AQ73</f>
        <v>9.7000000000000003E-3</v>
      </c>
      <c r="AU73" s="21" cm="1">
        <f t="array" ref="AU73">SUMPRODUCT(AC73:AN73*AQ73/12)</f>
        <v>1839.9128456898927</v>
      </c>
      <c r="AV73" s="21" cm="1">
        <f t="array" ref="AV73">SUMPRODUCT(AC73:AN73*AR73/12)</f>
        <v>2736.7547855487846</v>
      </c>
      <c r="AW73" s="21">
        <f t="shared" ref="AW73:AW79" si="153">+AV73-AU73</f>
        <v>896.84193985889192</v>
      </c>
      <c r="AX73" s="26">
        <v>0.99999800000000005</v>
      </c>
      <c r="AY73" s="21">
        <f t="shared" ref="AY73:AY79" si="154">+AX73*AW73</f>
        <v>896.84014617501225</v>
      </c>
      <c r="AZ73" s="21">
        <f t="shared" ref="AZ73:AZ79" si="155">(AC73*AS73*12+AD73*AS73*11+AE73*AS73*10+AF73*AS73*9+AG73*AS73*8+AH73*AS73*7+AI73*AS73*6+AJ73*AS73*5+AK73*AS73*4+AL73*AS73*3+AM73*AS73*2+AN73*AS73*1)/12/13*AX73+Z73</f>
        <v>1327.5087582616861</v>
      </c>
      <c r="BA73" s="1"/>
      <c r="BB73" s="24">
        <v>93243.286981903191</v>
      </c>
      <c r="BC73" s="21">
        <v>93243.286981903191</v>
      </c>
      <c r="BD73" s="21">
        <v>93243.286981903191</v>
      </c>
      <c r="BE73" s="21">
        <v>93243.286981903191</v>
      </c>
      <c r="BF73" s="21">
        <v>93243.286981903191</v>
      </c>
      <c r="BG73" s="21">
        <v>93847.638221647911</v>
      </c>
      <c r="BH73" s="21">
        <v>95411.761662634803</v>
      </c>
      <c r="BI73" s="21">
        <v>95411.761662634803</v>
      </c>
      <c r="BJ73" s="21">
        <v>95411.761662634803</v>
      </c>
      <c r="BK73" s="21">
        <v>95442.787570269502</v>
      </c>
      <c r="BL73" s="21">
        <v>95442.787570269502</v>
      </c>
      <c r="BM73" s="21">
        <v>95442.787570269502</v>
      </c>
      <c r="BN73" s="21">
        <v>96747.144168341605</v>
      </c>
      <c r="BP73" s="25">
        <v>1.9900000000000001E-2</v>
      </c>
      <c r="BQ73" s="4">
        <v>2.9600000000000001E-2</v>
      </c>
      <c r="BR73" s="4">
        <f>+BQ73-BP73</f>
        <v>9.7000000000000003E-3</v>
      </c>
      <c r="BT73" s="21" cm="1">
        <f t="array" ref="BT73">SUMPRODUCT(BB73:BM73*BP73/12)</f>
        <v>1878.2743037095461</v>
      </c>
      <c r="BU73" s="21" cm="1">
        <f t="array" ref="BU73">SUMPRODUCT(BB73:BM73*BQ73/12)</f>
        <v>2793.8150447136968</v>
      </c>
      <c r="BV73" s="21">
        <f t="shared" ref="BV73:BV79" si="156">+BU73-BT73</f>
        <v>915.54074100415073</v>
      </c>
      <c r="BW73" s="26">
        <v>1</v>
      </c>
      <c r="BX73" s="21">
        <f t="shared" ref="BX73:BX79" si="157">+BW73*BV73</f>
        <v>915.54074100415073</v>
      </c>
      <c r="BY73" s="21">
        <f t="shared" ref="BY73:BY79" si="158">(BB73*BR73*12+BC73*BR73*11+BD73*BR73*10+BE73*BR73*9+BF73*BR73*8+BG73*BR73*7+BH73*BR73*6+BI73*BR73*5+BJ73*BR73*4+BK73*BR73*3+BL73*BR73*2+BM73*BR73*1)/12/13*BW73+AY73+Z73</f>
        <v>2232.5078524399573</v>
      </c>
      <c r="BZ73" s="1"/>
    </row>
    <row r="74" spans="1:78" s="21" customFormat="1" x14ac:dyDescent="0.2">
      <c r="A74" s="21">
        <f t="shared" si="140"/>
        <v>68</v>
      </c>
      <c r="B74" s="1" t="s">
        <v>75</v>
      </c>
      <c r="C74" s="22"/>
      <c r="D74" s="24">
        <v>14540.303474628139</v>
      </c>
      <c r="E74" s="21">
        <v>14540.303474628139</v>
      </c>
      <c r="F74" s="21">
        <v>14540.303474628139</v>
      </c>
      <c r="G74" s="21">
        <v>14540.303474628139</v>
      </c>
      <c r="H74" s="21">
        <v>14540.303474628139</v>
      </c>
      <c r="I74" s="21">
        <v>14540.303474628139</v>
      </c>
      <c r="J74" s="21">
        <v>14574.697702397671</v>
      </c>
      <c r="K74" s="21">
        <v>14574.697702397671</v>
      </c>
      <c r="L74" s="21">
        <v>14574.697702397671</v>
      </c>
      <c r="M74" s="21">
        <v>14574.697702397671</v>
      </c>
      <c r="N74" s="21">
        <v>14574.697702397671</v>
      </c>
      <c r="O74" s="21">
        <v>14574.697702397671</v>
      </c>
      <c r="P74" s="21">
        <v>14598.372476745155</v>
      </c>
      <c r="R74" s="25">
        <v>2.2499999999999999E-2</v>
      </c>
      <c r="S74" s="4">
        <v>2.76E-2</v>
      </c>
      <c r="T74" s="4">
        <f t="shared" ref="T74:T79" si="159">+S74-R74</f>
        <v>5.1000000000000004E-3</v>
      </c>
      <c r="V74" s="21" cm="1">
        <f t="array" ref="V74">SUMPRODUCT(D74:O74*R74/12)</f>
        <v>327.54376324154038</v>
      </c>
      <c r="W74" s="21" cm="1">
        <f t="array" ref="W74">SUMPRODUCT(D74:O74*S74/12)</f>
        <v>401.7870162429561</v>
      </c>
      <c r="X74" s="21">
        <f t="shared" si="150"/>
        <v>74.243253001415724</v>
      </c>
      <c r="Y74" s="26">
        <v>0.99999800000000005</v>
      </c>
      <c r="Z74" s="21">
        <f t="shared" si="151"/>
        <v>74.243104514909732</v>
      </c>
      <c r="AA74" s="21">
        <f t="shared" si="152"/>
        <v>37.101312617746821</v>
      </c>
      <c r="AC74" s="24">
        <v>14598.372476745155</v>
      </c>
      <c r="AD74" s="21">
        <v>14598.372476745155</v>
      </c>
      <c r="AE74" s="21">
        <v>14598.372476745155</v>
      </c>
      <c r="AF74" s="21">
        <v>14598.372476745155</v>
      </c>
      <c r="AG74" s="21">
        <v>14598.372476745155</v>
      </c>
      <c r="AH74" s="21">
        <v>14598.372476745155</v>
      </c>
      <c r="AI74" s="21">
        <v>14644.259026214117</v>
      </c>
      <c r="AJ74" s="21">
        <v>14644.259026214117</v>
      </c>
      <c r="AK74" s="21">
        <v>14644.259026214117</v>
      </c>
      <c r="AL74" s="21">
        <v>14644.259026214117</v>
      </c>
      <c r="AM74" s="21">
        <v>14644.259026214117</v>
      </c>
      <c r="AN74" s="21">
        <v>14644.259026214117</v>
      </c>
      <c r="AO74" s="21">
        <v>14654.073950918109</v>
      </c>
      <c r="AQ74" s="25">
        <v>2.2499999999999999E-2</v>
      </c>
      <c r="AR74" s="4">
        <v>2.76E-2</v>
      </c>
      <c r="AS74" s="4">
        <f t="shared" ref="AS74:AS79" si="160">+AR74-AQ74</f>
        <v>5.1000000000000004E-3</v>
      </c>
      <c r="AU74" s="21" cm="1">
        <f t="array" ref="AU74">SUMPRODUCT(AC74:AN74*AQ74/12)</f>
        <v>328.97960440829183</v>
      </c>
      <c r="AV74" s="21" cm="1">
        <f t="array" ref="AV74">SUMPRODUCT(AC74:AN74*AR74/12)</f>
        <v>403.54831474083795</v>
      </c>
      <c r="AW74" s="21">
        <f t="shared" si="153"/>
        <v>74.568710332546118</v>
      </c>
      <c r="AX74" s="26">
        <v>0.99999800000000005</v>
      </c>
      <c r="AY74" s="21">
        <f t="shared" si="154"/>
        <v>74.568561195125454</v>
      </c>
      <c r="AZ74" s="21">
        <f t="shared" si="155"/>
        <v>111.50038269698223</v>
      </c>
      <c r="BA74" s="1"/>
      <c r="BB74" s="24">
        <v>14654.073950918109</v>
      </c>
      <c r="BC74" s="21">
        <v>14654.073950918109</v>
      </c>
      <c r="BD74" s="21">
        <v>14654.073950918109</v>
      </c>
      <c r="BE74" s="21">
        <v>14654.073950918109</v>
      </c>
      <c r="BF74" s="21">
        <v>14654.073950918109</v>
      </c>
      <c r="BG74" s="21">
        <v>14705.27002253036</v>
      </c>
      <c r="BH74" s="21">
        <v>14794.432774156232</v>
      </c>
      <c r="BI74" s="21">
        <v>14794.432774156232</v>
      </c>
      <c r="BJ74" s="21">
        <v>14794.432774156232</v>
      </c>
      <c r="BK74" s="21">
        <v>14797.449358614525</v>
      </c>
      <c r="BL74" s="21">
        <v>14797.449358614525</v>
      </c>
      <c r="BM74" s="21">
        <v>14797.449358614525</v>
      </c>
      <c r="BN74" s="21">
        <v>14873.443414678261</v>
      </c>
      <c r="BP74" s="25">
        <v>2.2499999999999999E-2</v>
      </c>
      <c r="BQ74" s="4">
        <v>2.76E-2</v>
      </c>
      <c r="BR74" s="4">
        <f t="shared" ref="BR74:BR79" si="161">+BQ74-BP74</f>
        <v>5.1000000000000004E-3</v>
      </c>
      <c r="BT74" s="21" cm="1">
        <f t="array" ref="BT74">SUMPRODUCT(BB74:BM74*BP74/12)</f>
        <v>331.4086615789372</v>
      </c>
      <c r="BU74" s="21" cm="1">
        <f t="array" ref="BU74">SUMPRODUCT(BB74:BM74*BQ74/12)</f>
        <v>406.52795820349621</v>
      </c>
      <c r="BV74" s="21">
        <f t="shared" si="156"/>
        <v>75.119296624559013</v>
      </c>
      <c r="BW74" s="26">
        <v>1</v>
      </c>
      <c r="BX74" s="21">
        <f t="shared" si="157"/>
        <v>75.119296624559013</v>
      </c>
      <c r="BY74" s="21">
        <f t="shared" si="158"/>
        <v>186.28822375416985</v>
      </c>
      <c r="BZ74" s="1"/>
    </row>
    <row r="75" spans="1:78" s="21" customFormat="1" x14ac:dyDescent="0.2">
      <c r="A75" s="21">
        <f t="shared" si="140"/>
        <v>69</v>
      </c>
      <c r="B75" s="1" t="s">
        <v>76</v>
      </c>
      <c r="C75" s="22"/>
      <c r="D75" s="24">
        <v>185111.62353069524</v>
      </c>
      <c r="E75" s="21">
        <v>185111.62353069524</v>
      </c>
      <c r="F75" s="21">
        <v>185111.62353069524</v>
      </c>
      <c r="G75" s="21">
        <v>185111.62353069524</v>
      </c>
      <c r="H75" s="21">
        <v>185111.62353069524</v>
      </c>
      <c r="I75" s="21">
        <v>185111.62353069524</v>
      </c>
      <c r="J75" s="21">
        <v>185560.68628342499</v>
      </c>
      <c r="K75" s="21">
        <v>185560.68628342499</v>
      </c>
      <c r="L75" s="21">
        <v>185560.68628342499</v>
      </c>
      <c r="M75" s="21">
        <v>185560.68628342499</v>
      </c>
      <c r="N75" s="21">
        <v>185560.68628342499</v>
      </c>
      <c r="O75" s="21">
        <v>185560.68628342499</v>
      </c>
      <c r="P75" s="21">
        <v>185869.79215467471</v>
      </c>
      <c r="R75" s="25">
        <v>2.8799999999999999E-2</v>
      </c>
      <c r="S75" s="4">
        <v>3.1899999999999998E-2</v>
      </c>
      <c r="T75" s="4">
        <f t="shared" si="159"/>
        <v>3.0999999999999986E-3</v>
      </c>
      <c r="V75" s="21" cm="1">
        <f t="array" ref="V75">SUMPRODUCT(D75:O75*R75/12)</f>
        <v>5337.6812613233315</v>
      </c>
      <c r="W75" s="21" cm="1">
        <f t="array" ref="W75">SUMPRODUCT(D75:O75*S75/12)</f>
        <v>5912.2233415352193</v>
      </c>
      <c r="X75" s="21">
        <f t="shared" si="150"/>
        <v>574.54208021188788</v>
      </c>
      <c r="Y75" s="26">
        <v>0.99999800000000005</v>
      </c>
      <c r="Z75" s="21">
        <f t="shared" si="151"/>
        <v>574.5409311277275</v>
      </c>
      <c r="AA75" s="21">
        <f t="shared" si="152"/>
        <v>287.10983959279281</v>
      </c>
      <c r="AC75" s="24">
        <v>185869.79215467471</v>
      </c>
      <c r="AD75" s="21">
        <v>185869.79215467471</v>
      </c>
      <c r="AE75" s="21">
        <v>185869.79215467471</v>
      </c>
      <c r="AF75" s="21">
        <v>185869.79215467471</v>
      </c>
      <c r="AG75" s="21">
        <v>185869.79215467471</v>
      </c>
      <c r="AH75" s="21">
        <v>185869.79215467471</v>
      </c>
      <c r="AI75" s="21">
        <v>186468.90836503461</v>
      </c>
      <c r="AJ75" s="21">
        <v>186468.90836503461</v>
      </c>
      <c r="AK75" s="21">
        <v>186468.90836503461</v>
      </c>
      <c r="AL75" s="21">
        <v>186468.90836503461</v>
      </c>
      <c r="AM75" s="21">
        <v>186468.90836503461</v>
      </c>
      <c r="AN75" s="21">
        <v>186468.90836503461</v>
      </c>
      <c r="AO75" s="21">
        <v>186597.05682015751</v>
      </c>
      <c r="AQ75" s="25">
        <v>2.8799999999999999E-2</v>
      </c>
      <c r="AR75" s="4">
        <v>3.1899999999999998E-2</v>
      </c>
      <c r="AS75" s="4">
        <f t="shared" si="160"/>
        <v>3.0999999999999986E-3</v>
      </c>
      <c r="AU75" s="21" cm="1">
        <f t="array" ref="AU75">SUMPRODUCT(AC75:AN75*AQ75/12)</f>
        <v>5361.6772874838134</v>
      </c>
      <c r="AV75" s="21" cm="1">
        <f t="array" ref="AV75">SUMPRODUCT(AC75:AN75*AR75/12)</f>
        <v>5938.8022732893623</v>
      </c>
      <c r="AW75" s="21">
        <f t="shared" si="153"/>
        <v>577.12498580554893</v>
      </c>
      <c r="AX75" s="26">
        <v>0.99999800000000005</v>
      </c>
      <c r="AY75" s="21">
        <f t="shared" si="154"/>
        <v>577.12383155557734</v>
      </c>
      <c r="AZ75" s="21">
        <f t="shared" si="155"/>
        <v>862.88854807425525</v>
      </c>
      <c r="BA75" s="1"/>
      <c r="BB75" s="24">
        <v>186597.05682015751</v>
      </c>
      <c r="BC75" s="21">
        <v>186597.05682015751</v>
      </c>
      <c r="BD75" s="21">
        <v>186597.05682015751</v>
      </c>
      <c r="BE75" s="21">
        <v>186597.05682015751</v>
      </c>
      <c r="BF75" s="21">
        <v>186597.05682015751</v>
      </c>
      <c r="BG75" s="21">
        <v>187265.50076104893</v>
      </c>
      <c r="BH75" s="21">
        <v>188429.65508088341</v>
      </c>
      <c r="BI75" s="21">
        <v>188429.65508088341</v>
      </c>
      <c r="BJ75" s="21">
        <v>188429.65508088341</v>
      </c>
      <c r="BK75" s="21">
        <v>188469.04128945869</v>
      </c>
      <c r="BL75" s="21">
        <v>188469.04128945869</v>
      </c>
      <c r="BM75" s="21">
        <v>188469.04128945869</v>
      </c>
      <c r="BN75" s="21">
        <v>189461.25860071791</v>
      </c>
      <c r="BP75" s="25">
        <v>2.8799999999999999E-2</v>
      </c>
      <c r="BQ75" s="4">
        <v>3.1899999999999998E-2</v>
      </c>
      <c r="BR75" s="4">
        <f t="shared" si="161"/>
        <v>3.0999999999999986E-3</v>
      </c>
      <c r="BT75" s="21" cm="1">
        <f t="array" ref="BT75">SUMPRODUCT(BB75:BM75*BP75/12)</f>
        <v>5402.272497534871</v>
      </c>
      <c r="BU75" s="21" cm="1">
        <f t="array" ref="BU75">SUMPRODUCT(BB75:BM75*BQ75/12)</f>
        <v>5983.7671066445255</v>
      </c>
      <c r="BV75" s="21">
        <f t="shared" si="156"/>
        <v>581.49460910965445</v>
      </c>
      <c r="BW75" s="26">
        <v>1</v>
      </c>
      <c r="BX75" s="21">
        <f t="shared" si="157"/>
        <v>581.49460910965445</v>
      </c>
      <c r="BY75" s="21">
        <f t="shared" si="158"/>
        <v>1441.7526364197417</v>
      </c>
      <c r="BZ75" s="1"/>
    </row>
    <row r="76" spans="1:78" s="21" customFormat="1" x14ac:dyDescent="0.2">
      <c r="A76" s="21">
        <f t="shared" si="140"/>
        <v>70</v>
      </c>
      <c r="B76" s="1" t="s">
        <v>77</v>
      </c>
      <c r="C76" s="22"/>
      <c r="D76" s="24">
        <v>58678.433161000001</v>
      </c>
      <c r="E76" s="21">
        <v>58678.433161000001</v>
      </c>
      <c r="F76" s="21">
        <v>58678.433161000001</v>
      </c>
      <c r="G76" s="21">
        <v>58678.433161000001</v>
      </c>
      <c r="H76" s="21">
        <v>58678.433161000001</v>
      </c>
      <c r="I76" s="21">
        <v>58678.433161000001</v>
      </c>
      <c r="J76" s="21">
        <v>58678.433161000001</v>
      </c>
      <c r="K76" s="21">
        <v>58678.433161000001</v>
      </c>
      <c r="L76" s="21">
        <v>58678.433161000001</v>
      </c>
      <c r="M76" s="21">
        <v>58678.433161000001</v>
      </c>
      <c r="N76" s="21">
        <v>58678.433161000001</v>
      </c>
      <c r="O76" s="21">
        <v>58678.433161000001</v>
      </c>
      <c r="P76" s="21">
        <v>56895.776161000002</v>
      </c>
      <c r="R76" s="25">
        <v>7.0900000000000005E-2</v>
      </c>
      <c r="S76" s="4">
        <v>6.9000000000000006E-2</v>
      </c>
      <c r="T76" s="4">
        <f t="shared" si="159"/>
        <v>-1.8999999999999989E-3</v>
      </c>
      <c r="V76" s="21" cm="1">
        <f t="array" ref="V76">SUMPRODUCT(D76:O76*R76/12)</f>
        <v>4160.3009111148995</v>
      </c>
      <c r="W76" s="21" cm="1">
        <f t="array" ref="W76">SUMPRODUCT(D76:O76*S76/12)</f>
        <v>4048.8118881090008</v>
      </c>
      <c r="X76" s="21">
        <f t="shared" si="150"/>
        <v>-111.48902300589862</v>
      </c>
      <c r="Y76" s="26">
        <v>0.99999800000000005</v>
      </c>
      <c r="Z76" s="21">
        <f t="shared" si="151"/>
        <v>-111.48880002785261</v>
      </c>
      <c r="AA76" s="21">
        <f t="shared" si="152"/>
        <v>-55.744400013926956</v>
      </c>
      <c r="AC76" s="24">
        <v>56895.776161000002</v>
      </c>
      <c r="AD76" s="21">
        <v>56895.776161000002</v>
      </c>
      <c r="AE76" s="21">
        <v>56895.776161000002</v>
      </c>
      <c r="AF76" s="21">
        <v>56895.776161000002</v>
      </c>
      <c r="AG76" s="21">
        <v>56895.776161000002</v>
      </c>
      <c r="AH76" s="21">
        <v>56895.776161000002</v>
      </c>
      <c r="AI76" s="21">
        <v>56895.776161000002</v>
      </c>
      <c r="AJ76" s="21">
        <v>56895.776161000002</v>
      </c>
      <c r="AK76" s="21">
        <v>56895.776161000002</v>
      </c>
      <c r="AL76" s="21">
        <v>56895.776161000002</v>
      </c>
      <c r="AM76" s="21">
        <v>56895.776161000002</v>
      </c>
      <c r="AN76" s="21">
        <v>56895.776161000002</v>
      </c>
      <c r="AO76" s="21">
        <v>56895.776161000002</v>
      </c>
      <c r="AQ76" s="25">
        <v>7.0900000000000005E-2</v>
      </c>
      <c r="AR76" s="4">
        <v>6.9000000000000006E-2</v>
      </c>
      <c r="AS76" s="4">
        <f t="shared" si="160"/>
        <v>-1.8999999999999989E-3</v>
      </c>
      <c r="AU76" s="21" cm="1">
        <f t="array" ref="AU76">SUMPRODUCT(AC76:AN76*AQ76/12)</f>
        <v>4033.9105298149002</v>
      </c>
      <c r="AV76" s="21" cm="1">
        <f t="array" ref="AV76">SUMPRODUCT(AC76:AN76*AR76/12)</f>
        <v>3925.8085551090012</v>
      </c>
      <c r="AW76" s="21">
        <f t="shared" si="153"/>
        <v>-108.10197470589901</v>
      </c>
      <c r="AX76" s="26">
        <v>0.99999800000000005</v>
      </c>
      <c r="AY76" s="21">
        <f t="shared" si="154"/>
        <v>-108.1017585019496</v>
      </c>
      <c r="AZ76" s="21">
        <f t="shared" si="155"/>
        <v>-165.53967927882786</v>
      </c>
      <c r="BA76" s="1"/>
      <c r="BB76" s="24">
        <v>56895.776161000002</v>
      </c>
      <c r="BC76" s="21">
        <v>56895.776161000002</v>
      </c>
      <c r="BD76" s="21">
        <v>56895.776161000002</v>
      </c>
      <c r="BE76" s="21">
        <v>56895.776161000002</v>
      </c>
      <c r="BF76" s="21">
        <v>56895.776161000002</v>
      </c>
      <c r="BG76" s="21">
        <v>56895.776161000002</v>
      </c>
      <c r="BH76" s="21">
        <v>56895.776161000002</v>
      </c>
      <c r="BI76" s="21">
        <v>56895.776161000002</v>
      </c>
      <c r="BJ76" s="21">
        <v>56895.776161000002</v>
      </c>
      <c r="BK76" s="21">
        <v>56895.776161000002</v>
      </c>
      <c r="BL76" s="21">
        <v>56895.776161000002</v>
      </c>
      <c r="BM76" s="21">
        <v>56895.776161000002</v>
      </c>
      <c r="BN76" s="21">
        <v>56895.776161000002</v>
      </c>
      <c r="BP76" s="25">
        <v>7.0900000000000005E-2</v>
      </c>
      <c r="BQ76" s="4">
        <v>6.9000000000000006E-2</v>
      </c>
      <c r="BR76" s="4">
        <f t="shared" si="161"/>
        <v>-1.8999999999999989E-3</v>
      </c>
      <c r="BT76" s="21" cm="1">
        <f t="array" ref="BT76">SUMPRODUCT(BB76:BM76*BP76/12)</f>
        <v>4033.9105298149002</v>
      </c>
      <c r="BU76" s="21" cm="1">
        <f t="array" ref="BU76">SUMPRODUCT(BB76:BM76*BQ76/12)</f>
        <v>3925.8085551090012</v>
      </c>
      <c r="BV76" s="21">
        <f t="shared" si="156"/>
        <v>-108.10197470589901</v>
      </c>
      <c r="BW76" s="26">
        <v>1</v>
      </c>
      <c r="BX76" s="21">
        <f t="shared" si="157"/>
        <v>-108.10197470589901</v>
      </c>
      <c r="BY76" s="21">
        <f t="shared" si="158"/>
        <v>-273.64154588275215</v>
      </c>
      <c r="BZ76" s="1"/>
    </row>
    <row r="77" spans="1:78" s="21" customFormat="1" x14ac:dyDescent="0.2">
      <c r="A77" s="21">
        <f t="shared" si="140"/>
        <v>71</v>
      </c>
      <c r="B77" s="1" t="s">
        <v>78</v>
      </c>
      <c r="C77" s="22"/>
      <c r="D77" s="24">
        <v>33184.507996383283</v>
      </c>
      <c r="E77" s="21">
        <v>33184.507996383283</v>
      </c>
      <c r="F77" s="21">
        <v>33184.507996383283</v>
      </c>
      <c r="G77" s="21">
        <v>33184.507996383283</v>
      </c>
      <c r="H77" s="21">
        <v>33184.507996383283</v>
      </c>
      <c r="I77" s="21">
        <v>33184.507996383283</v>
      </c>
      <c r="J77" s="21">
        <v>33272.19861497666</v>
      </c>
      <c r="K77" s="21">
        <v>33272.19861497666</v>
      </c>
      <c r="L77" s="21">
        <v>33272.19861497666</v>
      </c>
      <c r="M77" s="21">
        <v>33272.19861497666</v>
      </c>
      <c r="N77" s="21">
        <v>33272.19861497666</v>
      </c>
      <c r="O77" s="21">
        <v>33272.19861497666</v>
      </c>
      <c r="P77" s="21">
        <v>33332.513848532319</v>
      </c>
      <c r="R77" s="25">
        <v>2.4199999999999999E-2</v>
      </c>
      <c r="S77" s="4">
        <v>2.8399999999999998E-2</v>
      </c>
      <c r="T77" s="4">
        <f t="shared" si="159"/>
        <v>4.1999999999999989E-3</v>
      </c>
      <c r="V77" s="21" cm="1">
        <f t="array" ref="V77">SUMPRODUCT(D77:O77*R77/12)</f>
        <v>804.12614999745517</v>
      </c>
      <c r="W77" s="21" cm="1">
        <f t="array" ref="W77">SUMPRODUCT(D77:O77*S77/12)</f>
        <v>943.68523388131098</v>
      </c>
      <c r="X77" s="21">
        <f t="shared" si="150"/>
        <v>139.55908388385581</v>
      </c>
      <c r="Y77" s="26">
        <v>0.99999800000000005</v>
      </c>
      <c r="Z77" s="21">
        <f t="shared" si="151"/>
        <v>139.55880476568805</v>
      </c>
      <c r="AA77" s="21">
        <f t="shared" si="152"/>
        <v>69.736906244979693</v>
      </c>
      <c r="AC77" s="24">
        <v>33332.513848532319</v>
      </c>
      <c r="AD77" s="21">
        <v>33332.513848532319</v>
      </c>
      <c r="AE77" s="21">
        <v>33332.513848532319</v>
      </c>
      <c r="AF77" s="21">
        <v>33332.513848532319</v>
      </c>
      <c r="AG77" s="21">
        <v>33332.513848532319</v>
      </c>
      <c r="AH77" s="21">
        <v>33332.513848532319</v>
      </c>
      <c r="AI77" s="21">
        <v>33447.332081386478</v>
      </c>
      <c r="AJ77" s="21">
        <v>33447.332081386478</v>
      </c>
      <c r="AK77" s="21">
        <v>33447.332081386478</v>
      </c>
      <c r="AL77" s="21">
        <v>33447.332081386478</v>
      </c>
      <c r="AM77" s="21">
        <v>33447.332081386478</v>
      </c>
      <c r="AN77" s="21">
        <v>33447.332081386478</v>
      </c>
      <c r="AO77" s="21">
        <v>33471.801860237611</v>
      </c>
      <c r="AQ77" s="25">
        <v>2.4199999999999999E-2</v>
      </c>
      <c r="AR77" s="4">
        <v>2.8399999999999998E-2</v>
      </c>
      <c r="AS77" s="4">
        <f t="shared" si="160"/>
        <v>4.1999999999999989E-3</v>
      </c>
      <c r="AU77" s="21" cm="1">
        <f t="array" ref="AU77">SUMPRODUCT(AC77:AN77*AQ77/12)</f>
        <v>808.03613575201757</v>
      </c>
      <c r="AV77" s="21" cm="1">
        <f t="array" ref="AV77">SUMPRODUCT(AC77:AN77*AR77/12)</f>
        <v>948.27381220484699</v>
      </c>
      <c r="AW77" s="21">
        <f t="shared" si="153"/>
        <v>140.23767645282942</v>
      </c>
      <c r="AX77" s="26">
        <v>0.99999800000000005</v>
      </c>
      <c r="AY77" s="21">
        <f t="shared" si="154"/>
        <v>140.23739597747652</v>
      </c>
      <c r="AZ77" s="21">
        <f t="shared" si="155"/>
        <v>209.62186018363622</v>
      </c>
      <c r="BA77" s="1"/>
      <c r="BB77" s="24">
        <v>33471.801860237611</v>
      </c>
      <c r="BC77" s="21">
        <v>33471.801860237611</v>
      </c>
      <c r="BD77" s="21">
        <v>33471.801860237611</v>
      </c>
      <c r="BE77" s="21">
        <v>33471.801860237611</v>
      </c>
      <c r="BF77" s="21">
        <v>33471.801860237611</v>
      </c>
      <c r="BG77" s="21">
        <v>33592.287366310942</v>
      </c>
      <c r="BH77" s="21">
        <v>33808.265057203535</v>
      </c>
      <c r="BI77" s="21">
        <v>33808.265057203535</v>
      </c>
      <c r="BJ77" s="21">
        <v>33808.265057203535</v>
      </c>
      <c r="BK77" s="21">
        <v>33815.309304733382</v>
      </c>
      <c r="BL77" s="21">
        <v>33815.309304733382</v>
      </c>
      <c r="BM77" s="21">
        <v>33815.309304733382</v>
      </c>
      <c r="BN77" s="21">
        <v>33999.043459975597</v>
      </c>
      <c r="BP77" s="25">
        <v>2.4199999999999999E-2</v>
      </c>
      <c r="BQ77" s="4">
        <v>2.8399999999999998E-2</v>
      </c>
      <c r="BR77" s="4">
        <f t="shared" si="161"/>
        <v>4.1999999999999989E-3</v>
      </c>
      <c r="BT77" s="21" cm="1">
        <f t="array" ref="BT77">SUMPRODUCT(BB77:BM77*BP77/12)</f>
        <v>814.37440650250824</v>
      </c>
      <c r="BU77" s="21" cm="1">
        <f t="array" ref="BU77">SUMPRODUCT(BB77:BM77*BQ77/12)</f>
        <v>955.71211341616629</v>
      </c>
      <c r="BV77" s="21">
        <f t="shared" si="156"/>
        <v>141.33770691365805</v>
      </c>
      <c r="BW77" s="26">
        <v>1</v>
      </c>
      <c r="BX77" s="21">
        <f t="shared" si="157"/>
        <v>141.33770691365805</v>
      </c>
      <c r="BY77" s="21">
        <f t="shared" si="158"/>
        <v>350.30106056561681</v>
      </c>
      <c r="BZ77" s="1"/>
    </row>
    <row r="78" spans="1:78" s="21" customFormat="1" x14ac:dyDescent="0.2">
      <c r="A78" s="21">
        <f t="shared" si="140"/>
        <v>72</v>
      </c>
      <c r="B78" s="1" t="s">
        <v>79</v>
      </c>
      <c r="C78" s="22"/>
      <c r="D78" s="24">
        <v>42994.260091741657</v>
      </c>
      <c r="E78" s="21">
        <v>42994.260091741657</v>
      </c>
      <c r="F78" s="21">
        <v>42994.260091741657</v>
      </c>
      <c r="G78" s="21">
        <v>42994.260091741657</v>
      </c>
      <c r="H78" s="21">
        <v>42994.260091741657</v>
      </c>
      <c r="I78" s="21">
        <v>42994.260091741657</v>
      </c>
      <c r="J78" s="21">
        <v>43095.941463885065</v>
      </c>
      <c r="K78" s="21">
        <v>43095.941463885065</v>
      </c>
      <c r="L78" s="21">
        <v>43095.941463885065</v>
      </c>
      <c r="M78" s="21">
        <v>43095.941463885065</v>
      </c>
      <c r="N78" s="21">
        <v>43095.941463885065</v>
      </c>
      <c r="O78" s="21">
        <v>43095.941463885065</v>
      </c>
      <c r="P78" s="21">
        <v>43165.932369394723</v>
      </c>
      <c r="R78" s="25">
        <v>2.0199999999999999E-2</v>
      </c>
      <c r="S78" s="4">
        <v>2.5699999999999997E-2</v>
      </c>
      <c r="T78" s="4">
        <f t="shared" si="159"/>
        <v>5.4999999999999979E-3</v>
      </c>
      <c r="V78" s="21" cm="1">
        <f t="array" ref="V78">SUMPRODUCT(D78:O78*R78/12)</f>
        <v>869.51103571182966</v>
      </c>
      <c r="W78" s="21" cm="1">
        <f t="array" ref="W78">SUMPRODUCT(D78:O78*S78/12)</f>
        <v>1106.2590899898032</v>
      </c>
      <c r="X78" s="21">
        <f t="shared" si="150"/>
        <v>236.74805427797355</v>
      </c>
      <c r="Y78" s="26">
        <v>0.99999800000000005</v>
      </c>
      <c r="Z78" s="21">
        <f t="shared" si="151"/>
        <v>236.747580781865</v>
      </c>
      <c r="AA78" s="21">
        <f t="shared" si="152"/>
        <v>118.30926195689855</v>
      </c>
      <c r="AC78" s="24">
        <v>43165.932369394723</v>
      </c>
      <c r="AD78" s="21">
        <v>43165.932369394723</v>
      </c>
      <c r="AE78" s="21">
        <v>43165.932369394723</v>
      </c>
      <c r="AF78" s="21">
        <v>43165.932369394723</v>
      </c>
      <c r="AG78" s="21">
        <v>43165.932369394723</v>
      </c>
      <c r="AH78" s="21">
        <v>43165.932369394723</v>
      </c>
      <c r="AI78" s="21">
        <v>43301.590702188922</v>
      </c>
      <c r="AJ78" s="21">
        <v>43301.590702188922</v>
      </c>
      <c r="AK78" s="21">
        <v>43301.590702188922</v>
      </c>
      <c r="AL78" s="21">
        <v>43301.590702188922</v>
      </c>
      <c r="AM78" s="21">
        <v>43301.590702188922</v>
      </c>
      <c r="AN78" s="21">
        <v>43301.590702188922</v>
      </c>
      <c r="AO78" s="21">
        <v>43330.607465198598</v>
      </c>
      <c r="AQ78" s="25">
        <v>2.0199999999999999E-2</v>
      </c>
      <c r="AR78" s="4">
        <v>2.5699999999999997E-2</v>
      </c>
      <c r="AS78" s="4">
        <f t="shared" si="160"/>
        <v>5.4999999999999979E-3</v>
      </c>
      <c r="AU78" s="21" cm="1">
        <f t="array" ref="AU78">SUMPRODUCT(AC78:AN78*AQ78/12)</f>
        <v>873.32198302299457</v>
      </c>
      <c r="AV78" s="21" cm="1">
        <f t="array" ref="AV78">SUMPRODUCT(AC78:AN78*AR78/12)</f>
        <v>1111.1076714698497</v>
      </c>
      <c r="AW78" s="21">
        <f t="shared" si="153"/>
        <v>237.78568844685515</v>
      </c>
      <c r="AX78" s="26">
        <v>0.99999800000000005</v>
      </c>
      <c r="AY78" s="21">
        <f t="shared" si="154"/>
        <v>237.78521287547827</v>
      </c>
      <c r="AZ78" s="21">
        <f t="shared" si="155"/>
        <v>355.55409652674325</v>
      </c>
      <c r="BA78" s="1"/>
      <c r="BB78" s="24">
        <v>43330.607465198598</v>
      </c>
      <c r="BC78" s="21">
        <v>43330.607465198598</v>
      </c>
      <c r="BD78" s="21">
        <v>43330.607465198598</v>
      </c>
      <c r="BE78" s="21">
        <v>43330.607465198598</v>
      </c>
      <c r="BF78" s="21">
        <v>43330.607465198598</v>
      </c>
      <c r="BG78" s="21">
        <v>43481.963225231069</v>
      </c>
      <c r="BH78" s="21">
        <v>43745.563084821733</v>
      </c>
      <c r="BI78" s="21">
        <v>43745.563084821733</v>
      </c>
      <c r="BJ78" s="21">
        <v>43745.563084821733</v>
      </c>
      <c r="BK78" s="21">
        <v>43754.481300360741</v>
      </c>
      <c r="BL78" s="21">
        <v>43754.481300360741</v>
      </c>
      <c r="BM78" s="21">
        <v>43754.481300360741</v>
      </c>
      <c r="BN78" s="21">
        <v>43979.149381962146</v>
      </c>
      <c r="BP78" s="25">
        <v>2.0199999999999999E-2</v>
      </c>
      <c r="BQ78" s="4">
        <v>2.5699999999999997E-2</v>
      </c>
      <c r="BR78" s="4">
        <f t="shared" si="161"/>
        <v>5.4999999999999979E-3</v>
      </c>
      <c r="BT78" s="21" cm="1">
        <f t="array" ref="BT78">SUMPRODUCT(BB78:BM78*BP78/12)</f>
        <v>879.76914173973182</v>
      </c>
      <c r="BU78" s="21" cm="1">
        <f t="array" ref="BU78">SUMPRODUCT(BB78:BM78*BQ78/12)</f>
        <v>1119.3102446886687</v>
      </c>
      <c r="BV78" s="21">
        <f t="shared" si="156"/>
        <v>239.5411029489369</v>
      </c>
      <c r="BW78" s="26">
        <v>1</v>
      </c>
      <c r="BX78" s="21">
        <f t="shared" si="157"/>
        <v>239.5411029489369</v>
      </c>
      <c r="BY78" s="21">
        <f t="shared" si="158"/>
        <v>594.0384313144632</v>
      </c>
      <c r="BZ78" s="1"/>
    </row>
    <row r="79" spans="1:78" s="21" customFormat="1" x14ac:dyDescent="0.2">
      <c r="A79" s="21">
        <f t="shared" si="140"/>
        <v>73</v>
      </c>
      <c r="B79" s="1" t="s">
        <v>80</v>
      </c>
      <c r="C79" s="22"/>
      <c r="D79" s="24">
        <v>9901.4648174046888</v>
      </c>
      <c r="E79" s="21">
        <v>9901.4648174046888</v>
      </c>
      <c r="F79" s="21">
        <v>9901.4648174046888</v>
      </c>
      <c r="G79" s="21">
        <v>9901.4648174046888</v>
      </c>
      <c r="H79" s="21">
        <v>9901.4648174046888</v>
      </c>
      <c r="I79" s="21">
        <v>9901.4648174046888</v>
      </c>
      <c r="J79" s="21">
        <v>9927.8505054232191</v>
      </c>
      <c r="K79" s="21">
        <v>9927.8505054232191</v>
      </c>
      <c r="L79" s="21">
        <v>9927.8505054232191</v>
      </c>
      <c r="M79" s="21">
        <v>9927.8505054232191</v>
      </c>
      <c r="N79" s="21">
        <v>9927.8505054232191</v>
      </c>
      <c r="O79" s="21">
        <v>9927.8505054232191</v>
      </c>
      <c r="P79" s="21">
        <v>9983.2190757614717</v>
      </c>
      <c r="R79" s="25">
        <v>2.86E-2</v>
      </c>
      <c r="S79" s="4">
        <v>3.56E-2</v>
      </c>
      <c r="T79" s="4">
        <f t="shared" si="159"/>
        <v>6.9999999999999993E-3</v>
      </c>
      <c r="V79" s="21" cm="1">
        <f t="array" ref="V79">SUMPRODUCT(D79:O79*R79/12)</f>
        <v>283.55920911643909</v>
      </c>
      <c r="W79" s="21" cm="1">
        <f t="array" ref="W79">SUMPRODUCT(D79:O79*S79/12)</f>
        <v>352.9618127463367</v>
      </c>
      <c r="X79" s="21">
        <f t="shared" si="150"/>
        <v>69.402603629897612</v>
      </c>
      <c r="Y79" s="26">
        <v>0.99999800000000005</v>
      </c>
      <c r="Z79" s="21">
        <f t="shared" si="151"/>
        <v>69.402464824690355</v>
      </c>
      <c r="AA79" s="21">
        <f t="shared" si="152"/>
        <v>34.679920937722507</v>
      </c>
      <c r="AC79" s="24">
        <v>9983.2190757614717</v>
      </c>
      <c r="AD79" s="21">
        <v>9983.2190757614717</v>
      </c>
      <c r="AE79" s="21">
        <v>9983.2190757614717</v>
      </c>
      <c r="AF79" s="21">
        <v>9983.2190757614717</v>
      </c>
      <c r="AG79" s="21">
        <v>9983.2190757614717</v>
      </c>
      <c r="AH79" s="21">
        <v>9983.2190757614717</v>
      </c>
      <c r="AI79" s="21">
        <v>10016.92275198581</v>
      </c>
      <c r="AJ79" s="21">
        <v>10016.92275198581</v>
      </c>
      <c r="AK79" s="21">
        <v>10016.92275198581</v>
      </c>
      <c r="AL79" s="21">
        <v>10016.92275198581</v>
      </c>
      <c r="AM79" s="21">
        <v>10016.92275198581</v>
      </c>
      <c r="AN79" s="21">
        <v>10016.92275198581</v>
      </c>
      <c r="AO79" s="21">
        <v>10037.75073455466</v>
      </c>
      <c r="AQ79" s="25">
        <v>2.86E-2</v>
      </c>
      <c r="AR79" s="4">
        <v>3.56E-2</v>
      </c>
      <c r="AS79" s="4">
        <f t="shared" si="160"/>
        <v>6.9999999999999993E-3</v>
      </c>
      <c r="AU79" s="21" cm="1">
        <f t="array" ref="AU79">SUMPRODUCT(AC79:AN79*AQ79/12)</f>
        <v>286.00202813678612</v>
      </c>
      <c r="AV79" s="21" cm="1">
        <f t="array" ref="AV79">SUMPRODUCT(AC79:AN79*AR79/12)</f>
        <v>356.00252453390169</v>
      </c>
      <c r="AW79" s="21">
        <f t="shared" si="153"/>
        <v>70.000496397115569</v>
      </c>
      <c r="AX79" s="26">
        <v>0.99999800000000005</v>
      </c>
      <c r="AY79" s="21">
        <f t="shared" si="154"/>
        <v>70.000356396122783</v>
      </c>
      <c r="AZ79" s="21">
        <f t="shared" si="155"/>
        <v>104.37542087716875</v>
      </c>
      <c r="BA79" s="1"/>
      <c r="BB79" s="24">
        <v>10037.75073455466</v>
      </c>
      <c r="BC79" s="21">
        <v>10037.75073455466</v>
      </c>
      <c r="BD79" s="21">
        <v>10037.75073455466</v>
      </c>
      <c r="BE79" s="21">
        <v>10037.75073455466</v>
      </c>
      <c r="BF79" s="21">
        <v>10037.75073455466</v>
      </c>
      <c r="BG79" s="21">
        <v>10107.86938321</v>
      </c>
      <c r="BH79" s="21">
        <v>10164.323356871721</v>
      </c>
      <c r="BI79" s="21">
        <v>10166.010074037651</v>
      </c>
      <c r="BJ79" s="21">
        <v>10166.010074037651</v>
      </c>
      <c r="BK79" s="21">
        <v>10250.413224756621</v>
      </c>
      <c r="BL79" s="21">
        <v>10250.413224756621</v>
      </c>
      <c r="BM79" s="21">
        <v>10250.413224756621</v>
      </c>
      <c r="BN79" s="21">
        <v>10298.529374563361</v>
      </c>
      <c r="BP79" s="25">
        <v>2.86E-2</v>
      </c>
      <c r="BQ79" s="4">
        <v>3.56E-2</v>
      </c>
      <c r="BR79" s="4">
        <f t="shared" si="161"/>
        <v>6.9999999999999993E-3</v>
      </c>
      <c r="BT79" s="21" cm="1">
        <f t="array" ref="BT79">SUMPRODUCT(BB79:BM79*BP79/12)</f>
        <v>289.68035819389377</v>
      </c>
      <c r="BU79" s="21" cm="1">
        <f t="array" ref="BU79">SUMPRODUCT(BB79:BM79*BQ79/12)</f>
        <v>360.58114516442731</v>
      </c>
      <c r="BV79" s="21">
        <f t="shared" si="156"/>
        <v>70.900786970533545</v>
      </c>
      <c r="BW79" s="26">
        <v>1</v>
      </c>
      <c r="BX79" s="21">
        <f t="shared" si="157"/>
        <v>70.900786970533545</v>
      </c>
      <c r="BY79" s="21">
        <f t="shared" si="158"/>
        <v>174.70010281032714</v>
      </c>
      <c r="BZ79" s="1"/>
    </row>
    <row r="80" spans="1:78" s="21" customFormat="1" x14ac:dyDescent="0.2">
      <c r="A80" s="21">
        <f t="shared" si="140"/>
        <v>74</v>
      </c>
      <c r="B80" s="21" t="s">
        <v>81</v>
      </c>
      <c r="C80" s="22"/>
      <c r="D80" s="27">
        <f>SUBTOTAL(9,D73:D79)</f>
        <v>434682.56057099992</v>
      </c>
      <c r="E80" s="28">
        <f t="shared" ref="E80:P80" si="162">SUBTOTAL(9,E73:E79)</f>
        <v>434682.56057099992</v>
      </c>
      <c r="F80" s="28">
        <f t="shared" si="162"/>
        <v>434682.56057099992</v>
      </c>
      <c r="G80" s="28">
        <f t="shared" si="162"/>
        <v>434682.56057099992</v>
      </c>
      <c r="H80" s="28">
        <f t="shared" si="162"/>
        <v>434682.56057099992</v>
      </c>
      <c r="I80" s="28">
        <f t="shared" si="162"/>
        <v>434682.56057099992</v>
      </c>
      <c r="J80" s="28">
        <f t="shared" si="162"/>
        <v>436349.87626337551</v>
      </c>
      <c r="K80" s="28">
        <f t="shared" si="162"/>
        <v>436349.87626337551</v>
      </c>
      <c r="L80" s="28">
        <f t="shared" si="162"/>
        <v>436349.87626337551</v>
      </c>
      <c r="M80" s="28">
        <f t="shared" si="162"/>
        <v>436349.87626337551</v>
      </c>
      <c r="N80" s="28">
        <f t="shared" si="162"/>
        <v>436349.87626337551</v>
      </c>
      <c r="O80" s="28">
        <f t="shared" si="162"/>
        <v>436349.87626337551</v>
      </c>
      <c r="P80" s="28">
        <f t="shared" si="162"/>
        <v>435748.27658136078</v>
      </c>
      <c r="R80" s="4"/>
      <c r="S80" s="4"/>
      <c r="T80" s="4"/>
      <c r="V80" s="28">
        <f t="shared" ref="V80:X80" si="163">SUBTOTAL(9,V73:V79)</f>
        <v>13588.767089018074</v>
      </c>
      <c r="W80" s="28">
        <f t="shared" si="163"/>
        <v>15452.106515769567</v>
      </c>
      <c r="X80" s="28">
        <f t="shared" si="163"/>
        <v>1863.3394267514934</v>
      </c>
      <c r="Y80" s="26"/>
      <c r="Z80" s="28">
        <f t="shared" ref="Z80:AA80" si="164">SUBTOTAL(9,Z73:Z79)</f>
        <v>1863.3357000726401</v>
      </c>
      <c r="AA80" s="28">
        <f t="shared" si="164"/>
        <v>930.27512208208339</v>
      </c>
      <c r="AC80" s="27">
        <f>SUBTOTAL(9,AC73:AC79)</f>
        <v>435748.27658136078</v>
      </c>
      <c r="AD80" s="28">
        <f t="shared" ref="AD80:AO80" si="165">SUBTOTAL(9,AD73:AD79)</f>
        <v>435748.27658136078</v>
      </c>
      <c r="AE80" s="28">
        <f t="shared" si="165"/>
        <v>435748.27658136078</v>
      </c>
      <c r="AF80" s="28">
        <f t="shared" si="165"/>
        <v>435748.27658136078</v>
      </c>
      <c r="AG80" s="28">
        <f t="shared" si="165"/>
        <v>435748.27658136078</v>
      </c>
      <c r="AH80" s="28">
        <f t="shared" si="165"/>
        <v>435748.27658136078</v>
      </c>
      <c r="AI80" s="28">
        <f t="shared" si="165"/>
        <v>437787.98248098895</v>
      </c>
      <c r="AJ80" s="28">
        <f t="shared" si="165"/>
        <v>437787.98248098895</v>
      </c>
      <c r="AK80" s="28">
        <f t="shared" si="165"/>
        <v>437787.98248098895</v>
      </c>
      <c r="AL80" s="28">
        <f t="shared" si="165"/>
        <v>437787.98248098895</v>
      </c>
      <c r="AM80" s="28">
        <f t="shared" si="165"/>
        <v>437787.98248098895</v>
      </c>
      <c r="AN80" s="28">
        <f t="shared" si="165"/>
        <v>437787.98248098895</v>
      </c>
      <c r="AO80" s="28">
        <f t="shared" si="165"/>
        <v>438230.3539739697</v>
      </c>
      <c r="AQ80" s="4"/>
      <c r="AR80" s="4"/>
      <c r="AS80" s="4"/>
      <c r="AU80" s="28">
        <f t="shared" ref="AU80:AW80" si="166">SUBTOTAL(9,AU73:AU79)</f>
        <v>13531.840414308699</v>
      </c>
      <c r="AV80" s="28">
        <f t="shared" si="166"/>
        <v>15420.297936896584</v>
      </c>
      <c r="AW80" s="28">
        <f t="shared" si="166"/>
        <v>1888.457522587888</v>
      </c>
      <c r="AX80" s="26"/>
      <c r="AY80" s="28">
        <f t="shared" ref="AY80" si="167">SUBTOTAL(9,AY73:AY79)</f>
        <v>1888.4537456728428</v>
      </c>
      <c r="AZ80" s="28">
        <f>SUBTOTAL(9,AZ73:AZ79)</f>
        <v>2805.9093873416441</v>
      </c>
      <c r="BA80" s="1"/>
      <c r="BB80" s="27">
        <f>SUBTOTAL(9,BB73:BB79)</f>
        <v>438230.3539739697</v>
      </c>
      <c r="BC80" s="28">
        <f t="shared" ref="BC80:BN80" si="168">SUBTOTAL(9,BC73:BC79)</f>
        <v>438230.3539739697</v>
      </c>
      <c r="BD80" s="28">
        <f t="shared" si="168"/>
        <v>438230.3539739697</v>
      </c>
      <c r="BE80" s="28">
        <f t="shared" si="168"/>
        <v>438230.3539739697</v>
      </c>
      <c r="BF80" s="28">
        <f t="shared" si="168"/>
        <v>438230.3539739697</v>
      </c>
      <c r="BG80" s="28">
        <f t="shared" si="168"/>
        <v>439896.3051409793</v>
      </c>
      <c r="BH80" s="28">
        <f t="shared" si="168"/>
        <v>443249.77717757144</v>
      </c>
      <c r="BI80" s="28">
        <f t="shared" si="168"/>
        <v>443251.46389473736</v>
      </c>
      <c r="BJ80" s="28">
        <f t="shared" si="168"/>
        <v>443251.46389473736</v>
      </c>
      <c r="BK80" s="28">
        <f t="shared" si="168"/>
        <v>443425.25820919347</v>
      </c>
      <c r="BL80" s="28">
        <f t="shared" si="168"/>
        <v>443425.25820919347</v>
      </c>
      <c r="BM80" s="28">
        <f t="shared" si="168"/>
        <v>443425.25820919347</v>
      </c>
      <c r="BN80" s="28">
        <f t="shared" si="168"/>
        <v>446254.34456123889</v>
      </c>
      <c r="BP80" s="4"/>
      <c r="BQ80" s="4"/>
      <c r="BR80" s="4"/>
      <c r="BT80" s="28">
        <f t="shared" ref="BT80:BV80" si="169">SUBTOTAL(9,BT73:BT79)</f>
        <v>13629.689899074388</v>
      </c>
      <c r="BU80" s="28">
        <f t="shared" si="169"/>
        <v>15545.522167939982</v>
      </c>
      <c r="BV80" s="28">
        <f t="shared" si="169"/>
        <v>1915.8322688655937</v>
      </c>
      <c r="BW80" s="26"/>
      <c r="BX80" s="28">
        <f t="shared" ref="BX80:BY80" si="170">SUBTOTAL(9,BX73:BX79)</f>
        <v>1915.8322688655937</v>
      </c>
      <c r="BY80" s="28">
        <f t="shared" si="170"/>
        <v>4705.9467614215237</v>
      </c>
      <c r="BZ80" s="1"/>
    </row>
    <row r="81" spans="1:78" s="21" customFormat="1" x14ac:dyDescent="0.2">
      <c r="A81" s="21">
        <f t="shared" si="140"/>
        <v>75</v>
      </c>
      <c r="C81" s="22"/>
      <c r="D81" s="24"/>
      <c r="R81" s="4"/>
      <c r="S81" s="4"/>
      <c r="T81" s="4"/>
      <c r="AC81" s="24"/>
      <c r="AQ81" s="4"/>
      <c r="AR81" s="4"/>
      <c r="AS81" s="4"/>
      <c r="BA81" s="1"/>
      <c r="BB81" s="24"/>
      <c r="BP81" s="4"/>
      <c r="BQ81" s="4"/>
      <c r="BR81" s="4"/>
      <c r="BZ81" s="1"/>
    </row>
    <row r="82" spans="1:78" s="21" customFormat="1" x14ac:dyDescent="0.2">
      <c r="A82" s="21">
        <f t="shared" si="140"/>
        <v>76</v>
      </c>
      <c r="B82" s="1" t="s">
        <v>82</v>
      </c>
      <c r="C82" s="22"/>
      <c r="D82" s="24">
        <v>491942.81175250828</v>
      </c>
      <c r="E82" s="21">
        <v>491927.00175250828</v>
      </c>
      <c r="F82" s="21">
        <v>491911.19175250828</v>
      </c>
      <c r="G82" s="21">
        <v>493287.92633014882</v>
      </c>
      <c r="H82" s="21">
        <v>493983.66832424171</v>
      </c>
      <c r="I82" s="21">
        <v>493967.85832424171</v>
      </c>
      <c r="J82" s="21">
        <v>493952.04832424171</v>
      </c>
      <c r="K82" s="21">
        <v>493936.23832424171</v>
      </c>
      <c r="L82" s="21">
        <v>494050.14784226328</v>
      </c>
      <c r="M82" s="21">
        <v>494034.33784226328</v>
      </c>
      <c r="N82" s="21">
        <v>494046.5119405713</v>
      </c>
      <c r="O82" s="21">
        <v>494030.70194057131</v>
      </c>
      <c r="P82" s="21">
        <v>496044.54195866757</v>
      </c>
      <c r="R82" s="25">
        <v>3.8599999999999995E-2</v>
      </c>
      <c r="S82" s="4">
        <v>5.1399999999999994E-2</v>
      </c>
      <c r="T82" s="4">
        <f t="shared" ref="T82:T91" si="171">+S82-R82</f>
        <v>1.2799999999999999E-2</v>
      </c>
      <c r="V82" s="21" cm="1">
        <f t="array" ref="V82">SUMPRODUCT(D82:O82*R82/12)</f>
        <v>19046.109929648494</v>
      </c>
      <c r="W82" s="21" cm="1">
        <f t="array" ref="W82">SUMPRODUCT(D82:O82*S82/12)</f>
        <v>25361.918403728829</v>
      </c>
      <c r="X82" s="21">
        <f t="shared" ref="X82:X91" si="172">+W82-V82</f>
        <v>6315.8084740803351</v>
      </c>
      <c r="Y82" s="26">
        <v>0.99999800000000005</v>
      </c>
      <c r="Z82" s="21">
        <f t="shared" ref="Z82:Z91" si="173">+Y82*X82</f>
        <v>6315.7958424633871</v>
      </c>
      <c r="AA82" s="21">
        <f t="shared" ref="AA82:AA91" si="174">(D82*T82*12+E82*T82*11+F82*T82*10+G82*T82*9+H82*T82*8+I82*T82*7+J82*T82*6+K82*T82*5+L82*T82*4+M82*T82*3+N82*T82*2+O82*T82*1)/12/13*Y82</f>
        <v>3155.4135194743462</v>
      </c>
      <c r="AC82" s="24">
        <v>496044.54195866757</v>
      </c>
      <c r="AD82" s="21">
        <v>496028.73195866757</v>
      </c>
      <c r="AE82" s="21">
        <v>496012.92195866758</v>
      </c>
      <c r="AF82" s="21">
        <v>496150.11755962321</v>
      </c>
      <c r="AG82" s="21">
        <v>496240.87167736172</v>
      </c>
      <c r="AH82" s="21">
        <v>496225.06167736172</v>
      </c>
      <c r="AI82" s="21">
        <v>496209.25167736172</v>
      </c>
      <c r="AJ82" s="21">
        <v>496193.44167736173</v>
      </c>
      <c r="AK82" s="21">
        <v>496177.63167736173</v>
      </c>
      <c r="AL82" s="21">
        <v>496161.82167736173</v>
      </c>
      <c r="AM82" s="21">
        <v>496146.01167736173</v>
      </c>
      <c r="AN82" s="21">
        <v>496210.13191437727</v>
      </c>
      <c r="AO82" s="21">
        <v>498976.2728456069</v>
      </c>
      <c r="AQ82" s="25">
        <v>3.8599999999999995E-2</v>
      </c>
      <c r="AR82" s="4">
        <v>5.1399999999999994E-2</v>
      </c>
      <c r="AS82" s="4">
        <f t="shared" ref="AS82:AS91" si="175">+AR82-AQ82</f>
        <v>1.2799999999999999E-2</v>
      </c>
      <c r="AU82" s="21" cm="1">
        <f t="array" ref="AU82">SUMPRODUCT(AC82:AN82*AQ82/12)</f>
        <v>19151.391727644437</v>
      </c>
      <c r="AV82" s="21" cm="1">
        <f t="array" ref="AV82">SUMPRODUCT(AC82:AN82*AR82/12)</f>
        <v>25502.11230054207</v>
      </c>
      <c r="AW82" s="21">
        <f t="shared" ref="AW82:AW91" si="176">+AV82-AU82</f>
        <v>6350.7205728976332</v>
      </c>
      <c r="AX82" s="26">
        <v>0.99999800000000005</v>
      </c>
      <c r="AY82" s="21">
        <f t="shared" ref="AY82:AY91" si="177">+AX82*AW82</f>
        <v>6350.7078714564877</v>
      </c>
      <c r="AZ82" s="21">
        <f>(AC82*AS82*12+AD82*AS82*11+AE82*AS82*10+AF82*AS82*9+AG82*AS82*8+AH82*AS82*7+AI82*AS82*6+AJ82*AS82*5+AK82*AS82*4+AL82*AS82*3+AM82*AS82*2+AN82*AS82*1)/12/13*AX82+Z82</f>
        <v>9490.9898287433025</v>
      </c>
      <c r="BA82" s="1"/>
      <c r="BB82" s="24">
        <v>498976.2728456069</v>
      </c>
      <c r="BC82" s="21">
        <v>498960.4628456069</v>
      </c>
      <c r="BD82" s="21">
        <v>498944.65284560691</v>
      </c>
      <c r="BE82" s="21">
        <v>498928.84284560691</v>
      </c>
      <c r="BF82" s="21">
        <v>498913.03284560691</v>
      </c>
      <c r="BG82" s="21">
        <v>498897.22284560691</v>
      </c>
      <c r="BH82" s="21">
        <v>498881.41284560692</v>
      </c>
      <c r="BI82" s="21">
        <v>498865.60284560692</v>
      </c>
      <c r="BJ82" s="21">
        <v>498849.79284560692</v>
      </c>
      <c r="BK82" s="21">
        <v>498833.98284560692</v>
      </c>
      <c r="BL82" s="21">
        <v>498818.17284560692</v>
      </c>
      <c r="BM82" s="21">
        <v>498802.36284560693</v>
      </c>
      <c r="BN82" s="21">
        <v>499758.80389032839</v>
      </c>
      <c r="BP82" s="25">
        <v>3.8599999999999995E-2</v>
      </c>
      <c r="BQ82" s="4">
        <v>5.1399999999999994E-2</v>
      </c>
      <c r="BR82" s="4">
        <f t="shared" ref="BR82:BR91" si="178">+BQ82-BP82</f>
        <v>1.2799999999999999E-2</v>
      </c>
      <c r="BT82" s="21" cm="1">
        <f t="array" ref="BT82">SUMPRODUCT(BB82:BM82*BP82/12)</f>
        <v>19257.127668840425</v>
      </c>
      <c r="BU82" s="21" cm="1">
        <f t="array" ref="BU82">SUMPRODUCT(BB82:BM82*BQ82/12)</f>
        <v>25642.910937264191</v>
      </c>
      <c r="BV82" s="21">
        <f t="shared" ref="BV82:BV91" si="179">+BU82-BT82</f>
        <v>6385.7832684237655</v>
      </c>
      <c r="BW82" s="26">
        <v>1</v>
      </c>
      <c r="BX82" s="21">
        <f t="shared" ref="BX82:BX91" si="180">+BW82*BV82</f>
        <v>6385.7832684237655</v>
      </c>
      <c r="BY82" s="21">
        <f t="shared" ref="BY82:BY91" si="181">(BB82*BR82*12+BC82*BR82*11+BD82*BR82*10+BE82*BR82*9+BF82*BR82*8+BG82*BR82*7+BH82*BR82*6+BI82*BR82*5+BJ82*BR82*4+BK82*BR82*3+BL82*BR82*2+BM82*BR82*1)/12/13*BW82+AY82+Z82</f>
        <v>15859.580852131759</v>
      </c>
      <c r="BZ82" s="1"/>
    </row>
    <row r="83" spans="1:78" s="21" customFormat="1" x14ac:dyDescent="0.2">
      <c r="A83" s="21">
        <f t="shared" si="140"/>
        <v>77</v>
      </c>
      <c r="B83" s="1" t="s">
        <v>83</v>
      </c>
      <c r="C83" s="22"/>
      <c r="D83" s="24">
        <v>1748396.2409476002</v>
      </c>
      <c r="E83" s="21">
        <v>1747791.8809476001</v>
      </c>
      <c r="F83" s="21">
        <v>1747187.5209476</v>
      </c>
      <c r="G83" s="21">
        <v>1749613.5997259619</v>
      </c>
      <c r="H83" s="21">
        <v>1750703.2971660029</v>
      </c>
      <c r="I83" s="21">
        <v>1750098.937166003</v>
      </c>
      <c r="J83" s="21">
        <v>1749494.5771660029</v>
      </c>
      <c r="K83" s="21">
        <v>1748890.2171660031</v>
      </c>
      <c r="L83" s="21">
        <v>1748766.8021043839</v>
      </c>
      <c r="M83" s="21">
        <v>1748162.4421043838</v>
      </c>
      <c r="N83" s="21">
        <v>1747661.8352684539</v>
      </c>
      <c r="O83" s="21">
        <v>1747057.4752684538</v>
      </c>
      <c r="P83" s="21">
        <v>1753003.9465016457</v>
      </c>
      <c r="R83" s="30">
        <v>4.9699999999999994E-2</v>
      </c>
      <c r="S83" s="31">
        <v>4.9100000000000005E-2</v>
      </c>
      <c r="T83" s="31">
        <f t="shared" si="171"/>
        <v>-5.9999999999998943E-4</v>
      </c>
      <c r="V83" s="21" cm="1">
        <f t="array" ref="V83">SUMPRODUCT(D83:O83*R83/12)</f>
        <v>86908.007820927407</v>
      </c>
      <c r="W83" s="21" cm="1">
        <f t="array" ref="W83">SUMPRODUCT(D83:O83*S83/12)</f>
        <v>85858.816579628503</v>
      </c>
      <c r="X83" s="21">
        <f t="shared" si="172"/>
        <v>-1049.1912412989041</v>
      </c>
      <c r="Y83" s="32">
        <v>0.99999800000000005</v>
      </c>
      <c r="Z83" s="21">
        <f t="shared" si="173"/>
        <v>-1049.1891429164216</v>
      </c>
      <c r="AA83" s="21">
        <f t="shared" si="174"/>
        <v>-524.63178287146718</v>
      </c>
      <c r="AC83" s="24">
        <v>1753003.9465016457</v>
      </c>
      <c r="AD83" s="21">
        <v>1752399.5865016459</v>
      </c>
      <c r="AE83" s="21">
        <v>1751795.2265016458</v>
      </c>
      <c r="AF83" s="21">
        <v>1751750.4457581446</v>
      </c>
      <c r="AG83" s="21">
        <v>1751541.1816455349</v>
      </c>
      <c r="AH83" s="21">
        <v>1750936.8216455351</v>
      </c>
      <c r="AI83" s="21">
        <v>1750332.461645535</v>
      </c>
      <c r="AJ83" s="21">
        <v>1749728.1016455351</v>
      </c>
      <c r="AK83" s="21">
        <v>1749123.741645535</v>
      </c>
      <c r="AL83" s="21">
        <v>1748519.3816455349</v>
      </c>
      <c r="AM83" s="21">
        <v>1747915.021645535</v>
      </c>
      <c r="AN83" s="21">
        <v>1747607.0100655591</v>
      </c>
      <c r="AO83" s="21">
        <v>1756152.8565318829</v>
      </c>
      <c r="AQ83" s="30">
        <v>4.9699999999999994E-2</v>
      </c>
      <c r="AR83" s="31">
        <v>4.9100000000000005E-2</v>
      </c>
      <c r="AS83" s="31">
        <f t="shared" si="175"/>
        <v>-5.9999999999998943E-4</v>
      </c>
      <c r="AU83" s="21" cm="1">
        <f t="array" ref="AU83">SUMPRODUCT(AC83:AN83*AQ83/12)</f>
        <v>86994.270872026245</v>
      </c>
      <c r="AV83" s="21" cm="1">
        <f t="array" ref="AV83">SUMPRODUCT(AC83:AN83*AR83/12)</f>
        <v>85944.038225683878</v>
      </c>
      <c r="AW83" s="21">
        <f t="shared" si="176"/>
        <v>-1050.2326463423669</v>
      </c>
      <c r="AX83" s="32">
        <v>0.99999800000000005</v>
      </c>
      <c r="AY83" s="21">
        <f t="shared" si="177"/>
        <v>-1050.2305458770743</v>
      </c>
      <c r="AZ83" s="21">
        <f t="shared" ref="AZ83:AZ91" si="182">(AC83*AS83*12+AD83*AS83*11+AE83*AS83*10+AF83*AS83*9+AG83*AS83*8+AH83*AS83*7+AI83*AS83*6+AJ83*AS83*5+AK83*AS83*4+AL83*AS83*3+AM83*AS83*2+AN83*AS83*1)/12/13*AX83+Z83</f>
        <v>-1574.5771757306948</v>
      </c>
      <c r="BA83" s="1"/>
      <c r="BB83" s="24">
        <v>1756152.8565318829</v>
      </c>
      <c r="BC83" s="21">
        <v>1755548.496531883</v>
      </c>
      <c r="BD83" s="21">
        <v>1754944.1365318829</v>
      </c>
      <c r="BE83" s="21">
        <v>1754339.776531883</v>
      </c>
      <c r="BF83" s="21">
        <v>1753735.4165318829</v>
      </c>
      <c r="BG83" s="21">
        <v>1753131.0565318831</v>
      </c>
      <c r="BH83" s="21">
        <v>1752526.696531883</v>
      </c>
      <c r="BI83" s="21">
        <v>1751922.3365318831</v>
      </c>
      <c r="BJ83" s="21">
        <v>1751317.976531883</v>
      </c>
      <c r="BK83" s="21">
        <v>1750713.6165318829</v>
      </c>
      <c r="BL83" s="21">
        <v>1750109.256531883</v>
      </c>
      <c r="BM83" s="21">
        <v>1749504.8965318829</v>
      </c>
      <c r="BN83" s="21">
        <v>1751963.8623313014</v>
      </c>
      <c r="BP83" s="30">
        <v>4.9699999999999994E-2</v>
      </c>
      <c r="BQ83" s="31">
        <v>4.9100000000000005E-2</v>
      </c>
      <c r="BR83" s="31">
        <f t="shared" si="178"/>
        <v>-5.9999999999998943E-4</v>
      </c>
      <c r="BT83" s="21" cm="1">
        <f t="array" ref="BT83">SUMPRODUCT(BB83:BM83*BP83/12)</f>
        <v>87115.595163634571</v>
      </c>
      <c r="BU83" s="21" cm="1">
        <f t="array" ref="BU83">SUMPRODUCT(BB83:BM83*BQ83/12)</f>
        <v>86063.897837715456</v>
      </c>
      <c r="BV83" s="21">
        <f t="shared" si="179"/>
        <v>-1051.6973259191145</v>
      </c>
      <c r="BW83" s="32">
        <v>1</v>
      </c>
      <c r="BX83" s="21">
        <f t="shared" si="180"/>
        <v>-1051.6973259191145</v>
      </c>
      <c r="BY83" s="21">
        <f t="shared" si="181"/>
        <v>-2625.6007497530518</v>
      </c>
      <c r="BZ83" s="1"/>
    </row>
    <row r="84" spans="1:78" s="21" customFormat="1" x14ac:dyDescent="0.2">
      <c r="A84" s="21">
        <f t="shared" si="140"/>
        <v>78</v>
      </c>
      <c r="B84" s="1" t="s">
        <v>84</v>
      </c>
      <c r="C84" s="22"/>
      <c r="D84" s="24">
        <v>3679.3033333333301</v>
      </c>
      <c r="E84" s="21">
        <v>3647.34972222222</v>
      </c>
      <c r="F84" s="21">
        <v>3615.3961111111103</v>
      </c>
      <c r="G84" s="21">
        <v>3583.4425000000001</v>
      </c>
      <c r="H84" s="21">
        <v>3551.48888888889</v>
      </c>
      <c r="I84" s="21">
        <v>3519.5352777777703</v>
      </c>
      <c r="J84" s="21">
        <v>3487.5816666666601</v>
      </c>
      <c r="K84" s="21">
        <v>3455.62805555555</v>
      </c>
      <c r="L84" s="21">
        <v>3423.6744444444398</v>
      </c>
      <c r="M84" s="21">
        <v>3391.7208333333301</v>
      </c>
      <c r="N84" s="21">
        <v>3359.76722222222</v>
      </c>
      <c r="O84" s="21">
        <v>3327.8136111111103</v>
      </c>
      <c r="P84" s="21">
        <v>3295.86</v>
      </c>
      <c r="R84" s="30">
        <v>3.3300000000000003E-2</v>
      </c>
      <c r="S84" s="31">
        <v>3.7900000000000003E-2</v>
      </c>
      <c r="T84" s="31">
        <f t="shared" si="171"/>
        <v>4.5999999999999999E-3</v>
      </c>
      <c r="V84" s="21" cm="1">
        <f t="array" ref="V84">SUMPRODUCT(D84:O84*R84/12)</f>
        <v>116.66849712499992</v>
      </c>
      <c r="W84" s="21" cm="1">
        <f t="array" ref="W84">SUMPRODUCT(D84:O84*S84/12)</f>
        <v>132.78486609722211</v>
      </c>
      <c r="X84" s="21">
        <f t="shared" si="172"/>
        <v>16.11636897222219</v>
      </c>
      <c r="Y84" s="32">
        <v>0.99999800000000005</v>
      </c>
      <c r="Z84" s="21">
        <f t="shared" si="173"/>
        <v>16.116336739484247</v>
      </c>
      <c r="AA84" s="21">
        <f t="shared" si="174"/>
        <v>8.1929058271185298</v>
      </c>
      <c r="AC84" s="24">
        <v>3295.86</v>
      </c>
      <c r="AD84" s="21">
        <v>3263.90638888889</v>
      </c>
      <c r="AE84" s="21">
        <v>3231.9527777777703</v>
      </c>
      <c r="AF84" s="21">
        <v>3199.9991666666601</v>
      </c>
      <c r="AG84" s="21">
        <v>3168.04555555555</v>
      </c>
      <c r="AH84" s="21">
        <v>3136.0919444444398</v>
      </c>
      <c r="AI84" s="21">
        <v>3104.1383333333301</v>
      </c>
      <c r="AJ84" s="21">
        <v>3072.18472222222</v>
      </c>
      <c r="AK84" s="21">
        <v>3040.2311111111103</v>
      </c>
      <c r="AL84" s="21">
        <v>3008.2775000000001</v>
      </c>
      <c r="AM84" s="21">
        <v>2976.32388888889</v>
      </c>
      <c r="AN84" s="21">
        <v>2944.3702777777798</v>
      </c>
      <c r="AO84" s="21">
        <v>2912.4166666666601</v>
      </c>
      <c r="AQ84" s="30">
        <v>3.3300000000000003E-2</v>
      </c>
      <c r="AR84" s="31">
        <v>3.7900000000000003E-2</v>
      </c>
      <c r="AS84" s="31">
        <f t="shared" si="175"/>
        <v>4.5999999999999999E-3</v>
      </c>
      <c r="AU84" s="21" cm="1">
        <f t="array" ref="AU84">SUMPRODUCT(AC84:AN84*AQ84/12)</f>
        <v>103.89983412499991</v>
      </c>
      <c r="AV84" s="21" cm="1">
        <f t="array" ref="AV84">SUMPRODUCT(AC84:AN84*AR84/12)</f>
        <v>118.25236376388881</v>
      </c>
      <c r="AW84" s="21">
        <f t="shared" si="176"/>
        <v>14.352529638888896</v>
      </c>
      <c r="AX84" s="32">
        <v>0.99999800000000005</v>
      </c>
      <c r="AY84" s="21">
        <f t="shared" si="177"/>
        <v>14.352500933829619</v>
      </c>
      <c r="AZ84" s="21">
        <f t="shared" si="182"/>
        <v>23.427324663775444</v>
      </c>
      <c r="BA84" s="1"/>
      <c r="BB84" s="24">
        <v>2912.4166666666601</v>
      </c>
      <c r="BC84" s="21">
        <v>2880.46305555555</v>
      </c>
      <c r="BD84" s="21">
        <v>2848.5094444444399</v>
      </c>
      <c r="BE84" s="21">
        <v>2816.5558333333302</v>
      </c>
      <c r="BF84" s="21">
        <v>2784.60222222222</v>
      </c>
      <c r="BG84" s="21">
        <v>2752.6486111111099</v>
      </c>
      <c r="BH84" s="21">
        <v>2720.6950000000002</v>
      </c>
      <c r="BI84" s="21">
        <v>2688.74138888889</v>
      </c>
      <c r="BJ84" s="21">
        <v>2656.7877777777799</v>
      </c>
      <c r="BK84" s="21">
        <v>2624.8341666666602</v>
      </c>
      <c r="BL84" s="21">
        <v>2592.88055555555</v>
      </c>
      <c r="BM84" s="21">
        <v>2560.9269444444399</v>
      </c>
      <c r="BN84" s="21">
        <v>2528.9733333333302</v>
      </c>
      <c r="BP84" s="30">
        <v>3.3300000000000003E-2</v>
      </c>
      <c r="BQ84" s="31">
        <v>3.7900000000000003E-2</v>
      </c>
      <c r="BR84" s="31">
        <f t="shared" si="178"/>
        <v>4.5999999999999999E-3</v>
      </c>
      <c r="BT84" s="21" cm="1">
        <f t="array" ref="BT84">SUMPRODUCT(BB84:BM84*BP84/12)</f>
        <v>91.131171124999909</v>
      </c>
      <c r="BU84" s="21" cm="1">
        <f t="array" ref="BU84">SUMPRODUCT(BB84:BM84*BQ84/12)</f>
        <v>103.71986143055545</v>
      </c>
      <c r="BV84" s="21">
        <f t="shared" si="179"/>
        <v>12.588690305555545</v>
      </c>
      <c r="BW84" s="32">
        <v>1</v>
      </c>
      <c r="BX84" s="21">
        <f t="shared" si="180"/>
        <v>12.588690305555545</v>
      </c>
      <c r="BY84" s="21">
        <f t="shared" si="181"/>
        <v>36.897920552943489</v>
      </c>
      <c r="BZ84" s="1"/>
    </row>
    <row r="85" spans="1:78" s="21" customFormat="1" x14ac:dyDescent="0.2">
      <c r="A85" s="21">
        <f t="shared" si="140"/>
        <v>79</v>
      </c>
      <c r="B85" s="1" t="s">
        <v>85</v>
      </c>
      <c r="C85" s="22"/>
      <c r="D85" s="24">
        <v>1712.74</v>
      </c>
      <c r="E85" s="21">
        <v>1712.74</v>
      </c>
      <c r="F85" s="21">
        <v>1712.74</v>
      </c>
      <c r="G85" s="21">
        <v>1712.74</v>
      </c>
      <c r="H85" s="21">
        <v>1712.74</v>
      </c>
      <c r="I85" s="21">
        <v>1712.74</v>
      </c>
      <c r="J85" s="21">
        <v>1712.74</v>
      </c>
      <c r="K85" s="21">
        <v>1712.74</v>
      </c>
      <c r="L85" s="21">
        <v>1712.74</v>
      </c>
      <c r="M85" s="21">
        <v>1712.74</v>
      </c>
      <c r="N85" s="21">
        <v>1712.74</v>
      </c>
      <c r="O85" s="21">
        <v>1712.74</v>
      </c>
      <c r="P85" s="21">
        <v>1712.74</v>
      </c>
      <c r="R85" s="30">
        <v>1E-3</v>
      </c>
      <c r="S85" s="31">
        <v>4.9100000000000005E-2</v>
      </c>
      <c r="T85" s="31">
        <f t="shared" si="171"/>
        <v>4.8100000000000004E-2</v>
      </c>
      <c r="V85" s="21" cm="1">
        <f t="array" ref="V85">SUMPRODUCT(D85:O85*R85/12)</f>
        <v>1.7127400000000002</v>
      </c>
      <c r="W85" s="21" cm="1">
        <f t="array" ref="W85">SUMPRODUCT(D85:O85*S85/12)</f>
        <v>84.095534000000015</v>
      </c>
      <c r="X85" s="21">
        <f t="shared" si="172"/>
        <v>82.382794000000018</v>
      </c>
      <c r="Y85" s="32">
        <v>0.99999800000000005</v>
      </c>
      <c r="Z85" s="21">
        <f t="shared" si="173"/>
        <v>82.382629234412022</v>
      </c>
      <c r="AA85" s="21">
        <f t="shared" si="174"/>
        <v>41.191314617206011</v>
      </c>
      <c r="AC85" s="24">
        <v>1712.74</v>
      </c>
      <c r="AD85" s="21">
        <v>1712.74</v>
      </c>
      <c r="AE85" s="21">
        <v>1712.74</v>
      </c>
      <c r="AF85" s="21">
        <v>1712.74</v>
      </c>
      <c r="AG85" s="21">
        <v>1712.74</v>
      </c>
      <c r="AH85" s="21">
        <v>1712.74</v>
      </c>
      <c r="AI85" s="21">
        <v>1712.74</v>
      </c>
      <c r="AJ85" s="21">
        <v>1712.74</v>
      </c>
      <c r="AK85" s="21">
        <v>1712.74</v>
      </c>
      <c r="AL85" s="21">
        <v>1712.74</v>
      </c>
      <c r="AM85" s="21">
        <v>1712.74</v>
      </c>
      <c r="AN85" s="21">
        <v>1712.74</v>
      </c>
      <c r="AO85" s="21">
        <v>1712.74</v>
      </c>
      <c r="AQ85" s="30">
        <v>1E-3</v>
      </c>
      <c r="AR85" s="31">
        <v>4.9100000000000005E-2</v>
      </c>
      <c r="AS85" s="31">
        <f t="shared" si="175"/>
        <v>4.8100000000000004E-2</v>
      </c>
      <c r="AU85" s="21" cm="1">
        <f t="array" ref="AU85">SUMPRODUCT(AC85:AN85*AQ85/12)</f>
        <v>1.7127400000000002</v>
      </c>
      <c r="AV85" s="21" cm="1">
        <f t="array" ref="AV85">SUMPRODUCT(AC85:AN85*AR85/12)</f>
        <v>84.095534000000015</v>
      </c>
      <c r="AW85" s="21">
        <f t="shared" si="176"/>
        <v>82.382794000000018</v>
      </c>
      <c r="AX85" s="32">
        <v>0.99999800000000005</v>
      </c>
      <c r="AY85" s="21">
        <f t="shared" si="177"/>
        <v>82.382629234412022</v>
      </c>
      <c r="AZ85" s="21">
        <f t="shared" si="182"/>
        <v>123.57394385161803</v>
      </c>
      <c r="BA85" s="1"/>
      <c r="BB85" s="24">
        <v>1712.74</v>
      </c>
      <c r="BC85" s="21">
        <v>1712.74</v>
      </c>
      <c r="BD85" s="21">
        <v>1712.74</v>
      </c>
      <c r="BE85" s="21">
        <v>1712.74</v>
      </c>
      <c r="BF85" s="21">
        <v>1712.74</v>
      </c>
      <c r="BG85" s="21">
        <v>1712.74</v>
      </c>
      <c r="BH85" s="21">
        <v>1712.74</v>
      </c>
      <c r="BI85" s="21">
        <v>1712.74</v>
      </c>
      <c r="BJ85" s="21">
        <v>1712.74</v>
      </c>
      <c r="BK85" s="21">
        <v>1712.74</v>
      </c>
      <c r="BL85" s="21">
        <v>1712.74</v>
      </c>
      <c r="BM85" s="21">
        <v>1712.74</v>
      </c>
      <c r="BN85" s="21">
        <v>1712.74</v>
      </c>
      <c r="BP85" s="30">
        <v>1E-3</v>
      </c>
      <c r="BQ85" s="31">
        <v>4.9100000000000005E-2</v>
      </c>
      <c r="BR85" s="31">
        <f t="shared" si="178"/>
        <v>4.8100000000000004E-2</v>
      </c>
      <c r="BT85" s="21" cm="1">
        <f t="array" ref="BT85">SUMPRODUCT(BB85:BM85*BP85/12)</f>
        <v>1.7127400000000002</v>
      </c>
      <c r="BU85" s="21" cm="1">
        <f t="array" ref="BU85">SUMPRODUCT(BB85:BM85*BQ85/12)</f>
        <v>84.095534000000015</v>
      </c>
      <c r="BV85" s="21">
        <f t="shared" si="179"/>
        <v>82.382794000000018</v>
      </c>
      <c r="BW85" s="32">
        <v>1</v>
      </c>
      <c r="BX85" s="21">
        <f t="shared" si="180"/>
        <v>82.382794000000018</v>
      </c>
      <c r="BY85" s="21">
        <f t="shared" si="181"/>
        <v>205.95665546882407</v>
      </c>
      <c r="BZ85" s="1"/>
    </row>
    <row r="86" spans="1:78" s="21" customFormat="1" x14ac:dyDescent="0.2">
      <c r="A86" s="21">
        <f t="shared" si="140"/>
        <v>80</v>
      </c>
      <c r="B86" s="1" t="s">
        <v>86</v>
      </c>
      <c r="C86" s="22"/>
      <c r="D86" s="24">
        <v>291183.19709209393</v>
      </c>
      <c r="E86" s="21">
        <v>291131.43709209393</v>
      </c>
      <c r="F86" s="21">
        <v>291079.67709209392</v>
      </c>
      <c r="G86" s="21">
        <v>291591.07290022407</v>
      </c>
      <c r="H86" s="21">
        <v>291859.45610235218</v>
      </c>
      <c r="I86" s="21">
        <v>291807.69610235223</v>
      </c>
      <c r="J86" s="21">
        <v>291755.93610235222</v>
      </c>
      <c r="K86" s="21">
        <v>291704.17610235221</v>
      </c>
      <c r="L86" s="21">
        <v>291749.06603390607</v>
      </c>
      <c r="M86" s="21">
        <v>291697.30603390606</v>
      </c>
      <c r="N86" s="21">
        <v>291666.39610510052</v>
      </c>
      <c r="O86" s="21">
        <v>291614.63610510051</v>
      </c>
      <c r="P86" s="21">
        <v>292858.3795117921</v>
      </c>
      <c r="R86" s="30">
        <v>5.1699999999999996E-2</v>
      </c>
      <c r="S86" s="31">
        <v>4.7400000000000005E-2</v>
      </c>
      <c r="T86" s="31">
        <f t="shared" si="171"/>
        <v>-4.2999999999999913E-3</v>
      </c>
      <c r="V86" s="21" cm="1">
        <f t="array" ref="V86">SUMPRODUCT(D86:O86*R86/12)</f>
        <v>15074.169227755421</v>
      </c>
      <c r="W86" s="21" cm="1">
        <f t="array" ref="W86">SUMPRODUCT(D86:O86*S86/12)</f>
        <v>13820.418208812516</v>
      </c>
      <c r="X86" s="21">
        <f t="shared" si="172"/>
        <v>-1253.7510189429049</v>
      </c>
      <c r="Y86" s="32">
        <v>0.99999800000000005</v>
      </c>
      <c r="Z86" s="21">
        <f t="shared" si="173"/>
        <v>-1253.7485114408671</v>
      </c>
      <c r="AA86" s="21">
        <f t="shared" si="174"/>
        <v>-626.67915424319722</v>
      </c>
      <c r="AC86" s="24">
        <v>292858.3795117921</v>
      </c>
      <c r="AD86" s="21">
        <v>292806.61951179215</v>
      </c>
      <c r="AE86" s="21">
        <v>292754.85951179214</v>
      </c>
      <c r="AF86" s="21">
        <v>292815.38602668262</v>
      </c>
      <c r="AG86" s="21">
        <v>292843.02380491613</v>
      </c>
      <c r="AH86" s="21">
        <v>292791.26380491612</v>
      </c>
      <c r="AI86" s="21">
        <v>292739.50380491617</v>
      </c>
      <c r="AJ86" s="21">
        <v>292687.74380491616</v>
      </c>
      <c r="AK86" s="21">
        <v>292635.98380491615</v>
      </c>
      <c r="AL86" s="21">
        <v>292584.22380491614</v>
      </c>
      <c r="AM86" s="21">
        <v>292532.46380491613</v>
      </c>
      <c r="AN86" s="21">
        <v>292540.25746488542</v>
      </c>
      <c r="AO86" s="21">
        <v>294302.28618862707</v>
      </c>
      <c r="AQ86" s="30">
        <v>5.1699999999999996E-2</v>
      </c>
      <c r="AR86" s="31">
        <v>4.7400000000000005E-2</v>
      </c>
      <c r="AS86" s="31">
        <f t="shared" si="175"/>
        <v>-4.2999999999999913E-3</v>
      </c>
      <c r="AU86" s="21" cm="1">
        <f t="array" ref="AU86">SUMPRODUCT(AC86:AN86*AQ86/12)</f>
        <v>15133.407328149347</v>
      </c>
      <c r="AV86" s="21" cm="1">
        <f t="array" ref="AV86">SUMPRODUCT(AC86:AN86*AR86/12)</f>
        <v>13874.729349212366</v>
      </c>
      <c r="AW86" s="21">
        <f t="shared" si="176"/>
        <v>-1258.6779789369812</v>
      </c>
      <c r="AX86" s="32">
        <v>0.99999800000000005</v>
      </c>
      <c r="AY86" s="21">
        <f t="shared" si="177"/>
        <v>-1258.6754615810235</v>
      </c>
      <c r="AZ86" s="21">
        <f t="shared" si="182"/>
        <v>-1883.2044341783924</v>
      </c>
      <c r="BA86" s="1"/>
      <c r="BB86" s="24">
        <v>294302.28618862707</v>
      </c>
      <c r="BC86" s="21">
        <v>294250.52618862706</v>
      </c>
      <c r="BD86" s="21">
        <v>294198.76618862705</v>
      </c>
      <c r="BE86" s="21">
        <v>294147.00618862704</v>
      </c>
      <c r="BF86" s="21">
        <v>294095.24618862709</v>
      </c>
      <c r="BG86" s="21">
        <v>294043.48618862708</v>
      </c>
      <c r="BH86" s="21">
        <v>293991.72618862707</v>
      </c>
      <c r="BI86" s="21">
        <v>293939.96618862706</v>
      </c>
      <c r="BJ86" s="21">
        <v>293888.20618862705</v>
      </c>
      <c r="BK86" s="21">
        <v>293836.44618862704</v>
      </c>
      <c r="BL86" s="21">
        <v>293784.68618862709</v>
      </c>
      <c r="BM86" s="21">
        <v>293732.92618862708</v>
      </c>
      <c r="BN86" s="21">
        <v>294285.13139899861</v>
      </c>
      <c r="BP86" s="30">
        <v>5.1699999999999996E-2</v>
      </c>
      <c r="BQ86" s="31">
        <v>4.7400000000000005E-2</v>
      </c>
      <c r="BR86" s="31">
        <f t="shared" si="178"/>
        <v>-4.2999999999999913E-3</v>
      </c>
      <c r="BT86" s="21" cm="1">
        <f t="array" ref="BT86">SUMPRODUCT(BB86:BM86*BP86/12)</f>
        <v>15200.710239952019</v>
      </c>
      <c r="BU86" s="21" cm="1">
        <f t="array" ref="BU86">SUMPRODUCT(BB86:BM86*BQ86/12)</f>
        <v>13936.434533340926</v>
      </c>
      <c r="BV86" s="21">
        <f t="shared" si="179"/>
        <v>-1264.2757066110935</v>
      </c>
      <c r="BW86" s="32">
        <v>1</v>
      </c>
      <c r="BX86" s="21">
        <f t="shared" si="180"/>
        <v>-1264.2757066110935</v>
      </c>
      <c r="BY86" s="21">
        <f t="shared" si="181"/>
        <v>-3144.7658469941043</v>
      </c>
      <c r="BZ86" s="1"/>
    </row>
    <row r="87" spans="1:78" s="21" customFormat="1" x14ac:dyDescent="0.2">
      <c r="A87" s="21">
        <f t="shared" si="140"/>
        <v>81</v>
      </c>
      <c r="B87" s="1" t="s">
        <v>87</v>
      </c>
      <c r="C87" s="22"/>
      <c r="D87" s="24">
        <v>176741.80634113893</v>
      </c>
      <c r="E87" s="21">
        <v>176695.09634113894</v>
      </c>
      <c r="F87" s="21">
        <v>176648.38634113892</v>
      </c>
      <c r="G87" s="21">
        <v>176905.05502653454</v>
      </c>
      <c r="H87" s="21">
        <v>177030.80979965988</v>
      </c>
      <c r="I87" s="21">
        <v>176984.09979965989</v>
      </c>
      <c r="J87" s="21">
        <v>176937.38979965987</v>
      </c>
      <c r="K87" s="21">
        <v>176890.67979965988</v>
      </c>
      <c r="L87" s="21">
        <v>176896.03605310986</v>
      </c>
      <c r="M87" s="21">
        <v>176849.32605310986</v>
      </c>
      <c r="N87" s="21">
        <v>176813.8481882372</v>
      </c>
      <c r="O87" s="21">
        <v>176767.13818823718</v>
      </c>
      <c r="P87" s="21">
        <v>177418.33157010793</v>
      </c>
      <c r="R87" s="30">
        <v>4.4800000000000006E-2</v>
      </c>
      <c r="S87" s="31">
        <v>4.6100000000000002E-2</v>
      </c>
      <c r="T87" s="31">
        <f t="shared" si="171"/>
        <v>1.2999999999999956E-3</v>
      </c>
      <c r="V87" s="21" cm="1">
        <f t="array" ref="V87">SUMPRODUCT(D87:O87*R87/12)</f>
        <v>7922.7294411301309</v>
      </c>
      <c r="W87" s="21" cm="1">
        <f t="array" ref="W87">SUMPRODUCT(D87:O87*S87/12)</f>
        <v>8152.6300722343531</v>
      </c>
      <c r="X87" s="21">
        <f t="shared" si="172"/>
        <v>229.90063110422216</v>
      </c>
      <c r="Y87" s="32">
        <v>0.99999800000000005</v>
      </c>
      <c r="Z87" s="21">
        <f t="shared" si="173"/>
        <v>229.90017130295996</v>
      </c>
      <c r="AA87" s="21">
        <f t="shared" si="174"/>
        <v>114.94074483658378</v>
      </c>
      <c r="AC87" s="24">
        <v>177418.33157010793</v>
      </c>
      <c r="AD87" s="21">
        <v>177371.62157010793</v>
      </c>
      <c r="AE87" s="21">
        <v>177324.91157010794</v>
      </c>
      <c r="AF87" s="21">
        <v>177338.69162281509</v>
      </c>
      <c r="AG87" s="21">
        <v>177334.75413144508</v>
      </c>
      <c r="AH87" s="21">
        <v>177288.04413144509</v>
      </c>
      <c r="AI87" s="21">
        <v>177241.33413144507</v>
      </c>
      <c r="AJ87" s="21">
        <v>177194.62413144507</v>
      </c>
      <c r="AK87" s="21">
        <v>177147.91413144508</v>
      </c>
      <c r="AL87" s="21">
        <v>177101.20413144509</v>
      </c>
      <c r="AM87" s="21">
        <v>177054.49413144507</v>
      </c>
      <c r="AN87" s="21">
        <v>177039.86638225426</v>
      </c>
      <c r="AO87" s="21">
        <v>177970.26644428066</v>
      </c>
      <c r="AQ87" s="30">
        <v>4.4800000000000006E-2</v>
      </c>
      <c r="AR87" s="31">
        <v>4.6100000000000002E-2</v>
      </c>
      <c r="AS87" s="31">
        <f t="shared" si="175"/>
        <v>1.2999999999999956E-3</v>
      </c>
      <c r="AU87" s="21" cm="1">
        <f t="array" ref="AU87">SUMPRODUCT(AC87:AN87*AQ87/12)</f>
        <v>7940.2616221059006</v>
      </c>
      <c r="AV87" s="21" cm="1">
        <f t="array" ref="AV87">SUMPRODUCT(AC87:AN87*AR87/12)</f>
        <v>8170.6709995330802</v>
      </c>
      <c r="AW87" s="21">
        <f t="shared" si="176"/>
        <v>230.40937742717961</v>
      </c>
      <c r="AX87" s="32">
        <v>0.99999800000000005</v>
      </c>
      <c r="AY87" s="21">
        <f t="shared" si="177"/>
        <v>230.40891660842476</v>
      </c>
      <c r="AZ87" s="21">
        <f t="shared" si="182"/>
        <v>345.14631370522818</v>
      </c>
      <c r="BA87" s="1"/>
      <c r="BB87" s="24">
        <v>177970.26644428066</v>
      </c>
      <c r="BC87" s="21">
        <v>177923.55644428066</v>
      </c>
      <c r="BD87" s="21">
        <v>177876.84644428064</v>
      </c>
      <c r="BE87" s="21">
        <v>177830.13644428065</v>
      </c>
      <c r="BF87" s="21">
        <v>177783.42644428066</v>
      </c>
      <c r="BG87" s="21">
        <v>177736.71644428067</v>
      </c>
      <c r="BH87" s="21">
        <v>177690.00644428065</v>
      </c>
      <c r="BI87" s="21">
        <v>177643.29644428066</v>
      </c>
      <c r="BJ87" s="21">
        <v>177596.58644428066</v>
      </c>
      <c r="BK87" s="21">
        <v>177549.87644428064</v>
      </c>
      <c r="BL87" s="21">
        <v>177503.16644428065</v>
      </c>
      <c r="BM87" s="21">
        <v>177456.45644428066</v>
      </c>
      <c r="BN87" s="21">
        <v>177735.10948167904</v>
      </c>
      <c r="BP87" s="30">
        <v>4.4800000000000006E-2</v>
      </c>
      <c r="BQ87" s="31">
        <v>4.6100000000000002E-2</v>
      </c>
      <c r="BR87" s="31">
        <f t="shared" si="178"/>
        <v>1.2999999999999956E-3</v>
      </c>
      <c r="BT87" s="21" cm="1">
        <f t="array" ref="BT87">SUMPRODUCT(BB87:BM87*BP87/12)</f>
        <v>7961.5585927037737</v>
      </c>
      <c r="BU87" s="21" cm="1">
        <f t="array" ref="BU87">SUMPRODUCT(BB87:BM87*BQ87/12)</f>
        <v>8192.5859625813391</v>
      </c>
      <c r="BV87" s="21">
        <f t="shared" si="179"/>
        <v>231.02736987756543</v>
      </c>
      <c r="BW87" s="32">
        <v>1</v>
      </c>
      <c r="BX87" s="21">
        <f t="shared" si="180"/>
        <v>231.02736987756543</v>
      </c>
      <c r="BY87" s="21">
        <f t="shared" si="181"/>
        <v>575.87843560016677</v>
      </c>
      <c r="BZ87" s="1"/>
    </row>
    <row r="88" spans="1:78" s="21" customFormat="1" x14ac:dyDescent="0.2">
      <c r="A88" s="21">
        <f t="shared" si="140"/>
        <v>82</v>
      </c>
      <c r="B88" s="1" t="s">
        <v>88</v>
      </c>
      <c r="C88" s="22"/>
      <c r="D88" s="24">
        <v>39236.907744187476</v>
      </c>
      <c r="E88" s="21">
        <v>39220.407744187476</v>
      </c>
      <c r="F88" s="21">
        <v>39203.907744187476</v>
      </c>
      <c r="G88" s="21">
        <v>39253.193954084069</v>
      </c>
      <c r="H88" s="21">
        <v>39274.092172334756</v>
      </c>
      <c r="I88" s="21">
        <v>39257.592172334756</v>
      </c>
      <c r="J88" s="21">
        <v>39241.092172334756</v>
      </c>
      <c r="K88" s="21">
        <v>39224.592172334756</v>
      </c>
      <c r="L88" s="21">
        <v>39219.382572482238</v>
      </c>
      <c r="M88" s="21">
        <v>39202.882572482238</v>
      </c>
      <c r="N88" s="21">
        <v>39188.818224976807</v>
      </c>
      <c r="O88" s="21">
        <v>39172.318224976807</v>
      </c>
      <c r="P88" s="21">
        <v>39307.155059558521</v>
      </c>
      <c r="R88" s="30">
        <v>5.5E-2</v>
      </c>
      <c r="S88" s="31">
        <v>4.9800000000000004E-2</v>
      </c>
      <c r="T88" s="31">
        <f t="shared" si="171"/>
        <v>-5.1999999999999963E-3</v>
      </c>
      <c r="V88" s="21" cm="1">
        <f t="array" ref="V88">SUMPRODUCT(D88:O88*R88/12)</f>
        <v>2157.3529425749748</v>
      </c>
      <c r="W88" s="21" cm="1">
        <f t="array" ref="W88">SUMPRODUCT(D88:O88*S88/12)</f>
        <v>1953.3850280042504</v>
      </c>
      <c r="X88" s="21">
        <f t="shared" si="172"/>
        <v>-203.96791457072436</v>
      </c>
      <c r="Y88" s="32">
        <v>0.99999800000000005</v>
      </c>
      <c r="Z88" s="21">
        <f t="shared" si="173"/>
        <v>-203.96750663489524</v>
      </c>
      <c r="AA88" s="21">
        <f t="shared" si="174"/>
        <v>-102.00602033114968</v>
      </c>
      <c r="AC88" s="24">
        <v>39307.155059558521</v>
      </c>
      <c r="AD88" s="21">
        <v>39290.655059558521</v>
      </c>
      <c r="AE88" s="21">
        <v>39274.155059558521</v>
      </c>
      <c r="AF88" s="21">
        <v>39270.772086921796</v>
      </c>
      <c r="AG88" s="21">
        <v>39263.547135662833</v>
      </c>
      <c r="AH88" s="21">
        <v>39247.047135662833</v>
      </c>
      <c r="AI88" s="21">
        <v>39230.547135662833</v>
      </c>
      <c r="AJ88" s="21">
        <v>39214.047135662833</v>
      </c>
      <c r="AK88" s="21">
        <v>39197.547135662833</v>
      </c>
      <c r="AL88" s="21">
        <v>39181.047135662833</v>
      </c>
      <c r="AM88" s="21">
        <v>39164.547135662833</v>
      </c>
      <c r="AN88" s="21">
        <v>39155.004044422894</v>
      </c>
      <c r="AO88" s="21">
        <v>39350.385585977281</v>
      </c>
      <c r="AQ88" s="30">
        <v>5.5E-2</v>
      </c>
      <c r="AR88" s="31">
        <v>4.9800000000000004E-2</v>
      </c>
      <c r="AS88" s="31">
        <f t="shared" si="175"/>
        <v>-5.1999999999999963E-3</v>
      </c>
      <c r="AU88" s="21" cm="1">
        <f t="array" ref="AU88">SUMPRODUCT(AC88:AN88*AQ88/12)</f>
        <v>2157.8153266067752</v>
      </c>
      <c r="AV88" s="21" cm="1">
        <f t="array" ref="AV88">SUMPRODUCT(AC88:AN88*AR88/12)</f>
        <v>1953.8036957275895</v>
      </c>
      <c r="AW88" s="21">
        <f t="shared" si="176"/>
        <v>-204.01163087918576</v>
      </c>
      <c r="AX88" s="32">
        <v>0.99999800000000005</v>
      </c>
      <c r="AY88" s="21">
        <f t="shared" si="177"/>
        <v>-204.01122285592402</v>
      </c>
      <c r="AZ88" s="21">
        <f t="shared" si="182"/>
        <v>-306.03964314155883</v>
      </c>
      <c r="BA88" s="1"/>
      <c r="BB88" s="24">
        <v>39350.385585977281</v>
      </c>
      <c r="BC88" s="21">
        <v>39333.885585977281</v>
      </c>
      <c r="BD88" s="21">
        <v>39317.385585977281</v>
      </c>
      <c r="BE88" s="21">
        <v>39300.885585977281</v>
      </c>
      <c r="BF88" s="21">
        <v>39284.385585977281</v>
      </c>
      <c r="BG88" s="21">
        <v>39267.885585977281</v>
      </c>
      <c r="BH88" s="21">
        <v>39251.385585977281</v>
      </c>
      <c r="BI88" s="21">
        <v>39234.885585977281</v>
      </c>
      <c r="BJ88" s="21">
        <v>39218.385585977281</v>
      </c>
      <c r="BK88" s="21">
        <v>39201.885585977281</v>
      </c>
      <c r="BL88" s="21">
        <v>39185.385585977281</v>
      </c>
      <c r="BM88" s="21">
        <v>39168.885585977281</v>
      </c>
      <c r="BN88" s="21">
        <v>39222.938042792324</v>
      </c>
      <c r="BP88" s="30">
        <v>5.5E-2</v>
      </c>
      <c r="BQ88" s="31">
        <v>4.9800000000000004E-2</v>
      </c>
      <c r="BR88" s="31">
        <f t="shared" si="178"/>
        <v>-5.1999999999999963E-3</v>
      </c>
      <c r="BT88" s="21" cm="1">
        <f t="array" ref="BT88">SUMPRODUCT(BB88:BM88*BP88/12)</f>
        <v>2159.2799572287504</v>
      </c>
      <c r="BU88" s="21" cm="1">
        <f t="array" ref="BU88">SUMPRODUCT(BB88:BM88*BQ88/12)</f>
        <v>1955.1298521816689</v>
      </c>
      <c r="BV88" s="21">
        <f t="shared" si="179"/>
        <v>-204.15010504708152</v>
      </c>
      <c r="BW88" s="32">
        <v>1</v>
      </c>
      <c r="BX88" s="21">
        <f t="shared" si="180"/>
        <v>-204.15010504708152</v>
      </c>
      <c r="BY88" s="21">
        <f t="shared" si="181"/>
        <v>-510.13243201436012</v>
      </c>
      <c r="BZ88" s="1"/>
    </row>
    <row r="89" spans="1:78" s="21" customFormat="1" x14ac:dyDescent="0.2">
      <c r="A89" s="21">
        <f t="shared" si="140"/>
        <v>83</v>
      </c>
      <c r="B89" s="1" t="s">
        <v>89</v>
      </c>
      <c r="C89" s="22"/>
      <c r="D89" s="24">
        <v>875.11</v>
      </c>
      <c r="E89" s="21">
        <v>875.11</v>
      </c>
      <c r="F89" s="21">
        <v>875.11</v>
      </c>
      <c r="G89" s="21">
        <v>875.11</v>
      </c>
      <c r="H89" s="21">
        <v>875.11</v>
      </c>
      <c r="I89" s="21">
        <v>875.11</v>
      </c>
      <c r="J89" s="21">
        <v>875.11</v>
      </c>
      <c r="K89" s="21">
        <v>875.11</v>
      </c>
      <c r="L89" s="21">
        <v>875.11</v>
      </c>
      <c r="M89" s="21">
        <v>875.11</v>
      </c>
      <c r="N89" s="21">
        <v>875.11</v>
      </c>
      <c r="O89" s="21">
        <v>875.11</v>
      </c>
      <c r="P89" s="21">
        <v>875.11</v>
      </c>
      <c r="R89" s="30">
        <v>5.0000000000000001E-4</v>
      </c>
      <c r="S89" s="31">
        <v>4.9800000000000004E-2</v>
      </c>
      <c r="T89" s="31">
        <f t="shared" si="171"/>
        <v>4.9300000000000004E-2</v>
      </c>
      <c r="V89" s="21" cm="1">
        <f t="array" ref="V89">SUMPRODUCT(D89:O89*R89/12)</f>
        <v>0.43755500000000008</v>
      </c>
      <c r="W89" s="21" cm="1">
        <f t="array" ref="W89">SUMPRODUCT(D89:O89*S89/12)</f>
        <v>43.580478000000006</v>
      </c>
      <c r="X89" s="21">
        <f t="shared" si="172"/>
        <v>43.142923000000003</v>
      </c>
      <c r="Y89" s="32">
        <v>0.99999800000000005</v>
      </c>
      <c r="Z89" s="21">
        <f t="shared" si="173"/>
        <v>43.142836714154008</v>
      </c>
      <c r="AA89" s="21">
        <f t="shared" si="174"/>
        <v>21.571418357077004</v>
      </c>
      <c r="AC89" s="24">
        <v>875.11</v>
      </c>
      <c r="AD89" s="21">
        <v>875.11</v>
      </c>
      <c r="AE89" s="21">
        <v>875.11</v>
      </c>
      <c r="AF89" s="21">
        <v>875.11</v>
      </c>
      <c r="AG89" s="21">
        <v>875.11</v>
      </c>
      <c r="AH89" s="21">
        <v>875.11</v>
      </c>
      <c r="AI89" s="21">
        <v>875.11</v>
      </c>
      <c r="AJ89" s="21">
        <v>875.11</v>
      </c>
      <c r="AK89" s="21">
        <v>875.11</v>
      </c>
      <c r="AL89" s="21">
        <v>875.11</v>
      </c>
      <c r="AM89" s="21">
        <v>875.11</v>
      </c>
      <c r="AN89" s="21">
        <v>875.11</v>
      </c>
      <c r="AO89" s="21">
        <v>875.11</v>
      </c>
      <c r="AQ89" s="30">
        <v>5.0000000000000001E-4</v>
      </c>
      <c r="AR89" s="31">
        <v>4.9800000000000004E-2</v>
      </c>
      <c r="AS89" s="31">
        <f t="shared" si="175"/>
        <v>4.9300000000000004E-2</v>
      </c>
      <c r="AU89" s="21" cm="1">
        <f t="array" ref="AU89">SUMPRODUCT(AC89:AN89*AQ89/12)</f>
        <v>0.43755500000000008</v>
      </c>
      <c r="AV89" s="21" cm="1">
        <f t="array" ref="AV89">SUMPRODUCT(AC89:AN89*AR89/12)</f>
        <v>43.580478000000006</v>
      </c>
      <c r="AW89" s="21">
        <f t="shared" si="176"/>
        <v>43.142923000000003</v>
      </c>
      <c r="AX89" s="32">
        <v>0.99999800000000005</v>
      </c>
      <c r="AY89" s="21">
        <f t="shared" si="177"/>
        <v>43.142836714154008</v>
      </c>
      <c r="AZ89" s="21">
        <f t="shared" si="182"/>
        <v>64.714255071231008</v>
      </c>
      <c r="BA89" s="1"/>
      <c r="BB89" s="24">
        <v>875.11</v>
      </c>
      <c r="BC89" s="21">
        <v>875.11</v>
      </c>
      <c r="BD89" s="21">
        <v>875.11</v>
      </c>
      <c r="BE89" s="21">
        <v>875.11</v>
      </c>
      <c r="BF89" s="21">
        <v>875.11</v>
      </c>
      <c r="BG89" s="21">
        <v>875.11</v>
      </c>
      <c r="BH89" s="21">
        <v>875.11</v>
      </c>
      <c r="BI89" s="21">
        <v>875.11</v>
      </c>
      <c r="BJ89" s="21">
        <v>875.11</v>
      </c>
      <c r="BK89" s="21">
        <v>875.11</v>
      </c>
      <c r="BL89" s="21">
        <v>875.11</v>
      </c>
      <c r="BM89" s="21">
        <v>875.11</v>
      </c>
      <c r="BN89" s="21">
        <v>875.11</v>
      </c>
      <c r="BP89" s="30">
        <v>5.0000000000000001E-4</v>
      </c>
      <c r="BQ89" s="31">
        <v>4.9800000000000004E-2</v>
      </c>
      <c r="BR89" s="31">
        <f t="shared" si="178"/>
        <v>4.9300000000000004E-2</v>
      </c>
      <c r="BT89" s="21" cm="1">
        <f t="array" ref="BT89">SUMPRODUCT(BB89:BM89*BP89/12)</f>
        <v>0.43755500000000008</v>
      </c>
      <c r="BU89" s="21" cm="1">
        <f t="array" ref="BU89">SUMPRODUCT(BB89:BM89*BQ89/12)</f>
        <v>43.580478000000006</v>
      </c>
      <c r="BV89" s="21">
        <f t="shared" si="179"/>
        <v>43.142923000000003</v>
      </c>
      <c r="BW89" s="32">
        <v>1</v>
      </c>
      <c r="BX89" s="21">
        <f t="shared" si="180"/>
        <v>43.142923000000003</v>
      </c>
      <c r="BY89" s="21">
        <f t="shared" si="181"/>
        <v>107.85713492830803</v>
      </c>
      <c r="BZ89" s="1"/>
    </row>
    <row r="90" spans="1:78" s="21" customFormat="1" x14ac:dyDescent="0.2">
      <c r="A90" s="21">
        <f t="shared" si="140"/>
        <v>84</v>
      </c>
      <c r="B90" s="1" t="s">
        <v>90</v>
      </c>
      <c r="C90" s="22"/>
      <c r="D90" s="24">
        <v>1437.28</v>
      </c>
      <c r="E90" s="21">
        <v>1437.28</v>
      </c>
      <c r="F90" s="21">
        <v>1437.28</v>
      </c>
      <c r="G90" s="21">
        <v>1437.28</v>
      </c>
      <c r="H90" s="21">
        <v>1437.28</v>
      </c>
      <c r="I90" s="21">
        <v>1437.28</v>
      </c>
      <c r="J90" s="21">
        <v>1437.28</v>
      </c>
      <c r="K90" s="21">
        <v>1437.28</v>
      </c>
      <c r="L90" s="21">
        <v>1437.28</v>
      </c>
      <c r="M90" s="21">
        <v>1437.28</v>
      </c>
      <c r="N90" s="21">
        <v>1437.28</v>
      </c>
      <c r="O90" s="21">
        <v>1437.28</v>
      </c>
      <c r="P90" s="21">
        <v>1437.28</v>
      </c>
      <c r="R90" s="30">
        <v>0</v>
      </c>
      <c r="S90" s="31">
        <v>4.9800000000000004E-2</v>
      </c>
      <c r="T90" s="31">
        <f t="shared" si="171"/>
        <v>4.9800000000000004E-2</v>
      </c>
      <c r="V90" s="21" cm="1">
        <f t="array" ref="V90">SUMPRODUCT(D90:O90*R90/12)</f>
        <v>0</v>
      </c>
      <c r="W90" s="21" cm="1">
        <f t="array" ref="W90">SUMPRODUCT(D90:O90*S90/12)</f>
        <v>71.576543999999998</v>
      </c>
      <c r="X90" s="21">
        <f t="shared" si="172"/>
        <v>71.576543999999998</v>
      </c>
      <c r="Y90" s="32">
        <v>0.99999800000000005</v>
      </c>
      <c r="Z90" s="21">
        <f t="shared" si="173"/>
        <v>71.576400846912009</v>
      </c>
      <c r="AA90" s="21">
        <f t="shared" si="174"/>
        <v>35.788200423455997</v>
      </c>
      <c r="AC90" s="24">
        <v>1437.28</v>
      </c>
      <c r="AD90" s="21">
        <v>1437.28</v>
      </c>
      <c r="AE90" s="21">
        <v>1437.28</v>
      </c>
      <c r="AF90" s="21">
        <v>1437.28</v>
      </c>
      <c r="AG90" s="21">
        <v>1437.28</v>
      </c>
      <c r="AH90" s="21">
        <v>1437.28</v>
      </c>
      <c r="AI90" s="21">
        <v>1437.28</v>
      </c>
      <c r="AJ90" s="21">
        <v>1437.28</v>
      </c>
      <c r="AK90" s="21">
        <v>1437.28</v>
      </c>
      <c r="AL90" s="21">
        <v>1437.28</v>
      </c>
      <c r="AM90" s="21">
        <v>1437.28</v>
      </c>
      <c r="AN90" s="21">
        <v>1437.28</v>
      </c>
      <c r="AO90" s="21">
        <v>1437.28</v>
      </c>
      <c r="AQ90" s="30">
        <v>0</v>
      </c>
      <c r="AR90" s="31">
        <v>4.9800000000000004E-2</v>
      </c>
      <c r="AS90" s="31">
        <f t="shared" si="175"/>
        <v>4.9800000000000004E-2</v>
      </c>
      <c r="AU90" s="21" cm="1">
        <f t="array" ref="AU90">SUMPRODUCT(AC90:AN90*AQ90/12)</f>
        <v>0</v>
      </c>
      <c r="AV90" s="21" cm="1">
        <f t="array" ref="AV90">SUMPRODUCT(AC90:AN90*AR90/12)</f>
        <v>71.576543999999998</v>
      </c>
      <c r="AW90" s="21">
        <f t="shared" si="176"/>
        <v>71.576543999999998</v>
      </c>
      <c r="AX90" s="32">
        <v>0.99999800000000005</v>
      </c>
      <c r="AY90" s="21">
        <f t="shared" si="177"/>
        <v>71.576400846912009</v>
      </c>
      <c r="AZ90" s="21">
        <f t="shared" si="182"/>
        <v>107.36460127036801</v>
      </c>
      <c r="BA90" s="1"/>
      <c r="BB90" s="24">
        <v>1437.28</v>
      </c>
      <c r="BC90" s="21">
        <v>1437.28</v>
      </c>
      <c r="BD90" s="21">
        <v>1437.28</v>
      </c>
      <c r="BE90" s="21">
        <v>1437.28</v>
      </c>
      <c r="BF90" s="21">
        <v>1437.28</v>
      </c>
      <c r="BG90" s="21">
        <v>1437.28</v>
      </c>
      <c r="BH90" s="21">
        <v>1437.28</v>
      </c>
      <c r="BI90" s="21">
        <v>1437.28</v>
      </c>
      <c r="BJ90" s="21">
        <v>1437.28</v>
      </c>
      <c r="BK90" s="21">
        <v>1437.28</v>
      </c>
      <c r="BL90" s="21">
        <v>1437.28</v>
      </c>
      <c r="BM90" s="21">
        <v>1437.28</v>
      </c>
      <c r="BN90" s="21">
        <v>1437.28</v>
      </c>
      <c r="BP90" s="30">
        <v>0</v>
      </c>
      <c r="BQ90" s="31">
        <v>4.9800000000000004E-2</v>
      </c>
      <c r="BR90" s="31">
        <f t="shared" si="178"/>
        <v>4.9800000000000004E-2</v>
      </c>
      <c r="BT90" s="21" cm="1">
        <f t="array" ref="BT90">SUMPRODUCT(BB90:BM90*BP90/12)</f>
        <v>0</v>
      </c>
      <c r="BU90" s="21" cm="1">
        <f t="array" ref="BU90">SUMPRODUCT(BB90:BM90*BQ90/12)</f>
        <v>71.576543999999998</v>
      </c>
      <c r="BV90" s="21">
        <f t="shared" si="179"/>
        <v>71.576543999999998</v>
      </c>
      <c r="BW90" s="32">
        <v>1</v>
      </c>
      <c r="BX90" s="21">
        <f t="shared" si="180"/>
        <v>71.576543999999998</v>
      </c>
      <c r="BY90" s="21">
        <f t="shared" si="181"/>
        <v>178.94107369382402</v>
      </c>
      <c r="BZ90" s="1"/>
    </row>
    <row r="91" spans="1:78" s="21" customFormat="1" x14ac:dyDescent="0.2">
      <c r="A91" s="21">
        <f t="shared" si="140"/>
        <v>85</v>
      </c>
      <c r="B91" s="1" t="s">
        <v>91</v>
      </c>
      <c r="C91" s="22"/>
      <c r="D91" s="24">
        <v>75113.859161999993</v>
      </c>
      <c r="E91" s="21">
        <v>75112.759162000002</v>
      </c>
      <c r="F91" s="21">
        <v>75111.659161999996</v>
      </c>
      <c r="G91" s="21">
        <v>75118.033049500009</v>
      </c>
      <c r="H91" s="21">
        <v>75116.933049500003</v>
      </c>
      <c r="I91" s="21">
        <v>75115.833049499997</v>
      </c>
      <c r="J91" s="21">
        <v>75122.20693700001</v>
      </c>
      <c r="K91" s="21">
        <v>75121.106937000004</v>
      </c>
      <c r="L91" s="21">
        <v>75120.006937000013</v>
      </c>
      <c r="M91" s="21">
        <v>75126.380824499996</v>
      </c>
      <c r="N91" s="21">
        <v>75125.280824499991</v>
      </c>
      <c r="O91" s="21">
        <v>75124.180824499999</v>
      </c>
      <c r="P91" s="21">
        <v>75130.554711999997</v>
      </c>
      <c r="R91" s="30">
        <v>1.5E-3</v>
      </c>
      <c r="S91" s="31">
        <v>1.8E-3</v>
      </c>
      <c r="T91" s="31">
        <f t="shared" si="171"/>
        <v>2.9999999999999992E-4</v>
      </c>
      <c r="V91" s="21" cm="1">
        <f t="array" ref="V91">SUMPRODUCT(D91:O91*R91/12)</f>
        <v>112.67852998987502</v>
      </c>
      <c r="W91" s="21" cm="1">
        <f t="array" ref="W91">SUMPRODUCT(D91:O91*S91/12)</f>
        <v>135.21423598785</v>
      </c>
      <c r="X91" s="21">
        <f t="shared" si="172"/>
        <v>22.535705997974986</v>
      </c>
      <c r="Y91" s="32">
        <v>0.99999800000000005</v>
      </c>
      <c r="Z91" s="21">
        <f t="shared" si="173"/>
        <v>22.53566092656299</v>
      </c>
      <c r="AA91" s="21">
        <f t="shared" si="174"/>
        <v>11.267486185244092</v>
      </c>
      <c r="AC91" s="24">
        <v>75130.554711999997</v>
      </c>
      <c r="AD91" s="21">
        <v>75129.454711999992</v>
      </c>
      <c r="AE91" s="21">
        <v>75128.354712</v>
      </c>
      <c r="AF91" s="21">
        <v>75134.728599499998</v>
      </c>
      <c r="AG91" s="21">
        <v>75133.628599500007</v>
      </c>
      <c r="AH91" s="21">
        <v>75132.528599500001</v>
      </c>
      <c r="AI91" s="21">
        <v>75138.902486999999</v>
      </c>
      <c r="AJ91" s="21">
        <v>75137.802487000008</v>
      </c>
      <c r="AK91" s="21">
        <v>75136.702487000002</v>
      </c>
      <c r="AL91" s="21">
        <v>75143.0763745</v>
      </c>
      <c r="AM91" s="21">
        <v>75141.976374500009</v>
      </c>
      <c r="AN91" s="21">
        <v>75140.876374500003</v>
      </c>
      <c r="AO91" s="21">
        <v>75147.250262000001</v>
      </c>
      <c r="AQ91" s="30">
        <v>1.5E-3</v>
      </c>
      <c r="AR91" s="31">
        <v>1.8E-3</v>
      </c>
      <c r="AS91" s="31">
        <f t="shared" si="175"/>
        <v>2.9999999999999992E-4</v>
      </c>
      <c r="AU91" s="21" cm="1">
        <f t="array" ref="AU91">SUMPRODUCT(AC91:AN91*AQ91/12)</f>
        <v>112.703573314875</v>
      </c>
      <c r="AV91" s="21" cm="1">
        <f t="array" ref="AV91">SUMPRODUCT(AC91:AN91*AR91/12)</f>
        <v>135.24428797785001</v>
      </c>
      <c r="AW91" s="21">
        <f t="shared" si="176"/>
        <v>22.540714662975006</v>
      </c>
      <c r="AX91" s="32">
        <v>0.99999800000000005</v>
      </c>
      <c r="AY91" s="21">
        <f t="shared" si="177"/>
        <v>22.540669581545682</v>
      </c>
      <c r="AZ91" s="21">
        <f t="shared" si="182"/>
        <v>33.805651439298423</v>
      </c>
      <c r="BA91" s="1"/>
      <c r="BB91" s="24">
        <v>75147.250262000001</v>
      </c>
      <c r="BC91" s="21">
        <v>75146.150261999996</v>
      </c>
      <c r="BD91" s="21">
        <v>75145.05026199999</v>
      </c>
      <c r="BE91" s="21">
        <v>75151.424149500002</v>
      </c>
      <c r="BF91" s="21">
        <v>75150.324149499997</v>
      </c>
      <c r="BG91" s="21">
        <v>75149.224149499991</v>
      </c>
      <c r="BH91" s="21">
        <v>75155.598037000003</v>
      </c>
      <c r="BI91" s="21">
        <v>75154.498036999998</v>
      </c>
      <c r="BJ91" s="21">
        <v>75153.398037000006</v>
      </c>
      <c r="BK91" s="21">
        <v>75159.771924500004</v>
      </c>
      <c r="BL91" s="21">
        <v>75158.671924499999</v>
      </c>
      <c r="BM91" s="21">
        <v>75157.571924500007</v>
      </c>
      <c r="BN91" s="21">
        <v>75163.945812000005</v>
      </c>
      <c r="BP91" s="30">
        <v>1.5E-3</v>
      </c>
      <c r="BQ91" s="31">
        <v>1.8E-3</v>
      </c>
      <c r="BR91" s="31">
        <f t="shared" si="178"/>
        <v>2.9999999999999992E-4</v>
      </c>
      <c r="BT91" s="21" cm="1">
        <f t="array" ref="BT91">SUMPRODUCT(BB91:BM91*BP91/12)</f>
        <v>112.72861663987499</v>
      </c>
      <c r="BU91" s="21" cm="1">
        <f t="array" ref="BU91">SUMPRODUCT(BB91:BM91*BQ91/12)</f>
        <v>135.27433996785001</v>
      </c>
      <c r="BV91" s="21">
        <f t="shared" si="179"/>
        <v>22.545723327975026</v>
      </c>
      <c r="BW91" s="32">
        <v>1</v>
      </c>
      <c r="BX91" s="21">
        <f t="shared" si="180"/>
        <v>22.545723327975026</v>
      </c>
      <c r="BY91" s="21">
        <f t="shared" si="181"/>
        <v>56.348847893370205</v>
      </c>
      <c r="BZ91" s="1"/>
    </row>
    <row r="92" spans="1:78" s="21" customFormat="1" x14ac:dyDescent="0.2">
      <c r="A92" s="21">
        <f t="shared" si="140"/>
        <v>86</v>
      </c>
      <c r="B92" s="21" t="s">
        <v>92</v>
      </c>
      <c r="C92" s="22"/>
      <c r="D92" s="27">
        <f t="shared" ref="D92:P92" si="183">SUBTOTAL(9,D82:D91)</f>
        <v>2830319.256372862</v>
      </c>
      <c r="E92" s="28">
        <f t="shared" si="183"/>
        <v>2829551.062761751</v>
      </c>
      <c r="F92" s="28">
        <f t="shared" si="183"/>
        <v>2828782.869150639</v>
      </c>
      <c r="G92" s="28">
        <f t="shared" si="183"/>
        <v>2833377.4534864533</v>
      </c>
      <c r="H92" s="28">
        <f t="shared" si="183"/>
        <v>2835544.8755029808</v>
      </c>
      <c r="I92" s="28">
        <f t="shared" si="183"/>
        <v>2834776.6818918698</v>
      </c>
      <c r="J92" s="28">
        <f t="shared" si="183"/>
        <v>2834015.9621682581</v>
      </c>
      <c r="K92" s="28">
        <f t="shared" si="183"/>
        <v>2833247.7685571476</v>
      </c>
      <c r="L92" s="28">
        <f t="shared" si="183"/>
        <v>2833250.2459875895</v>
      </c>
      <c r="M92" s="28">
        <f t="shared" si="183"/>
        <v>2832489.5262639783</v>
      </c>
      <c r="N92" s="28">
        <f t="shared" si="183"/>
        <v>2831887.5877740621</v>
      </c>
      <c r="O92" s="28">
        <f t="shared" si="183"/>
        <v>2831119.394162951</v>
      </c>
      <c r="P92" s="28">
        <f t="shared" si="183"/>
        <v>2841083.8993137716</v>
      </c>
      <c r="R92" s="4"/>
      <c r="S92" s="4"/>
      <c r="T92" s="4"/>
      <c r="V92" s="28">
        <f>SUBTOTAL(9,V82:V91)</f>
        <v>131339.86668415132</v>
      </c>
      <c r="W92" s="28">
        <f>SUBTOTAL(9,W82:W91)</f>
        <v>135614.41995049352</v>
      </c>
      <c r="X92" s="28">
        <f>SUBTOTAL(9,X82:X91)</f>
        <v>4274.5532663422218</v>
      </c>
      <c r="Y92" s="26"/>
      <c r="Z92" s="28">
        <f>SUBTOTAL(9,Z82:Z91)</f>
        <v>4274.544717235688</v>
      </c>
      <c r="AA92" s="28">
        <f>SUBTOTAL(9,AA82:AA91)</f>
        <v>2135.0486322752181</v>
      </c>
      <c r="AC92" s="27">
        <f t="shared" ref="AC92:AO92" si="184">SUBTOTAL(9,AC82:AC91)</f>
        <v>2841083.8993137716</v>
      </c>
      <c r="AD92" s="28">
        <f t="shared" si="184"/>
        <v>2840315.7057026611</v>
      </c>
      <c r="AE92" s="28">
        <f t="shared" si="184"/>
        <v>2839547.5120915496</v>
      </c>
      <c r="AF92" s="28">
        <f t="shared" si="184"/>
        <v>2839685.2708203536</v>
      </c>
      <c r="AG92" s="28">
        <f t="shared" si="184"/>
        <v>2839550.1825499763</v>
      </c>
      <c r="AH92" s="28">
        <f t="shared" si="184"/>
        <v>2838781.9889388657</v>
      </c>
      <c r="AI92" s="28">
        <f t="shared" si="184"/>
        <v>2838021.2692152536</v>
      </c>
      <c r="AJ92" s="28">
        <f t="shared" si="184"/>
        <v>2837253.0756041431</v>
      </c>
      <c r="AK92" s="28">
        <f t="shared" si="184"/>
        <v>2836484.8819930311</v>
      </c>
      <c r="AL92" s="28">
        <f t="shared" si="184"/>
        <v>2835724.1622694205</v>
      </c>
      <c r="AM92" s="28">
        <f t="shared" si="184"/>
        <v>2834955.9686583094</v>
      </c>
      <c r="AN92" s="28">
        <f t="shared" si="184"/>
        <v>2834662.6465237765</v>
      </c>
      <c r="AO92" s="28">
        <f t="shared" si="184"/>
        <v>2848836.8645250415</v>
      </c>
      <c r="AQ92" s="4"/>
      <c r="AR92" s="4"/>
      <c r="AS92" s="4"/>
      <c r="AU92" s="28">
        <f>SUBTOTAL(9,AU82:AU91)</f>
        <v>131595.90057897259</v>
      </c>
      <c r="AV92" s="28">
        <f>SUBTOTAL(9,AV82:AV91)</f>
        <v>135898.10377844071</v>
      </c>
      <c r="AW92" s="28">
        <f>SUBTOTAL(9,AW82:AW91)</f>
        <v>4302.2031994681429</v>
      </c>
      <c r="AX92" s="26"/>
      <c r="AY92" s="28">
        <f>SUBTOTAL(9,AY82:AY91)</f>
        <v>4302.1945950617455</v>
      </c>
      <c r="AZ92" s="28">
        <f>SUBTOTAL(9,AZ82:AZ91)</f>
        <v>6425.2006656941767</v>
      </c>
      <c r="BA92" s="1"/>
      <c r="BB92" s="27">
        <f t="shared" ref="BB92:BN92" si="185">SUBTOTAL(9,BB82:BB91)</f>
        <v>2848836.8645250415</v>
      </c>
      <c r="BC92" s="28">
        <f t="shared" si="185"/>
        <v>2848068.6709139305</v>
      </c>
      <c r="BD92" s="28">
        <f t="shared" si="185"/>
        <v>2847300.4773028195</v>
      </c>
      <c r="BE92" s="28">
        <f t="shared" si="185"/>
        <v>2846539.7575792084</v>
      </c>
      <c r="BF92" s="28">
        <f t="shared" si="185"/>
        <v>2845771.5639680969</v>
      </c>
      <c r="BG92" s="28">
        <f t="shared" si="185"/>
        <v>2845003.3703569854</v>
      </c>
      <c r="BH92" s="28">
        <f t="shared" si="185"/>
        <v>2844242.6506333742</v>
      </c>
      <c r="BI92" s="28">
        <f t="shared" si="185"/>
        <v>2843474.4570222637</v>
      </c>
      <c r="BJ92" s="28">
        <f t="shared" si="185"/>
        <v>2842706.2634111526</v>
      </c>
      <c r="BK92" s="28">
        <f t="shared" si="185"/>
        <v>2841945.5436875406</v>
      </c>
      <c r="BL92" s="28">
        <f t="shared" si="185"/>
        <v>2841177.35007643</v>
      </c>
      <c r="BM92" s="28">
        <f t="shared" si="185"/>
        <v>2840409.1564653195</v>
      </c>
      <c r="BN92" s="28">
        <f t="shared" si="185"/>
        <v>2844683.8942904333</v>
      </c>
      <c r="BP92" s="4"/>
      <c r="BQ92" s="4"/>
      <c r="BR92" s="4"/>
      <c r="BT92" s="28">
        <f>SUBTOTAL(9,BT82:BT91)</f>
        <v>131900.28170512445</v>
      </c>
      <c r="BU92" s="28">
        <f>SUBTOTAL(9,BU82:BU91)</f>
        <v>136229.20588048198</v>
      </c>
      <c r="BV92" s="28">
        <f>SUBTOTAL(9,BV82:BV91)</f>
        <v>4328.9241753575716</v>
      </c>
      <c r="BW92" s="26"/>
      <c r="BX92" s="28">
        <f>SUBTOTAL(9,BX82:BX91)</f>
        <v>4328.9241753575716</v>
      </c>
      <c r="BY92" s="28">
        <f>SUBTOTAL(9,BY82:BY91)</f>
        <v>10740.961891507681</v>
      </c>
      <c r="BZ92" s="1"/>
    </row>
    <row r="93" spans="1:78" s="21" customFormat="1" x14ac:dyDescent="0.2">
      <c r="A93" s="21">
        <f t="shared" si="140"/>
        <v>87</v>
      </c>
      <c r="C93" s="22"/>
      <c r="D93" s="24"/>
      <c r="R93" s="4"/>
      <c r="S93" s="4"/>
      <c r="T93" s="4"/>
      <c r="Y93" s="26"/>
      <c r="AC93" s="24"/>
      <c r="AQ93" s="4"/>
      <c r="AR93" s="4"/>
      <c r="AS93" s="4"/>
      <c r="AX93" s="26"/>
      <c r="BA93" s="1"/>
      <c r="BB93" s="24"/>
      <c r="BP93" s="4"/>
      <c r="BQ93" s="4"/>
      <c r="BR93" s="4"/>
      <c r="BW93" s="26"/>
      <c r="BZ93" s="1"/>
    </row>
    <row r="94" spans="1:78" s="21" customFormat="1" x14ac:dyDescent="0.2">
      <c r="A94" s="21">
        <f t="shared" si="140"/>
        <v>88</v>
      </c>
      <c r="B94" s="21" t="s">
        <v>93</v>
      </c>
      <c r="C94" s="22"/>
      <c r="D94" s="24">
        <v>24055.7</v>
      </c>
      <c r="E94" s="21">
        <v>24055.7</v>
      </c>
      <c r="F94" s="21">
        <v>24055.7</v>
      </c>
      <c r="G94" s="21">
        <v>24055.7</v>
      </c>
      <c r="H94" s="21">
        <v>24055.7</v>
      </c>
      <c r="I94" s="21">
        <v>24055.7</v>
      </c>
      <c r="J94" s="21">
        <v>24055.7</v>
      </c>
      <c r="K94" s="21">
        <v>24055.7</v>
      </c>
      <c r="L94" s="21">
        <v>24055.7</v>
      </c>
      <c r="M94" s="21">
        <v>24055.7</v>
      </c>
      <c r="N94" s="21">
        <v>24055.7</v>
      </c>
      <c r="O94" s="21">
        <v>24055.7</v>
      </c>
      <c r="P94" s="21">
        <v>24055.7</v>
      </c>
      <c r="R94" s="25">
        <v>6.8400000000000002E-2</v>
      </c>
      <c r="S94" s="4">
        <v>0.1231</v>
      </c>
      <c r="T94" s="4">
        <f t="shared" ref="T94" si="186">+S94-R94</f>
        <v>5.4699999999999999E-2</v>
      </c>
      <c r="V94" s="21" cm="1">
        <f t="array" ref="V94">SUMPRODUCT(D94:O94*R94/12)</f>
        <v>1645.4098800000004</v>
      </c>
      <c r="W94" s="21" cm="1">
        <f t="array" ref="W94">SUMPRODUCT(D94:O94*S94/12)</f>
        <v>2961.2566700000002</v>
      </c>
      <c r="X94" s="21">
        <f>+W94-V94</f>
        <v>1315.8467899999998</v>
      </c>
      <c r="Y94" s="26">
        <v>0.99999800000000005</v>
      </c>
      <c r="Z94" s="21">
        <f>+Y94*X94</f>
        <v>1315.8441583064198</v>
      </c>
      <c r="AA94" s="21">
        <f>(D94*T94*12+E94*T94*11+F94*T94*10+G94*T94*9+H94*T94*8+I94*T94*7+J94*T94*6+K94*T94*5+L94*T94*4+M94*T94*3+N94*T94*2+O94*T94*1)/12/13*Y94</f>
        <v>657.92207915321001</v>
      </c>
      <c r="AC94" s="24">
        <v>24055.7</v>
      </c>
      <c r="AD94" s="21">
        <v>24055.7</v>
      </c>
      <c r="AE94" s="21">
        <v>24055.7</v>
      </c>
      <c r="AF94" s="21">
        <v>24055.7</v>
      </c>
      <c r="AG94" s="21">
        <v>24055.7</v>
      </c>
      <c r="AH94" s="21">
        <v>24055.7</v>
      </c>
      <c r="AI94" s="21">
        <v>24055.7</v>
      </c>
      <c r="AJ94" s="21">
        <v>24055.7</v>
      </c>
      <c r="AK94" s="21">
        <v>24055.7</v>
      </c>
      <c r="AL94" s="21">
        <v>24055.7</v>
      </c>
      <c r="AM94" s="21">
        <v>24055.7</v>
      </c>
      <c r="AN94" s="21">
        <v>24055.7</v>
      </c>
      <c r="AO94" s="21">
        <v>24055.7</v>
      </c>
      <c r="AQ94" s="25">
        <v>6.8400000000000002E-2</v>
      </c>
      <c r="AR94" s="4">
        <v>0.1231</v>
      </c>
      <c r="AS94" s="4">
        <f t="shared" ref="AS94" si="187">+AR94-AQ94</f>
        <v>5.4699999999999999E-2</v>
      </c>
      <c r="AU94" s="21" cm="1">
        <f t="array" ref="AU94">SUMPRODUCT(AC94:AN94*AQ94/12)</f>
        <v>1645.4098800000004</v>
      </c>
      <c r="AV94" s="21" cm="1">
        <f t="array" ref="AV94">SUMPRODUCT(AC94:AN94*AR94/12)</f>
        <v>2961.2566700000002</v>
      </c>
      <c r="AW94" s="21">
        <f>+AV94-AU94</f>
        <v>1315.8467899999998</v>
      </c>
      <c r="AX94" s="26">
        <v>0.99999800000000005</v>
      </c>
      <c r="AY94" s="21">
        <f>+AX94*AW94</f>
        <v>1315.8441583064198</v>
      </c>
      <c r="AZ94" s="21">
        <f>(AC94*AS94*12+AD94*AS94*11+AE94*AS94*10+AF94*AS94*9+AG94*AS94*8+AH94*AS94*7+AI94*AS94*6+AJ94*AS94*5+AK94*AS94*4+AL94*AS94*3+AM94*AS94*2+AN94*AS94*1)/12/13*AX94+Z94</f>
        <v>1973.7662374596298</v>
      </c>
      <c r="BA94" s="1"/>
      <c r="BB94" s="24">
        <v>24055.7</v>
      </c>
      <c r="BC94" s="21">
        <v>24055.7</v>
      </c>
      <c r="BD94" s="21">
        <v>24055.7</v>
      </c>
      <c r="BE94" s="21">
        <v>24055.7</v>
      </c>
      <c r="BF94" s="21">
        <v>24055.7</v>
      </c>
      <c r="BG94" s="21">
        <v>24055.7</v>
      </c>
      <c r="BH94" s="21">
        <v>24055.7</v>
      </c>
      <c r="BI94" s="21">
        <v>24055.7</v>
      </c>
      <c r="BJ94" s="21">
        <v>24055.7</v>
      </c>
      <c r="BK94" s="21">
        <v>24055.7</v>
      </c>
      <c r="BL94" s="21">
        <v>24055.7</v>
      </c>
      <c r="BM94" s="21">
        <v>24055.7</v>
      </c>
      <c r="BN94" s="21">
        <v>24055.7</v>
      </c>
      <c r="BP94" s="25">
        <v>6.8400000000000002E-2</v>
      </c>
      <c r="BQ94" s="4">
        <v>0.1231</v>
      </c>
      <c r="BR94" s="4">
        <f t="shared" ref="BR94" si="188">+BQ94-BP94</f>
        <v>5.4699999999999999E-2</v>
      </c>
      <c r="BT94" s="21" cm="1">
        <f t="array" ref="BT94">SUMPRODUCT(BB94:BM94*BP94/12)</f>
        <v>1645.4098800000004</v>
      </c>
      <c r="BU94" s="21" cm="1">
        <f t="array" ref="BU94">SUMPRODUCT(BB94:BM94*BQ94/12)</f>
        <v>2961.2566700000002</v>
      </c>
      <c r="BV94" s="21">
        <f>+BU94-BT94</f>
        <v>1315.8467899999998</v>
      </c>
      <c r="BW94" s="26">
        <v>1</v>
      </c>
      <c r="BX94" s="21">
        <f>+BW94*BV94</f>
        <v>1315.8467899999998</v>
      </c>
      <c r="BY94" s="21">
        <f>(BB94*BR94*12+BC94*BR94*11+BD94*BR94*10+BE94*BR94*9+BF94*BR94*8+BG94*BR94*7+BH94*BR94*6+BI94*BR94*5+BJ94*BR94*4+BK94*BR94*3+BL94*BR94*2+BM94*BR94*1)/12/13*BW94+AY94+Z94</f>
        <v>3289.6117116128398</v>
      </c>
      <c r="BZ94" s="1"/>
    </row>
    <row r="95" spans="1:78" s="21" customFormat="1" x14ac:dyDescent="0.2">
      <c r="A95" s="21">
        <f t="shared" si="140"/>
        <v>89</v>
      </c>
      <c r="C95" s="22"/>
      <c r="D95" s="24"/>
      <c r="R95" s="4"/>
      <c r="S95" s="4"/>
      <c r="T95" s="4"/>
      <c r="AC95" s="24"/>
      <c r="AQ95" s="4"/>
      <c r="AR95" s="4"/>
      <c r="AS95" s="4"/>
      <c r="BA95" s="1"/>
      <c r="BB95" s="24"/>
      <c r="BP95" s="4"/>
      <c r="BQ95" s="4"/>
      <c r="BR95" s="4"/>
      <c r="BZ95" s="1"/>
    </row>
    <row r="96" spans="1:78" s="21" customFormat="1" x14ac:dyDescent="0.2">
      <c r="A96" s="21">
        <f t="shared" si="140"/>
        <v>90</v>
      </c>
      <c r="B96" s="21" t="s">
        <v>94</v>
      </c>
      <c r="C96" s="22"/>
      <c r="D96" s="24">
        <v>685.53</v>
      </c>
      <c r="E96" s="21">
        <v>685.53</v>
      </c>
      <c r="F96" s="21">
        <v>685.53</v>
      </c>
      <c r="G96" s="21">
        <v>685.53</v>
      </c>
      <c r="H96" s="21">
        <v>685.53</v>
      </c>
      <c r="I96" s="21">
        <v>685.53</v>
      </c>
      <c r="J96" s="21">
        <v>685.53</v>
      </c>
      <c r="K96" s="21">
        <v>685.53</v>
      </c>
      <c r="L96" s="21">
        <v>685.53</v>
      </c>
      <c r="M96" s="21">
        <v>685.53</v>
      </c>
      <c r="N96" s="21">
        <v>685.53</v>
      </c>
      <c r="O96" s="21">
        <v>685.53</v>
      </c>
      <c r="P96" s="21">
        <v>685.53</v>
      </c>
      <c r="R96" s="25">
        <v>0.14249999999999999</v>
      </c>
      <c r="S96" s="4">
        <v>0.14249999999999999</v>
      </c>
      <c r="T96" s="4">
        <f>+S96-R96</f>
        <v>0</v>
      </c>
      <c r="V96" s="21" cm="1">
        <f t="array" ref="V96">SUMPRODUCT(D96:O96*R96/12)</f>
        <v>97.688024999999996</v>
      </c>
      <c r="W96" s="21" cm="1">
        <f t="array" ref="W96">SUMPRODUCT(D96:O96*S96/12)</f>
        <v>97.688024999999996</v>
      </c>
      <c r="X96" s="21">
        <f>+W96-V96</f>
        <v>0</v>
      </c>
      <c r="Y96" s="26">
        <v>0.99999800000000005</v>
      </c>
      <c r="Z96" s="21">
        <f>+Y96*X96</f>
        <v>0</v>
      </c>
      <c r="AA96" s="21">
        <f>(D96*T96*12+E96*T96*11+F96*T96*10+G96*T96*9+H96*T96*8+I96*T96*7+J96*T96*6+K96*T96*5+L96*T96*4+M96*T96*3+N96*T96*2+O96*T96*1)/12/13*Y96</f>
        <v>0</v>
      </c>
      <c r="AC96" s="24">
        <v>685.53</v>
      </c>
      <c r="AD96" s="21">
        <v>685.53</v>
      </c>
      <c r="AE96" s="21">
        <v>685.53</v>
      </c>
      <c r="AF96" s="21">
        <v>685.53</v>
      </c>
      <c r="AG96" s="21">
        <v>685.53</v>
      </c>
      <c r="AH96" s="21">
        <v>685.53</v>
      </c>
      <c r="AI96" s="21">
        <v>685.53</v>
      </c>
      <c r="AJ96" s="21">
        <v>685.53</v>
      </c>
      <c r="AK96" s="21">
        <v>685.53</v>
      </c>
      <c r="AL96" s="21">
        <v>685.53</v>
      </c>
      <c r="AM96" s="21">
        <v>685.53</v>
      </c>
      <c r="AN96" s="21">
        <v>685.53</v>
      </c>
      <c r="AO96" s="21">
        <v>685.53</v>
      </c>
      <c r="AQ96" s="25">
        <v>0.14249999999999999</v>
      </c>
      <c r="AR96" s="4">
        <v>0.14249999999999999</v>
      </c>
      <c r="AS96" s="4">
        <f>+AR96-AQ96</f>
        <v>0</v>
      </c>
      <c r="AU96" s="21" cm="1">
        <f t="array" ref="AU96">SUMPRODUCT(AC96:AN96*AQ96/12)</f>
        <v>97.688024999999996</v>
      </c>
      <c r="AV96" s="21" cm="1">
        <f t="array" ref="AV96">SUMPRODUCT(AC96:AN96*AR96/12)</f>
        <v>97.688024999999996</v>
      </c>
      <c r="AW96" s="21">
        <f>+AV96-AU96</f>
        <v>0</v>
      </c>
      <c r="AX96" s="26">
        <v>0.99999800000000005</v>
      </c>
      <c r="AY96" s="21">
        <f>+AX96*AW96</f>
        <v>0</v>
      </c>
      <c r="AZ96" s="21">
        <f>(AC96*AS96*12+AD96*AS96*11+AE96*AS96*10+AF96*AS96*9+AG96*AS96*8+AH96*AS96*7+AI96*AS96*6+AJ96*AS96*5+AK96*AS96*4+AL96*AS96*3+AM96*AS96*2+AN96*AS96*1)/12/13*AX96+Z96</f>
        <v>0</v>
      </c>
      <c r="BA96" s="1"/>
      <c r="BB96" s="24">
        <v>685.53</v>
      </c>
      <c r="BC96" s="21">
        <v>685.53</v>
      </c>
      <c r="BD96" s="21">
        <v>685.53</v>
      </c>
      <c r="BE96" s="21">
        <v>685.53</v>
      </c>
      <c r="BF96" s="21">
        <v>685.53</v>
      </c>
      <c r="BG96" s="21">
        <v>685.53</v>
      </c>
      <c r="BH96" s="21">
        <v>685.53</v>
      </c>
      <c r="BI96" s="21">
        <v>685.53</v>
      </c>
      <c r="BJ96" s="21">
        <v>685.53</v>
      </c>
      <c r="BK96" s="21">
        <v>685.53</v>
      </c>
      <c r="BL96" s="21">
        <v>685.53</v>
      </c>
      <c r="BM96" s="21">
        <v>685.53</v>
      </c>
      <c r="BN96" s="21">
        <v>685.53</v>
      </c>
      <c r="BP96" s="25">
        <v>0.14249999999999999</v>
      </c>
      <c r="BQ96" s="4">
        <v>0.14249999999999999</v>
      </c>
      <c r="BR96" s="4">
        <f>+BQ96-BP96</f>
        <v>0</v>
      </c>
      <c r="BT96" s="21" cm="1">
        <f t="array" ref="BT96">SUMPRODUCT(BB96:BM96*BP96/12)</f>
        <v>97.688024999999996</v>
      </c>
      <c r="BU96" s="21" cm="1">
        <f t="array" ref="BU96">SUMPRODUCT(BB96:BM96*BQ96/12)</f>
        <v>97.688024999999996</v>
      </c>
      <c r="BV96" s="21">
        <f>+BU96-BT96</f>
        <v>0</v>
      </c>
      <c r="BW96" s="26">
        <v>1</v>
      </c>
      <c r="BX96" s="21">
        <f>+BW96*BV96</f>
        <v>0</v>
      </c>
      <c r="BY96" s="21">
        <f>(BB96*BR96*12+BC96*BR96*11+BD96*BR96*10+BE96*BR96*9+BF96*BR96*8+BG96*BR96*7+BH96*BR96*6+BI96*BR96*5+BJ96*BR96*4+BK96*BR96*3+BL96*BR96*2+BM96*BR96*1)/12/13*BW96+AY96+Z96</f>
        <v>0</v>
      </c>
      <c r="BZ96" s="1"/>
    </row>
    <row r="97" spans="1:78" s="21" customFormat="1" x14ac:dyDescent="0.2">
      <c r="A97" s="21">
        <f t="shared" si="140"/>
        <v>91</v>
      </c>
      <c r="B97" s="21" t="s">
        <v>95</v>
      </c>
      <c r="C97" s="22"/>
      <c r="D97" s="24">
        <v>1446.15</v>
      </c>
      <c r="E97" s="21">
        <v>1446.15</v>
      </c>
      <c r="F97" s="21">
        <v>1446.15</v>
      </c>
      <c r="G97" s="21">
        <v>1446.15</v>
      </c>
      <c r="H97" s="21">
        <v>1446.15</v>
      </c>
      <c r="I97" s="21">
        <v>1446.15</v>
      </c>
      <c r="J97" s="21">
        <v>1446.15</v>
      </c>
      <c r="K97" s="21">
        <v>1446.15</v>
      </c>
      <c r="L97" s="21">
        <v>1446.15</v>
      </c>
      <c r="M97" s="21">
        <v>1446.15</v>
      </c>
      <c r="N97" s="21">
        <v>1446.15</v>
      </c>
      <c r="O97" s="21">
        <v>1446.15</v>
      </c>
      <c r="P97" s="21">
        <v>1446.15</v>
      </c>
      <c r="R97" s="25">
        <v>0</v>
      </c>
      <c r="S97" s="4">
        <v>0</v>
      </c>
      <c r="T97" s="4">
        <f t="shared" ref="T97:T99" si="189">+S97-R97</f>
        <v>0</v>
      </c>
      <c r="V97" s="21" cm="1">
        <f t="array" ref="V97">SUMPRODUCT(D97:O97*R97/12)</f>
        <v>0</v>
      </c>
      <c r="W97" s="21" cm="1">
        <f t="array" ref="W97">SUMPRODUCT(D97:O97*S97/12)</f>
        <v>0</v>
      </c>
      <c r="X97" s="21">
        <f>+W97-V97</f>
        <v>0</v>
      </c>
      <c r="Y97" s="26">
        <v>0.99999800000000005</v>
      </c>
      <c r="Z97" s="21">
        <f>+Y97*X97</f>
        <v>0</v>
      </c>
      <c r="AA97" s="21">
        <f>(D97*T97*12+E97*T97*11+F97*T97*10+G97*T97*9+H97*T97*8+I97*T97*7+J97*T97*6+K97*T97*5+L97*T97*4+M97*T97*3+N97*T97*2+O97*T97*1)/12/13*Y97</f>
        <v>0</v>
      </c>
      <c r="AC97" s="24">
        <v>1446.15</v>
      </c>
      <c r="AD97" s="21">
        <v>1446.15</v>
      </c>
      <c r="AE97" s="21">
        <v>1446.15</v>
      </c>
      <c r="AF97" s="21">
        <v>1446.15</v>
      </c>
      <c r="AG97" s="21">
        <v>1446.15</v>
      </c>
      <c r="AH97" s="21">
        <v>1446.15</v>
      </c>
      <c r="AI97" s="21">
        <v>1446.15</v>
      </c>
      <c r="AJ97" s="21">
        <v>1446.15</v>
      </c>
      <c r="AK97" s="21">
        <v>1446.15</v>
      </c>
      <c r="AL97" s="21">
        <v>1446.15</v>
      </c>
      <c r="AM97" s="21">
        <v>1446.15</v>
      </c>
      <c r="AN97" s="21">
        <v>1446.15</v>
      </c>
      <c r="AO97" s="21">
        <v>1446.15</v>
      </c>
      <c r="AQ97" s="25">
        <v>0</v>
      </c>
      <c r="AR97" s="4">
        <v>0</v>
      </c>
      <c r="AS97" s="4">
        <f t="shared" ref="AS97:AS99" si="190">+AR97-AQ97</f>
        <v>0</v>
      </c>
      <c r="AU97" s="21" cm="1">
        <f t="array" ref="AU97">SUMPRODUCT(AC97:AN97*AQ97/12)</f>
        <v>0</v>
      </c>
      <c r="AV97" s="21" cm="1">
        <f t="array" ref="AV97">SUMPRODUCT(AC97:AN97*AR97/12)</f>
        <v>0</v>
      </c>
      <c r="AW97" s="21">
        <f>+AV97-AU97</f>
        <v>0</v>
      </c>
      <c r="AX97" s="26">
        <v>0.99999800000000005</v>
      </c>
      <c r="AY97" s="21">
        <f>+AX97*AW97</f>
        <v>0</v>
      </c>
      <c r="AZ97" s="21">
        <f>(AC97*AS97*12+AD97*AS97*11+AE97*AS97*10+AF97*AS97*9+AG97*AS97*8+AH97*AS97*7+AI97*AS97*6+AJ97*AS97*5+AK97*AS97*4+AL97*AS97*3+AM97*AS97*2+AN97*AS97*1)/12/13*AX97+Z97</f>
        <v>0</v>
      </c>
      <c r="BA97" s="1"/>
      <c r="BB97" s="24">
        <v>1446.15</v>
      </c>
      <c r="BC97" s="21">
        <v>1446.15</v>
      </c>
      <c r="BD97" s="21">
        <v>1446.15</v>
      </c>
      <c r="BE97" s="21">
        <v>1446.15</v>
      </c>
      <c r="BF97" s="21">
        <v>1446.15</v>
      </c>
      <c r="BG97" s="21">
        <v>1446.15</v>
      </c>
      <c r="BH97" s="21">
        <v>1446.15</v>
      </c>
      <c r="BI97" s="21">
        <v>1446.15</v>
      </c>
      <c r="BJ97" s="21">
        <v>1446.15</v>
      </c>
      <c r="BK97" s="21">
        <v>1446.15</v>
      </c>
      <c r="BL97" s="21">
        <v>1446.15</v>
      </c>
      <c r="BM97" s="21">
        <v>1446.15</v>
      </c>
      <c r="BN97" s="21">
        <v>1446.15</v>
      </c>
      <c r="BP97" s="25">
        <v>0</v>
      </c>
      <c r="BQ97" s="4">
        <v>0</v>
      </c>
      <c r="BR97" s="4">
        <f t="shared" ref="BR97:BR99" si="191">+BQ97-BP97</f>
        <v>0</v>
      </c>
      <c r="BT97" s="21" cm="1">
        <f t="array" ref="BT97">SUMPRODUCT(BB97:BM97*BP97/12)</f>
        <v>0</v>
      </c>
      <c r="BU97" s="21" cm="1">
        <f t="array" ref="BU97">SUMPRODUCT(BB97:BM97*BQ97/12)</f>
        <v>0</v>
      </c>
      <c r="BV97" s="21">
        <f>+BU97-BT97</f>
        <v>0</v>
      </c>
      <c r="BW97" s="26">
        <v>1</v>
      </c>
      <c r="BX97" s="21">
        <f>+BW97*BV97</f>
        <v>0</v>
      </c>
      <c r="BY97" s="21">
        <f>(BB97*BR97*12+BC97*BR97*11+BD97*BR97*10+BE97*BR97*9+BF97*BR97*8+BG97*BR97*7+BH97*BR97*6+BI97*BR97*5+BJ97*BR97*4+BK97*BR97*3+BL97*BR97*2+BM97*BR97*1)/12/13*BW97+AY97+Z97</f>
        <v>0</v>
      </c>
      <c r="BZ97" s="1"/>
    </row>
    <row r="98" spans="1:78" s="21" customFormat="1" x14ac:dyDescent="0.2">
      <c r="A98" s="21">
        <f t="shared" si="140"/>
        <v>92</v>
      </c>
      <c r="B98" s="21" t="s">
        <v>96</v>
      </c>
      <c r="C98" s="22"/>
      <c r="D98" s="24">
        <v>4299.6710000000003</v>
      </c>
      <c r="E98" s="21">
        <v>4299.6710000000003</v>
      </c>
      <c r="F98" s="21">
        <v>4299.6710000000003</v>
      </c>
      <c r="G98" s="21">
        <v>4299.6710000000003</v>
      </c>
      <c r="H98" s="21">
        <v>4299.6710000000003</v>
      </c>
      <c r="I98" s="21">
        <v>4299.6710000000003</v>
      </c>
      <c r="J98" s="21">
        <v>4299.6710000000003</v>
      </c>
      <c r="K98" s="21">
        <v>4299.6710000000003</v>
      </c>
      <c r="L98" s="21">
        <v>4299.6710000000003</v>
      </c>
      <c r="M98" s="21">
        <v>4299.6710000000003</v>
      </c>
      <c r="N98" s="21">
        <v>4299.6710000000003</v>
      </c>
      <c r="O98" s="21">
        <v>4299.6710000000003</v>
      </c>
      <c r="P98" s="21">
        <v>4299.6710000000003</v>
      </c>
      <c r="R98" s="25">
        <v>0</v>
      </c>
      <c r="S98" s="4">
        <v>0</v>
      </c>
      <c r="T98" s="4">
        <f t="shared" si="189"/>
        <v>0</v>
      </c>
      <c r="V98" s="21" cm="1">
        <f t="array" ref="V98">SUMPRODUCT(D98:O98*R98/12)</f>
        <v>0</v>
      </c>
      <c r="W98" s="21" cm="1">
        <f t="array" ref="W98">SUMPRODUCT(D98:O98*S98/12)</f>
        <v>0</v>
      </c>
      <c r="X98" s="21">
        <f>+W98-V98</f>
        <v>0</v>
      </c>
      <c r="Y98" s="26">
        <v>0.99999800000000005</v>
      </c>
      <c r="Z98" s="21">
        <f>+Y98*X98</f>
        <v>0</v>
      </c>
      <c r="AA98" s="21">
        <f>(D98*T98*12+E98*T98*11+F98*T98*10+G98*T98*9+H98*T98*8+I98*T98*7+J98*T98*6+K98*T98*5+L98*T98*4+M98*T98*3+N98*T98*2+O98*T98*1)/12/13*Y98</f>
        <v>0</v>
      </c>
      <c r="AC98" s="24">
        <v>4299.6710000000003</v>
      </c>
      <c r="AD98" s="21">
        <v>4299.6710000000003</v>
      </c>
      <c r="AE98" s="21">
        <v>4299.6710000000003</v>
      </c>
      <c r="AF98" s="21">
        <v>4299.6710000000003</v>
      </c>
      <c r="AG98" s="21">
        <v>4299.6710000000003</v>
      </c>
      <c r="AH98" s="21">
        <v>4299.6710000000003</v>
      </c>
      <c r="AI98" s="21">
        <v>4299.6710000000003</v>
      </c>
      <c r="AJ98" s="21">
        <v>4299.6710000000003</v>
      </c>
      <c r="AK98" s="21">
        <v>4299.6710000000003</v>
      </c>
      <c r="AL98" s="21">
        <v>4299.6710000000003</v>
      </c>
      <c r="AM98" s="21">
        <v>4299.6710000000003</v>
      </c>
      <c r="AN98" s="21">
        <v>4299.6710000000003</v>
      </c>
      <c r="AO98" s="21">
        <v>4299.6710000000003</v>
      </c>
      <c r="AQ98" s="25">
        <v>0</v>
      </c>
      <c r="AR98" s="4">
        <v>0</v>
      </c>
      <c r="AS98" s="4">
        <f t="shared" si="190"/>
        <v>0</v>
      </c>
      <c r="AU98" s="21" cm="1">
        <f t="array" ref="AU98">SUMPRODUCT(AC98:AN98*AQ98/12)</f>
        <v>0</v>
      </c>
      <c r="AV98" s="21" cm="1">
        <f t="array" ref="AV98">SUMPRODUCT(AC98:AN98*AR98/12)</f>
        <v>0</v>
      </c>
      <c r="AW98" s="21">
        <f>+AV98-AU98</f>
        <v>0</v>
      </c>
      <c r="AX98" s="26">
        <v>0.99999800000000005</v>
      </c>
      <c r="AY98" s="21">
        <f>+AX98*AW98</f>
        <v>0</v>
      </c>
      <c r="AZ98" s="21">
        <f>(AC98*AS98*12+AD98*AS98*11+AE98*AS98*10+AF98*AS98*9+AG98*AS98*8+AH98*AS98*7+AI98*AS98*6+AJ98*AS98*5+AK98*AS98*4+AL98*AS98*3+AM98*AS98*2+AN98*AS98*1)/12/13*AX98+Z98</f>
        <v>0</v>
      </c>
      <c r="BA98" s="1"/>
      <c r="BB98" s="24">
        <v>4299.6710000000003</v>
      </c>
      <c r="BC98" s="21">
        <v>4299.6710000000003</v>
      </c>
      <c r="BD98" s="21">
        <v>4299.6710000000003</v>
      </c>
      <c r="BE98" s="21">
        <v>4299.6710000000003</v>
      </c>
      <c r="BF98" s="21">
        <v>4299.6710000000003</v>
      </c>
      <c r="BG98" s="21">
        <v>4299.6710000000003</v>
      </c>
      <c r="BH98" s="21">
        <v>4299.6710000000003</v>
      </c>
      <c r="BI98" s="21">
        <v>4299.6710000000003</v>
      </c>
      <c r="BJ98" s="21">
        <v>4299.6710000000003</v>
      </c>
      <c r="BK98" s="21">
        <v>4299.6710000000003</v>
      </c>
      <c r="BL98" s="21">
        <v>4299.6710000000003</v>
      </c>
      <c r="BM98" s="21">
        <v>4299.6710000000003</v>
      </c>
      <c r="BN98" s="21">
        <v>4299.6710000000003</v>
      </c>
      <c r="BP98" s="25">
        <v>0</v>
      </c>
      <c r="BQ98" s="4">
        <v>0</v>
      </c>
      <c r="BR98" s="4">
        <f t="shared" si="191"/>
        <v>0</v>
      </c>
      <c r="BT98" s="21" cm="1">
        <f t="array" ref="BT98">SUMPRODUCT(BB98:BM98*BP98/12)</f>
        <v>0</v>
      </c>
      <c r="BU98" s="21" cm="1">
        <f t="array" ref="BU98">SUMPRODUCT(BB98:BM98*BQ98/12)</f>
        <v>0</v>
      </c>
      <c r="BV98" s="21">
        <f>+BU98-BT98</f>
        <v>0</v>
      </c>
      <c r="BW98" s="26">
        <v>1</v>
      </c>
      <c r="BX98" s="21">
        <f>+BW98*BV98</f>
        <v>0</v>
      </c>
      <c r="BY98" s="21">
        <f>(BB98*BR98*12+BC98*BR98*11+BD98*BR98*10+BE98*BR98*9+BF98*BR98*8+BG98*BR98*7+BH98*BR98*6+BI98*BR98*5+BJ98*BR98*4+BK98*BR98*3+BL98*BR98*2+BM98*BR98*1)/12/13*BW98+AY98+Z98</f>
        <v>0</v>
      </c>
      <c r="BZ98" s="1"/>
    </row>
    <row r="99" spans="1:78" s="21" customFormat="1" x14ac:dyDescent="0.2">
      <c r="A99" s="21">
        <f t="shared" si="140"/>
        <v>93</v>
      </c>
      <c r="B99" s="21" t="s">
        <v>97</v>
      </c>
      <c r="C99" s="22"/>
      <c r="D99" s="24">
        <v>38839.612999999903</v>
      </c>
      <c r="E99" s="21">
        <v>38837.932999999903</v>
      </c>
      <c r="F99" s="21">
        <v>38836.252999999902</v>
      </c>
      <c r="G99" s="21">
        <v>38834.572999999902</v>
      </c>
      <c r="H99" s="21">
        <v>38832.892999999902</v>
      </c>
      <c r="I99" s="21">
        <v>38831.212999999902</v>
      </c>
      <c r="J99" s="21">
        <v>38829.532999999901</v>
      </c>
      <c r="K99" s="21">
        <v>38827.852999999901</v>
      </c>
      <c r="L99" s="21">
        <v>38826.172999999901</v>
      </c>
      <c r="M99" s="21">
        <v>38824.4929999999</v>
      </c>
      <c r="N99" s="21">
        <v>38822.8129999999</v>
      </c>
      <c r="O99" s="21">
        <v>38821.1329999999</v>
      </c>
      <c r="P99" s="21">
        <v>38819.452999999907</v>
      </c>
      <c r="R99" s="25">
        <v>0</v>
      </c>
      <c r="S99" s="4">
        <v>0</v>
      </c>
      <c r="T99" s="4">
        <f t="shared" si="189"/>
        <v>0</v>
      </c>
      <c r="V99" s="21" cm="1">
        <f t="array" ref="V99">SUMPRODUCT(D99:O99*R99/12)</f>
        <v>0</v>
      </c>
      <c r="W99" s="21" cm="1">
        <f t="array" ref="W99">SUMPRODUCT(D99:O99*S99/12)</f>
        <v>0</v>
      </c>
      <c r="X99" s="21">
        <f>+W99-V99</f>
        <v>0</v>
      </c>
      <c r="Y99" s="26">
        <v>0.99999800000000005</v>
      </c>
      <c r="Z99" s="21">
        <f>+Y99*X99</f>
        <v>0</v>
      </c>
      <c r="AA99" s="21">
        <f>(D99*T99*12+E99*T99*11+F99*T99*10+G99*T99*9+H99*T99*8+I99*T99*7+J99*T99*6+K99*T99*5+L99*T99*4+M99*T99*3+N99*T99*2+O99*T99*1)/12/13*Y99</f>
        <v>0</v>
      </c>
      <c r="AC99" s="24">
        <v>38819.452999999907</v>
      </c>
      <c r="AD99" s="21">
        <v>38817.772999999906</v>
      </c>
      <c r="AE99" s="21">
        <v>38816.092999999906</v>
      </c>
      <c r="AF99" s="21">
        <v>38814.412999999906</v>
      </c>
      <c r="AG99" s="21">
        <v>38812.732999999906</v>
      </c>
      <c r="AH99" s="21">
        <v>38811.052999999905</v>
      </c>
      <c r="AI99" s="21">
        <v>38809.372999999905</v>
      </c>
      <c r="AJ99" s="21">
        <v>38807.692999999905</v>
      </c>
      <c r="AK99" s="21">
        <v>38806.012999999904</v>
      </c>
      <c r="AL99" s="21">
        <v>38804.332999999904</v>
      </c>
      <c r="AM99" s="21">
        <v>38802.652999999904</v>
      </c>
      <c r="AN99" s="21">
        <v>38800.972999999904</v>
      </c>
      <c r="AO99" s="21">
        <v>38799.292999999903</v>
      </c>
      <c r="AQ99" s="25">
        <v>0</v>
      </c>
      <c r="AR99" s="4">
        <v>0</v>
      </c>
      <c r="AS99" s="4">
        <f t="shared" si="190"/>
        <v>0</v>
      </c>
      <c r="AU99" s="21" cm="1">
        <f t="array" ref="AU99">SUMPRODUCT(AC99:AN99*AQ99/12)</f>
        <v>0</v>
      </c>
      <c r="AV99" s="21" cm="1">
        <f t="array" ref="AV99">SUMPRODUCT(AC99:AN99*AR99/12)</f>
        <v>0</v>
      </c>
      <c r="AW99" s="21">
        <f>+AV99-AU99</f>
        <v>0</v>
      </c>
      <c r="AX99" s="26">
        <v>0.99999800000000005</v>
      </c>
      <c r="AY99" s="21">
        <f>+AX99*AW99</f>
        <v>0</v>
      </c>
      <c r="AZ99" s="21">
        <f>(AC99*AS99*12+AD99*AS99*11+AE99*AS99*10+AF99*AS99*9+AG99*AS99*8+AH99*AS99*7+AI99*AS99*6+AJ99*AS99*5+AK99*AS99*4+AL99*AS99*3+AM99*AS99*2+AN99*AS99*1)/12/13*AX99+Z99</f>
        <v>0</v>
      </c>
      <c r="BA99" s="1"/>
      <c r="BB99" s="24">
        <v>38799.292999999903</v>
      </c>
      <c r="BC99" s="21">
        <v>38797.612999999903</v>
      </c>
      <c r="BD99" s="21">
        <v>38795.932999999903</v>
      </c>
      <c r="BE99" s="21">
        <v>38794.252999999902</v>
      </c>
      <c r="BF99" s="21">
        <v>38792.572999999902</v>
      </c>
      <c r="BG99" s="21">
        <v>38790.892999999902</v>
      </c>
      <c r="BH99" s="21">
        <v>38789.212999999902</v>
      </c>
      <c r="BI99" s="21">
        <v>38787.532999999901</v>
      </c>
      <c r="BJ99" s="21">
        <v>38785.852999999901</v>
      </c>
      <c r="BK99" s="21">
        <v>38784.172999999901</v>
      </c>
      <c r="BL99" s="21">
        <v>38782.4929999999</v>
      </c>
      <c r="BM99" s="21">
        <v>38780.8129999999</v>
      </c>
      <c r="BN99" s="21">
        <v>38779.1329999999</v>
      </c>
      <c r="BP99" s="25">
        <v>0</v>
      </c>
      <c r="BQ99" s="4">
        <v>0</v>
      </c>
      <c r="BR99" s="4">
        <f t="shared" si="191"/>
        <v>0</v>
      </c>
      <c r="BT99" s="21" cm="1">
        <f t="array" ref="BT99">SUMPRODUCT(BB99:BM99*BP99/12)</f>
        <v>0</v>
      </c>
      <c r="BU99" s="21" cm="1">
        <f t="array" ref="BU99">SUMPRODUCT(BB99:BM99*BQ99/12)</f>
        <v>0</v>
      </c>
      <c r="BV99" s="21">
        <f>+BU99-BT99</f>
        <v>0</v>
      </c>
      <c r="BW99" s="26">
        <v>1</v>
      </c>
      <c r="BX99" s="21">
        <f>+BW99*BV99</f>
        <v>0</v>
      </c>
      <c r="BY99" s="21">
        <f>(BB99*BR99*12+BC99*BR99*11+BD99*BR99*10+BE99*BR99*9+BF99*BR99*8+BG99*BR99*7+BH99*BR99*6+BI99*BR99*5+BJ99*BR99*4+BK99*BR99*3+BL99*BR99*2+BM99*BR99*1)/12/13*BW99+AY99+Z99</f>
        <v>0</v>
      </c>
      <c r="BZ99" s="1"/>
    </row>
    <row r="100" spans="1:78" s="21" customFormat="1" x14ac:dyDescent="0.2">
      <c r="A100" s="21">
        <f t="shared" si="140"/>
        <v>94</v>
      </c>
      <c r="C100" s="22"/>
      <c r="D100" s="24"/>
      <c r="R100" s="4"/>
      <c r="S100" s="4"/>
      <c r="T100" s="4"/>
      <c r="AC100" s="24"/>
      <c r="AQ100" s="4"/>
      <c r="AR100" s="4"/>
      <c r="AS100" s="4"/>
      <c r="BA100" s="1"/>
      <c r="BB100" s="24"/>
      <c r="BP100" s="4"/>
      <c r="BQ100" s="4"/>
      <c r="BR100" s="4"/>
      <c r="BZ100" s="1"/>
    </row>
    <row r="101" spans="1:78" s="21" customFormat="1" x14ac:dyDescent="0.2">
      <c r="A101" s="21">
        <f t="shared" si="140"/>
        <v>95</v>
      </c>
      <c r="C101" s="22"/>
      <c r="D101" s="24"/>
      <c r="R101" s="4"/>
      <c r="S101" s="4"/>
      <c r="T101" s="4"/>
      <c r="AC101" s="24"/>
      <c r="AQ101" s="4"/>
      <c r="AR101" s="4"/>
      <c r="AS101" s="4"/>
      <c r="BA101" s="1"/>
      <c r="BB101" s="24"/>
      <c r="BP101" s="4"/>
      <c r="BQ101" s="4"/>
      <c r="BR101" s="4"/>
      <c r="BZ101" s="1"/>
    </row>
    <row r="102" spans="1:78" s="21" customFormat="1" x14ac:dyDescent="0.2">
      <c r="A102" s="21">
        <f t="shared" si="140"/>
        <v>96</v>
      </c>
      <c r="B102" s="33" t="s">
        <v>98</v>
      </c>
      <c r="C102" s="22"/>
      <c r="D102" s="34">
        <f>SUBTOTAL(9,D6:D99)</f>
        <v>6953167.9471838837</v>
      </c>
      <c r="E102" s="33">
        <f t="shared" ref="E102:P102" si="192">SUBTOTAL(9,E6:E99)</f>
        <v>6952101.4613505527</v>
      </c>
      <c r="F102" s="33">
        <f t="shared" si="192"/>
        <v>6951034.9755172171</v>
      </c>
      <c r="G102" s="33">
        <f t="shared" si="192"/>
        <v>6954663.0103960708</v>
      </c>
      <c r="H102" s="33">
        <f t="shared" si="192"/>
        <v>6956102.8601877941</v>
      </c>
      <c r="I102" s="33">
        <f t="shared" si="192"/>
        <v>6955434.5796501189</v>
      </c>
      <c r="J102" s="33">
        <f t="shared" si="192"/>
        <v>6963034.4009289602</v>
      </c>
      <c r="K102" s="33">
        <f t="shared" si="192"/>
        <v>6961186.7270801105</v>
      </c>
      <c r="L102" s="33">
        <f t="shared" si="192"/>
        <v>6979329.5341580315</v>
      </c>
      <c r="M102" s="33">
        <f t="shared" si="192"/>
        <v>6985205.7918880135</v>
      </c>
      <c r="N102" s="33">
        <f t="shared" si="192"/>
        <v>6983378.2785346983</v>
      </c>
      <c r="O102" s="33">
        <f t="shared" si="192"/>
        <v>6992072.6961499602</v>
      </c>
      <c r="P102" s="33">
        <f t="shared" si="192"/>
        <v>7048152.1958729373</v>
      </c>
      <c r="Q102" s="33"/>
      <c r="R102" s="35"/>
      <c r="S102" s="35"/>
      <c r="T102" s="35"/>
      <c r="U102" s="33"/>
      <c r="V102" s="33">
        <f>SUBTOTAL(9,V6:V97)</f>
        <v>325772.68047454394</v>
      </c>
      <c r="W102" s="33">
        <f>SUBTOTAL(9,W6:W97)</f>
        <v>313101.07326639618</v>
      </c>
      <c r="X102" s="33">
        <f>SUBTOTAL(9,X6:X97)</f>
        <v>-12671.607208147823</v>
      </c>
      <c r="Y102" s="33"/>
      <c r="Z102" s="33">
        <f>SUBTOTAL(9,Z6:Z94)</f>
        <v>-12671.581864933403</v>
      </c>
      <c r="AA102" s="33">
        <f>SUBTOTAL(9,AA6:AA94)</f>
        <v>-6346.324046001313</v>
      </c>
      <c r="AC102" s="34">
        <f>SUBTOTAL(9,AC6:AC99)</f>
        <v>7048152.1958729373</v>
      </c>
      <c r="AD102" s="33">
        <f t="shared" ref="AD102:AO102" si="193">SUBTOTAL(9,AD6:AD99)</f>
        <v>7046056.3033729363</v>
      </c>
      <c r="AE102" s="33">
        <f t="shared" si="193"/>
        <v>7043960.4108729381</v>
      </c>
      <c r="AF102" s="33">
        <f t="shared" si="193"/>
        <v>7043634.9557309458</v>
      </c>
      <c r="AG102" s="33">
        <f t="shared" si="193"/>
        <v>7042172.1685716799</v>
      </c>
      <c r="AH102" s="33">
        <f t="shared" si="193"/>
        <v>7043100.2090919781</v>
      </c>
      <c r="AI102" s="33">
        <f t="shared" si="193"/>
        <v>7057371.4202910988</v>
      </c>
      <c r="AJ102" s="33">
        <f t="shared" si="193"/>
        <v>7058352.6864077114</v>
      </c>
      <c r="AK102" s="33">
        <f t="shared" si="193"/>
        <v>7076765.080508478</v>
      </c>
      <c r="AL102" s="33">
        <f t="shared" si="193"/>
        <v>7075182.0063828593</v>
      </c>
      <c r="AM102" s="33">
        <f t="shared" si="193"/>
        <v>7073086.1138828583</v>
      </c>
      <c r="AN102" s="33">
        <f t="shared" si="193"/>
        <v>7076664.5701413089</v>
      </c>
      <c r="AO102" s="33">
        <f t="shared" si="193"/>
        <v>7157310.9005037313</v>
      </c>
      <c r="AP102" s="33"/>
      <c r="AQ102" s="35"/>
      <c r="AR102" s="35"/>
      <c r="AS102" s="35"/>
      <c r="AT102" s="33"/>
      <c r="AU102" s="33">
        <f>SUBTOTAL(9,AU6:AU94)</f>
        <v>324965.42969953915</v>
      </c>
      <c r="AV102" s="33">
        <f>SUBTOTAL(9,AV6:AV94)</f>
        <v>316192.00774532271</v>
      </c>
      <c r="AW102" s="33">
        <f>SUBTOTAL(9,AW6:AW94)</f>
        <v>-8773.4219542164137</v>
      </c>
      <c r="AX102" s="33"/>
      <c r="AY102" s="33">
        <f>SUBTOTAL(9,AY6:AY94)</f>
        <v>-8773.4044073725054</v>
      </c>
      <c r="AZ102" s="33">
        <f>SUBTOTAL(9,AZ6:AZ94)</f>
        <v>-17904.489309298962</v>
      </c>
      <c r="BA102" s="1"/>
      <c r="BB102" s="34">
        <f>SUBTOTAL(9,BB6:BB99)</f>
        <v>7157310.9005037313</v>
      </c>
      <c r="BC102" s="33">
        <f t="shared" ref="BC102:BN102" si="194">SUBTOTAL(9,BC6:BC99)</f>
        <v>7155215.0080037331</v>
      </c>
      <c r="BD102" s="33">
        <f t="shared" si="194"/>
        <v>7153119.115503733</v>
      </c>
      <c r="BE102" s="33">
        <f t="shared" si="194"/>
        <v>7151030.6968912296</v>
      </c>
      <c r="BF102" s="33">
        <f t="shared" si="194"/>
        <v>7148934.8043912323</v>
      </c>
      <c r="BG102" s="33">
        <f t="shared" si="194"/>
        <v>7150770.2740663318</v>
      </c>
      <c r="BH102" s="33">
        <f t="shared" si="194"/>
        <v>7163226.2452826658</v>
      </c>
      <c r="BI102" s="33">
        <f t="shared" si="194"/>
        <v>7164307.7838868247</v>
      </c>
      <c r="BJ102" s="33">
        <f t="shared" si="194"/>
        <v>7162489.4065115517</v>
      </c>
      <c r="BK102" s="33">
        <f t="shared" si="194"/>
        <v>7165081.9746375438</v>
      </c>
      <c r="BL102" s="33">
        <f t="shared" si="194"/>
        <v>7162986.0821375437</v>
      </c>
      <c r="BM102" s="33">
        <f t="shared" si="194"/>
        <v>7166207.9454529975</v>
      </c>
      <c r="BN102" s="33">
        <f t="shared" si="194"/>
        <v>7296090.8935811967</v>
      </c>
      <c r="BO102" s="33"/>
      <c r="BP102" s="35"/>
      <c r="BQ102" s="35"/>
      <c r="BR102" s="35"/>
      <c r="BS102" s="33"/>
      <c r="BT102" s="33">
        <f>SUBTOTAL(9,BT6:BT94)</f>
        <v>325966.0450404922</v>
      </c>
      <c r="BU102" s="33">
        <f>SUBTOTAL(9,BU6:BU94)</f>
        <v>320944.86011897237</v>
      </c>
      <c r="BV102" s="33">
        <f>SUBTOTAL(9,BV6:BV94)</f>
        <v>-5021.1849215199254</v>
      </c>
      <c r="BW102" s="33"/>
      <c r="BX102" s="33">
        <f>SUBTOTAL(9,BX6:BX94)</f>
        <v>-5021.1849215199254</v>
      </c>
      <c r="BY102" s="33">
        <f>SUBTOTAL(9,BY6:BY94)</f>
        <v>-23954.621631023256</v>
      </c>
      <c r="BZ102" s="1"/>
    </row>
    <row r="103" spans="1:78" s="21" customFormat="1" x14ac:dyDescent="0.2">
      <c r="A103" s="21">
        <f t="shared" si="140"/>
        <v>97</v>
      </c>
      <c r="C103" s="22"/>
      <c r="D103" s="24"/>
      <c r="R103" s="4"/>
      <c r="S103" s="4"/>
      <c r="T103" s="4"/>
      <c r="AC103" s="24"/>
      <c r="AQ103" s="4"/>
      <c r="AR103" s="4"/>
      <c r="AS103" s="4"/>
      <c r="BA103" s="1"/>
      <c r="BB103" s="24"/>
      <c r="BP103" s="4"/>
      <c r="BQ103" s="4"/>
      <c r="BR103" s="4"/>
      <c r="BZ103" s="1"/>
    </row>
    <row r="104" spans="1:78" s="21" customFormat="1" x14ac:dyDescent="0.2">
      <c r="A104" s="21">
        <f t="shared" si="140"/>
        <v>98</v>
      </c>
      <c r="B104" s="21" t="s">
        <v>99</v>
      </c>
      <c r="C104" s="22"/>
      <c r="D104" s="24">
        <v>47598.075862788479</v>
      </c>
      <c r="E104" s="21">
        <v>47563.215862788478</v>
      </c>
      <c r="F104" s="21">
        <v>47560.027489486762</v>
      </c>
      <c r="G104" s="21">
        <v>47525.167489486761</v>
      </c>
      <c r="H104" s="21">
        <v>48138.063807337428</v>
      </c>
      <c r="I104" s="21">
        <v>48288.744582616935</v>
      </c>
      <c r="J104" s="21">
        <v>49393.211836779272</v>
      </c>
      <c r="K104" s="21">
        <v>49368.254719809978</v>
      </c>
      <c r="L104" s="21">
        <v>49343.429514490592</v>
      </c>
      <c r="M104" s="21">
        <v>49308.569514490591</v>
      </c>
      <c r="N104" s="21">
        <v>49362.93558132324</v>
      </c>
      <c r="O104" s="21">
        <v>49328.075581323239</v>
      </c>
      <c r="P104" s="21">
        <v>50229.595909850024</v>
      </c>
      <c r="R104" s="25">
        <v>8.8999999999999999E-3</v>
      </c>
      <c r="S104" s="4">
        <v>2.5600000000000001E-2</v>
      </c>
      <c r="T104" s="4">
        <f t="shared" ref="T104:T108" si="195">+S104-R104</f>
        <v>1.67E-2</v>
      </c>
      <c r="V104" s="21" cm="1">
        <f t="array" ref="V104">SUMPRODUCT(D104:O104*R104/12)</f>
        <v>432.22684745001868</v>
      </c>
      <c r="W104" s="21" cm="1">
        <f t="array" ref="W104">SUMPRODUCT(D104:O104*S104/12)</f>
        <v>1243.2592465978066</v>
      </c>
      <c r="X104" s="21">
        <f>+W104-V104</f>
        <v>811.03239914778794</v>
      </c>
      <c r="Y104" s="26">
        <v>0.95211950599353834</v>
      </c>
      <c r="Z104" s="21">
        <f>+Y104*X104</f>
        <v>772.19976722134606</v>
      </c>
      <c r="AA104" s="21">
        <f>(D104*T104*12+E104*T104*11+F104*T104*10+G104*T104*9+H104*T104*8+I104*T104*7+J104*T104*6+K104*T104*5+L104*T104*4+M104*T104*3+N104*T104*2+O104*T104*1)/12/13*Y104</f>
        <v>382.97313099070141</v>
      </c>
      <c r="AC104" s="24">
        <v>50229.595909850024</v>
      </c>
      <c r="AD104" s="21">
        <v>50194.735909850024</v>
      </c>
      <c r="AE104" s="21">
        <v>50159.875909850023</v>
      </c>
      <c r="AF104" s="21">
        <v>50476.83504653359</v>
      </c>
      <c r="AG104" s="21">
        <v>50637.562616136856</v>
      </c>
      <c r="AH104" s="21">
        <v>50634.410600545678</v>
      </c>
      <c r="AI104" s="21">
        <v>50608.645376170243</v>
      </c>
      <c r="AJ104" s="21">
        <v>50573.785376170243</v>
      </c>
      <c r="AK104" s="21">
        <v>50538.925376170242</v>
      </c>
      <c r="AL104" s="21">
        <v>50504.065376170242</v>
      </c>
      <c r="AM104" s="21">
        <v>50469.205376170241</v>
      </c>
      <c r="AN104" s="21">
        <v>50434.34537617024</v>
      </c>
      <c r="AO104" s="21">
        <v>51141.125583216148</v>
      </c>
      <c r="AQ104" s="25">
        <v>8.8999999999999999E-3</v>
      </c>
      <c r="AR104" s="4">
        <v>2.5600000000000001E-2</v>
      </c>
      <c r="AS104" s="4">
        <f t="shared" ref="AS104:AS108" si="196">+AR104-AQ104</f>
        <v>1.67E-2</v>
      </c>
      <c r="AU104" s="21" cm="1">
        <f t="array" ref="AU104">SUMPRODUCT(AC104:AN104*AQ104/12)</f>
        <v>449.05097461859248</v>
      </c>
      <c r="AV104" s="21" cm="1">
        <f t="array" ref="AV104">SUMPRODUCT(AC104:AN104*AR104/12)</f>
        <v>1291.6522415995471</v>
      </c>
      <c r="AW104" s="21">
        <f>+AV104-AU104</f>
        <v>842.60126698095462</v>
      </c>
      <c r="AX104" s="26">
        <v>0.95239800000000008</v>
      </c>
      <c r="AY104" s="21">
        <f>+AX104*AW104</f>
        <v>802.49176147012724</v>
      </c>
      <c r="AZ104" s="21">
        <f>(AC104*AS104*12+AD104*AS104*11+AE104*AS104*10+AF104*AS104*9+AG104*AS104*8+AH104*AS104*7+AI104*AS104*6+AJ104*AS104*5+AK104*AS104*4+AL104*AS104*3+AM104*AS104*2+AN104*AS104*1)/12/13*AX104+X104*AX104</f>
        <v>1173.3031939771863</v>
      </c>
      <c r="BA104" s="1"/>
      <c r="BB104" s="24">
        <v>51141.125583216148</v>
      </c>
      <c r="BC104" s="21">
        <v>51106.265583216147</v>
      </c>
      <c r="BD104" s="21">
        <v>51071.405583216147</v>
      </c>
      <c r="BE104" s="21">
        <v>51068.220943871507</v>
      </c>
      <c r="BF104" s="21">
        <v>51127.718829577279</v>
      </c>
      <c r="BG104" s="21">
        <v>51222.856734507368</v>
      </c>
      <c r="BH104" s="21">
        <v>51212.34248571482</v>
      </c>
      <c r="BI104" s="21">
        <v>51177.48248571482</v>
      </c>
      <c r="BJ104" s="21">
        <v>51142.622485714826</v>
      </c>
      <c r="BK104" s="21">
        <v>51107.762485714826</v>
      </c>
      <c r="BL104" s="21">
        <v>51687.696974839644</v>
      </c>
      <c r="BM104" s="21">
        <v>51652.836974839644</v>
      </c>
      <c r="BN104" s="21">
        <v>53429.556429125943</v>
      </c>
      <c r="BP104" s="25">
        <v>8.8999999999999999E-3</v>
      </c>
      <c r="BQ104" s="4">
        <v>2.5600000000000001E-2</v>
      </c>
      <c r="BR104" s="4">
        <f t="shared" ref="BR104:BR108" si="197">+BQ104-BP104</f>
        <v>1.67E-2</v>
      </c>
      <c r="BT104" s="21" cm="1">
        <f t="array" ref="BT104">SUMPRODUCT(BB104:BM104*BP104/12)</f>
        <v>455.91610005302289</v>
      </c>
      <c r="BU104" s="21" cm="1">
        <f t="array" ref="BU104">SUMPRODUCT(BB104:BM104*BQ104/12)</f>
        <v>1311.3991192536387</v>
      </c>
      <c r="BV104" s="21">
        <f>+BU104-BT104</f>
        <v>855.48301920061579</v>
      </c>
      <c r="BW104" s="26">
        <v>0.95239800000000008</v>
      </c>
      <c r="BX104" s="21">
        <f>+BW104*BV104</f>
        <v>814.76031652062818</v>
      </c>
      <c r="BY104" s="21">
        <f t="shared" ref="BY104:BY108" si="198">(BB104*BR104*12+BC104*BR104*11+BD104*BR104*10+BE104*BR104*9+BF104*BR104*8+BG104*BR104*7+BH104*BR104*6+BI104*BR104*5+BJ104*BR104*4+BK104*BR104*3+BL104*BR104*2+BM104*BR104*1)/12/13*BW104+(AW104*BW104)+(X104*BW104)</f>
        <v>1981.7048372198503</v>
      </c>
      <c r="BZ104" s="1"/>
    </row>
    <row r="105" spans="1:78" s="21" customFormat="1" x14ac:dyDescent="0.2">
      <c r="A105" s="21">
        <f t="shared" si="140"/>
        <v>99</v>
      </c>
      <c r="B105" s="21" t="s">
        <v>100</v>
      </c>
      <c r="C105" s="22"/>
      <c r="D105" s="24">
        <v>232566.15393516191</v>
      </c>
      <c r="E105" s="21">
        <v>232520.57393516193</v>
      </c>
      <c r="F105" s="21">
        <v>232633.55755327872</v>
      </c>
      <c r="G105" s="21">
        <v>232587.9775532787</v>
      </c>
      <c r="H105" s="21">
        <v>234697.66457508077</v>
      </c>
      <c r="I105" s="21">
        <v>235526.84116470383</v>
      </c>
      <c r="J105" s="21">
        <v>238998.3640706944</v>
      </c>
      <c r="K105" s="21">
        <v>239002.36273547521</v>
      </c>
      <c r="L105" s="21">
        <v>239007.02181434451</v>
      </c>
      <c r="M105" s="21">
        <v>238961.44181434449</v>
      </c>
      <c r="N105" s="21">
        <v>239362.57104472569</v>
      </c>
      <c r="O105" s="21">
        <v>239316.9910447257</v>
      </c>
      <c r="P105" s="21">
        <v>243944.13813991589</v>
      </c>
      <c r="R105" s="25">
        <v>0.10369999999999999</v>
      </c>
      <c r="S105" s="4">
        <v>2.4799999999999999E-2</v>
      </c>
      <c r="T105" s="4">
        <f t="shared" si="195"/>
        <v>-7.8899999999999984E-2</v>
      </c>
      <c r="V105" s="21" cm="1">
        <f t="array" ref="V105">SUMPRODUCT(D105:O105*R105/12)</f>
        <v>24500.693646057429</v>
      </c>
      <c r="W105" s="21" cm="1">
        <f t="array" ref="W105">SUMPRODUCT(D105:O105*S105/12)</f>
        <v>5859.3751438980162</v>
      </c>
      <c r="X105" s="21">
        <f>+W105-V105</f>
        <v>-18641.318502159411</v>
      </c>
      <c r="Y105" s="26">
        <v>0.95211950599353834</v>
      </c>
      <c r="Z105" s="21">
        <f>+Y105*X105</f>
        <v>-17748.762963344223</v>
      </c>
      <c r="AA105" s="21">
        <f>(D105*T105*12+E105*T105*11+F105*T105*10+G105*T105*9+H105*T105*8+I105*T105*7+J105*T105*6+K105*T105*5+L105*T105*4+M105*T105*3+N105*T105*2+O105*T105*1)/12/13*Y105</f>
        <v>-8819.3368215031787</v>
      </c>
      <c r="AC105" s="24">
        <v>243944.13813991589</v>
      </c>
      <c r="AD105" s="21">
        <v>243898.55813991587</v>
      </c>
      <c r="AE105" s="21">
        <v>243852.97813991588</v>
      </c>
      <c r="AF105" s="21">
        <v>245545.7957941276</v>
      </c>
      <c r="AG105" s="21">
        <v>246468.4407082613</v>
      </c>
      <c r="AH105" s="21">
        <v>246581.60553491832</v>
      </c>
      <c r="AI105" s="21">
        <v>246581.55818566622</v>
      </c>
      <c r="AJ105" s="21">
        <v>246535.9781856662</v>
      </c>
      <c r="AK105" s="21">
        <v>246490.39818566621</v>
      </c>
      <c r="AL105" s="21">
        <v>246444.8181856662</v>
      </c>
      <c r="AM105" s="21">
        <v>246399.23818566621</v>
      </c>
      <c r="AN105" s="21">
        <v>246353.65818566619</v>
      </c>
      <c r="AO105" s="21">
        <v>250022.87029840931</v>
      </c>
      <c r="AQ105" s="25">
        <v>0.10369999999999999</v>
      </c>
      <c r="AR105" s="4">
        <v>2.4799999999999999E-2</v>
      </c>
      <c r="AS105" s="4">
        <f t="shared" si="196"/>
        <v>-7.8899999999999984E-2</v>
      </c>
      <c r="AU105" s="21" cm="1">
        <f t="array" ref="AU105">SUMPRODUCT(AC105:AN105*AQ105/12)</f>
        <v>25485.114672476506</v>
      </c>
      <c r="AV105" s="21" cm="1">
        <f t="array" ref="AV105">SUMPRODUCT(AC105:AN105*AR105/12)</f>
        <v>6094.8008088468423</v>
      </c>
      <c r="AW105" s="21">
        <f>+AV105-AU105</f>
        <v>-19390.313863629664</v>
      </c>
      <c r="AX105" s="26">
        <v>0.95239800000000008</v>
      </c>
      <c r="AY105" s="21">
        <f>+AX105*AW105</f>
        <v>-18467.296143093168</v>
      </c>
      <c r="AZ105" s="21">
        <f t="shared" ref="AZ105:AZ108" si="199">(AC105*AS105*12+AD105*AS105*11+AE105*AS105*10+AF105*AS105*9+AG105*AS105*8+AH105*AS105*7+AI105*AS105*6+AJ105*AS105*5+AK105*AS105*4+AL105*AS105*3+AM105*AS105*2+AN105*AS105*1)/12/13*AX105+X105*AX105</f>
        <v>-26970.24246189159</v>
      </c>
      <c r="BA105" s="1"/>
      <c r="BB105" s="24">
        <v>250022.87029840931</v>
      </c>
      <c r="BC105" s="21">
        <v>249977.29029840932</v>
      </c>
      <c r="BD105" s="21">
        <v>249931.71029840931</v>
      </c>
      <c r="BE105" s="21">
        <v>250044.71198678249</v>
      </c>
      <c r="BF105" s="21">
        <v>250471.53174852001</v>
      </c>
      <c r="BG105" s="21">
        <v>251076.78213599641</v>
      </c>
      <c r="BH105" s="21">
        <v>251153.05957700152</v>
      </c>
      <c r="BI105" s="21">
        <v>251107.4795770015</v>
      </c>
      <c r="BJ105" s="21">
        <v>251061.89957700152</v>
      </c>
      <c r="BK105" s="21">
        <v>251016.3195770015</v>
      </c>
      <c r="BL105" s="21">
        <v>254041.057882047</v>
      </c>
      <c r="BM105" s="21">
        <v>253995.47788204701</v>
      </c>
      <c r="BN105" s="21">
        <v>263018.80346573534</v>
      </c>
      <c r="BP105" s="25">
        <v>0.10369999999999999</v>
      </c>
      <c r="BQ105" s="4">
        <v>2.4799999999999999E-2</v>
      </c>
      <c r="BR105" s="4">
        <f t="shared" si="197"/>
        <v>-7.8899999999999984E-2</v>
      </c>
      <c r="BT105" s="21" cm="1">
        <f t="array" ref="BT105">SUMPRODUCT(BB105:BM105*BP105/12)</f>
        <v>26045.120815830465</v>
      </c>
      <c r="BU105" s="21" cm="1">
        <f t="array" ref="BU105">SUMPRODUCT(BB105:BM105*BQ105/12)</f>
        <v>6228.7270610664946</v>
      </c>
      <c r="BV105" s="21">
        <f>+BU105-BT105</f>
        <v>-19816.393754763973</v>
      </c>
      <c r="BW105" s="26">
        <v>0.95239800000000008</v>
      </c>
      <c r="BX105" s="21">
        <f>+BW105*BV105</f>
        <v>-18873.093779249699</v>
      </c>
      <c r="BY105" s="21">
        <f t="shared" si="198"/>
        <v>-45634.932720748518</v>
      </c>
      <c r="BZ105" s="1"/>
    </row>
    <row r="106" spans="1:78" s="21" customFormat="1" x14ac:dyDescent="0.2">
      <c r="A106" s="21">
        <f t="shared" si="140"/>
        <v>100</v>
      </c>
      <c r="B106" s="21" t="s">
        <v>101</v>
      </c>
      <c r="C106" s="22"/>
      <c r="D106" s="24">
        <v>164605.21628688404</v>
      </c>
      <c r="E106" s="21">
        <v>164549.08628688403</v>
      </c>
      <c r="F106" s="21">
        <v>164605.19637378395</v>
      </c>
      <c r="G106" s="21">
        <v>164549.06637378395</v>
      </c>
      <c r="H106" s="21">
        <v>166018.55350738726</v>
      </c>
      <c r="I106" s="21">
        <v>166581.62454187268</v>
      </c>
      <c r="J106" s="21">
        <v>169015.09442701389</v>
      </c>
      <c r="K106" s="21">
        <v>168994.05894434056</v>
      </c>
      <c r="L106" s="21">
        <v>168973.49093923596</v>
      </c>
      <c r="M106" s="21">
        <v>168917.36093923595</v>
      </c>
      <c r="N106" s="21">
        <v>169177.4364057387</v>
      </c>
      <c r="O106" s="21">
        <v>169121.30640573872</v>
      </c>
      <c r="P106" s="21">
        <v>172372.06704659629</v>
      </c>
      <c r="R106" s="25">
        <v>7.6499999999999999E-2</v>
      </c>
      <c r="S106" s="4">
        <v>2.64E-2</v>
      </c>
      <c r="T106" s="4">
        <f t="shared" si="195"/>
        <v>-5.0099999999999999E-2</v>
      </c>
      <c r="V106" s="21" cm="1">
        <f t="array" ref="V106">SUMPRODUCT(D106:O106*R106/12)</f>
        <v>12782.56025787836</v>
      </c>
      <c r="W106" s="21" cm="1">
        <f t="array" ref="W106">SUMPRODUCT(D106:O106*S106/12)</f>
        <v>4411.2364811501793</v>
      </c>
      <c r="X106" s="21">
        <f>+W106-V106</f>
        <v>-8371.3237767281807</v>
      </c>
      <c r="Y106" s="26">
        <v>0.95211950599353834</v>
      </c>
      <c r="Z106" s="21">
        <f>+Y106*X106</f>
        <v>-7970.500658810397</v>
      </c>
      <c r="AA106" s="21">
        <f>(D106*T106*12+E106*T106*11+F106*T106*10+G106*T106*9+H106*T106*8+I106*T106*7+J106*T106*6+K106*T106*5+L106*T106*4+M106*T106*3+N106*T106*2+O106*T106*1)/12/13*Y106</f>
        <v>-3961.5527154203073</v>
      </c>
      <c r="AC106" s="24">
        <v>172372.06704659629</v>
      </c>
      <c r="AD106" s="21">
        <v>172315.93704659629</v>
      </c>
      <c r="AE106" s="21">
        <v>172259.80704659628</v>
      </c>
      <c r="AF106" s="21">
        <v>173434.2116580318</v>
      </c>
      <c r="AG106" s="21">
        <v>174063.44527940729</v>
      </c>
      <c r="AH106" s="21">
        <v>174119.683864233</v>
      </c>
      <c r="AI106" s="21">
        <v>174095.78445489626</v>
      </c>
      <c r="AJ106" s="21">
        <v>174039.65445489628</v>
      </c>
      <c r="AK106" s="21">
        <v>173983.52445489628</v>
      </c>
      <c r="AL106" s="21">
        <v>173927.39445489628</v>
      </c>
      <c r="AM106" s="21">
        <v>173871.26445489627</v>
      </c>
      <c r="AN106" s="21">
        <v>173815.13445489627</v>
      </c>
      <c r="AO106" s="21">
        <v>176387.81988241148</v>
      </c>
      <c r="AQ106" s="25">
        <v>7.6499999999999999E-2</v>
      </c>
      <c r="AR106" s="4">
        <v>2.64E-2</v>
      </c>
      <c r="AS106" s="4">
        <f t="shared" si="196"/>
        <v>-5.0099999999999999E-2</v>
      </c>
      <c r="AU106" s="21" cm="1">
        <f t="array" ref="AU106">SUMPRODUCT(AC106:AN106*AQ106/12)</f>
        <v>13274.649167776595</v>
      </c>
      <c r="AV106" s="21" cm="1">
        <f t="array" ref="AV106">SUMPRODUCT(AC106:AN106*AR106/12)</f>
        <v>4581.0553990758453</v>
      </c>
      <c r="AW106" s="21">
        <f>+AV106-AU106</f>
        <v>-8693.5937687007499</v>
      </c>
      <c r="AX106" s="26">
        <v>0.95239800000000008</v>
      </c>
      <c r="AY106" s="21">
        <f>+AX106*AW106</f>
        <v>-8279.7613181230572</v>
      </c>
      <c r="AZ106" s="21">
        <f t="shared" si="199"/>
        <v>-12105.953634208407</v>
      </c>
      <c r="BA106" s="1"/>
      <c r="BB106" s="24">
        <v>176387.81988241148</v>
      </c>
      <c r="BC106" s="21">
        <v>176331.68988241148</v>
      </c>
      <c r="BD106" s="21">
        <v>176275.55988241147</v>
      </c>
      <c r="BE106" s="21">
        <v>176331.6828024062</v>
      </c>
      <c r="BF106" s="21">
        <v>176609.94357099888</v>
      </c>
      <c r="BG106" s="21">
        <v>177014.50743902987</v>
      </c>
      <c r="BH106" s="21">
        <v>177044.63490217668</v>
      </c>
      <c r="BI106" s="21">
        <v>176988.50490217668</v>
      </c>
      <c r="BJ106" s="21">
        <v>176932.37490217667</v>
      </c>
      <c r="BK106" s="21">
        <v>176876.24490217667</v>
      </c>
      <c r="BL106" s="21">
        <v>178993.45753879598</v>
      </c>
      <c r="BM106" s="21">
        <v>178937.32753879597</v>
      </c>
      <c r="BN106" s="21">
        <v>185300.09292615158</v>
      </c>
      <c r="BP106" s="25">
        <v>7.6499999999999999E-2</v>
      </c>
      <c r="BQ106" s="4">
        <v>2.64E-2</v>
      </c>
      <c r="BR106" s="4">
        <f t="shared" si="197"/>
        <v>-5.0099999999999999E-2</v>
      </c>
      <c r="BT106" s="21" cm="1">
        <f t="array" ref="BT106">SUMPRODUCT(BB106:BM106*BP106/12)</f>
        <v>13545.113894430546</v>
      </c>
      <c r="BU106" s="21" cm="1">
        <f t="array" ref="BU106">SUMPRODUCT(BB106:BM106*BQ106/12)</f>
        <v>4674.392245921129</v>
      </c>
      <c r="BV106" s="21">
        <f>+BU106-BT106</f>
        <v>-8870.7216485094177</v>
      </c>
      <c r="BW106" s="26">
        <v>0.95239800000000008</v>
      </c>
      <c r="BX106" s="21">
        <f>+BW106*BV106</f>
        <v>-8448.4575565970736</v>
      </c>
      <c r="BY106" s="21">
        <f t="shared" si="198"/>
        <v>-20467.588847635932</v>
      </c>
      <c r="BZ106" s="1"/>
    </row>
    <row r="107" spans="1:78" s="21" customFormat="1" x14ac:dyDescent="0.2">
      <c r="A107" s="21">
        <f t="shared" si="140"/>
        <v>101</v>
      </c>
      <c r="B107" s="21" t="s">
        <v>102</v>
      </c>
      <c r="C107" s="22"/>
      <c r="D107" s="24">
        <v>40416.331310380025</v>
      </c>
      <c r="E107" s="21">
        <v>40391.411310380026</v>
      </c>
      <c r="F107" s="21">
        <v>40393.844815103017</v>
      </c>
      <c r="G107" s="21">
        <v>40368.924815103019</v>
      </c>
      <c r="H107" s="21">
        <v>40715.805912387848</v>
      </c>
      <c r="I107" s="21">
        <v>40841.788495292618</v>
      </c>
      <c r="J107" s="21">
        <v>41423.597412052368</v>
      </c>
      <c r="K107" s="21">
        <v>41407.230132136261</v>
      </c>
      <c r="L107" s="21">
        <v>41390.976778984092</v>
      </c>
      <c r="M107" s="21">
        <v>41366.056778984093</v>
      </c>
      <c r="N107" s="21">
        <v>41418.197728955849</v>
      </c>
      <c r="O107" s="21">
        <v>41393.277728955851</v>
      </c>
      <c r="P107" s="21">
        <v>42174.819721561573</v>
      </c>
      <c r="R107" s="25">
        <v>5.5E-2</v>
      </c>
      <c r="S107" s="4">
        <v>2.2000000000000002E-2</v>
      </c>
      <c r="T107" s="4">
        <f t="shared" si="195"/>
        <v>-3.3000000000000002E-2</v>
      </c>
      <c r="V107" s="21" cm="1">
        <f t="array" ref="V107">SUMPRODUCT(D107:O107*R107/12)</f>
        <v>2252.8341147524438</v>
      </c>
      <c r="W107" s="21" cm="1">
        <f t="array" ref="W107">SUMPRODUCT(D107:O107*S107/12)</f>
        <v>901.13364590097774</v>
      </c>
      <c r="X107" s="21">
        <f>+W107-V107</f>
        <v>-1351.7004688514662</v>
      </c>
      <c r="Y107" s="26">
        <v>0.95211950599353834</v>
      </c>
      <c r="Z107" s="21">
        <f>+Y107*X107</f>
        <v>-1286.9803826540922</v>
      </c>
      <c r="AA107" s="21">
        <f>(D107*T107*12+E107*T107*11+F107*T107*10+G107*T107*9+H107*T107*8+I107*T107*7+J107*T107*6+K107*T107*5+L107*T107*4+M107*T107*3+N107*T107*2+O107*T107*1)/12/13*Y107</f>
        <v>-640.00989746535708</v>
      </c>
      <c r="AC107" s="24">
        <v>42174.819721561573</v>
      </c>
      <c r="AD107" s="21">
        <v>42149.899721561575</v>
      </c>
      <c r="AE107" s="21">
        <v>42124.979721561576</v>
      </c>
      <c r="AF107" s="21">
        <v>42399.947789417194</v>
      </c>
      <c r="AG107" s="21">
        <v>42542.054729792922</v>
      </c>
      <c r="AH107" s="21">
        <v>42544.51962864372</v>
      </c>
      <c r="AI107" s="21">
        <v>42527.454417120294</v>
      </c>
      <c r="AJ107" s="21">
        <v>42502.534417120296</v>
      </c>
      <c r="AK107" s="21">
        <v>42477.61441712029</v>
      </c>
      <c r="AL107" s="21">
        <v>42452.694417120292</v>
      </c>
      <c r="AM107" s="21">
        <v>42427.774417120294</v>
      </c>
      <c r="AN107" s="21">
        <v>42402.854417120296</v>
      </c>
      <c r="AO107" s="21">
        <v>43018.732329712475</v>
      </c>
      <c r="AQ107" s="25">
        <v>5.5E-2</v>
      </c>
      <c r="AR107" s="4">
        <v>2.2000000000000002E-2</v>
      </c>
      <c r="AS107" s="4">
        <f t="shared" si="196"/>
        <v>-3.3000000000000002E-2</v>
      </c>
      <c r="AU107" s="21" cm="1">
        <f t="array" ref="AU107">SUMPRODUCT(AC107:AN107*AQ107/12)</f>
        <v>2331.6660941532764</v>
      </c>
      <c r="AV107" s="21" cm="1">
        <f t="array" ref="AV107">SUMPRODUCT(AC107:AN107*AR107/12)</f>
        <v>932.66643766131074</v>
      </c>
      <c r="AW107" s="21">
        <f>+AV107-AU107</f>
        <v>-1398.9996564919657</v>
      </c>
      <c r="AX107" s="26">
        <v>0.95239800000000008</v>
      </c>
      <c r="AY107" s="21">
        <f>+AX107*AW107</f>
        <v>-1332.4044748436352</v>
      </c>
      <c r="AZ107" s="21">
        <f t="shared" si="199"/>
        <v>-1952.7979150492572</v>
      </c>
      <c r="BA107" s="1"/>
      <c r="BB107" s="24">
        <v>43018.732329712475</v>
      </c>
      <c r="BC107" s="21">
        <v>42993.812329712469</v>
      </c>
      <c r="BD107" s="21">
        <v>42968.892329712471</v>
      </c>
      <c r="BE107" s="21">
        <v>42971.328919815925</v>
      </c>
      <c r="BF107" s="21">
        <v>43027.901598948061</v>
      </c>
      <c r="BG107" s="21">
        <v>43115.254966193163</v>
      </c>
      <c r="BH107" s="21">
        <v>43111.356338261481</v>
      </c>
      <c r="BI107" s="21">
        <v>43086.436338261577</v>
      </c>
      <c r="BJ107" s="21">
        <v>43061.516338261572</v>
      </c>
      <c r="BK107" s="21">
        <v>43036.596338261574</v>
      </c>
      <c r="BL107" s="21">
        <v>43541.331444524185</v>
      </c>
      <c r="BM107" s="21">
        <v>43516.411444524187</v>
      </c>
      <c r="BN107" s="21">
        <v>45056.308600165874</v>
      </c>
      <c r="BP107" s="25">
        <v>5.5E-2</v>
      </c>
      <c r="BQ107" s="4">
        <v>2.2000000000000002E-2</v>
      </c>
      <c r="BR107" s="4">
        <f t="shared" si="197"/>
        <v>-3.3000000000000002E-2</v>
      </c>
      <c r="BT107" s="21" cm="1">
        <f t="array" ref="BT107">SUMPRODUCT(BB107:BM107*BP107/12)</f>
        <v>2371.6438657825333</v>
      </c>
      <c r="BU107" s="21" cm="1">
        <f t="array" ref="BU107">SUMPRODUCT(BB107:BM107*BQ107/12)</f>
        <v>948.65754631301365</v>
      </c>
      <c r="BV107" s="21">
        <f>+BU107-BT107</f>
        <v>-1422.9863194695197</v>
      </c>
      <c r="BW107" s="26">
        <v>0.95239800000000008</v>
      </c>
      <c r="BX107" s="21">
        <f>+BW107*BV107</f>
        <v>-1355.2493246901317</v>
      </c>
      <c r="BY107" s="21">
        <f t="shared" si="198"/>
        <v>-3296.2276443189876</v>
      </c>
      <c r="BZ107" s="1"/>
    </row>
    <row r="108" spans="1:78" s="21" customFormat="1" x14ac:dyDescent="0.2">
      <c r="A108" s="21">
        <f t="shared" si="140"/>
        <v>102</v>
      </c>
      <c r="B108" s="21" t="s">
        <v>103</v>
      </c>
      <c r="C108" s="22"/>
      <c r="D108" s="24">
        <v>10561.703422196688</v>
      </c>
      <c r="E108" s="21">
        <v>10557.953422196688</v>
      </c>
      <c r="F108" s="21">
        <v>10561.199224795211</v>
      </c>
      <c r="G108" s="21">
        <v>10557.449224795211</v>
      </c>
      <c r="H108" s="21">
        <v>10648.789462443587</v>
      </c>
      <c r="I108" s="21">
        <v>10683.633598752713</v>
      </c>
      <c r="J108" s="21">
        <v>10835.058015480845</v>
      </c>
      <c r="K108" s="21">
        <v>10833.495418594019</v>
      </c>
      <c r="L108" s="21">
        <v>10831.961959075852</v>
      </c>
      <c r="M108" s="21">
        <v>10828.211959075852</v>
      </c>
      <c r="N108" s="21">
        <v>10844.170702051075</v>
      </c>
      <c r="O108" s="21">
        <v>10840.420702051075</v>
      </c>
      <c r="P108" s="21">
        <v>11042.515438293245</v>
      </c>
      <c r="R108" s="25">
        <v>5.5300000000000002E-2</v>
      </c>
      <c r="S108" s="4">
        <v>2.3E-2</v>
      </c>
      <c r="T108" s="4">
        <f t="shared" si="195"/>
        <v>-3.2300000000000002E-2</v>
      </c>
      <c r="V108" s="21" cm="1">
        <f t="array" ref="V108">SUMPRODUCT(D108:O108*R108/12)</f>
        <v>592.55815043886969</v>
      </c>
      <c r="W108" s="21" cm="1">
        <f t="array" ref="W108">SUMPRODUCT(D108:O108*S108/12)</f>
        <v>246.45275696372522</v>
      </c>
      <c r="X108" s="21">
        <f>+W108-V108</f>
        <v>-346.10539347514447</v>
      </c>
      <c r="Y108" s="26">
        <v>0.95211950599353834</v>
      </c>
      <c r="Z108" s="21">
        <f>+Y108*X108</f>
        <v>-329.53369625725378</v>
      </c>
      <c r="AA108" s="21">
        <f>(D108*T108*12+E108*T108*11+F108*T108*10+G108*T108*9+H108*T108*8+I108*T108*7+J108*T108*6+K108*T108*5+L108*T108*4+M108*T108*3+N108*T108*2+O108*T108*1)/12/13*Y108</f>
        <v>-163.82166806507541</v>
      </c>
      <c r="AC108" s="24">
        <v>11042.515438293245</v>
      </c>
      <c r="AD108" s="21">
        <v>11038.765438293245</v>
      </c>
      <c r="AE108" s="21">
        <v>11035.015438293245</v>
      </c>
      <c r="AF108" s="21">
        <v>11107.963676578534</v>
      </c>
      <c r="AG108" s="21">
        <v>11146.931909628798</v>
      </c>
      <c r="AH108" s="21">
        <v>11150.185830538667</v>
      </c>
      <c r="AI108" s="21">
        <v>11148.444759531003</v>
      </c>
      <c r="AJ108" s="21">
        <v>11144.694759531003</v>
      </c>
      <c r="AK108" s="21">
        <v>11140.944759531003</v>
      </c>
      <c r="AL108" s="21">
        <v>11137.194759531003</v>
      </c>
      <c r="AM108" s="21">
        <v>11133.444759531003</v>
      </c>
      <c r="AN108" s="21">
        <v>11129.694759531003</v>
      </c>
      <c r="AO108" s="21">
        <v>11289.81917487389</v>
      </c>
      <c r="AQ108" s="25">
        <v>5.5300000000000002E-2</v>
      </c>
      <c r="AR108" s="4">
        <v>2.3E-2</v>
      </c>
      <c r="AS108" s="4">
        <f t="shared" si="196"/>
        <v>-3.2300000000000002E-2</v>
      </c>
      <c r="AU108" s="21" cm="1">
        <f t="array" ref="AU108">SUMPRODUCT(AC108:AN108*AQ108/12)</f>
        <v>614.54796123094081</v>
      </c>
      <c r="AV108" s="21" cm="1">
        <f t="array" ref="AV108">SUMPRODUCT(AC108:AN108*AR108/12)</f>
        <v>255.59860955355583</v>
      </c>
      <c r="AW108" s="21">
        <f>+AV108-AU108</f>
        <v>-358.94935167738498</v>
      </c>
      <c r="AX108" s="26">
        <v>0.95239800000000008</v>
      </c>
      <c r="AY108" s="21">
        <f>+AX108*AW108</f>
        <v>-341.86264463883811</v>
      </c>
      <c r="AZ108" s="21">
        <f t="shared" si="199"/>
        <v>-500.29688971265773</v>
      </c>
      <c r="BA108" s="1"/>
      <c r="BB108" s="24">
        <v>11289.81917487389</v>
      </c>
      <c r="BC108" s="21">
        <v>11286.06917487389</v>
      </c>
      <c r="BD108" s="21">
        <v>11282.31917487389</v>
      </c>
      <c r="BE108" s="21">
        <v>11285.565803019119</v>
      </c>
      <c r="BF108" s="21">
        <v>11302.65809258407</v>
      </c>
      <c r="BG108" s="21">
        <v>11327.62274591827</v>
      </c>
      <c r="BH108" s="21">
        <v>11329.249101083269</v>
      </c>
      <c r="BI108" s="21">
        <v>11325.499101083269</v>
      </c>
      <c r="BJ108" s="21">
        <v>11321.749101083269</v>
      </c>
      <c r="BK108" s="21">
        <v>11317.999101083269</v>
      </c>
      <c r="BL108" s="21">
        <v>11449.71208770149</v>
      </c>
      <c r="BM108" s="21">
        <v>11445.96208770149</v>
      </c>
      <c r="BN108" s="21">
        <v>11842.09132620805</v>
      </c>
      <c r="BP108" s="25">
        <v>5.5300000000000002E-2</v>
      </c>
      <c r="BQ108" s="4">
        <v>2.3E-2</v>
      </c>
      <c r="BR108" s="4">
        <f t="shared" si="197"/>
        <v>-3.2300000000000002E-2</v>
      </c>
      <c r="BT108" s="21" cm="1">
        <f t="array" ref="BT108">SUMPRODUCT(BB108:BM108*BP108/12)</f>
        <v>626.56846903725989</v>
      </c>
      <c r="BU108" s="21" cm="1">
        <f t="array" ref="BU108">SUMPRODUCT(BB108:BM108*BQ108/12)</f>
        <v>260.59809742960181</v>
      </c>
      <c r="BV108" s="21">
        <f>+BU108-BT108</f>
        <v>-365.97037160765808</v>
      </c>
      <c r="BW108" s="26">
        <v>0.95239800000000008</v>
      </c>
      <c r="BX108" s="21">
        <f>+BW108*BV108</f>
        <v>-348.54944997839038</v>
      </c>
      <c r="BY108" s="21">
        <f t="shared" si="198"/>
        <v>-845.40351226808104</v>
      </c>
      <c r="BZ108" s="1"/>
    </row>
    <row r="109" spans="1:78" s="21" customFormat="1" x14ac:dyDescent="0.2">
      <c r="A109" s="21">
        <f t="shared" si="140"/>
        <v>103</v>
      </c>
      <c r="B109" s="21" t="s">
        <v>104</v>
      </c>
      <c r="C109" s="22"/>
      <c r="D109" s="27">
        <f t="shared" ref="D109:P109" si="200">SUBTOTAL(9,D104:D108)</f>
        <v>495747.48081741109</v>
      </c>
      <c r="E109" s="28">
        <f t="shared" si="200"/>
        <v>495582.24081741116</v>
      </c>
      <c r="F109" s="28">
        <f t="shared" si="200"/>
        <v>495753.82545644767</v>
      </c>
      <c r="G109" s="28">
        <f t="shared" si="200"/>
        <v>495588.58545644762</v>
      </c>
      <c r="H109" s="28">
        <f t="shared" si="200"/>
        <v>500218.87726463692</v>
      </c>
      <c r="I109" s="28">
        <f t="shared" si="200"/>
        <v>501922.63238323876</v>
      </c>
      <c r="J109" s="28">
        <f t="shared" si="200"/>
        <v>509665.32576202083</v>
      </c>
      <c r="K109" s="28">
        <f t="shared" si="200"/>
        <v>509605.40195035603</v>
      </c>
      <c r="L109" s="28">
        <f t="shared" si="200"/>
        <v>509546.88100613095</v>
      </c>
      <c r="M109" s="28">
        <f t="shared" si="200"/>
        <v>509381.64100613096</v>
      </c>
      <c r="N109" s="28">
        <f t="shared" si="200"/>
        <v>510165.31146279455</v>
      </c>
      <c r="O109" s="28">
        <f t="shared" si="200"/>
        <v>510000.07146279461</v>
      </c>
      <c r="P109" s="28">
        <f t="shared" si="200"/>
        <v>519763.13625621697</v>
      </c>
      <c r="R109" s="4"/>
      <c r="S109" s="4"/>
      <c r="T109" s="4"/>
      <c r="V109" s="28">
        <f>SUBTOTAL(9,V104:V108)</f>
        <v>40560.873016577119</v>
      </c>
      <c r="W109" s="28">
        <f>SUBTOTAL(9,W104:W108)</f>
        <v>12661.457274510705</v>
      </c>
      <c r="X109" s="28">
        <f>SUBTOTAL(9,X104:X108)</f>
        <v>-27899.415742066409</v>
      </c>
      <c r="Y109" s="26"/>
      <c r="Z109" s="28">
        <f>SUBTOTAL(9,Z104:Z108)</f>
        <v>-26563.577933844619</v>
      </c>
      <c r="AA109" s="28">
        <f>SUBTOTAL(9,AA104:AA108)</f>
        <v>-13201.747971463217</v>
      </c>
      <c r="AC109" s="27">
        <f t="shared" ref="AC109:AO109" si="201">SUBTOTAL(9,AC104:AC108)</f>
        <v>519763.13625621697</v>
      </c>
      <c r="AD109" s="28">
        <f t="shared" si="201"/>
        <v>519597.89625621703</v>
      </c>
      <c r="AE109" s="28">
        <f t="shared" si="201"/>
        <v>519432.65625621699</v>
      </c>
      <c r="AF109" s="28">
        <f t="shared" si="201"/>
        <v>522964.75396468869</v>
      </c>
      <c r="AG109" s="28">
        <f t="shared" si="201"/>
        <v>524858.43524322729</v>
      </c>
      <c r="AH109" s="28">
        <f t="shared" si="201"/>
        <v>525030.40545887942</v>
      </c>
      <c r="AI109" s="28">
        <f t="shared" si="201"/>
        <v>524961.887193384</v>
      </c>
      <c r="AJ109" s="28">
        <f t="shared" si="201"/>
        <v>524796.64719338401</v>
      </c>
      <c r="AK109" s="28">
        <f t="shared" si="201"/>
        <v>524631.40719338402</v>
      </c>
      <c r="AL109" s="28">
        <f t="shared" si="201"/>
        <v>524466.16719338403</v>
      </c>
      <c r="AM109" s="28">
        <f t="shared" si="201"/>
        <v>524300.92719338392</v>
      </c>
      <c r="AN109" s="28">
        <f t="shared" si="201"/>
        <v>524135.68719338399</v>
      </c>
      <c r="AO109" s="28">
        <f t="shared" si="201"/>
        <v>531860.36726862332</v>
      </c>
      <c r="AQ109" s="4"/>
      <c r="AR109" s="4"/>
      <c r="AS109" s="4"/>
      <c r="AU109" s="28">
        <f>SUBTOTAL(9,AU104:AU108)</f>
        <v>42155.028870255912</v>
      </c>
      <c r="AV109" s="28">
        <f>SUBTOTAL(9,AV104:AV108)</f>
        <v>13155.7734967371</v>
      </c>
      <c r="AW109" s="28">
        <f>SUBTOTAL(9,AW104:AW108)</f>
        <v>-28999.255373518808</v>
      </c>
      <c r="AX109" s="26"/>
      <c r="AY109" s="28">
        <f>SUBTOTAL(9,AY104:AY108)</f>
        <v>-27618.83281922857</v>
      </c>
      <c r="AZ109" s="28">
        <f>SUBTOTAL(9,AZ104:AZ108)</f>
        <v>-40355.98770688472</v>
      </c>
      <c r="BA109" s="1"/>
      <c r="BB109" s="27">
        <f t="shared" ref="BB109:BN109" si="202">SUBTOTAL(9,BB104:BB108)</f>
        <v>531860.36726862332</v>
      </c>
      <c r="BC109" s="28">
        <f t="shared" si="202"/>
        <v>531695.12726862321</v>
      </c>
      <c r="BD109" s="28">
        <f t="shared" si="202"/>
        <v>531529.88726862334</v>
      </c>
      <c r="BE109" s="28">
        <f t="shared" si="202"/>
        <v>531701.51045589533</v>
      </c>
      <c r="BF109" s="28">
        <f t="shared" si="202"/>
        <v>532539.75384062831</v>
      </c>
      <c r="BG109" s="28">
        <f t="shared" si="202"/>
        <v>533757.02402164508</v>
      </c>
      <c r="BH109" s="28">
        <f t="shared" si="202"/>
        <v>533850.64240423776</v>
      </c>
      <c r="BI109" s="28">
        <f t="shared" si="202"/>
        <v>533685.40240423789</v>
      </c>
      <c r="BJ109" s="28">
        <f t="shared" si="202"/>
        <v>533520.1624042379</v>
      </c>
      <c r="BK109" s="28">
        <f t="shared" si="202"/>
        <v>533354.92240423779</v>
      </c>
      <c r="BL109" s="28">
        <f t="shared" si="202"/>
        <v>539713.25592790835</v>
      </c>
      <c r="BM109" s="28">
        <f t="shared" si="202"/>
        <v>539548.01592790836</v>
      </c>
      <c r="BN109" s="28">
        <f t="shared" si="202"/>
        <v>558646.85274738679</v>
      </c>
      <c r="BP109" s="4"/>
      <c r="BQ109" s="4"/>
      <c r="BR109" s="4"/>
      <c r="BT109" s="28">
        <f>SUBTOTAL(9,BT104:BT108)</f>
        <v>43044.36314513383</v>
      </c>
      <c r="BU109" s="28">
        <f>SUBTOTAL(9,BU104:BU108)</f>
        <v>13423.774069983878</v>
      </c>
      <c r="BV109" s="28">
        <f>SUBTOTAL(9,BV104:BV108)</f>
        <v>-29620.589075149954</v>
      </c>
      <c r="BW109" s="26"/>
      <c r="BX109" s="28">
        <f>SUBTOTAL(9,BX104:BX108)</f>
        <v>-28210.589793994666</v>
      </c>
      <c r="BY109" s="28">
        <f>SUBTOTAL(9,BY104:BY108)</f>
        <v>-68262.447887751667</v>
      </c>
      <c r="BZ109" s="1"/>
    </row>
    <row r="110" spans="1:78" s="21" customFormat="1" x14ac:dyDescent="0.2">
      <c r="A110" s="21">
        <f t="shared" si="140"/>
        <v>104</v>
      </c>
      <c r="C110" s="22"/>
      <c r="D110" s="24"/>
      <c r="R110" s="4"/>
      <c r="S110" s="4"/>
      <c r="T110" s="4"/>
      <c r="AC110" s="24"/>
      <c r="AQ110" s="4"/>
      <c r="AR110" s="4"/>
      <c r="AS110" s="4"/>
      <c r="BA110" s="1"/>
      <c r="BB110" s="24"/>
      <c r="BP110" s="4"/>
      <c r="BQ110" s="4"/>
      <c r="BR110" s="4"/>
      <c r="BZ110" s="1"/>
    </row>
    <row r="111" spans="1:78" s="21" customFormat="1" x14ac:dyDescent="0.2">
      <c r="A111" s="21">
        <f t="shared" si="140"/>
        <v>105</v>
      </c>
      <c r="B111" s="21" t="s">
        <v>105</v>
      </c>
      <c r="C111" s="22"/>
      <c r="D111" s="24">
        <v>12006.526498551964</v>
      </c>
      <c r="E111" s="21">
        <v>12004.386498551965</v>
      </c>
      <c r="F111" s="21">
        <v>12002.246498551965</v>
      </c>
      <c r="G111" s="21">
        <v>12000.106498551964</v>
      </c>
      <c r="H111" s="21">
        <v>11997.966498551965</v>
      </c>
      <c r="I111" s="21">
        <v>14234.271944654371</v>
      </c>
      <c r="J111" s="21">
        <v>14232.131944654369</v>
      </c>
      <c r="K111" s="21">
        <v>14229.99194465437</v>
      </c>
      <c r="L111" s="21">
        <v>14227.851944654371</v>
      </c>
      <c r="M111" s="21">
        <v>14225.711944654369</v>
      </c>
      <c r="N111" s="21">
        <v>14223.57194465437</v>
      </c>
      <c r="O111" s="21">
        <v>14221.43194465437</v>
      </c>
      <c r="P111" s="21">
        <v>15572.7746533229</v>
      </c>
      <c r="R111" s="25">
        <v>3.3399999999999999E-2</v>
      </c>
      <c r="S111" s="4">
        <v>3.4500000000000003E-2</v>
      </c>
      <c r="T111" s="4">
        <f>+S111-R111</f>
        <v>1.1000000000000038E-3</v>
      </c>
      <c r="V111" s="21" cm="1">
        <f t="array" ref="V111">SUMPRODUCT(D111:O111*R111/12)</f>
        <v>444.23724582653085</v>
      </c>
      <c r="W111" s="21" cm="1">
        <f t="array" ref="W111">SUMPRODUCT(D111:O111*S111/12)</f>
        <v>458.86781380285368</v>
      </c>
      <c r="X111" s="21">
        <f t="shared" ref="X111:X117" si="203">+W111-V111</f>
        <v>14.630567976322823</v>
      </c>
      <c r="Y111" s="26">
        <v>0.95211950599353834</v>
      </c>
      <c r="Z111" s="21">
        <f t="shared" ref="Z111:Z117" si="204">+Y111*X111</f>
        <v>13.930049154021368</v>
      </c>
      <c r="AA111" s="21">
        <f t="shared" ref="AA111:AA117" si="205">(D111*T111*12+E111*T111*11+F111*T111*10+G111*T111*9+H111*T111*8+I111*T111*7+J111*T111*6+K111*T111*5+L111*T111*4+M111*T111*3+N111*T111*2+O111*T111*1)/12/13*Y111</f>
        <v>6.7040861385804007</v>
      </c>
      <c r="AC111" s="24">
        <v>15572.7746533229</v>
      </c>
      <c r="AD111" s="21">
        <v>15570.634653322899</v>
      </c>
      <c r="AE111" s="21">
        <v>15568.494653322899</v>
      </c>
      <c r="AF111" s="21">
        <v>15566.3546533229</v>
      </c>
      <c r="AG111" s="21">
        <v>15564.214653322899</v>
      </c>
      <c r="AH111" s="21">
        <v>15562.074653322899</v>
      </c>
      <c r="AI111" s="21">
        <v>15559.9346533229</v>
      </c>
      <c r="AJ111" s="21">
        <v>15557.794653322901</v>
      </c>
      <c r="AK111" s="21">
        <v>15555.654653322899</v>
      </c>
      <c r="AL111" s="21">
        <v>15553.5146533229</v>
      </c>
      <c r="AM111" s="21">
        <v>15551.3746533229</v>
      </c>
      <c r="AN111" s="21">
        <v>15549.234653322899</v>
      </c>
      <c r="AO111" s="21">
        <v>15547.0946533229</v>
      </c>
      <c r="AQ111" s="25">
        <v>3.3399999999999999E-2</v>
      </c>
      <c r="AR111" s="4">
        <v>3.4500000000000003E-2</v>
      </c>
      <c r="AS111" s="4">
        <f>+AR111-AQ111</f>
        <v>1.1000000000000038E-3</v>
      </c>
      <c r="AU111" s="21" cm="1">
        <f t="array" ref="AU111">SUMPRODUCT(AC111:AN111*AQ111/12)</f>
        <v>519.73755542098479</v>
      </c>
      <c r="AV111" s="21" cm="1">
        <f t="array" ref="AV111">SUMPRODUCT(AC111:AN111*AR111/12)</f>
        <v>536.85466053964012</v>
      </c>
      <c r="AW111" s="21">
        <f t="shared" ref="AW111:AW117" si="206">+AV111-AU111</f>
        <v>17.117105118655331</v>
      </c>
      <c r="AX111" s="26">
        <v>0.95239800000000008</v>
      </c>
      <c r="AY111" s="21">
        <f t="shared" ref="AY111:AY117" si="207">+AX111*AW111</f>
        <v>16.302296680797102</v>
      </c>
      <c r="AZ111" s="21">
        <f t="shared" ref="AZ111:AZ117" si="208">(AC111*AS111*12+AD111*AS111*11+AE111*AS111*10+AF111*AS111*9+AG111*AS111*8+AH111*AS111*7+AI111*AS111*6+AJ111*AS111*5+AK111*AS111*4+AL111*AS111*3+AM111*AS111*2+AN111*AS111*1)/12/13*AX111+X111*AX111</f>
        <v>22.087327136063415</v>
      </c>
      <c r="BA111" s="1"/>
      <c r="BB111" s="24">
        <v>15547.0946533229</v>
      </c>
      <c r="BC111" s="21">
        <v>15544.9546533229</v>
      </c>
      <c r="BD111" s="21">
        <v>15542.814653322899</v>
      </c>
      <c r="BE111" s="21">
        <v>15540.6746533229</v>
      </c>
      <c r="BF111" s="21">
        <v>15838.38664592544</v>
      </c>
      <c r="BG111" s="21">
        <v>15836.246645925439</v>
      </c>
      <c r="BH111" s="21">
        <v>15992.960563231301</v>
      </c>
      <c r="BI111" s="21">
        <v>15990.8205632313</v>
      </c>
      <c r="BJ111" s="21">
        <v>15988.680563231301</v>
      </c>
      <c r="BK111" s="21">
        <v>15986.540563231301</v>
      </c>
      <c r="BL111" s="21">
        <v>15984.4005632313</v>
      </c>
      <c r="BM111" s="21">
        <v>15982.260563231301</v>
      </c>
      <c r="BN111" s="21">
        <v>16254.33207916118</v>
      </c>
      <c r="BP111" s="25">
        <v>3.3399999999999999E-2</v>
      </c>
      <c r="BQ111" s="4">
        <v>3.4500000000000003E-2</v>
      </c>
      <c r="BR111" s="4">
        <f>+BQ111-BP111</f>
        <v>1.1000000000000038E-3</v>
      </c>
      <c r="BT111" s="21" cm="1">
        <f t="array" ref="BT111">SUMPRODUCT(BB111:BM111*BP111/12)</f>
        <v>528.20940820860926</v>
      </c>
      <c r="BU111" s="21" cm="1">
        <f t="array" ref="BU111">SUMPRODUCT(BB111:BM111*BQ111/12)</f>
        <v>545.60552644302459</v>
      </c>
      <c r="BV111" s="21">
        <f t="shared" ref="BV111:BV117" si="209">+BU111-BT111</f>
        <v>17.396118234415326</v>
      </c>
      <c r="BW111" s="26">
        <v>0.95239800000000008</v>
      </c>
      <c r="BX111" s="21">
        <f t="shared" ref="BX111:BX117" si="210">+BW111*BV111</f>
        <v>16.568028214220689</v>
      </c>
      <c r="BY111" s="21">
        <f t="shared" ref="BY111:BY117" si="211">(BB111*BR111*12+BC111*BR111*11+BD111*BR111*10+BE111*BR111*9+BF111*BR111*8+BG111*BR111*7+BH111*BR111*6+BI111*BR111*5+BJ111*BR111*4+BK111*BR111*3+BL111*BR111*2+BM111*BR111*1)/12/13*BW111+(AW111*BW111)+(X111*BW111)</f>
        <v>38.47106801215088</v>
      </c>
      <c r="BZ111" s="1"/>
    </row>
    <row r="112" spans="1:78" s="21" customFormat="1" x14ac:dyDescent="0.2">
      <c r="A112" s="21">
        <f t="shared" si="140"/>
        <v>106</v>
      </c>
      <c r="B112" s="21" t="s">
        <v>106</v>
      </c>
      <c r="C112" s="22"/>
      <c r="D112" s="24">
        <v>5651.5903033720742</v>
      </c>
      <c r="E112" s="21">
        <v>5651.290303372074</v>
      </c>
      <c r="F112" s="21">
        <v>5650.9903033720739</v>
      </c>
      <c r="G112" s="21">
        <v>5650.6903033720737</v>
      </c>
      <c r="H112" s="21">
        <v>5650.3903033720735</v>
      </c>
      <c r="I112" s="21">
        <v>6349.1435070294501</v>
      </c>
      <c r="J112" s="21">
        <v>6348.8435070294508</v>
      </c>
      <c r="K112" s="21">
        <v>6348.5435070294507</v>
      </c>
      <c r="L112" s="21">
        <v>6348.2435070294505</v>
      </c>
      <c r="M112" s="21">
        <v>6347.9435070294503</v>
      </c>
      <c r="N112" s="21">
        <v>6347.6435070294501</v>
      </c>
      <c r="O112" s="21">
        <v>6347.3435070294508</v>
      </c>
      <c r="P112" s="21">
        <v>6974.1260241861</v>
      </c>
      <c r="R112" s="25">
        <v>9.6199999999999994E-2</v>
      </c>
      <c r="S112" s="4">
        <v>7.2999999999999995E-2</v>
      </c>
      <c r="T112" s="4">
        <f t="shared" ref="T112:T117" si="212">+S112-R112</f>
        <v>-2.3199999999999998E-2</v>
      </c>
      <c r="V112" s="21" cm="1">
        <f t="array" ref="V112">SUMPRODUCT(D112:O112*R112/12)</f>
        <v>582.7527927962999</v>
      </c>
      <c r="W112" s="21" cm="1">
        <f t="array" ref="W112">SUMPRODUCT(D112:O112*S112/12)</f>
        <v>442.21365773523792</v>
      </c>
      <c r="X112" s="21">
        <f t="shared" si="203"/>
        <v>-140.53913506106198</v>
      </c>
      <c r="Y112" s="26">
        <v>0.95211950599353834</v>
      </c>
      <c r="Z112" s="21">
        <f t="shared" si="204"/>
        <v>-133.8100518470975</v>
      </c>
      <c r="AA112" s="21">
        <f t="shared" si="205"/>
        <v>-65.178880128577973</v>
      </c>
      <c r="AC112" s="24">
        <v>6974.1260241861</v>
      </c>
      <c r="AD112" s="21">
        <v>6973.8260241860999</v>
      </c>
      <c r="AE112" s="21">
        <v>6973.5260241860997</v>
      </c>
      <c r="AF112" s="21">
        <v>6973.2260241860995</v>
      </c>
      <c r="AG112" s="21">
        <v>6972.9260241861002</v>
      </c>
      <c r="AH112" s="21">
        <v>6972.6260241861</v>
      </c>
      <c r="AI112" s="21">
        <v>6972.3260241860999</v>
      </c>
      <c r="AJ112" s="21">
        <v>6972.0260241860997</v>
      </c>
      <c r="AK112" s="21">
        <v>6971.7260241860995</v>
      </c>
      <c r="AL112" s="21">
        <v>6971.4260241861002</v>
      </c>
      <c r="AM112" s="21">
        <v>6971.1260241861</v>
      </c>
      <c r="AN112" s="21">
        <v>6970.8260241860999</v>
      </c>
      <c r="AO112" s="21">
        <v>6970.5260241860997</v>
      </c>
      <c r="AQ112" s="25">
        <v>9.6199999999999994E-2</v>
      </c>
      <c r="AR112" s="4">
        <v>7.2999999999999995E-2</v>
      </c>
      <c r="AS112" s="4">
        <f t="shared" ref="AS112:AS117" si="213">+AR112-AQ112</f>
        <v>-2.3199999999999998E-2</v>
      </c>
      <c r="AU112" s="21" cm="1">
        <f t="array" ref="AU112">SUMPRODUCT(AC112:AN112*AQ112/12)</f>
        <v>670.75219352670274</v>
      </c>
      <c r="AV112" s="21" cm="1">
        <f t="array" ref="AV112">SUMPRODUCT(AC112:AN112*AR112/12)</f>
        <v>508.99074976558524</v>
      </c>
      <c r="AW112" s="21">
        <f t="shared" si="206"/>
        <v>-161.7614437611175</v>
      </c>
      <c r="AX112" s="26">
        <v>0.95239800000000008</v>
      </c>
      <c r="AY112" s="21">
        <f t="shared" si="207"/>
        <v>-154.0612755152008</v>
      </c>
      <c r="AZ112" s="21">
        <f t="shared" si="208"/>
        <v>-210.8859052107257</v>
      </c>
      <c r="BA112" s="1"/>
      <c r="BB112" s="24">
        <v>6970.5260241860997</v>
      </c>
      <c r="BC112" s="21">
        <v>6970.2260241860995</v>
      </c>
      <c r="BD112" s="21">
        <v>6969.9260241861002</v>
      </c>
      <c r="BE112" s="21">
        <v>6969.6260241861</v>
      </c>
      <c r="BF112" s="21">
        <v>7112.1848179812096</v>
      </c>
      <c r="BG112" s="21">
        <v>7111.8848179812094</v>
      </c>
      <c r="BH112" s="21">
        <v>7187.8869547752893</v>
      </c>
      <c r="BI112" s="21">
        <v>7187.58695477529</v>
      </c>
      <c r="BJ112" s="21">
        <v>7187.2869547752898</v>
      </c>
      <c r="BK112" s="21">
        <v>7186.9869547752896</v>
      </c>
      <c r="BL112" s="21">
        <v>7186.6869547752895</v>
      </c>
      <c r="BM112" s="21">
        <v>7186.3869547752893</v>
      </c>
      <c r="BN112" s="21">
        <v>7318.7903556280999</v>
      </c>
      <c r="BP112" s="25">
        <v>9.6199999999999994E-2</v>
      </c>
      <c r="BQ112" s="4">
        <v>7.2999999999999995E-2</v>
      </c>
      <c r="BR112" s="4">
        <f t="shared" ref="BR112:BR117" si="214">+BQ112-BP112</f>
        <v>-2.3199999999999998E-2</v>
      </c>
      <c r="BT112" s="21" cm="1">
        <f t="array" ref="BT112">SUMPRODUCT(BB112:BM112*BP112/12)</f>
        <v>683.23801694855763</v>
      </c>
      <c r="BU112" s="21" cm="1">
        <f t="array" ref="BU112">SUMPRODUCT(BB112:BM112*BQ112/12)</f>
        <v>518.4654390565978</v>
      </c>
      <c r="BV112" s="21">
        <f t="shared" si="209"/>
        <v>-164.77257789195983</v>
      </c>
      <c r="BW112" s="26">
        <v>0.95239800000000008</v>
      </c>
      <c r="BX112" s="21">
        <f t="shared" si="210"/>
        <v>-156.92907363914676</v>
      </c>
      <c r="BY112" s="21">
        <f t="shared" si="211"/>
        <v>-365.86279849262559</v>
      </c>
      <c r="BZ112" s="1"/>
    </row>
    <row r="113" spans="1:78" s="21" customFormat="1" x14ac:dyDescent="0.2">
      <c r="A113" s="21">
        <f t="shared" si="140"/>
        <v>107</v>
      </c>
      <c r="B113" s="21" t="s">
        <v>107</v>
      </c>
      <c r="C113" s="22"/>
      <c r="D113" s="24">
        <v>31070.538448742314</v>
      </c>
      <c r="E113" s="21">
        <v>31061.248448742313</v>
      </c>
      <c r="F113" s="21">
        <v>31051.958448742316</v>
      </c>
      <c r="G113" s="21">
        <v>31042.668448742315</v>
      </c>
      <c r="H113" s="21">
        <v>31033.378448742315</v>
      </c>
      <c r="I113" s="21">
        <v>34687.425410077805</v>
      </c>
      <c r="J113" s="21">
        <v>34678.135410077804</v>
      </c>
      <c r="K113" s="21">
        <v>34668.845410077804</v>
      </c>
      <c r="L113" s="21">
        <v>34659.555410077803</v>
      </c>
      <c r="M113" s="21">
        <v>34650.265410077802</v>
      </c>
      <c r="N113" s="21">
        <v>34640.975410077801</v>
      </c>
      <c r="O113" s="21">
        <v>34631.6854100778</v>
      </c>
      <c r="P113" s="21">
        <v>37908.575271189628</v>
      </c>
      <c r="R113" s="25">
        <v>6.4699999999999994E-2</v>
      </c>
      <c r="S113" s="4">
        <v>7.4900000000000008E-2</v>
      </c>
      <c r="T113" s="4">
        <f t="shared" si="212"/>
        <v>1.0200000000000015E-2</v>
      </c>
      <c r="V113" s="21" cm="1">
        <f t="array" ref="V113">SUMPRODUCT(D113:O113*R113/12)</f>
        <v>2145.2184336160312</v>
      </c>
      <c r="W113" s="21" cm="1">
        <f t="array" ref="W113">SUMPRODUCT(D113:O113*S113/12)</f>
        <v>2483.4136117131493</v>
      </c>
      <c r="X113" s="21">
        <f t="shared" si="203"/>
        <v>338.19517809711806</v>
      </c>
      <c r="Y113" s="26">
        <v>0.95211950599353834</v>
      </c>
      <c r="Z113" s="21">
        <f t="shared" si="204"/>
        <v>322.00222589922475</v>
      </c>
      <c r="AA113" s="21">
        <f t="shared" si="205"/>
        <v>157.09281341296847</v>
      </c>
      <c r="AC113" s="24">
        <v>37908.575271189628</v>
      </c>
      <c r="AD113" s="21">
        <v>37899.285271189627</v>
      </c>
      <c r="AE113" s="21">
        <v>37889.995271189633</v>
      </c>
      <c r="AF113" s="21">
        <v>37880.705271189632</v>
      </c>
      <c r="AG113" s="21">
        <v>37871.415271189631</v>
      </c>
      <c r="AH113" s="21">
        <v>37862.12527118963</v>
      </c>
      <c r="AI113" s="21">
        <v>37852.83527118963</v>
      </c>
      <c r="AJ113" s="21">
        <v>37843.545271189629</v>
      </c>
      <c r="AK113" s="21">
        <v>37834.255271189628</v>
      </c>
      <c r="AL113" s="21">
        <v>37824.965271189627</v>
      </c>
      <c r="AM113" s="21">
        <v>37815.675271189633</v>
      </c>
      <c r="AN113" s="21">
        <v>37806.385271189632</v>
      </c>
      <c r="AO113" s="21">
        <v>37797.095271189632</v>
      </c>
      <c r="AQ113" s="25">
        <v>6.4699999999999994E-2</v>
      </c>
      <c r="AR113" s="4">
        <v>7.4900000000000008E-2</v>
      </c>
      <c r="AS113" s="4">
        <f t="shared" si="213"/>
        <v>1.0200000000000015E-2</v>
      </c>
      <c r="AU113" s="21" cm="1">
        <f t="array" ref="AU113">SUMPRODUCT(AC113:AN113*AQ113/12)</f>
        <v>2449.3789735459691</v>
      </c>
      <c r="AV113" s="21" cm="1">
        <f t="array" ref="AV113">SUMPRODUCT(AC113:AN113*AR113/12)</f>
        <v>2835.5252723121034</v>
      </c>
      <c r="AW113" s="21">
        <f t="shared" si="206"/>
        <v>386.14629876613435</v>
      </c>
      <c r="AX113" s="26">
        <v>0.95239800000000008</v>
      </c>
      <c r="AY113" s="21">
        <f t="shared" si="207"/>
        <v>367.76496265226888</v>
      </c>
      <c r="AZ113" s="21">
        <f t="shared" si="208"/>
        <v>506.06161927435073</v>
      </c>
      <c r="BA113" s="1"/>
      <c r="BB113" s="24">
        <v>37797.095271189632</v>
      </c>
      <c r="BC113" s="21">
        <v>37787.805271189631</v>
      </c>
      <c r="BD113" s="21">
        <v>37778.51527118963</v>
      </c>
      <c r="BE113" s="21">
        <v>37769.225271189629</v>
      </c>
      <c r="BF113" s="21">
        <v>38508.573171311364</v>
      </c>
      <c r="BG113" s="21">
        <v>38499.283171311363</v>
      </c>
      <c r="BH113" s="21">
        <v>38889.846850739661</v>
      </c>
      <c r="BI113" s="21">
        <v>38880.55685073966</v>
      </c>
      <c r="BJ113" s="21">
        <v>38871.266850739659</v>
      </c>
      <c r="BK113" s="21">
        <v>38861.976850739658</v>
      </c>
      <c r="BL113" s="21">
        <v>38852.686850739658</v>
      </c>
      <c r="BM113" s="21">
        <v>38843.396850739657</v>
      </c>
      <c r="BN113" s="21">
        <v>39529.525050649179</v>
      </c>
      <c r="BP113" s="25">
        <v>6.4699999999999994E-2</v>
      </c>
      <c r="BQ113" s="4">
        <v>7.4900000000000008E-2</v>
      </c>
      <c r="BR113" s="4">
        <f t="shared" si="214"/>
        <v>1.0200000000000015E-2</v>
      </c>
      <c r="BT113" s="21" cm="1">
        <f t="array" ref="BT113">SUMPRODUCT(BB113:BM113*BP113/12)</f>
        <v>2487.3927321673914</v>
      </c>
      <c r="BU113" s="21" cm="1">
        <f t="array" ref="BU113">SUMPRODUCT(BB113:BM113*BQ113/12)</f>
        <v>2879.5319264194386</v>
      </c>
      <c r="BV113" s="21">
        <f t="shared" si="209"/>
        <v>392.13919425204722</v>
      </c>
      <c r="BW113" s="26">
        <v>0.95239800000000008</v>
      </c>
      <c r="BX113" s="21">
        <f t="shared" si="210"/>
        <v>373.4725843272613</v>
      </c>
      <c r="BY113" s="21">
        <f t="shared" si="211"/>
        <v>875.48628811259562</v>
      </c>
      <c r="BZ113" s="1"/>
    </row>
    <row r="114" spans="1:78" s="21" customFormat="1" x14ac:dyDescent="0.2">
      <c r="A114" s="21">
        <f t="shared" si="140"/>
        <v>108</v>
      </c>
      <c r="B114" s="21" t="s">
        <v>108</v>
      </c>
      <c r="C114" s="22"/>
      <c r="D114" s="24">
        <v>23463.9</v>
      </c>
      <c r="E114" s="21">
        <v>23463.9</v>
      </c>
      <c r="F114" s="21">
        <v>23463.9</v>
      </c>
      <c r="G114" s="21">
        <v>23463.9</v>
      </c>
      <c r="H114" s="21">
        <v>23463.9</v>
      </c>
      <c r="I114" s="21">
        <v>23463.9</v>
      </c>
      <c r="J114" s="21">
        <v>23463.9</v>
      </c>
      <c r="K114" s="21">
        <v>23463.9</v>
      </c>
      <c r="L114" s="21">
        <v>23463.9</v>
      </c>
      <c r="M114" s="21">
        <v>23463.9</v>
      </c>
      <c r="N114" s="21">
        <v>23463.9</v>
      </c>
      <c r="O114" s="21">
        <v>23463.9</v>
      </c>
      <c r="P114" s="21">
        <v>23463.9</v>
      </c>
      <c r="R114" s="25">
        <v>0.12789999999999999</v>
      </c>
      <c r="S114" s="4">
        <v>0.1535</v>
      </c>
      <c r="T114" s="4">
        <f t="shared" si="212"/>
        <v>2.5600000000000012E-2</v>
      </c>
      <c r="V114" s="21" cm="1">
        <f t="array" ref="V114">SUMPRODUCT(D114:O114*R114/12)</f>
        <v>3001.0328099999992</v>
      </c>
      <c r="W114" s="21" cm="1">
        <f t="array" ref="W114">SUMPRODUCT(D114:O114*S114/12)</f>
        <v>3601.70865</v>
      </c>
      <c r="X114" s="21">
        <f t="shared" si="203"/>
        <v>600.67584000000079</v>
      </c>
      <c r="Y114" s="26">
        <v>0.95211950599353834</v>
      </c>
      <c r="Z114" s="21">
        <f t="shared" si="204"/>
        <v>571.91518404305441</v>
      </c>
      <c r="AA114" s="21">
        <f t="shared" si="205"/>
        <v>285.95759202152698</v>
      </c>
      <c r="AC114" s="24">
        <v>23463.9</v>
      </c>
      <c r="AD114" s="21">
        <v>23463.9</v>
      </c>
      <c r="AE114" s="21">
        <v>23463.9</v>
      </c>
      <c r="AF114" s="21">
        <v>23463.9</v>
      </c>
      <c r="AG114" s="21">
        <v>23463.9</v>
      </c>
      <c r="AH114" s="21">
        <v>23463.9</v>
      </c>
      <c r="AI114" s="21">
        <v>23463.9</v>
      </c>
      <c r="AJ114" s="21">
        <v>23463.9</v>
      </c>
      <c r="AK114" s="21">
        <v>23463.9</v>
      </c>
      <c r="AL114" s="21">
        <v>23463.9</v>
      </c>
      <c r="AM114" s="21">
        <v>23463.9</v>
      </c>
      <c r="AN114" s="21">
        <v>23463.9</v>
      </c>
      <c r="AO114" s="21">
        <v>23463.9</v>
      </c>
      <c r="AQ114" s="25">
        <v>0.12789999999999999</v>
      </c>
      <c r="AR114" s="4">
        <v>0.1535</v>
      </c>
      <c r="AS114" s="4">
        <f t="shared" si="213"/>
        <v>2.5600000000000012E-2</v>
      </c>
      <c r="AU114" s="21" cm="1">
        <f t="array" ref="AU114">SUMPRODUCT(AC114:AN114*AQ114/12)</f>
        <v>3001.0328099999992</v>
      </c>
      <c r="AV114" s="21" cm="1">
        <f t="array" ref="AV114">SUMPRODUCT(AC114:AN114*AR114/12)</f>
        <v>3601.70865</v>
      </c>
      <c r="AW114" s="21">
        <f t="shared" si="206"/>
        <v>600.67584000000079</v>
      </c>
      <c r="AX114" s="26">
        <v>0.95239800000000008</v>
      </c>
      <c r="AY114" s="21">
        <f t="shared" si="207"/>
        <v>572.0824686643208</v>
      </c>
      <c r="AZ114" s="21">
        <f t="shared" si="208"/>
        <v>858.12370299648092</v>
      </c>
      <c r="BA114" s="1"/>
      <c r="BB114" s="24">
        <v>23463.9</v>
      </c>
      <c r="BC114" s="21">
        <v>23463.9</v>
      </c>
      <c r="BD114" s="21">
        <v>23463.9</v>
      </c>
      <c r="BE114" s="21">
        <v>23463.9</v>
      </c>
      <c r="BF114" s="21">
        <v>23463.9</v>
      </c>
      <c r="BG114" s="21">
        <v>23463.9</v>
      </c>
      <c r="BH114" s="21">
        <v>23463.9</v>
      </c>
      <c r="BI114" s="21">
        <v>23463.9</v>
      </c>
      <c r="BJ114" s="21">
        <v>23463.9</v>
      </c>
      <c r="BK114" s="21">
        <v>23463.9</v>
      </c>
      <c r="BL114" s="21">
        <v>23463.9</v>
      </c>
      <c r="BM114" s="21">
        <v>23463.9</v>
      </c>
      <c r="BN114" s="21">
        <v>23463.9</v>
      </c>
      <c r="BP114" s="25">
        <v>0.12789999999999999</v>
      </c>
      <c r="BQ114" s="4">
        <v>0.1535</v>
      </c>
      <c r="BR114" s="4">
        <f t="shared" si="214"/>
        <v>2.5600000000000012E-2</v>
      </c>
      <c r="BT114" s="21" cm="1">
        <f t="array" ref="BT114">SUMPRODUCT(BB114:BM114*BP114/12)</f>
        <v>3001.0328099999992</v>
      </c>
      <c r="BU114" s="21" cm="1">
        <f t="array" ref="BU114">SUMPRODUCT(BB114:BM114*BQ114/12)</f>
        <v>3601.70865</v>
      </c>
      <c r="BV114" s="21">
        <f t="shared" si="209"/>
        <v>600.67584000000079</v>
      </c>
      <c r="BW114" s="26">
        <v>0.95239800000000008</v>
      </c>
      <c r="BX114" s="21">
        <f t="shared" si="210"/>
        <v>572.0824686643208</v>
      </c>
      <c r="BY114" s="21">
        <f t="shared" si="211"/>
        <v>1430.2061716608018</v>
      </c>
      <c r="BZ114" s="1"/>
    </row>
    <row r="115" spans="1:78" s="21" customFormat="1" x14ac:dyDescent="0.2">
      <c r="A115" s="21">
        <f t="shared" si="140"/>
        <v>109</v>
      </c>
      <c r="B115" s="21" t="s">
        <v>109</v>
      </c>
      <c r="C115" s="22"/>
      <c r="D115" s="24">
        <v>10850.296568393129</v>
      </c>
      <c r="E115" s="21">
        <v>10850.296568393129</v>
      </c>
      <c r="F115" s="21">
        <v>10850.296568393129</v>
      </c>
      <c r="G115" s="21">
        <v>10850.296568393129</v>
      </c>
      <c r="H115" s="21">
        <v>10850.296568393129</v>
      </c>
      <c r="I115" s="21">
        <v>12191.306731917552</v>
      </c>
      <c r="J115" s="21">
        <v>12191.306731917552</v>
      </c>
      <c r="K115" s="21">
        <v>12191.306731917552</v>
      </c>
      <c r="L115" s="21">
        <v>12191.306731917552</v>
      </c>
      <c r="M115" s="21">
        <v>12191.306731917552</v>
      </c>
      <c r="N115" s="21">
        <v>12191.306731917552</v>
      </c>
      <c r="O115" s="21">
        <v>12191.306731917552</v>
      </c>
      <c r="P115" s="21">
        <v>13394.25396757298</v>
      </c>
      <c r="R115" s="25">
        <v>7.7100000000000002E-2</v>
      </c>
      <c r="S115" s="4">
        <v>6.7699999999999996E-2</v>
      </c>
      <c r="T115" s="4">
        <f t="shared" si="212"/>
        <v>-9.4000000000000056E-3</v>
      </c>
      <c r="V115" s="21" cm="1">
        <f t="array" ref="V115">SUMPRODUCT(D115:O115*R115/12)</f>
        <v>896.86979752762136</v>
      </c>
      <c r="W115" s="21" cm="1">
        <f t="array" ref="W115">SUMPRODUCT(D115:O115*S115/12)</f>
        <v>787.52380405473366</v>
      </c>
      <c r="X115" s="21">
        <f t="shared" si="203"/>
        <v>-109.3459934728877</v>
      </c>
      <c r="Y115" s="26">
        <v>0.95211950599353834</v>
      </c>
      <c r="Z115" s="21">
        <f t="shared" si="204"/>
        <v>-104.1104532877785</v>
      </c>
      <c r="AA115" s="21">
        <f t="shared" si="205"/>
        <v>-50.708855373291371</v>
      </c>
      <c r="AC115" s="24">
        <v>13394.25396757298</v>
      </c>
      <c r="AD115" s="21">
        <v>13394.25396757298</v>
      </c>
      <c r="AE115" s="21">
        <v>13394.25396757298</v>
      </c>
      <c r="AF115" s="21">
        <v>13394.25396757298</v>
      </c>
      <c r="AG115" s="21">
        <v>13394.25396757298</v>
      </c>
      <c r="AH115" s="21">
        <v>13394.25396757298</v>
      </c>
      <c r="AI115" s="21">
        <v>13394.25396757298</v>
      </c>
      <c r="AJ115" s="21">
        <v>13394.25396757298</v>
      </c>
      <c r="AK115" s="21">
        <v>13394.25396757298</v>
      </c>
      <c r="AL115" s="21">
        <v>13394.25396757298</v>
      </c>
      <c r="AM115" s="21">
        <v>13394.25396757298</v>
      </c>
      <c r="AN115" s="21">
        <v>13394.25396757298</v>
      </c>
      <c r="AO115" s="21">
        <v>13394.25396757298</v>
      </c>
      <c r="AQ115" s="25">
        <v>7.7100000000000002E-2</v>
      </c>
      <c r="AR115" s="4">
        <v>6.7699999999999996E-2</v>
      </c>
      <c r="AS115" s="4">
        <f t="shared" si="213"/>
        <v>-9.4000000000000056E-3</v>
      </c>
      <c r="AU115" s="21" cm="1">
        <f t="array" ref="AU115">SUMPRODUCT(AC115:AN115*AQ115/12)</f>
        <v>1032.696980899877</v>
      </c>
      <c r="AV115" s="21" cm="1">
        <f t="array" ref="AV115">SUMPRODUCT(AC115:AN115*AR115/12)</f>
        <v>906.79099360469093</v>
      </c>
      <c r="AW115" s="21">
        <f t="shared" si="206"/>
        <v>-125.90598729518604</v>
      </c>
      <c r="AX115" s="26">
        <v>0.95239800000000008</v>
      </c>
      <c r="AY115" s="21">
        <f t="shared" si="207"/>
        <v>-119.91261048796061</v>
      </c>
      <c r="AZ115" s="21">
        <f t="shared" si="208"/>
        <v>-164.09721073557165</v>
      </c>
      <c r="BA115" s="1"/>
      <c r="BB115" s="24">
        <v>13394.25396757298</v>
      </c>
      <c r="BC115" s="21">
        <v>13394.25396757298</v>
      </c>
      <c r="BD115" s="21">
        <v>13394.25396757298</v>
      </c>
      <c r="BE115" s="21">
        <v>13394.25396757298</v>
      </c>
      <c r="BF115" s="21">
        <v>13668.301471243431</v>
      </c>
      <c r="BG115" s="21">
        <v>13668.301471243431</v>
      </c>
      <c r="BH115" s="21">
        <v>13814.67240623929</v>
      </c>
      <c r="BI115" s="21">
        <v>13814.67240623929</v>
      </c>
      <c r="BJ115" s="21">
        <v>13814.67240623929</v>
      </c>
      <c r="BK115" s="21">
        <v>13814.67240623929</v>
      </c>
      <c r="BL115" s="21">
        <v>13814.67240623929</v>
      </c>
      <c r="BM115" s="21">
        <v>13814.67240623929</v>
      </c>
      <c r="BN115" s="21">
        <v>14069.237901640379</v>
      </c>
      <c r="BP115" s="25">
        <v>7.7100000000000002E-2</v>
      </c>
      <c r="BQ115" s="4">
        <v>6.7699999999999996E-2</v>
      </c>
      <c r="BR115" s="4">
        <f t="shared" si="214"/>
        <v>-9.4000000000000056E-3</v>
      </c>
      <c r="BT115" s="21" cm="1">
        <f t="array" ref="BT115">SUMPRODUCT(BB115:BM115*BP115/12)</f>
        <v>1052.425622132628</v>
      </c>
      <c r="BU115" s="21" cm="1">
        <f t="array" ref="BU115">SUMPRODUCT(BB115:BM115*BQ115/12)</f>
        <v>924.11432708662687</v>
      </c>
      <c r="BV115" s="21">
        <f t="shared" si="209"/>
        <v>-128.31129504600108</v>
      </c>
      <c r="BW115" s="26">
        <v>0.95239800000000008</v>
      </c>
      <c r="BX115" s="21">
        <f t="shared" si="210"/>
        <v>-122.20342077922135</v>
      </c>
      <c r="BY115" s="21">
        <f t="shared" si="211"/>
        <v>-284.7523943310444</v>
      </c>
      <c r="BZ115" s="1"/>
    </row>
    <row r="116" spans="1:78" s="21" customFormat="1" x14ac:dyDescent="0.2">
      <c r="A116" s="21">
        <f t="shared" si="140"/>
        <v>110</v>
      </c>
      <c r="B116" s="21" t="s">
        <v>110</v>
      </c>
      <c r="C116" s="22"/>
      <c r="D116" s="24">
        <v>9033.7330051434892</v>
      </c>
      <c r="E116" s="21">
        <v>9033.7330051434892</v>
      </c>
      <c r="F116" s="21">
        <v>9033.7330051434892</v>
      </c>
      <c r="G116" s="21">
        <v>9033.7330051434892</v>
      </c>
      <c r="H116" s="21">
        <v>9033.7330051434892</v>
      </c>
      <c r="I116" s="21">
        <v>10150.250994941991</v>
      </c>
      <c r="J116" s="21">
        <v>10150.250994941991</v>
      </c>
      <c r="K116" s="21">
        <v>10150.250994941991</v>
      </c>
      <c r="L116" s="21">
        <v>10150.250994941991</v>
      </c>
      <c r="M116" s="21">
        <v>10150.250994941991</v>
      </c>
      <c r="N116" s="21">
        <v>10150.250994941991</v>
      </c>
      <c r="O116" s="21">
        <v>10150.250994941991</v>
      </c>
      <c r="P116" s="21">
        <v>11151.817891414199</v>
      </c>
      <c r="R116" s="25">
        <v>8.1000000000000003E-2</v>
      </c>
      <c r="S116" s="4">
        <v>6.480000000000001E-2</v>
      </c>
      <c r="T116" s="4">
        <f t="shared" si="212"/>
        <v>-1.6199999999999992E-2</v>
      </c>
      <c r="V116" s="21" cm="1">
        <f t="array" ref="V116">SUMPRODUCT(D116:O116*R116/12)</f>
        <v>784.4878484346018</v>
      </c>
      <c r="W116" s="21" cm="1">
        <f t="array" ref="W116">SUMPRODUCT(D116:O116*S116/12)</f>
        <v>627.59027874768162</v>
      </c>
      <c r="X116" s="21">
        <f t="shared" si="203"/>
        <v>-156.89756968692018</v>
      </c>
      <c r="Y116" s="26">
        <v>0.95211950599353834</v>
      </c>
      <c r="Z116" s="21">
        <f t="shared" si="204"/>
        <v>-149.3852365418972</v>
      </c>
      <c r="AA116" s="21">
        <f t="shared" si="205"/>
        <v>-72.760713778157381</v>
      </c>
      <c r="AC116" s="24">
        <v>11151.817891414199</v>
      </c>
      <c r="AD116" s="21">
        <v>11151.817891414199</v>
      </c>
      <c r="AE116" s="21">
        <v>11151.817891414199</v>
      </c>
      <c r="AF116" s="21">
        <v>11151.817891414199</v>
      </c>
      <c r="AG116" s="21">
        <v>11151.817891414199</v>
      </c>
      <c r="AH116" s="21">
        <v>11151.817891414199</v>
      </c>
      <c r="AI116" s="21">
        <v>11151.817891414199</v>
      </c>
      <c r="AJ116" s="21">
        <v>11151.817891414199</v>
      </c>
      <c r="AK116" s="21">
        <v>11151.817891414199</v>
      </c>
      <c r="AL116" s="21">
        <v>11151.817891414199</v>
      </c>
      <c r="AM116" s="21">
        <v>11151.817891414199</v>
      </c>
      <c r="AN116" s="21">
        <v>11151.817891414199</v>
      </c>
      <c r="AO116" s="21">
        <v>11151.817891414199</v>
      </c>
      <c r="AQ116" s="25">
        <v>8.1000000000000003E-2</v>
      </c>
      <c r="AR116" s="4">
        <v>6.480000000000001E-2</v>
      </c>
      <c r="AS116" s="4">
        <f t="shared" si="213"/>
        <v>-1.6199999999999992E-2</v>
      </c>
      <c r="AU116" s="21" cm="1">
        <f t="array" ref="AU116">SUMPRODUCT(AC116:AN116*AQ116/12)</f>
        <v>903.29724920455021</v>
      </c>
      <c r="AV116" s="21" cm="1">
        <f t="array" ref="AV116">SUMPRODUCT(AC116:AN116*AR116/12)</f>
        <v>722.63779936364017</v>
      </c>
      <c r="AW116" s="21">
        <f t="shared" si="206"/>
        <v>-180.65944984091004</v>
      </c>
      <c r="AX116" s="26">
        <v>0.95239800000000008</v>
      </c>
      <c r="AY116" s="21">
        <f t="shared" si="207"/>
        <v>-172.05969870958305</v>
      </c>
      <c r="AZ116" s="21">
        <f t="shared" si="208"/>
        <v>-235.4587809294749</v>
      </c>
      <c r="BA116" s="1"/>
      <c r="BB116" s="24">
        <v>11151.817891414199</v>
      </c>
      <c r="BC116" s="21">
        <v>11151.817891414199</v>
      </c>
      <c r="BD116" s="21">
        <v>11151.817891414199</v>
      </c>
      <c r="BE116" s="21">
        <v>11151.817891414199</v>
      </c>
      <c r="BF116" s="21">
        <v>11379.989102878581</v>
      </c>
      <c r="BG116" s="21">
        <v>11379.989102878581</v>
      </c>
      <c r="BH116" s="21">
        <v>11501.857256813921</v>
      </c>
      <c r="BI116" s="21">
        <v>11501.857256813921</v>
      </c>
      <c r="BJ116" s="21">
        <v>11501.857256813921</v>
      </c>
      <c r="BK116" s="21">
        <v>11501.857256813921</v>
      </c>
      <c r="BL116" s="21">
        <v>11501.857256813921</v>
      </c>
      <c r="BM116" s="21">
        <v>11501.857256813921</v>
      </c>
      <c r="BN116" s="21">
        <v>11713.80816263821</v>
      </c>
      <c r="BP116" s="25">
        <v>8.1000000000000003E-2</v>
      </c>
      <c r="BQ116" s="4">
        <v>6.480000000000001E-2</v>
      </c>
      <c r="BR116" s="4">
        <f t="shared" si="214"/>
        <v>-1.6199999999999992E-2</v>
      </c>
      <c r="BT116" s="21" cm="1">
        <f t="array" ref="BT116">SUMPRODUCT(BB116:BM116*BP116/12)</f>
        <v>920.55415485800779</v>
      </c>
      <c r="BU116" s="21" cm="1">
        <f t="array" ref="BU116">SUMPRODUCT(BB116:BM116*BQ116/12)</f>
        <v>736.44332388640635</v>
      </c>
      <c r="BV116" s="21">
        <f t="shared" si="209"/>
        <v>-184.11083097160144</v>
      </c>
      <c r="BW116" s="26">
        <v>0.95239800000000008</v>
      </c>
      <c r="BX116" s="21">
        <f t="shared" si="210"/>
        <v>-175.34678719569129</v>
      </c>
      <c r="BY116" s="21">
        <f t="shared" si="211"/>
        <v>-408.58399930062001</v>
      </c>
      <c r="BZ116" s="1"/>
    </row>
    <row r="117" spans="1:78" s="21" customFormat="1" x14ac:dyDescent="0.2">
      <c r="A117" s="21">
        <f t="shared" si="140"/>
        <v>111</v>
      </c>
      <c r="B117" s="21" t="s">
        <v>111</v>
      </c>
      <c r="C117" s="22"/>
      <c r="D117" s="24">
        <v>1745.446715796915</v>
      </c>
      <c r="E117" s="21">
        <v>1744.8867157969148</v>
      </c>
      <c r="F117" s="21">
        <v>1744.3267157969149</v>
      </c>
      <c r="G117" s="21">
        <v>1743.7667157969149</v>
      </c>
      <c r="H117" s="21">
        <v>1743.206715796915</v>
      </c>
      <c r="I117" s="21">
        <v>1960.1048521382329</v>
      </c>
      <c r="J117" s="21">
        <v>1959.544852138233</v>
      </c>
      <c r="K117" s="21">
        <v>1958.984852138233</v>
      </c>
      <c r="L117" s="21">
        <v>1958.4248521382328</v>
      </c>
      <c r="M117" s="21">
        <v>1957.8648521382329</v>
      </c>
      <c r="N117" s="21">
        <v>1957.3048521382329</v>
      </c>
      <c r="O117" s="21">
        <v>1956.744852138233</v>
      </c>
      <c r="P117" s="21">
        <v>2151.2545133046688</v>
      </c>
      <c r="R117" s="25">
        <v>4.5199999999999997E-2</v>
      </c>
      <c r="S117" s="4">
        <v>4.3400000000000001E-2</v>
      </c>
      <c r="T117" s="4">
        <f t="shared" si="212"/>
        <v>-1.799999999999996E-3</v>
      </c>
      <c r="V117" s="21" cm="1">
        <f t="array" ref="V117">SUMPRODUCT(D117:O117*R117/12)</f>
        <v>84.488621748886644</v>
      </c>
      <c r="W117" s="21" cm="1">
        <f t="array" ref="W117">SUMPRODUCT(D117:O117*S117/12)</f>
        <v>81.124030617293812</v>
      </c>
      <c r="X117" s="21">
        <f t="shared" si="203"/>
        <v>-3.3645911315928316</v>
      </c>
      <c r="Y117" s="26">
        <v>0.95211950599353834</v>
      </c>
      <c r="Z117" s="21">
        <f t="shared" si="204"/>
        <v>-3.203492846082407</v>
      </c>
      <c r="AA117" s="21">
        <f t="shared" si="205"/>
        <v>-1.5608187891541705</v>
      </c>
      <c r="AC117" s="24">
        <v>2151.2545133046688</v>
      </c>
      <c r="AD117" s="21">
        <v>2150.6945133046688</v>
      </c>
      <c r="AE117" s="21">
        <v>2150.1345133046689</v>
      </c>
      <c r="AF117" s="21">
        <v>2149.5745133046689</v>
      </c>
      <c r="AG117" s="21">
        <v>2149.014513304669</v>
      </c>
      <c r="AH117" s="21">
        <v>2148.454513304669</v>
      </c>
      <c r="AI117" s="21">
        <v>2147.8945133046691</v>
      </c>
      <c r="AJ117" s="21">
        <v>2147.3345133046691</v>
      </c>
      <c r="AK117" s="21">
        <v>2146.7745133046687</v>
      </c>
      <c r="AL117" s="21">
        <v>2146.2145133046688</v>
      </c>
      <c r="AM117" s="21">
        <v>2145.6545133046689</v>
      </c>
      <c r="AN117" s="21">
        <v>2145.0945133046689</v>
      </c>
      <c r="AO117" s="21">
        <v>2144.534513304669</v>
      </c>
      <c r="AQ117" s="25">
        <v>4.5199999999999997E-2</v>
      </c>
      <c r="AR117" s="4">
        <v>4.3400000000000001E-2</v>
      </c>
      <c r="AS117" s="4">
        <f t="shared" si="213"/>
        <v>-1.799999999999996E-3</v>
      </c>
      <c r="AU117" s="21" cm="1">
        <f t="array" ref="AU117">SUMPRODUCT(AC117:AN117*AQ117/12)</f>
        <v>97.097488001371033</v>
      </c>
      <c r="AV117" s="21" cm="1">
        <f t="array" ref="AV117">SUMPRODUCT(AC117:AN117*AR117/12)</f>
        <v>93.230773877422635</v>
      </c>
      <c r="AW117" s="21">
        <f t="shared" si="206"/>
        <v>-3.8667141239483982</v>
      </c>
      <c r="AX117" s="26">
        <v>0.95239800000000008</v>
      </c>
      <c r="AY117" s="21">
        <f t="shared" si="207"/>
        <v>-3.682650798220207</v>
      </c>
      <c r="AZ117" s="21">
        <f t="shared" si="208"/>
        <v>-5.0466352794088518</v>
      </c>
      <c r="BA117" s="1"/>
      <c r="BB117" s="24">
        <v>2144.534513304669</v>
      </c>
      <c r="BC117" s="21">
        <v>2143.974513304669</v>
      </c>
      <c r="BD117" s="21">
        <v>2143.4145133046691</v>
      </c>
      <c r="BE117" s="21">
        <v>2142.8545133046691</v>
      </c>
      <c r="BF117" s="21">
        <v>2186.7331439034006</v>
      </c>
      <c r="BG117" s="21">
        <v>2186.1731439034006</v>
      </c>
      <c r="BH117" s="21">
        <v>2209.3480576998359</v>
      </c>
      <c r="BI117" s="21">
        <v>2208.7880576998359</v>
      </c>
      <c r="BJ117" s="21">
        <v>2208.228057699836</v>
      </c>
      <c r="BK117" s="21">
        <v>2207.668057699836</v>
      </c>
      <c r="BL117" s="21">
        <v>2207.1080576998361</v>
      </c>
      <c r="BM117" s="21">
        <v>2206.5480576998357</v>
      </c>
      <c r="BN117" s="21">
        <v>2247.267186014009</v>
      </c>
      <c r="BP117" s="25">
        <v>4.5199999999999997E-2</v>
      </c>
      <c r="BQ117" s="4">
        <v>4.3400000000000001E-2</v>
      </c>
      <c r="BR117" s="4">
        <f t="shared" si="214"/>
        <v>-1.799999999999996E-3</v>
      </c>
      <c r="BT117" s="21" cm="1">
        <f t="array" ref="BT117">SUMPRODUCT(BB117:BM117*BP117/12)</f>
        <v>98.669237121878908</v>
      </c>
      <c r="BU117" s="21" cm="1">
        <f t="array" ref="BU117">SUMPRODUCT(BB117:BM117*BQ117/12)</f>
        <v>94.739931218795249</v>
      </c>
      <c r="BV117" s="21">
        <f t="shared" si="209"/>
        <v>-3.9293059030836588</v>
      </c>
      <c r="BW117" s="26">
        <v>0.95239800000000008</v>
      </c>
      <c r="BX117" s="21">
        <f t="shared" si="210"/>
        <v>-3.7422630834850708</v>
      </c>
      <c r="BY117" s="21">
        <f t="shared" si="211"/>
        <v>-8.7465837926512915</v>
      </c>
      <c r="BZ117" s="1"/>
    </row>
    <row r="118" spans="1:78" s="21" customFormat="1" x14ac:dyDescent="0.2">
      <c r="A118" s="21">
        <f t="shared" si="140"/>
        <v>112</v>
      </c>
      <c r="B118" s="21" t="s">
        <v>112</v>
      </c>
      <c r="C118" s="22"/>
      <c r="D118" s="27">
        <f>SUBTOTAL(9,D111:D117)</f>
        <v>93822.031539999894</v>
      </c>
      <c r="E118" s="28">
        <f t="shared" ref="E118:P118" si="215">SUBTOTAL(9,E111:E117)</f>
        <v>93809.741539999886</v>
      </c>
      <c r="F118" s="28">
        <f t="shared" si="215"/>
        <v>93797.451539999864</v>
      </c>
      <c r="G118" s="28">
        <f t="shared" si="215"/>
        <v>93785.161539999885</v>
      </c>
      <c r="H118" s="28">
        <f t="shared" si="215"/>
        <v>93772.871539999876</v>
      </c>
      <c r="I118" s="28">
        <f t="shared" si="215"/>
        <v>103036.40344075939</v>
      </c>
      <c r="J118" s="28">
        <f t="shared" si="215"/>
        <v>103024.11344075941</v>
      </c>
      <c r="K118" s="28">
        <f t="shared" si="215"/>
        <v>103011.8234407594</v>
      </c>
      <c r="L118" s="28">
        <f t="shared" si="215"/>
        <v>102999.53344075939</v>
      </c>
      <c r="M118" s="28">
        <f t="shared" si="215"/>
        <v>102987.2434407594</v>
      </c>
      <c r="N118" s="28">
        <f t="shared" si="215"/>
        <v>102974.95344075939</v>
      </c>
      <c r="O118" s="28">
        <f t="shared" si="215"/>
        <v>102962.66344075938</v>
      </c>
      <c r="P118" s="28">
        <f t="shared" si="215"/>
        <v>110616.70232099049</v>
      </c>
      <c r="R118" s="4"/>
      <c r="S118" s="4"/>
      <c r="T118" s="4"/>
      <c r="V118" s="28">
        <f t="shared" ref="V118:X118" si="216">SUBTOTAL(9,V111:V117)</f>
        <v>7939.0875499499707</v>
      </c>
      <c r="W118" s="28">
        <f t="shared" si="216"/>
        <v>8482.4418466709485</v>
      </c>
      <c r="X118" s="28">
        <f t="shared" si="216"/>
        <v>543.35429672097894</v>
      </c>
      <c r="Y118" s="26"/>
      <c r="Z118" s="28">
        <f t="shared" ref="Z118:AA118" si="217">SUBTOTAL(9,Z111:Z117)</f>
        <v>517.33822457344502</v>
      </c>
      <c r="AA118" s="28">
        <f t="shared" si="217"/>
        <v>259.54522350389499</v>
      </c>
      <c r="AC118" s="27">
        <f>SUBTOTAL(9,AC111:AC117)</f>
        <v>110616.70232099049</v>
      </c>
      <c r="AD118" s="28">
        <f t="shared" ref="AD118:AO118" si="218">SUBTOTAL(9,AD111:AD117)</f>
        <v>110604.41232099048</v>
      </c>
      <c r="AE118" s="28">
        <f t="shared" si="218"/>
        <v>110592.12232099049</v>
      </c>
      <c r="AF118" s="28">
        <f t="shared" si="218"/>
        <v>110579.83232099049</v>
      </c>
      <c r="AG118" s="28">
        <f t="shared" si="218"/>
        <v>110567.54232099048</v>
      </c>
      <c r="AH118" s="28">
        <f t="shared" si="218"/>
        <v>110555.25232099048</v>
      </c>
      <c r="AI118" s="28">
        <f t="shared" si="218"/>
        <v>110542.96232099048</v>
      </c>
      <c r="AJ118" s="28">
        <f t="shared" si="218"/>
        <v>110530.67232099047</v>
      </c>
      <c r="AK118" s="28">
        <f t="shared" si="218"/>
        <v>110518.38232099048</v>
      </c>
      <c r="AL118" s="28">
        <f t="shared" si="218"/>
        <v>110506.09232099049</v>
      </c>
      <c r="AM118" s="28">
        <f t="shared" si="218"/>
        <v>110493.80232099049</v>
      </c>
      <c r="AN118" s="28">
        <f t="shared" si="218"/>
        <v>110481.51232099049</v>
      </c>
      <c r="AO118" s="28">
        <f t="shared" si="218"/>
        <v>110469.22232099048</v>
      </c>
      <c r="AQ118" s="4"/>
      <c r="AR118" s="4"/>
      <c r="AS118" s="4"/>
      <c r="AU118" s="28">
        <f t="shared" ref="AU118:AW118" si="219">SUBTOTAL(9,AU111:AU117)</f>
        <v>8673.9932505994529</v>
      </c>
      <c r="AV118" s="28">
        <f t="shared" si="219"/>
        <v>9205.7388994630837</v>
      </c>
      <c r="AW118" s="28">
        <f t="shared" si="219"/>
        <v>531.7456488636285</v>
      </c>
      <c r="AX118" s="26"/>
      <c r="AY118" s="28">
        <f t="shared" ref="AY118:AZ118" si="220">SUBTOTAL(9,AY111:AY117)</f>
        <v>506.43349248642215</v>
      </c>
      <c r="AZ118" s="28">
        <f t="shared" si="220"/>
        <v>770.78411725171384</v>
      </c>
      <c r="BA118" s="1"/>
      <c r="BB118" s="27">
        <f>SUBTOTAL(9,BB111:BB117)</f>
        <v>110469.22232099048</v>
      </c>
      <c r="BC118" s="28">
        <f t="shared" ref="BC118:BN118" si="221">SUBTOTAL(9,BC111:BC117)</f>
        <v>110456.93232099048</v>
      </c>
      <c r="BD118" s="28">
        <f t="shared" si="221"/>
        <v>110444.64232099049</v>
      </c>
      <c r="BE118" s="28">
        <f t="shared" si="221"/>
        <v>110432.35232099048</v>
      </c>
      <c r="BF118" s="28">
        <f t="shared" si="221"/>
        <v>112158.06835324343</v>
      </c>
      <c r="BG118" s="28">
        <f t="shared" si="221"/>
        <v>112145.77835324343</v>
      </c>
      <c r="BH118" s="28">
        <f t="shared" si="221"/>
        <v>113060.47208949929</v>
      </c>
      <c r="BI118" s="28">
        <f t="shared" si="221"/>
        <v>113048.18208949931</v>
      </c>
      <c r="BJ118" s="28">
        <f t="shared" si="221"/>
        <v>113035.89208949929</v>
      </c>
      <c r="BK118" s="28">
        <f t="shared" si="221"/>
        <v>113023.60208949928</v>
      </c>
      <c r="BL118" s="28">
        <f t="shared" si="221"/>
        <v>113011.3120894993</v>
      </c>
      <c r="BM118" s="28">
        <f t="shared" si="221"/>
        <v>112999.0220894993</v>
      </c>
      <c r="BN118" s="28">
        <f t="shared" si="221"/>
        <v>114596.86073573107</v>
      </c>
      <c r="BP118" s="4"/>
      <c r="BQ118" s="4"/>
      <c r="BR118" s="4"/>
      <c r="BT118" s="28">
        <f t="shared" ref="BT118:BV118" si="222">SUBTOTAL(9,BT111:BT117)</f>
        <v>8771.5219814370739</v>
      </c>
      <c r="BU118" s="28">
        <f t="shared" si="222"/>
        <v>9300.6091241108898</v>
      </c>
      <c r="BV118" s="28">
        <f t="shared" si="222"/>
        <v>529.08714267381731</v>
      </c>
      <c r="BW118" s="26"/>
      <c r="BX118" s="28">
        <f t="shared" ref="BX118:BY118" si="223">SUBTOTAL(9,BX111:BX117)</f>
        <v>503.90153650825829</v>
      </c>
      <c r="BY118" s="28">
        <f t="shared" si="223"/>
        <v>1276.2177518686071</v>
      </c>
      <c r="BZ118" s="1"/>
    </row>
    <row r="119" spans="1:78" s="21" customFormat="1" x14ac:dyDescent="0.2">
      <c r="A119" s="21">
        <f t="shared" si="140"/>
        <v>113</v>
      </c>
      <c r="C119" s="22"/>
      <c r="D119" s="24"/>
      <c r="R119" s="4"/>
      <c r="S119" s="4"/>
      <c r="T119" s="4"/>
      <c r="AC119" s="24"/>
      <c r="AQ119" s="4"/>
      <c r="AR119" s="4"/>
      <c r="AS119" s="4"/>
      <c r="BA119" s="1"/>
      <c r="BB119" s="24"/>
      <c r="BP119" s="4"/>
      <c r="BQ119" s="4"/>
      <c r="BR119" s="4"/>
      <c r="BZ119" s="1"/>
    </row>
    <row r="120" spans="1:78" s="21" customFormat="1" x14ac:dyDescent="0.2">
      <c r="A120" s="21">
        <f t="shared" si="140"/>
        <v>114</v>
      </c>
      <c r="B120" s="33" t="s">
        <v>113</v>
      </c>
      <c r="C120" s="22"/>
      <c r="D120" s="34">
        <f t="shared" ref="D120:P120" si="224">SUBTOTAL(9,D104:D118)</f>
        <v>589569.51235741097</v>
      </c>
      <c r="E120" s="33">
        <f t="shared" si="224"/>
        <v>589391.98235741106</v>
      </c>
      <c r="F120" s="33">
        <f t="shared" si="224"/>
        <v>589551.27699644759</v>
      </c>
      <c r="G120" s="33">
        <f t="shared" si="224"/>
        <v>589373.74699644756</v>
      </c>
      <c r="H120" s="33">
        <f t="shared" si="224"/>
        <v>593991.74880463677</v>
      </c>
      <c r="I120" s="33">
        <f t="shared" si="224"/>
        <v>604959.03582399816</v>
      </c>
      <c r="J120" s="33">
        <f t="shared" si="224"/>
        <v>612689.43920278025</v>
      </c>
      <c r="K120" s="33">
        <f t="shared" si="224"/>
        <v>612617.22539111553</v>
      </c>
      <c r="L120" s="33">
        <f t="shared" si="224"/>
        <v>612546.41444689047</v>
      </c>
      <c r="M120" s="33">
        <f t="shared" si="224"/>
        <v>612368.88444689033</v>
      </c>
      <c r="N120" s="33">
        <f t="shared" si="224"/>
        <v>613140.26490355399</v>
      </c>
      <c r="O120" s="33">
        <f t="shared" si="224"/>
        <v>612962.73490355408</v>
      </c>
      <c r="P120" s="33">
        <f t="shared" si="224"/>
        <v>630379.83857720753</v>
      </c>
      <c r="Q120" s="33"/>
      <c r="R120" s="35"/>
      <c r="S120" s="35"/>
      <c r="T120" s="35"/>
      <c r="U120" s="33"/>
      <c r="V120" s="33">
        <f>SUBTOTAL(9,V104:V118)</f>
        <v>48499.960566527094</v>
      </c>
      <c r="W120" s="33">
        <f>SUBTOTAL(9,W104:W118)</f>
        <v>21143.899121181654</v>
      </c>
      <c r="X120" s="36">
        <f>SUBTOTAL(9,X104:X118)</f>
        <v>-27356.061445345433</v>
      </c>
      <c r="Y120" s="33"/>
      <c r="Z120" s="33">
        <f>SUBTOTAL(9,Z104:Z118)</f>
        <v>-26046.239709271176</v>
      </c>
      <c r="AA120" s="33">
        <f>SUBTOTAL(9,AA104:AA118)</f>
        <v>-12942.202747959323</v>
      </c>
      <c r="AC120" s="34">
        <f t="shared" ref="AC120:AO120" si="225">SUBTOTAL(9,AC104:AC118)</f>
        <v>630379.83857720753</v>
      </c>
      <c r="AD120" s="33">
        <f t="shared" si="225"/>
        <v>630202.30857720738</v>
      </c>
      <c r="AE120" s="33">
        <f t="shared" si="225"/>
        <v>630024.77857720735</v>
      </c>
      <c r="AF120" s="33">
        <f t="shared" si="225"/>
        <v>633544.58628567914</v>
      </c>
      <c r="AG120" s="33">
        <f t="shared" si="225"/>
        <v>635425.97756421776</v>
      </c>
      <c r="AH120" s="33">
        <f t="shared" si="225"/>
        <v>635585.65777986986</v>
      </c>
      <c r="AI120" s="33">
        <f t="shared" si="225"/>
        <v>635504.84951437439</v>
      </c>
      <c r="AJ120" s="33">
        <f t="shared" si="225"/>
        <v>635327.31951437437</v>
      </c>
      <c r="AK120" s="33">
        <f t="shared" si="225"/>
        <v>635149.78951437445</v>
      </c>
      <c r="AL120" s="33">
        <f t="shared" si="225"/>
        <v>634972.25951437431</v>
      </c>
      <c r="AM120" s="33">
        <f t="shared" si="225"/>
        <v>634794.7295143744</v>
      </c>
      <c r="AN120" s="33">
        <f t="shared" si="225"/>
        <v>634617.19951437437</v>
      </c>
      <c r="AO120" s="33">
        <f t="shared" si="225"/>
        <v>642329.58958961372</v>
      </c>
      <c r="AP120" s="33"/>
      <c r="AQ120" s="35"/>
      <c r="AR120" s="35"/>
      <c r="AS120" s="35"/>
      <c r="AT120" s="33"/>
      <c r="AU120" s="33">
        <f>SUBTOTAL(9,AU104:AU118)</f>
        <v>50829.02212085537</v>
      </c>
      <c r="AV120" s="33">
        <f>SUBTOTAL(9,AV104:AV118)</f>
        <v>22361.512396200185</v>
      </c>
      <c r="AW120" s="36">
        <f>SUBTOTAL(9,AW104:AW118)</f>
        <v>-28467.509724655189</v>
      </c>
      <c r="AX120" s="33"/>
      <c r="AY120" s="33">
        <f>SUBTOTAL(9,AY104:AY118)</f>
        <v>-27112.399326742143</v>
      </c>
      <c r="AZ120" s="33">
        <f>SUBTOTAL(9,AZ104:AZ118)</f>
        <v>-39585.203589633013</v>
      </c>
      <c r="BA120" s="1"/>
      <c r="BB120" s="34">
        <f t="shared" ref="BB120:BN120" si="226">SUBTOTAL(9,BB104:BB118)</f>
        <v>642329.58958961372</v>
      </c>
      <c r="BC120" s="33">
        <f t="shared" si="226"/>
        <v>642152.05958961369</v>
      </c>
      <c r="BD120" s="33">
        <f t="shared" si="226"/>
        <v>641974.52958961378</v>
      </c>
      <c r="BE120" s="33">
        <f t="shared" si="226"/>
        <v>642133.86277688574</v>
      </c>
      <c r="BF120" s="33">
        <f t="shared" si="226"/>
        <v>644697.82219387183</v>
      </c>
      <c r="BG120" s="33">
        <f t="shared" si="226"/>
        <v>645902.80237488844</v>
      </c>
      <c r="BH120" s="33">
        <f t="shared" si="226"/>
        <v>646911.11449373711</v>
      </c>
      <c r="BI120" s="33">
        <f t="shared" si="226"/>
        <v>646733.58449373709</v>
      </c>
      <c r="BJ120" s="33">
        <f t="shared" si="226"/>
        <v>646556.05449373729</v>
      </c>
      <c r="BK120" s="33">
        <f t="shared" si="226"/>
        <v>646378.52449373715</v>
      </c>
      <c r="BL120" s="33">
        <f t="shared" si="226"/>
        <v>652724.56801740767</v>
      </c>
      <c r="BM120" s="33">
        <f t="shared" si="226"/>
        <v>652547.03801740764</v>
      </c>
      <c r="BN120" s="33">
        <f t="shared" si="226"/>
        <v>673243.71348311787</v>
      </c>
      <c r="BO120" s="33"/>
      <c r="BP120" s="35"/>
      <c r="BQ120" s="35"/>
      <c r="BR120" s="35"/>
      <c r="BS120" s="33"/>
      <c r="BT120" s="33">
        <f>SUBTOTAL(9,BT104:BT118)</f>
        <v>51815.885126570902</v>
      </c>
      <c r="BU120" s="33">
        <f>SUBTOTAL(9,BU104:BU118)</f>
        <v>22724.383194094771</v>
      </c>
      <c r="BV120" s="36">
        <f>SUBTOTAL(9,BV104:BV118)</f>
        <v>-29091.501932476138</v>
      </c>
      <c r="BW120" s="33"/>
      <c r="BX120" s="33">
        <f>SUBTOTAL(9,BX104:BX118)</f>
        <v>-27706.68825748641</v>
      </c>
      <c r="BY120" s="33">
        <f>SUBTOTAL(9,BY104:BY118)</f>
        <v>-66986.230135883074</v>
      </c>
      <c r="BZ120" s="1"/>
    </row>
    <row r="121" spans="1:78" s="21" customFormat="1" x14ac:dyDescent="0.2">
      <c r="A121" s="21">
        <f t="shared" si="140"/>
        <v>115</v>
      </c>
      <c r="C121" s="22"/>
      <c r="D121" s="23"/>
      <c r="R121" s="4"/>
      <c r="S121" s="4"/>
      <c r="T121" s="4"/>
      <c r="AC121" s="23"/>
      <c r="AQ121" s="4"/>
      <c r="AR121" s="4"/>
      <c r="AS121" s="4"/>
      <c r="BA121" s="1"/>
      <c r="BB121" s="23"/>
      <c r="BP121" s="4"/>
      <c r="BQ121" s="4"/>
      <c r="BR121" s="4"/>
      <c r="BZ121" s="1"/>
    </row>
    <row r="122" spans="1:78" s="21" customFormat="1" x14ac:dyDescent="0.2">
      <c r="A122" s="21">
        <f t="shared" si="140"/>
        <v>116</v>
      </c>
      <c r="B122" s="1" t="s">
        <v>114</v>
      </c>
      <c r="C122" s="22"/>
      <c r="D122" s="24">
        <v>22.69</v>
      </c>
      <c r="E122" s="21">
        <v>22.69</v>
      </c>
      <c r="F122" s="21">
        <v>22.69</v>
      </c>
      <c r="G122" s="21">
        <v>22.69</v>
      </c>
      <c r="H122" s="21">
        <v>22.69</v>
      </c>
      <c r="I122" s="21">
        <v>22.69</v>
      </c>
      <c r="J122" s="21">
        <v>22.69</v>
      </c>
      <c r="K122" s="21">
        <v>22.69</v>
      </c>
      <c r="L122" s="21">
        <v>22.69</v>
      </c>
      <c r="M122" s="21">
        <v>22.69</v>
      </c>
      <c r="N122" s="21">
        <v>22.69</v>
      </c>
      <c r="O122" s="21">
        <v>22.69</v>
      </c>
      <c r="P122" s="21">
        <v>22.69</v>
      </c>
      <c r="R122" s="25">
        <v>0</v>
      </c>
      <c r="S122" s="4">
        <v>0</v>
      </c>
      <c r="T122" s="4">
        <f t="shared" ref="T122" si="227">+S122-R122</f>
        <v>0</v>
      </c>
      <c r="V122" s="21" cm="1">
        <f t="array" ref="V122">SUMPRODUCT(D122:O122*R122/12)</f>
        <v>0</v>
      </c>
      <c r="W122" s="21" cm="1">
        <f t="array" ref="W122">SUMPRODUCT(D122:O122*S122/12)</f>
        <v>0</v>
      </c>
      <c r="X122" s="21">
        <f>+W122-V122</f>
        <v>0</v>
      </c>
      <c r="Y122" s="26">
        <v>0.97631551540553974</v>
      </c>
      <c r="Z122" s="21">
        <f>+Y122*X122</f>
        <v>0</v>
      </c>
      <c r="AA122" s="21">
        <f>(D122*T122*12+E122*T122*11+F122*T122*10+G122*T122*9+H122*T122*8+I122*T122*7+J122*T122*6+K122*T122*5+L122*T122*4+M122*T122*3+N122*T122*2+O122*T122*1)/12/13*Y122</f>
        <v>0</v>
      </c>
      <c r="AC122" s="24">
        <v>22.69</v>
      </c>
      <c r="AD122" s="21">
        <v>22.69</v>
      </c>
      <c r="AE122" s="21">
        <v>22.69</v>
      </c>
      <c r="AF122" s="21">
        <v>22.69</v>
      </c>
      <c r="AG122" s="21">
        <v>22.69</v>
      </c>
      <c r="AH122" s="21">
        <v>22.69</v>
      </c>
      <c r="AI122" s="21">
        <v>22.69</v>
      </c>
      <c r="AJ122" s="21">
        <v>22.69</v>
      </c>
      <c r="AK122" s="21">
        <v>22.69</v>
      </c>
      <c r="AL122" s="21">
        <v>22.69</v>
      </c>
      <c r="AM122" s="21">
        <v>22.69</v>
      </c>
      <c r="AN122" s="21">
        <v>22.69</v>
      </c>
      <c r="AO122" s="21">
        <v>22.69</v>
      </c>
      <c r="AQ122" s="25">
        <v>0</v>
      </c>
      <c r="AR122" s="4">
        <v>0</v>
      </c>
      <c r="AS122" s="4">
        <f t="shared" ref="AS122" si="228">+AR122-AQ122</f>
        <v>0</v>
      </c>
      <c r="AU122" s="21" cm="1">
        <f t="array" ref="AU122">SUMPRODUCT(AC122:AN122*AQ122/12)</f>
        <v>0</v>
      </c>
      <c r="AV122" s="21" cm="1">
        <f t="array" ref="AV122">SUMPRODUCT(AC122:AN122*AR122/12)</f>
        <v>0</v>
      </c>
      <c r="AW122" s="21">
        <f>+AV122-AU122</f>
        <v>0</v>
      </c>
      <c r="AX122" s="26">
        <v>0.97645099999999996</v>
      </c>
      <c r="AY122" s="21">
        <f>+AX122*AW122</f>
        <v>0</v>
      </c>
      <c r="AZ122" s="21">
        <f>(AC122*AS122*12+AD122*AS122*11+AE122*AS122*10+AF122*AS122*9+AG122*AS122*8+AH122*AS122*7+AI122*AS122*6+AJ122*AS122*5+AK122*AS122*4+AL122*AS122*3+AM122*AS122*2+AN122*AS122*1)/12/13*AX122+X122*AX122</f>
        <v>0</v>
      </c>
      <c r="BA122" s="1"/>
      <c r="BB122" s="24">
        <v>22.69</v>
      </c>
      <c r="BC122" s="21">
        <v>22.69</v>
      </c>
      <c r="BD122" s="21">
        <v>22.69</v>
      </c>
      <c r="BE122" s="21">
        <v>22.69</v>
      </c>
      <c r="BF122" s="21">
        <v>22.69</v>
      </c>
      <c r="BG122" s="21">
        <v>22.69</v>
      </c>
      <c r="BH122" s="21">
        <v>22.69</v>
      </c>
      <c r="BI122" s="21">
        <v>22.69</v>
      </c>
      <c r="BJ122" s="21">
        <v>22.69</v>
      </c>
      <c r="BK122" s="21">
        <v>22.69</v>
      </c>
      <c r="BL122" s="21">
        <v>22.69</v>
      </c>
      <c r="BM122" s="21">
        <v>22.69</v>
      </c>
      <c r="BN122" s="21">
        <v>22.69</v>
      </c>
      <c r="BP122" s="25">
        <v>0</v>
      </c>
      <c r="BQ122" s="4">
        <v>0</v>
      </c>
      <c r="BR122" s="4">
        <f t="shared" ref="BR122" si="229">+BQ122-BP122</f>
        <v>0</v>
      </c>
      <c r="BT122" s="21" cm="1">
        <f t="array" ref="BT122">SUMPRODUCT(BB122:BM122*BP122/12)</f>
        <v>0</v>
      </c>
      <c r="BU122" s="21" cm="1">
        <f t="array" ref="BU122">SUMPRODUCT(BB122:BM122*BQ122/12)</f>
        <v>0</v>
      </c>
      <c r="BV122" s="21">
        <f>+BU122-BT122</f>
        <v>0</v>
      </c>
      <c r="BW122" s="26">
        <v>0.97792299999999999</v>
      </c>
      <c r="BX122" s="21">
        <f>+BW122*BV122</f>
        <v>0</v>
      </c>
      <c r="BY122" s="21">
        <f t="shared" ref="BY122" si="230">(BB122*BR122*12+BC122*BR122*11+BD122*BR122*10+BE122*BR122*9+BF122*BR122*8+BG122*BR122*7+BH122*BR122*6+BI122*BR122*5+BJ122*BR122*4+BK122*BR122*3+BL122*BR122*2+BM122*BR122*1)/12/13*BW122+(AW122*BW122)+(X122*BW122)</f>
        <v>0</v>
      </c>
      <c r="BZ122" s="1"/>
    </row>
    <row r="123" spans="1:78" s="21" customFormat="1" x14ac:dyDescent="0.2">
      <c r="A123" s="21">
        <f t="shared" si="140"/>
        <v>117</v>
      </c>
      <c r="C123" s="22"/>
      <c r="D123" s="23"/>
      <c r="R123" s="4"/>
      <c r="S123" s="4"/>
      <c r="T123" s="4"/>
      <c r="AC123" s="23"/>
      <c r="AQ123" s="4"/>
      <c r="AR123" s="4"/>
      <c r="AS123" s="4"/>
      <c r="BA123" s="1"/>
      <c r="BB123" s="23"/>
      <c r="BP123" s="4"/>
      <c r="BQ123" s="4"/>
      <c r="BR123" s="4"/>
      <c r="BZ123" s="1"/>
    </row>
    <row r="124" spans="1:78" s="21" customFormat="1" x14ac:dyDescent="0.2">
      <c r="A124" s="21">
        <f t="shared" si="140"/>
        <v>118</v>
      </c>
      <c r="B124" s="21" t="s">
        <v>115</v>
      </c>
      <c r="C124" s="22"/>
      <c r="D124" s="24">
        <v>2428.7806285493989</v>
      </c>
      <c r="E124" s="21">
        <v>2428.700628549399</v>
      </c>
      <c r="F124" s="21">
        <v>2428.620628549399</v>
      </c>
      <c r="G124" s="21">
        <v>2428.5406285493987</v>
      </c>
      <c r="H124" s="21">
        <v>2428.4606285493987</v>
      </c>
      <c r="I124" s="21">
        <v>2428.3806285493988</v>
      </c>
      <c r="J124" s="21">
        <v>2428.3006285493989</v>
      </c>
      <c r="K124" s="21">
        <v>2428.220628549399</v>
      </c>
      <c r="L124" s="21">
        <v>2428.140628549399</v>
      </c>
      <c r="M124" s="21">
        <v>2460.3912117329992</v>
      </c>
      <c r="N124" s="21">
        <v>2460.3112117329988</v>
      </c>
      <c r="O124" s="21">
        <v>2460.2312117329989</v>
      </c>
      <c r="P124" s="21">
        <v>2479.6171455395988</v>
      </c>
      <c r="R124" s="25">
        <v>7.5199999999999989E-2</v>
      </c>
      <c r="S124" s="4">
        <v>3.8399999999999997E-2</v>
      </c>
      <c r="T124" s="4">
        <f>+S124-R124</f>
        <v>-3.6799999999999992E-2</v>
      </c>
      <c r="V124" s="21" cm="1">
        <f t="array" ref="V124">SUMPRODUCT(D124:O124*R124/12)</f>
        <v>183.21903023076644</v>
      </c>
      <c r="W124" s="21" cm="1">
        <f t="array" ref="W124">SUMPRODUCT(D124:O124*S124/12)</f>
        <v>93.558653734859462</v>
      </c>
      <c r="X124" s="21">
        <f t="shared" ref="X124:X130" si="231">+W124-V124</f>
        <v>-89.660376495906974</v>
      </c>
      <c r="Y124" s="26">
        <v>0.97631551540553974</v>
      </c>
      <c r="Z124" s="21">
        <f t="shared" ref="Z124:Z130" si="232">+Y124*X124</f>
        <v>-87.536816690056156</v>
      </c>
      <c r="AA124" s="21">
        <f t="shared" ref="AA124:AA130" si="233">(D124*T124*12+E124*T124*11+F124*T124*10+G124*T124*9+H124*T124*8+I124*T124*7+J124*T124*6+K124*T124*5+L124*T124*4+M124*T124*3+N124*T124*2+O124*T124*1)/12/13*Y124</f>
        <v>-43.670521188292717</v>
      </c>
      <c r="AC124" s="24">
        <v>2479.6171455395988</v>
      </c>
      <c r="AD124" s="21">
        <v>2479.5371455395989</v>
      </c>
      <c r="AE124" s="21">
        <v>2479.457145539599</v>
      </c>
      <c r="AF124" s="21">
        <v>2479.377145539599</v>
      </c>
      <c r="AG124" s="21">
        <v>2479.2971455395991</v>
      </c>
      <c r="AH124" s="21">
        <v>2479.2171455395992</v>
      </c>
      <c r="AI124" s="21">
        <v>2479.1371455395988</v>
      </c>
      <c r="AJ124" s="21">
        <v>2479.0571455395989</v>
      </c>
      <c r="AK124" s="21">
        <v>2478.977145539599</v>
      </c>
      <c r="AL124" s="21">
        <v>2478.897145539599</v>
      </c>
      <c r="AM124" s="21">
        <v>2478.8171455395991</v>
      </c>
      <c r="AN124" s="21">
        <v>2478.7371455395992</v>
      </c>
      <c r="AO124" s="21">
        <v>2498.5591259291991</v>
      </c>
      <c r="AQ124" s="25">
        <v>7.5199999999999989E-2</v>
      </c>
      <c r="AR124" s="4">
        <v>3.8399999999999997E-2</v>
      </c>
      <c r="AS124" s="4">
        <f>+AR124-AQ124</f>
        <v>-3.6799999999999992E-2</v>
      </c>
      <c r="AU124" s="21" cm="1">
        <f t="array" ref="AU124">SUMPRODUCT(AC124:AN124*AQ124/12)</f>
        <v>186.43412134457785</v>
      </c>
      <c r="AV124" s="21" cm="1">
        <f t="array" ref="AV124">SUMPRODUCT(AC124:AN124*AR124/12)</f>
        <v>95.20040238872059</v>
      </c>
      <c r="AW124" s="21">
        <f t="shared" ref="AW124:AW130" si="234">+AV124-AU124</f>
        <v>-91.233718955857256</v>
      </c>
      <c r="AX124" s="26">
        <v>0.97645099999999996</v>
      </c>
      <c r="AY124" s="21">
        <f t="shared" ref="AY124:AY130" si="235">+AX124*AW124</f>
        <v>-89.085256108165765</v>
      </c>
      <c r="AZ124" s="21">
        <f t="shared" ref="AZ124:AZ130" si="236">(AC124*AS124*12+AD124*AS124*11+AE124*AS124*10+AF124*AS124*9+AG124*AS124*8+AH124*AS124*7+AI124*AS124*6+AJ124*AS124*5+AK124*AS124*4+AL124*AS124*3+AM124*AS124*2+AN124*AS124*1)/12/13*AX124+Z124</f>
        <v>-132.08207985990435</v>
      </c>
      <c r="BA124" s="1"/>
      <c r="BB124" s="24">
        <v>2498.5591259291991</v>
      </c>
      <c r="BC124" s="21">
        <v>2498.4791259291992</v>
      </c>
      <c r="BD124" s="21">
        <v>2498.3991259291993</v>
      </c>
      <c r="BE124" s="21">
        <v>2498.3191259291993</v>
      </c>
      <c r="BF124" s="21">
        <v>2498.239125929199</v>
      </c>
      <c r="BG124" s="21">
        <v>2498.159125929199</v>
      </c>
      <c r="BH124" s="21">
        <v>2498.0791259291991</v>
      </c>
      <c r="BI124" s="21">
        <v>2497.9991259291992</v>
      </c>
      <c r="BJ124" s="21">
        <v>2497.9191259291993</v>
      </c>
      <c r="BK124" s="21">
        <v>2497.8391259291993</v>
      </c>
      <c r="BL124" s="21">
        <v>2497.7591259291989</v>
      </c>
      <c r="BM124" s="21">
        <v>2497.679125929199</v>
      </c>
      <c r="BN124" s="21">
        <v>2497.5991259291991</v>
      </c>
      <c r="BP124" s="25">
        <v>7.5199999999999989E-2</v>
      </c>
      <c r="BQ124" s="4">
        <v>3.8399999999999997E-2</v>
      </c>
      <c r="BR124" s="4">
        <f>+BQ124-BP124</f>
        <v>-3.6799999999999992E-2</v>
      </c>
      <c r="BT124" s="21" cm="1">
        <f t="array" ref="BT124">SUMPRODUCT(BB124:BM124*BP124/12)</f>
        <v>187.85855826987572</v>
      </c>
      <c r="BU124" s="21" cm="1">
        <f t="array" ref="BU124">SUMPRODUCT(BB124:BM124*BQ124/12)</f>
        <v>95.927774435681229</v>
      </c>
      <c r="BV124" s="21">
        <f t="shared" ref="BV124:BV130" si="237">+BU124-BT124</f>
        <v>-91.930783834194486</v>
      </c>
      <c r="BW124" s="26">
        <v>0.97792299999999999</v>
      </c>
      <c r="BX124" s="21">
        <f t="shared" ref="BX124:BX130" si="238">+BW124*BV124</f>
        <v>-89.901227919486971</v>
      </c>
      <c r="BY124" s="21">
        <f t="shared" ref="BY124:BY130" si="239">(BB124*BR124*12+BC124*BR124*11+BD124*BR124*10+BE124*BR124*9+BF124*BR124*8+BG124*BR124*7+BH124*BR124*6+BI124*BR124*5+BJ124*BR124*4+BK124*BR124*3+BL124*BR124*2+BM124*BR124*1)/12/13*BW124+(AW124*BW124)+(X124*BW124)</f>
        <v>-221.85374955442182</v>
      </c>
      <c r="BZ124" s="1"/>
    </row>
    <row r="125" spans="1:78" s="21" customFormat="1" x14ac:dyDescent="0.2">
      <c r="A125" s="21">
        <f t="shared" si="140"/>
        <v>119</v>
      </c>
      <c r="B125" s="21" t="s">
        <v>116</v>
      </c>
      <c r="C125" s="22"/>
      <c r="D125" s="24">
        <v>3417.7183051842999</v>
      </c>
      <c r="E125" s="21">
        <v>3415.9683051842999</v>
      </c>
      <c r="F125" s="21">
        <v>3414.2183051842999</v>
      </c>
      <c r="G125" s="21">
        <v>3412.4683051842999</v>
      </c>
      <c r="H125" s="21">
        <v>3410.7183051842999</v>
      </c>
      <c r="I125" s="21">
        <v>3408.9683051842999</v>
      </c>
      <c r="J125" s="21">
        <v>3407.2183051842999</v>
      </c>
      <c r="K125" s="21">
        <v>3405.4683051842999</v>
      </c>
      <c r="L125" s="21">
        <v>3403.7183051842999</v>
      </c>
      <c r="M125" s="21">
        <v>3458.5448196385</v>
      </c>
      <c r="N125" s="21">
        <v>3456.7948196385</v>
      </c>
      <c r="O125" s="21">
        <v>3455.0448196385</v>
      </c>
      <c r="P125" s="21">
        <v>3487.3589959362002</v>
      </c>
      <c r="R125" s="25">
        <v>5.7699999999999994E-2</v>
      </c>
      <c r="S125" s="4">
        <v>2.9900000000000003E-2</v>
      </c>
      <c r="T125" s="4">
        <f t="shared" ref="T125:T130" si="240">+S125-R125</f>
        <v>-2.7799999999999991E-2</v>
      </c>
      <c r="V125" s="21" cm="1">
        <f t="array" ref="V125">SUMPRODUCT(D125:O125*R125/12)</f>
        <v>197.46309993013594</v>
      </c>
      <c r="W125" s="21" cm="1">
        <f t="array" ref="W125">SUMPRODUCT(D125:O125*S125/12)</f>
        <v>102.32489927055572</v>
      </c>
      <c r="X125" s="21">
        <f t="shared" si="231"/>
        <v>-95.138200659580221</v>
      </c>
      <c r="Y125" s="26">
        <v>0.97631551540553974</v>
      </c>
      <c r="Z125" s="21">
        <f t="shared" si="232"/>
        <v>-92.884901411713727</v>
      </c>
      <c r="AA125" s="21">
        <f t="shared" si="233"/>
        <v>-46.35310396829459</v>
      </c>
      <c r="AC125" s="24">
        <v>3487.3589959362002</v>
      </c>
      <c r="AD125" s="21">
        <v>3485.6089959362002</v>
      </c>
      <c r="AE125" s="21">
        <v>3483.8589959362002</v>
      </c>
      <c r="AF125" s="21">
        <v>3482.1089959362002</v>
      </c>
      <c r="AG125" s="21">
        <v>3480.3589959362002</v>
      </c>
      <c r="AH125" s="21">
        <v>3478.6089959362002</v>
      </c>
      <c r="AI125" s="21">
        <v>3476.8589959362002</v>
      </c>
      <c r="AJ125" s="21">
        <v>3475.1089959362002</v>
      </c>
      <c r="AK125" s="21">
        <v>3473.3589959362002</v>
      </c>
      <c r="AL125" s="21">
        <v>3471.6089959362002</v>
      </c>
      <c r="AM125" s="21">
        <v>3469.8589959362002</v>
      </c>
      <c r="AN125" s="21">
        <v>3468.1089959362002</v>
      </c>
      <c r="AO125" s="21">
        <v>3501.1862266974003</v>
      </c>
      <c r="AQ125" s="25">
        <v>5.7699999999999994E-2</v>
      </c>
      <c r="AR125" s="4">
        <v>2.9900000000000003E-2</v>
      </c>
      <c r="AS125" s="4">
        <f t="shared" ref="AS125:AS130" si="241">+AR125-AQ125</f>
        <v>-2.7799999999999991E-2</v>
      </c>
      <c r="AU125" s="21" cm="1">
        <f t="array" ref="AU125">SUMPRODUCT(AC125:AN125*AQ125/12)</f>
        <v>200.66525156551873</v>
      </c>
      <c r="AV125" s="21" cm="1">
        <f t="array" ref="AV125">SUMPRODUCT(AC125:AN125*AR125/12)</f>
        <v>103.98424647849239</v>
      </c>
      <c r="AW125" s="21">
        <f t="shared" si="234"/>
        <v>-96.681005087026335</v>
      </c>
      <c r="AX125" s="26">
        <v>0.97645099999999996</v>
      </c>
      <c r="AY125" s="21">
        <f t="shared" si="235"/>
        <v>-94.404264098231948</v>
      </c>
      <c r="AZ125" s="21">
        <f t="shared" si="236"/>
        <v>-140.13057910688386</v>
      </c>
      <c r="BA125" s="1"/>
      <c r="BB125" s="24">
        <v>3501.1862266974003</v>
      </c>
      <c r="BC125" s="21">
        <v>3499.4362266974003</v>
      </c>
      <c r="BD125" s="21">
        <v>3497.6862266974003</v>
      </c>
      <c r="BE125" s="21">
        <v>3495.9362266974003</v>
      </c>
      <c r="BF125" s="21">
        <v>3494.1862266974003</v>
      </c>
      <c r="BG125" s="21">
        <v>3492.4362266974003</v>
      </c>
      <c r="BH125" s="21">
        <v>3490.6862266974003</v>
      </c>
      <c r="BI125" s="21">
        <v>3488.9362266974003</v>
      </c>
      <c r="BJ125" s="21">
        <v>3487.1862266974003</v>
      </c>
      <c r="BK125" s="21">
        <v>3485.4362266974003</v>
      </c>
      <c r="BL125" s="21">
        <v>3483.6862266974003</v>
      </c>
      <c r="BM125" s="21">
        <v>3481.9362266974003</v>
      </c>
      <c r="BN125" s="21">
        <v>3480.1862266974003</v>
      </c>
      <c r="BP125" s="25">
        <v>5.7699999999999994E-2</v>
      </c>
      <c r="BQ125" s="4">
        <v>2.9900000000000003E-2</v>
      </c>
      <c r="BR125" s="4">
        <f t="shared" ref="BR125:BR130" si="242">+BQ125-BP125</f>
        <v>-2.7799999999999991E-2</v>
      </c>
      <c r="BT125" s="21" cm="1">
        <f t="array" ref="BT125">SUMPRODUCT(BB125:BM125*BP125/12)</f>
        <v>201.46308278044</v>
      </c>
      <c r="BU125" s="21" cm="1">
        <f t="array" ref="BU125">SUMPRODUCT(BB125:BM125*BQ125/12)</f>
        <v>104.39768067825229</v>
      </c>
      <c r="BV125" s="21">
        <f t="shared" si="237"/>
        <v>-97.065402102187718</v>
      </c>
      <c r="BW125" s="26">
        <v>0.97792299999999999</v>
      </c>
      <c r="BX125" s="21">
        <f t="shared" si="238"/>
        <v>-94.92248921997772</v>
      </c>
      <c r="BY125" s="21">
        <f t="shared" si="239"/>
        <v>-235.08926904244839</v>
      </c>
      <c r="BZ125" s="1"/>
    </row>
    <row r="126" spans="1:78" s="21" customFormat="1" x14ac:dyDescent="0.2">
      <c r="A126" s="21">
        <f t="shared" si="140"/>
        <v>120</v>
      </c>
      <c r="B126" s="21" t="s">
        <v>117</v>
      </c>
      <c r="C126" s="22"/>
      <c r="D126" s="24">
        <v>11777.855641026699</v>
      </c>
      <c r="E126" s="21">
        <v>11776.9956410267</v>
      </c>
      <c r="F126" s="21">
        <v>11776.1356410267</v>
      </c>
      <c r="G126" s="21">
        <v>11775.275641026699</v>
      </c>
      <c r="H126" s="21">
        <v>11774.415641026701</v>
      </c>
      <c r="I126" s="21">
        <v>11773.5556410267</v>
      </c>
      <c r="J126" s="21">
        <v>11772.695641026699</v>
      </c>
      <c r="K126" s="21">
        <v>11771.835641026701</v>
      </c>
      <c r="L126" s="21">
        <v>11770.9756410267</v>
      </c>
      <c r="M126" s="21">
        <v>11942.946641425899</v>
      </c>
      <c r="N126" s="21">
        <v>11942.086641425898</v>
      </c>
      <c r="O126" s="21">
        <v>11941.226641425897</v>
      </c>
      <c r="P126" s="21">
        <v>12044.4265278311</v>
      </c>
      <c r="R126" s="25">
        <v>6.3799999999999996E-2</v>
      </c>
      <c r="S126" s="4">
        <v>5.6299999999999996E-2</v>
      </c>
      <c r="T126" s="4">
        <f t="shared" si="240"/>
        <v>-7.4999999999999997E-3</v>
      </c>
      <c r="V126" s="21" cm="1">
        <f t="array" ref="V126">SUMPRODUCT(D126:O126*R126/12)</f>
        <v>753.88207035387052</v>
      </c>
      <c r="W126" s="21" cm="1">
        <f t="array" ref="W126">SUMPRODUCT(D126:O126*S126/12)</f>
        <v>665.25956992042188</v>
      </c>
      <c r="X126" s="21">
        <f t="shared" si="231"/>
        <v>-88.622500433448636</v>
      </c>
      <c r="Y126" s="26">
        <v>0.97631551540553974</v>
      </c>
      <c r="Z126" s="21">
        <f t="shared" si="232"/>
        <v>-86.523522187210077</v>
      </c>
      <c r="AA126" s="21">
        <f t="shared" si="233"/>
        <v>-43.158016375068634</v>
      </c>
      <c r="AC126" s="24">
        <v>12044.4265278311</v>
      </c>
      <c r="AD126" s="21">
        <v>12043.566527831101</v>
      </c>
      <c r="AE126" s="21">
        <v>12042.7065278311</v>
      </c>
      <c r="AF126" s="21">
        <v>12041.8465278311</v>
      </c>
      <c r="AG126" s="21">
        <v>12040.986527831101</v>
      </c>
      <c r="AH126" s="21">
        <v>12040.1265278311</v>
      </c>
      <c r="AI126" s="21">
        <v>12039.2665278311</v>
      </c>
      <c r="AJ126" s="21">
        <v>12038.406527831099</v>
      </c>
      <c r="AK126" s="21">
        <v>12037.5465278311</v>
      </c>
      <c r="AL126" s="21">
        <v>12036.6865278311</v>
      </c>
      <c r="AM126" s="21">
        <v>12035.826527831099</v>
      </c>
      <c r="AN126" s="21">
        <v>12034.9665278311</v>
      </c>
      <c r="AO126" s="21">
        <v>12140.4974073623</v>
      </c>
      <c r="AQ126" s="25">
        <v>6.3799999999999996E-2</v>
      </c>
      <c r="AR126" s="4">
        <v>5.6299999999999996E-2</v>
      </c>
      <c r="AS126" s="4">
        <f t="shared" si="241"/>
        <v>-7.4999999999999997E-3</v>
      </c>
      <c r="AU126" s="21" cm="1">
        <f t="array" ref="AU126">SUMPRODUCT(AC126:AN126*AQ126/12)</f>
        <v>768.13263847562416</v>
      </c>
      <c r="AV126" s="21" cm="1">
        <f t="array" ref="AV126">SUMPRODUCT(AC126:AN126*AR126/12)</f>
        <v>677.83491451689088</v>
      </c>
      <c r="AW126" s="21">
        <f t="shared" si="234"/>
        <v>-90.297723958733286</v>
      </c>
      <c r="AX126" s="26">
        <v>0.97645099999999996</v>
      </c>
      <c r="AY126" s="21">
        <f t="shared" si="235"/>
        <v>-88.171302857229065</v>
      </c>
      <c r="AZ126" s="21">
        <f t="shared" si="236"/>
        <v>-130.61494688236209</v>
      </c>
      <c r="BA126" s="1"/>
      <c r="BB126" s="24">
        <v>12140.4974073623</v>
      </c>
      <c r="BC126" s="21">
        <v>12139.637407362299</v>
      </c>
      <c r="BD126" s="21">
        <v>12138.777407362299</v>
      </c>
      <c r="BE126" s="21">
        <v>12137.9174073623</v>
      </c>
      <c r="BF126" s="21">
        <v>12137.057407362299</v>
      </c>
      <c r="BG126" s="21">
        <v>12136.197407362299</v>
      </c>
      <c r="BH126" s="21">
        <v>12135.3374073623</v>
      </c>
      <c r="BI126" s="21">
        <v>12134.477407362299</v>
      </c>
      <c r="BJ126" s="21">
        <v>12133.617407362299</v>
      </c>
      <c r="BK126" s="21">
        <v>12132.757407362298</v>
      </c>
      <c r="BL126" s="21">
        <v>12131.897407362299</v>
      </c>
      <c r="BM126" s="21">
        <v>12131.037407362299</v>
      </c>
      <c r="BN126" s="21">
        <v>12130.177407362298</v>
      </c>
      <c r="BP126" s="25">
        <v>6.3799999999999996E-2</v>
      </c>
      <c r="BQ126" s="4">
        <v>5.6299999999999996E-2</v>
      </c>
      <c r="BR126" s="4">
        <f t="shared" si="242"/>
        <v>-7.4999999999999997E-3</v>
      </c>
      <c r="BT126" s="21" cm="1">
        <f t="array" ref="BT126">SUMPRODUCT(BB126:BM126*BP126/12)</f>
        <v>774.26196058971459</v>
      </c>
      <c r="BU126" s="21" cm="1">
        <f t="array" ref="BU126">SUMPRODUCT(BB126:BM126*BQ126/12)</f>
        <v>683.24370503449745</v>
      </c>
      <c r="BV126" s="21">
        <f t="shared" si="237"/>
        <v>-91.018255555217138</v>
      </c>
      <c r="BW126" s="26">
        <v>0.97792299999999999</v>
      </c>
      <c r="BX126" s="21">
        <f t="shared" si="238"/>
        <v>-89.00884552732461</v>
      </c>
      <c r="BY126" s="21">
        <f t="shared" si="239"/>
        <v>-219.48040733167556</v>
      </c>
      <c r="BZ126" s="1"/>
    </row>
    <row r="127" spans="1:78" s="21" customFormat="1" x14ac:dyDescent="0.2">
      <c r="A127" s="21">
        <f t="shared" si="140"/>
        <v>121</v>
      </c>
      <c r="B127" s="21" t="s">
        <v>118</v>
      </c>
      <c r="C127" s="22"/>
      <c r="D127" s="24">
        <v>298.83616637669996</v>
      </c>
      <c r="E127" s="21">
        <v>298.83616637669996</v>
      </c>
      <c r="F127" s="21">
        <v>298.83616637669996</v>
      </c>
      <c r="G127" s="21">
        <v>298.83616637669996</v>
      </c>
      <c r="H127" s="21">
        <v>298.83616637669996</v>
      </c>
      <c r="I127" s="21">
        <v>298.83616637669996</v>
      </c>
      <c r="J127" s="21">
        <v>298.83616637669996</v>
      </c>
      <c r="K127" s="21">
        <v>298.83616637669996</v>
      </c>
      <c r="L127" s="21">
        <v>298.83616637669996</v>
      </c>
      <c r="M127" s="21">
        <v>375.74668375649901</v>
      </c>
      <c r="N127" s="21">
        <v>375.74668375649901</v>
      </c>
      <c r="O127" s="21">
        <v>375.74668375649901</v>
      </c>
      <c r="P127" s="21">
        <v>422.05376803779995</v>
      </c>
      <c r="R127" s="30">
        <v>3.6900000000000002E-2</v>
      </c>
      <c r="S127" s="31">
        <v>3.9000000000000003E-3</v>
      </c>
      <c r="T127" s="31">
        <f t="shared" si="240"/>
        <v>-3.3000000000000002E-2</v>
      </c>
      <c r="V127" s="21" cm="1">
        <f t="array" ref="V127">SUMPRODUCT(D127:O127*R127/12)</f>
        <v>11.736554062128876</v>
      </c>
      <c r="W127" s="21" cm="1">
        <f t="array" ref="W127">SUMPRODUCT(D127:O127*S127/12)</f>
        <v>1.2404488033144341</v>
      </c>
      <c r="X127" s="21">
        <f t="shared" si="231"/>
        <v>-10.496105258814442</v>
      </c>
      <c r="Y127" s="32">
        <v>0.97631551540553974</v>
      </c>
      <c r="Z127" s="21">
        <f t="shared" si="232"/>
        <v>-10.247510415510218</v>
      </c>
      <c r="AA127" s="21">
        <f t="shared" si="233"/>
        <v>-4.9093185478466239</v>
      </c>
      <c r="AC127" s="24">
        <v>422.05376803779995</v>
      </c>
      <c r="AD127" s="21">
        <v>422.05376803779995</v>
      </c>
      <c r="AE127" s="21">
        <v>422.05376803779995</v>
      </c>
      <c r="AF127" s="21">
        <v>422.05376803779995</v>
      </c>
      <c r="AG127" s="21">
        <v>422.05376803779995</v>
      </c>
      <c r="AH127" s="21">
        <v>422.05376803779995</v>
      </c>
      <c r="AI127" s="21">
        <v>422.05376803779995</v>
      </c>
      <c r="AJ127" s="21">
        <v>422.05376803779995</v>
      </c>
      <c r="AK127" s="21">
        <v>422.05376803779995</v>
      </c>
      <c r="AL127" s="21">
        <v>422.05376803779995</v>
      </c>
      <c r="AM127" s="21">
        <v>422.05376803779995</v>
      </c>
      <c r="AN127" s="21">
        <v>422.05376803779995</v>
      </c>
      <c r="AO127" s="21">
        <v>469.39815400059996</v>
      </c>
      <c r="AQ127" s="30">
        <v>3.6900000000000002E-2</v>
      </c>
      <c r="AR127" s="31">
        <v>3.9000000000000003E-3</v>
      </c>
      <c r="AS127" s="31">
        <f t="shared" si="241"/>
        <v>-3.3000000000000002E-2</v>
      </c>
      <c r="AU127" s="21" cm="1">
        <f t="array" ref="AU127">SUMPRODUCT(AC127:AN127*AQ127/12)</f>
        <v>15.573784040594822</v>
      </c>
      <c r="AV127" s="21" cm="1">
        <f t="array" ref="AV127">SUMPRODUCT(AC127:AN127*AR127/12)</f>
        <v>1.6460096953474201</v>
      </c>
      <c r="AW127" s="21">
        <f t="shared" si="234"/>
        <v>-13.927774345247402</v>
      </c>
      <c r="AX127" s="32">
        <v>0.97645099999999996</v>
      </c>
      <c r="AY127" s="21">
        <f t="shared" si="235"/>
        <v>-13.59978918719117</v>
      </c>
      <c r="AZ127" s="21">
        <f t="shared" si="236"/>
        <v>-17.047405009105802</v>
      </c>
      <c r="BA127" s="1"/>
      <c r="BB127" s="24">
        <v>469.39815400059996</v>
      </c>
      <c r="BC127" s="21">
        <v>469.39815400059996</v>
      </c>
      <c r="BD127" s="21">
        <v>469.39815400059996</v>
      </c>
      <c r="BE127" s="21">
        <v>469.39815400059996</v>
      </c>
      <c r="BF127" s="21">
        <v>469.39815400059996</v>
      </c>
      <c r="BG127" s="21">
        <v>469.39815400059996</v>
      </c>
      <c r="BH127" s="21">
        <v>469.39815400059996</v>
      </c>
      <c r="BI127" s="21">
        <v>469.39815400059996</v>
      </c>
      <c r="BJ127" s="21">
        <v>469.39815400059996</v>
      </c>
      <c r="BK127" s="21">
        <v>469.39815400059996</v>
      </c>
      <c r="BL127" s="21">
        <v>469.39815400059996</v>
      </c>
      <c r="BM127" s="21">
        <v>469.39815400059996</v>
      </c>
      <c r="BN127" s="21">
        <v>469.39815400059996</v>
      </c>
      <c r="BP127" s="30">
        <v>3.6900000000000002E-2</v>
      </c>
      <c r="BQ127" s="31">
        <v>3.9000000000000003E-3</v>
      </c>
      <c r="BR127" s="31">
        <f t="shared" si="242"/>
        <v>-3.3000000000000002E-2</v>
      </c>
      <c r="BT127" s="21" cm="1">
        <f t="array" ref="BT127">SUMPRODUCT(BB127:BM127*BP127/12)</f>
        <v>17.320791882622135</v>
      </c>
      <c r="BU127" s="21" cm="1">
        <f t="array" ref="BU127">SUMPRODUCT(BB127:BM127*BQ127/12)</f>
        <v>1.8306528006023404</v>
      </c>
      <c r="BV127" s="21">
        <f t="shared" si="237"/>
        <v>-15.490139082019795</v>
      </c>
      <c r="BW127" s="32">
        <v>0.97792299999999999</v>
      </c>
      <c r="BX127" s="21">
        <f t="shared" si="238"/>
        <v>-15.148163281506044</v>
      </c>
      <c r="BY127" s="21">
        <f t="shared" si="239"/>
        <v>-31.458755254795996</v>
      </c>
      <c r="BZ127" s="1"/>
    </row>
    <row r="128" spans="1:78" s="21" customFormat="1" x14ac:dyDescent="0.2">
      <c r="A128" s="21">
        <f t="shared" si="140"/>
        <v>122</v>
      </c>
      <c r="B128" s="21" t="s">
        <v>119</v>
      </c>
      <c r="C128" s="22"/>
      <c r="D128" s="24">
        <v>4579.5200000000004</v>
      </c>
      <c r="E128" s="21">
        <v>4574.37</v>
      </c>
      <c r="F128" s="21">
        <v>4569.22</v>
      </c>
      <c r="G128" s="21">
        <v>4564.07</v>
      </c>
      <c r="H128" s="21">
        <v>4558.9200000000101</v>
      </c>
      <c r="I128" s="21">
        <v>4553.7700000000104</v>
      </c>
      <c r="J128" s="21">
        <v>4548.6200000000099</v>
      </c>
      <c r="K128" s="21">
        <v>4543.4700000000103</v>
      </c>
      <c r="L128" s="21">
        <v>4538.3200000000106</v>
      </c>
      <c r="M128" s="21">
        <v>4533.1700000000101</v>
      </c>
      <c r="N128" s="21">
        <v>4528.0200000000104</v>
      </c>
      <c r="O128" s="21">
        <v>4522.8700000000099</v>
      </c>
      <c r="P128" s="21">
        <v>4517.7200000000103</v>
      </c>
      <c r="R128" s="30">
        <v>7.000000000000001E-4</v>
      </c>
      <c r="S128" s="31">
        <v>3.9000000000000003E-3</v>
      </c>
      <c r="T128" s="31">
        <f t="shared" si="240"/>
        <v>3.2000000000000002E-3</v>
      </c>
      <c r="V128" s="21" cm="1">
        <f t="array" ref="V128">SUMPRODUCT(D128:O128*R128/12)</f>
        <v>3.185836500000006</v>
      </c>
      <c r="W128" s="21" cm="1">
        <f t="array" ref="W128">SUMPRODUCT(D128:O128*S128/12)</f>
        <v>17.749660500000033</v>
      </c>
      <c r="X128" s="21">
        <f t="shared" si="231"/>
        <v>14.563824000000027</v>
      </c>
      <c r="Y128" s="32">
        <v>0.97631551540553974</v>
      </c>
      <c r="Z128" s="21">
        <f t="shared" si="232"/>
        <v>14.218887334835596</v>
      </c>
      <c r="AA128" s="21">
        <f t="shared" si="233"/>
        <v>7.1241925404705189</v>
      </c>
      <c r="AC128" s="24">
        <v>4517.7200000000103</v>
      </c>
      <c r="AD128" s="21">
        <v>4512.5700000000106</v>
      </c>
      <c r="AE128" s="21">
        <v>4507.4200000000101</v>
      </c>
      <c r="AF128" s="21">
        <v>4502.2700000000104</v>
      </c>
      <c r="AG128" s="21">
        <v>4497.1200000000099</v>
      </c>
      <c r="AH128" s="21">
        <v>4491.9700000000103</v>
      </c>
      <c r="AI128" s="21">
        <v>4486.8200000000106</v>
      </c>
      <c r="AJ128" s="21">
        <v>4481.6700000000101</v>
      </c>
      <c r="AK128" s="21">
        <v>4476.5200000000104</v>
      </c>
      <c r="AL128" s="21">
        <v>4471.3700000000099</v>
      </c>
      <c r="AM128" s="21">
        <v>4466.2200000000103</v>
      </c>
      <c r="AN128" s="21">
        <v>4461.0700000000106</v>
      </c>
      <c r="AO128" s="21">
        <v>4455.9200000000101</v>
      </c>
      <c r="AQ128" s="30">
        <v>7.000000000000001E-4</v>
      </c>
      <c r="AR128" s="31">
        <v>3.9000000000000003E-3</v>
      </c>
      <c r="AS128" s="31">
        <f t="shared" si="241"/>
        <v>3.2000000000000002E-3</v>
      </c>
      <c r="AU128" s="21" cm="1">
        <f t="array" ref="AU128">SUMPRODUCT(AC128:AN128*AQ128/12)</f>
        <v>3.1425765000000072</v>
      </c>
      <c r="AV128" s="21" cm="1">
        <f t="array" ref="AV128">SUMPRODUCT(AC128:AN128*AR128/12)</f>
        <v>17.508640500000041</v>
      </c>
      <c r="AW128" s="21">
        <f t="shared" si="234"/>
        <v>14.366064000000033</v>
      </c>
      <c r="AX128" s="32">
        <v>0.97645099999999996</v>
      </c>
      <c r="AY128" s="21">
        <f t="shared" si="235"/>
        <v>14.027757558864032</v>
      </c>
      <c r="AZ128" s="21">
        <f t="shared" si="236"/>
        <v>21.247517034040943</v>
      </c>
      <c r="BA128" s="1"/>
      <c r="BB128" s="24">
        <v>4455.9200000000101</v>
      </c>
      <c r="BC128" s="21">
        <v>4450.7700000000104</v>
      </c>
      <c r="BD128" s="21">
        <v>4445.6200000000099</v>
      </c>
      <c r="BE128" s="21">
        <v>4440.4700000000103</v>
      </c>
      <c r="BF128" s="21">
        <v>4435.3200000000106</v>
      </c>
      <c r="BG128" s="21">
        <v>4430.1700000000192</v>
      </c>
      <c r="BH128" s="21">
        <v>4425.0200000000195</v>
      </c>
      <c r="BI128" s="21">
        <v>4419.8700000000199</v>
      </c>
      <c r="BJ128" s="21">
        <v>4414.7200000000194</v>
      </c>
      <c r="BK128" s="21">
        <v>4409.5700000000197</v>
      </c>
      <c r="BL128" s="21">
        <v>4404.4200000000192</v>
      </c>
      <c r="BM128" s="21">
        <v>4399.2700000000195</v>
      </c>
      <c r="BN128" s="21">
        <v>4394.1200000000199</v>
      </c>
      <c r="BP128" s="30">
        <v>7.000000000000001E-4</v>
      </c>
      <c r="BQ128" s="31">
        <v>3.9000000000000003E-3</v>
      </c>
      <c r="BR128" s="31">
        <f t="shared" si="242"/>
        <v>3.2000000000000002E-3</v>
      </c>
      <c r="BT128" s="21" cm="1">
        <f t="array" ref="BT128">SUMPRODUCT(BB128:BM128*BP128/12)</f>
        <v>3.0993165000000111</v>
      </c>
      <c r="BU128" s="21" cm="1">
        <f t="array" ref="BU128">SUMPRODUCT(BB128:BM128*BQ128/12)</f>
        <v>17.26762050000006</v>
      </c>
      <c r="BV128" s="21">
        <f t="shared" si="237"/>
        <v>14.168304000000049</v>
      </c>
      <c r="BW128" s="32">
        <v>0.97792299999999999</v>
      </c>
      <c r="BX128" s="21">
        <f t="shared" si="238"/>
        <v>13.855510352592047</v>
      </c>
      <c r="BY128" s="21">
        <f t="shared" si="239"/>
        <v>35.233731195706746</v>
      </c>
      <c r="BZ128" s="1"/>
    </row>
    <row r="129" spans="1:78" s="21" customFormat="1" x14ac:dyDescent="0.2">
      <c r="A129" s="21">
        <f t="shared" si="140"/>
        <v>123</v>
      </c>
      <c r="B129" s="21" t="s">
        <v>120</v>
      </c>
      <c r="C129" s="22"/>
      <c r="D129" s="24">
        <v>3846.3988064271903</v>
      </c>
      <c r="E129" s="21">
        <v>3846.1888064271902</v>
      </c>
      <c r="F129" s="21">
        <v>3845.9788064271902</v>
      </c>
      <c r="G129" s="21">
        <v>3845.7688064271902</v>
      </c>
      <c r="H129" s="21">
        <v>3845.5588064271901</v>
      </c>
      <c r="I129" s="21">
        <v>3845.3488064271901</v>
      </c>
      <c r="J129" s="21">
        <v>3845.13880642719</v>
      </c>
      <c r="K129" s="21">
        <v>3844.92880642719</v>
      </c>
      <c r="L129" s="21">
        <v>3844.71880642719</v>
      </c>
      <c r="M129" s="21">
        <v>3903.5046981039904</v>
      </c>
      <c r="N129" s="21">
        <v>3903.2946981039904</v>
      </c>
      <c r="O129" s="21">
        <v>3903.0846981039904</v>
      </c>
      <c r="P129" s="21">
        <v>3938.3955582047902</v>
      </c>
      <c r="R129" s="30">
        <v>6.0199999999999997E-2</v>
      </c>
      <c r="S129" s="31">
        <v>5.2699999999999997E-2</v>
      </c>
      <c r="T129" s="31">
        <f t="shared" si="240"/>
        <v>-7.4999999999999997E-3</v>
      </c>
      <c r="V129" s="21" cm="1">
        <f t="array" ref="V129">SUMPRODUCT(D129:O129*R129/12)</f>
        <v>232.37156531665266</v>
      </c>
      <c r="W129" s="21" cm="1">
        <f t="array" ref="W129">SUMPRODUCT(D129:O129*S129/12)</f>
        <v>203.42161947155475</v>
      </c>
      <c r="X129" s="21">
        <f t="shared" si="231"/>
        <v>-28.949945845097915</v>
      </c>
      <c r="Y129" s="32">
        <v>0.97631551540553974</v>
      </c>
      <c r="Z129" s="21">
        <f t="shared" si="232"/>
        <v>-28.264281298719233</v>
      </c>
      <c r="AA129" s="21">
        <f t="shared" si="233"/>
        <v>-14.096166495305432</v>
      </c>
      <c r="AC129" s="24">
        <v>3938.3955582047902</v>
      </c>
      <c r="AD129" s="21">
        <v>3938.1855582047901</v>
      </c>
      <c r="AE129" s="21">
        <v>3937.9755582047901</v>
      </c>
      <c r="AF129" s="21">
        <v>3937.7655582047901</v>
      </c>
      <c r="AG129" s="21">
        <v>3937.55555820479</v>
      </c>
      <c r="AH129" s="21">
        <v>3937.34555820479</v>
      </c>
      <c r="AI129" s="21">
        <v>3937.13555820479</v>
      </c>
      <c r="AJ129" s="21">
        <v>3936.9255582047899</v>
      </c>
      <c r="AK129" s="21">
        <v>3936.7155582047899</v>
      </c>
      <c r="AL129" s="21">
        <v>3936.5055582047903</v>
      </c>
      <c r="AM129" s="21">
        <v>3936.2955582047903</v>
      </c>
      <c r="AN129" s="21">
        <v>3936.0855582047902</v>
      </c>
      <c r="AO129" s="21">
        <v>3972.1921032095902</v>
      </c>
      <c r="AQ129" s="30">
        <v>6.0199999999999997E-2</v>
      </c>
      <c r="AR129" s="31">
        <v>5.2699999999999997E-2</v>
      </c>
      <c r="AS129" s="31">
        <f t="shared" si="241"/>
        <v>-7.4999999999999997E-3</v>
      </c>
      <c r="AU129" s="21" cm="1">
        <f t="array" ref="AU129">SUMPRODUCT(AC129:AN129*AQ129/12)</f>
        <v>237.02188160392836</v>
      </c>
      <c r="AV129" s="21" cm="1">
        <f t="array" ref="AV129">SUMPRODUCT(AC129:AN129*AR129/12)</f>
        <v>207.49257741739245</v>
      </c>
      <c r="AW129" s="21">
        <f t="shared" si="234"/>
        <v>-29.52930418653591</v>
      </c>
      <c r="AX129" s="32">
        <v>0.97645099999999996</v>
      </c>
      <c r="AY129" s="21">
        <f t="shared" si="235"/>
        <v>-28.833918602247174</v>
      </c>
      <c r="AZ129" s="21">
        <f t="shared" si="236"/>
        <v>-42.682650350974072</v>
      </c>
      <c r="BA129" s="1"/>
      <c r="BB129" s="24">
        <v>3972.1921032095902</v>
      </c>
      <c r="BC129" s="21">
        <v>3971.9821032095902</v>
      </c>
      <c r="BD129" s="21">
        <v>3971.7721032095901</v>
      </c>
      <c r="BE129" s="21">
        <v>3971.5621032095901</v>
      </c>
      <c r="BF129" s="21">
        <v>3971.35210320959</v>
      </c>
      <c r="BG129" s="21">
        <v>3971.14210320959</v>
      </c>
      <c r="BH129" s="21">
        <v>3970.93210320959</v>
      </c>
      <c r="BI129" s="21">
        <v>3970.7221032095899</v>
      </c>
      <c r="BJ129" s="21">
        <v>3970.5121032095899</v>
      </c>
      <c r="BK129" s="21">
        <v>3970.3021032095899</v>
      </c>
      <c r="BL129" s="21">
        <v>3970.0921032095903</v>
      </c>
      <c r="BM129" s="21">
        <v>3969.8821032095902</v>
      </c>
      <c r="BN129" s="21">
        <v>3969.6721032095902</v>
      </c>
      <c r="BP129" s="30">
        <v>6.0199999999999997E-2</v>
      </c>
      <c r="BQ129" s="31">
        <v>5.2699999999999997E-2</v>
      </c>
      <c r="BR129" s="31">
        <f t="shared" si="242"/>
        <v>-7.4999999999999997E-3</v>
      </c>
      <c r="BT129" s="21" cm="1">
        <f t="array" ref="BT129">SUMPRODUCT(BB129:BM129*BP129/12)</f>
        <v>239.05643361321734</v>
      </c>
      <c r="BU129" s="21" cm="1">
        <f t="array" ref="BU129">SUMPRODUCT(BB129:BM129*BQ129/12)</f>
        <v>209.27365533914542</v>
      </c>
      <c r="BV129" s="21">
        <f t="shared" si="237"/>
        <v>-29.782778274071916</v>
      </c>
      <c r="BW129" s="32">
        <v>0.97792299999999999</v>
      </c>
      <c r="BX129" s="21">
        <f t="shared" si="238"/>
        <v>-29.125263878115231</v>
      </c>
      <c r="BY129" s="21">
        <f t="shared" si="239"/>
        <v>-71.752247444074314</v>
      </c>
      <c r="BZ129" s="1"/>
    </row>
    <row r="130" spans="1:78" s="21" customFormat="1" x14ac:dyDescent="0.2">
      <c r="A130" s="21">
        <f t="shared" si="140"/>
        <v>124</v>
      </c>
      <c r="B130" s="21" t="s">
        <v>121</v>
      </c>
      <c r="C130" s="22"/>
      <c r="D130" s="24">
        <v>298.4758824356</v>
      </c>
      <c r="E130" s="21">
        <v>298.4758824356</v>
      </c>
      <c r="F130" s="21">
        <v>298.4758824356</v>
      </c>
      <c r="G130" s="21">
        <v>298.4758824356</v>
      </c>
      <c r="H130" s="21">
        <v>298.4758824356</v>
      </c>
      <c r="I130" s="21">
        <v>298.4758824356</v>
      </c>
      <c r="J130" s="21">
        <v>298.4758824356</v>
      </c>
      <c r="K130" s="21">
        <v>298.4758824356</v>
      </c>
      <c r="L130" s="21">
        <v>298.4758824356</v>
      </c>
      <c r="M130" s="21">
        <v>302.05479534199992</v>
      </c>
      <c r="N130" s="21">
        <v>302.05479534199992</v>
      </c>
      <c r="O130" s="21">
        <v>302.05479534199992</v>
      </c>
      <c r="P130" s="21">
        <v>304.20962445039999</v>
      </c>
      <c r="R130" s="30">
        <v>5.3499999999999999E-2</v>
      </c>
      <c r="S130" s="31">
        <v>8.9800000000000005E-2</v>
      </c>
      <c r="T130" s="31">
        <f t="shared" si="240"/>
        <v>3.6300000000000006E-2</v>
      </c>
      <c r="V130" s="21" cm="1">
        <f t="array" ref="V130">SUMPRODUCT(D130:O130*R130/12)</f>
        <v>16.0163276704277</v>
      </c>
      <c r="W130" s="21" cm="1">
        <f t="array" ref="W130">SUMPRODUCT(D130:O130*S130/12)</f>
        <v>26.883480837465569</v>
      </c>
      <c r="X130" s="21">
        <f t="shared" si="231"/>
        <v>10.86715316703787</v>
      </c>
      <c r="Y130" s="32">
        <v>0.97631551540553974</v>
      </c>
      <c r="Z130" s="21">
        <f t="shared" si="232"/>
        <v>10.609770245267521</v>
      </c>
      <c r="AA130" s="21">
        <f t="shared" si="233"/>
        <v>5.2939087936284768</v>
      </c>
      <c r="AC130" s="24">
        <v>304.20962445039999</v>
      </c>
      <c r="AD130" s="21">
        <v>304.20962445039999</v>
      </c>
      <c r="AE130" s="21">
        <v>304.20962445039999</v>
      </c>
      <c r="AF130" s="21">
        <v>304.20962445039999</v>
      </c>
      <c r="AG130" s="21">
        <v>304.20962445039999</v>
      </c>
      <c r="AH130" s="21">
        <v>304.20962445039999</v>
      </c>
      <c r="AI130" s="21">
        <v>304.20962445039999</v>
      </c>
      <c r="AJ130" s="21">
        <v>304.20962445039999</v>
      </c>
      <c r="AK130" s="21">
        <v>304.20962445039999</v>
      </c>
      <c r="AL130" s="21">
        <v>304.20962445039999</v>
      </c>
      <c r="AM130" s="21">
        <v>304.20962445039999</v>
      </c>
      <c r="AN130" s="21">
        <v>304.20962445039999</v>
      </c>
      <c r="AO130" s="21">
        <v>306.4127228008</v>
      </c>
      <c r="AQ130" s="30">
        <v>5.3499999999999999E-2</v>
      </c>
      <c r="AR130" s="31">
        <v>8.9800000000000005E-2</v>
      </c>
      <c r="AS130" s="31">
        <f t="shared" si="241"/>
        <v>3.6300000000000006E-2</v>
      </c>
      <c r="AU130" s="21" cm="1">
        <f t="array" ref="AU130">SUMPRODUCT(AC130:AN130*AQ130/12)</f>
        <v>16.275214908096395</v>
      </c>
      <c r="AV130" s="21" cm="1">
        <f t="array" ref="AV130">SUMPRODUCT(AC130:AN130*AR130/12)</f>
        <v>27.318024275645922</v>
      </c>
      <c r="AW130" s="21">
        <f t="shared" si="234"/>
        <v>11.042809367549527</v>
      </c>
      <c r="AX130" s="32">
        <v>0.97645099999999996</v>
      </c>
      <c r="AY130" s="21">
        <f t="shared" si="235"/>
        <v>10.782762249753103</v>
      </c>
      <c r="AZ130" s="21">
        <f t="shared" si="236"/>
        <v>16.001151370144068</v>
      </c>
      <c r="BA130" s="1"/>
      <c r="BB130" s="24">
        <v>306.4127228008</v>
      </c>
      <c r="BC130" s="21">
        <v>306.4127228008</v>
      </c>
      <c r="BD130" s="21">
        <v>306.4127228008</v>
      </c>
      <c r="BE130" s="21">
        <v>306.4127228008</v>
      </c>
      <c r="BF130" s="21">
        <v>306.4127228008</v>
      </c>
      <c r="BG130" s="21">
        <v>306.4127228008</v>
      </c>
      <c r="BH130" s="21">
        <v>306.4127228008</v>
      </c>
      <c r="BI130" s="21">
        <v>306.4127228008</v>
      </c>
      <c r="BJ130" s="21">
        <v>306.4127228008</v>
      </c>
      <c r="BK130" s="21">
        <v>306.4127228008</v>
      </c>
      <c r="BL130" s="21">
        <v>306.4127228008</v>
      </c>
      <c r="BM130" s="21">
        <v>306.4127228008</v>
      </c>
      <c r="BN130" s="21">
        <v>306.4127228008</v>
      </c>
      <c r="BP130" s="30">
        <v>5.3499999999999999E-2</v>
      </c>
      <c r="BQ130" s="31">
        <v>8.9800000000000005E-2</v>
      </c>
      <c r="BR130" s="31">
        <f t="shared" si="242"/>
        <v>3.6300000000000006E-2</v>
      </c>
      <c r="BT130" s="21" cm="1">
        <f t="array" ref="BT130">SUMPRODUCT(BB130:BM130*BP130/12)</f>
        <v>16.393080669842799</v>
      </c>
      <c r="BU130" s="21" cm="1">
        <f t="array" ref="BU130">SUMPRODUCT(BB130:BM130*BQ130/12)</f>
        <v>27.515862507511844</v>
      </c>
      <c r="BV130" s="21">
        <f t="shared" si="237"/>
        <v>11.122781837669045</v>
      </c>
      <c r="BW130" s="32">
        <v>0.97792299999999999</v>
      </c>
      <c r="BX130" s="21">
        <f t="shared" si="238"/>
        <v>10.877224183038825</v>
      </c>
      <c r="BY130" s="21">
        <f t="shared" si="239"/>
        <v>26.864868383230721</v>
      </c>
      <c r="BZ130" s="1"/>
    </row>
    <row r="131" spans="1:78" s="21" customFormat="1" x14ac:dyDescent="0.2">
      <c r="A131" s="21">
        <f t="shared" si="140"/>
        <v>125</v>
      </c>
      <c r="B131" s="21" t="s">
        <v>122</v>
      </c>
      <c r="C131" s="22"/>
      <c r="D131" s="27">
        <f t="shared" ref="D131:P131" si="243">SUBTOTAL(9,D124:D130)</f>
        <v>26647.58542999989</v>
      </c>
      <c r="E131" s="28">
        <f t="shared" si="243"/>
        <v>26639.535429999887</v>
      </c>
      <c r="F131" s="28">
        <f t="shared" si="243"/>
        <v>26631.485429999888</v>
      </c>
      <c r="G131" s="28">
        <f t="shared" si="243"/>
        <v>26623.435429999885</v>
      </c>
      <c r="H131" s="28">
        <f t="shared" si="243"/>
        <v>26615.385429999897</v>
      </c>
      <c r="I131" s="28">
        <f t="shared" si="243"/>
        <v>26607.335429999901</v>
      </c>
      <c r="J131" s="28">
        <f t="shared" si="243"/>
        <v>26599.285429999894</v>
      </c>
      <c r="K131" s="28">
        <f t="shared" si="243"/>
        <v>26591.235429999895</v>
      </c>
      <c r="L131" s="28">
        <f t="shared" si="243"/>
        <v>26583.185429999899</v>
      </c>
      <c r="M131" s="28">
        <f t="shared" si="243"/>
        <v>26976.358849999899</v>
      </c>
      <c r="N131" s="28">
        <f t="shared" si="243"/>
        <v>26968.308849999899</v>
      </c>
      <c r="O131" s="28">
        <f t="shared" si="243"/>
        <v>26960.258849999896</v>
      </c>
      <c r="P131" s="28">
        <f t="shared" si="243"/>
        <v>27193.781619999896</v>
      </c>
      <c r="R131" s="31"/>
      <c r="S131" s="31"/>
      <c r="T131" s="31"/>
      <c r="V131" s="28">
        <f>SUBTOTAL(9,V124:V130)</f>
        <v>1397.8744840639822</v>
      </c>
      <c r="W131" s="28">
        <f>SUBTOTAL(9,W124:W130)</f>
        <v>1110.4383325381718</v>
      </c>
      <c r="X131" s="28">
        <f>SUBTOTAL(9,X124:X130)</f>
        <v>-287.43615152581032</v>
      </c>
      <c r="Y131" s="32"/>
      <c r="Z131" s="28">
        <f>SUBTOTAL(9,Z124:Z130)</f>
        <v>-280.62837442310632</v>
      </c>
      <c r="AA131" s="28">
        <f>SUBTOTAL(9,AA124:AA130)</f>
        <v>-139.769025240709</v>
      </c>
      <c r="AC131" s="27">
        <f t="shared" ref="AC131:AO131" si="244">SUBTOTAL(9,AC124:AC130)</f>
        <v>27193.781619999896</v>
      </c>
      <c r="AD131" s="28">
        <f t="shared" si="244"/>
        <v>27185.7316199999</v>
      </c>
      <c r="AE131" s="28">
        <f t="shared" si="244"/>
        <v>27177.681619999898</v>
      </c>
      <c r="AF131" s="28">
        <f t="shared" si="244"/>
        <v>27169.631619999898</v>
      </c>
      <c r="AG131" s="28">
        <f t="shared" si="244"/>
        <v>27161.581619999899</v>
      </c>
      <c r="AH131" s="28">
        <f t="shared" si="244"/>
        <v>27153.5316199999</v>
      </c>
      <c r="AI131" s="28">
        <f t="shared" si="244"/>
        <v>27145.4816199999</v>
      </c>
      <c r="AJ131" s="28">
        <f t="shared" si="244"/>
        <v>27137.431619999894</v>
      </c>
      <c r="AK131" s="28">
        <f t="shared" si="244"/>
        <v>27129.381619999898</v>
      </c>
      <c r="AL131" s="28">
        <f t="shared" si="244"/>
        <v>27121.331619999899</v>
      </c>
      <c r="AM131" s="28">
        <f t="shared" si="244"/>
        <v>27113.281619999896</v>
      </c>
      <c r="AN131" s="28">
        <f t="shared" si="244"/>
        <v>27105.2316199999</v>
      </c>
      <c r="AO131" s="28">
        <f t="shared" si="244"/>
        <v>27344.165739999895</v>
      </c>
      <c r="AQ131" s="31"/>
      <c r="AR131" s="31"/>
      <c r="AS131" s="31"/>
      <c r="AU131" s="28">
        <f>SUBTOTAL(9,AU124:AU130)</f>
        <v>1427.2454684383404</v>
      </c>
      <c r="AV131" s="28">
        <f>SUBTOTAL(9,AV124:AV130)</f>
        <v>1130.9848152724896</v>
      </c>
      <c r="AW131" s="28">
        <f>SUBTOTAL(9,AW124:AW130)</f>
        <v>-296.26065316585061</v>
      </c>
      <c r="AX131" s="32"/>
      <c r="AY131" s="28">
        <f>SUBTOTAL(9,AY124:AY130)</f>
        <v>-289.28401104444799</v>
      </c>
      <c r="AZ131" s="28">
        <f>SUBTOTAL(9,AZ124:AZ130)</f>
        <v>-425.30899280504525</v>
      </c>
      <c r="BA131" s="1"/>
      <c r="BB131" s="27">
        <f t="shared" ref="BB131:BN131" si="245">SUBTOTAL(9,BB124:BB130)</f>
        <v>27344.165739999895</v>
      </c>
      <c r="BC131" s="28">
        <f t="shared" si="245"/>
        <v>27336.115739999899</v>
      </c>
      <c r="BD131" s="28">
        <f t="shared" si="245"/>
        <v>27328.0657399999</v>
      </c>
      <c r="BE131" s="28">
        <f t="shared" si="245"/>
        <v>27320.015739999897</v>
      </c>
      <c r="BF131" s="28">
        <f t="shared" si="245"/>
        <v>27311.965739999898</v>
      </c>
      <c r="BG131" s="28">
        <f t="shared" si="245"/>
        <v>27303.915739999906</v>
      </c>
      <c r="BH131" s="28">
        <f t="shared" si="245"/>
        <v>27295.865739999907</v>
      </c>
      <c r="BI131" s="28">
        <f t="shared" si="245"/>
        <v>27287.815739999911</v>
      </c>
      <c r="BJ131" s="28">
        <f t="shared" si="245"/>
        <v>27279.765739999904</v>
      </c>
      <c r="BK131" s="28">
        <f t="shared" si="245"/>
        <v>27271.715739999909</v>
      </c>
      <c r="BL131" s="28">
        <f t="shared" si="245"/>
        <v>27263.665739999906</v>
      </c>
      <c r="BM131" s="28">
        <f t="shared" si="245"/>
        <v>27255.615739999907</v>
      </c>
      <c r="BN131" s="28">
        <f t="shared" si="245"/>
        <v>27247.565739999911</v>
      </c>
      <c r="BP131" s="31"/>
      <c r="BQ131" s="31"/>
      <c r="BR131" s="31"/>
      <c r="BT131" s="28">
        <f>SUBTOTAL(9,BT124:BT130)</f>
        <v>1439.4532243057126</v>
      </c>
      <c r="BU131" s="28">
        <f>SUBTOTAL(9,BU124:BU130)</f>
        <v>1139.4569512956905</v>
      </c>
      <c r="BV131" s="28">
        <f>SUBTOTAL(9,BV124:BV130)</f>
        <v>-299.99627301002198</v>
      </c>
      <c r="BW131" s="32"/>
      <c r="BX131" s="28">
        <f>SUBTOTAL(9,BX124:BX130)</f>
        <v>-293.3732552907797</v>
      </c>
      <c r="BY131" s="28">
        <f>SUBTOTAL(9,BY124:BY130)</f>
        <v>-717.53582904847872</v>
      </c>
      <c r="BZ131" s="1"/>
    </row>
    <row r="132" spans="1:78" s="21" customFormat="1" x14ac:dyDescent="0.2">
      <c r="A132" s="21">
        <f t="shared" si="140"/>
        <v>126</v>
      </c>
      <c r="C132" s="22"/>
      <c r="D132" s="23"/>
      <c r="R132" s="31"/>
      <c r="S132" s="31"/>
      <c r="T132" s="31"/>
      <c r="AC132" s="23"/>
      <c r="AQ132" s="31"/>
      <c r="AR132" s="31"/>
      <c r="AS132" s="31"/>
      <c r="BA132" s="1"/>
      <c r="BB132" s="23"/>
      <c r="BP132" s="31"/>
      <c r="BQ132" s="31"/>
      <c r="BR132" s="31"/>
      <c r="BZ132" s="1"/>
    </row>
    <row r="133" spans="1:78" s="21" customFormat="1" x14ac:dyDescent="0.2">
      <c r="A133" s="21">
        <f t="shared" si="140"/>
        <v>127</v>
      </c>
      <c r="B133" s="21" t="s">
        <v>123</v>
      </c>
      <c r="C133" s="22"/>
      <c r="D133" s="24">
        <v>202.0572798824999</v>
      </c>
      <c r="E133" s="21">
        <v>202.0572798824999</v>
      </c>
      <c r="F133" s="21">
        <v>202.0572798824999</v>
      </c>
      <c r="G133" s="21">
        <v>202.0572798824999</v>
      </c>
      <c r="H133" s="21">
        <v>202.0572798824999</v>
      </c>
      <c r="I133" s="21">
        <v>202.0572798824999</v>
      </c>
      <c r="J133" s="21">
        <v>202.0572798824999</v>
      </c>
      <c r="K133" s="21">
        <v>202.0572798824999</v>
      </c>
      <c r="L133" s="21">
        <v>202.0572798824999</v>
      </c>
      <c r="M133" s="21">
        <v>202.0572798824999</v>
      </c>
      <c r="N133" s="21">
        <v>202.0572798824999</v>
      </c>
      <c r="O133" s="21">
        <v>202.0572798824999</v>
      </c>
      <c r="P133" s="21">
        <v>202.0572798824999</v>
      </c>
      <c r="R133" s="30">
        <v>3.3099999999999997E-2</v>
      </c>
      <c r="S133" s="31">
        <v>0.28899999999999998</v>
      </c>
      <c r="T133" s="31">
        <f>+S133-R133</f>
        <v>0.25589999999999996</v>
      </c>
      <c r="V133" s="21" cm="1">
        <f t="array" ref="V133">SUMPRODUCT(D133:O133*R133/12)</f>
        <v>6.6880959641107465</v>
      </c>
      <c r="W133" s="21" cm="1">
        <f t="array" ref="W133">SUMPRODUCT(D133:O133*S133/12)</f>
        <v>58.39455388604248</v>
      </c>
      <c r="X133" s="21">
        <f t="shared" ref="X133:X138" si="246">+W133-V133</f>
        <v>51.706457921931737</v>
      </c>
      <c r="Y133" s="32">
        <v>0.97631551540553974</v>
      </c>
      <c r="Z133" s="21">
        <f t="shared" ref="Z133:Z138" si="247">+Y133*X133</f>
        <v>50.481817115845637</v>
      </c>
      <c r="AA133" s="21">
        <f t="shared" ref="AA133:AA138" si="248">(D133*T133*12+E133*T133*11+F133*T133*10+G133*T133*9+H133*T133*8+I133*T133*7+J133*T133*6+K133*T133*5+L133*T133*4+M133*T133*3+N133*T133*2+O133*T133*1)/12/13*Y133</f>
        <v>25.240908557922808</v>
      </c>
      <c r="AC133" s="24">
        <v>202.0572798824999</v>
      </c>
      <c r="AD133" s="21">
        <v>202.0572798824999</v>
      </c>
      <c r="AE133" s="21">
        <v>202.0572798824999</v>
      </c>
      <c r="AF133" s="21">
        <v>202.0572798824999</v>
      </c>
      <c r="AG133" s="21">
        <v>202.0572798824999</v>
      </c>
      <c r="AH133" s="21">
        <v>202.0572798824999</v>
      </c>
      <c r="AI133" s="21">
        <v>202.0572798824999</v>
      </c>
      <c r="AJ133" s="21">
        <v>202.0572798824999</v>
      </c>
      <c r="AK133" s="21">
        <v>202.0572798824999</v>
      </c>
      <c r="AL133" s="21">
        <v>202.0572798824999</v>
      </c>
      <c r="AM133" s="21">
        <v>202.0572798824999</v>
      </c>
      <c r="AN133" s="21">
        <v>202.0572798824999</v>
      </c>
      <c r="AO133" s="21">
        <v>202.0572798824999</v>
      </c>
      <c r="AQ133" s="30">
        <v>3.3099999999999997E-2</v>
      </c>
      <c r="AR133" s="31">
        <v>0.28899999999999998</v>
      </c>
      <c r="AS133" s="31">
        <f>+AR133-AQ133</f>
        <v>0.25589999999999996</v>
      </c>
      <c r="AU133" s="21" cm="1">
        <f t="array" ref="AU133">SUMPRODUCT(AC133:AN133*AQ133/12)</f>
        <v>6.6880959641107465</v>
      </c>
      <c r="AV133" s="21" cm="1">
        <f t="array" ref="AV133">SUMPRODUCT(AC133:AN133*AR133/12)</f>
        <v>58.39455388604248</v>
      </c>
      <c r="AW133" s="21">
        <f t="shared" ref="AW133:AW138" si="249">+AV133-AU133</f>
        <v>51.706457921931737</v>
      </c>
      <c r="AX133" s="32">
        <v>0.97645099999999996</v>
      </c>
      <c r="AY133" s="21">
        <f t="shared" ref="AY133:AY138" si="250">+AX133*AW133</f>
        <v>50.488822544328166</v>
      </c>
      <c r="AZ133" s="21">
        <f t="shared" ref="AZ133:AZ138" si="251">(AC133*AS133*12+AD133*AS133*11+AE133*AS133*10+AF133*AS133*9+AG133*AS133*8+AH133*AS133*7+AI133*AS133*6+AJ133*AS133*5+AK133*AS133*4+AL133*AS133*3+AM133*AS133*2+AN133*AS133*1)/12/13*AX133+X133*AX133</f>
        <v>75.733233816492231</v>
      </c>
      <c r="BA133" s="1"/>
      <c r="BB133" s="24">
        <v>202.0572798824999</v>
      </c>
      <c r="BC133" s="21">
        <v>202.0572798824999</v>
      </c>
      <c r="BD133" s="21">
        <v>202.0572798824999</v>
      </c>
      <c r="BE133" s="21">
        <v>202.0572798824999</v>
      </c>
      <c r="BF133" s="21">
        <v>202.0572798824999</v>
      </c>
      <c r="BG133" s="21">
        <v>202.0572798824999</v>
      </c>
      <c r="BH133" s="21">
        <v>202.0572798824999</v>
      </c>
      <c r="BI133" s="21">
        <v>202.0572798824999</v>
      </c>
      <c r="BJ133" s="21">
        <v>202.0572798824999</v>
      </c>
      <c r="BK133" s="21">
        <v>202.0572798824999</v>
      </c>
      <c r="BL133" s="21">
        <v>202.0572798824999</v>
      </c>
      <c r="BM133" s="21">
        <v>202.0572798824999</v>
      </c>
      <c r="BN133" s="21">
        <v>202.0572798824999</v>
      </c>
      <c r="BP133" s="30">
        <v>3.3099999999999997E-2</v>
      </c>
      <c r="BQ133" s="31">
        <v>0.28899999999999998</v>
      </c>
      <c r="BR133" s="31">
        <f>+BQ133-BP133</f>
        <v>0.25589999999999996</v>
      </c>
      <c r="BT133" s="21" cm="1">
        <f t="array" ref="BT133">SUMPRODUCT(BB133:BM133*BP133/12)</f>
        <v>6.6880959641107465</v>
      </c>
      <c r="BU133" s="21" cm="1">
        <f t="array" ref="BU133">SUMPRODUCT(BB133:BM133*BQ133/12)</f>
        <v>58.39455388604248</v>
      </c>
      <c r="BV133" s="21">
        <f t="shared" ref="BV133:BV138" si="252">+BU133-BT133</f>
        <v>51.706457921931737</v>
      </c>
      <c r="BW133" s="32">
        <v>0.97792299999999999</v>
      </c>
      <c r="BX133" s="21">
        <f t="shared" ref="BX133:BX138" si="253">+BW133*BV133</f>
        <v>50.564934450389252</v>
      </c>
      <c r="BY133" s="21">
        <f t="shared" ref="BY133:BY138" si="254">(BB133*BR133*12+BC133*BR133*11+BD133*BR133*10+BE133*BR133*9+BF133*BR133*8+BG133*BR133*7+BH133*BR133*6+BI133*BR133*5+BJ133*BR133*4+BK133*BR133*3+BL133*BR133*2+BM133*BR133*1)/12/13*BW133+(AW133*BW133)+(X133*BW133)</f>
        <v>126.41233612597313</v>
      </c>
      <c r="BZ133" s="1"/>
    </row>
    <row r="134" spans="1:78" s="21" customFormat="1" x14ac:dyDescent="0.2">
      <c r="A134" s="21">
        <f t="shared" si="140"/>
        <v>128</v>
      </c>
      <c r="B134" s="21" t="s">
        <v>124</v>
      </c>
      <c r="C134" s="22"/>
      <c r="D134" s="24">
        <v>167.14124220499991</v>
      </c>
      <c r="E134" s="21">
        <v>167.14124220499991</v>
      </c>
      <c r="F134" s="21">
        <v>167.14124220499991</v>
      </c>
      <c r="G134" s="21">
        <v>167.14124220499991</v>
      </c>
      <c r="H134" s="21">
        <v>167.14124220499991</v>
      </c>
      <c r="I134" s="21">
        <v>167.14124220499991</v>
      </c>
      <c r="J134" s="21">
        <v>167.14124220499991</v>
      </c>
      <c r="K134" s="21">
        <v>167.14124220499991</v>
      </c>
      <c r="L134" s="21">
        <v>167.14124220499991</v>
      </c>
      <c r="M134" s="21">
        <v>167.14124220499991</v>
      </c>
      <c r="N134" s="21">
        <v>167.14124220499991</v>
      </c>
      <c r="O134" s="21">
        <v>167.14124220499991</v>
      </c>
      <c r="P134" s="21">
        <v>167.14124220499991</v>
      </c>
      <c r="R134" s="30">
        <v>4.0199999999999993E-2</v>
      </c>
      <c r="S134" s="31">
        <v>2.18E-2</v>
      </c>
      <c r="T134" s="31">
        <f t="shared" ref="T134:T138" si="255">+S134-R134</f>
        <v>-1.8399999999999993E-2</v>
      </c>
      <c r="V134" s="21" cm="1">
        <f t="array" ref="V134">SUMPRODUCT(D134:O134*R134/12)</f>
        <v>6.7190779366409954</v>
      </c>
      <c r="W134" s="21" cm="1">
        <f t="array" ref="W134">SUMPRODUCT(D134:O134*S134/12)</f>
        <v>3.6436790800689973</v>
      </c>
      <c r="X134" s="21">
        <f t="shared" si="246"/>
        <v>-3.0753988565719981</v>
      </c>
      <c r="Y134" s="32">
        <v>0.97631551540553974</v>
      </c>
      <c r="Z134" s="21">
        <f t="shared" si="247"/>
        <v>-3.0025596197316977</v>
      </c>
      <c r="AA134" s="21">
        <f t="shared" si="248"/>
        <v>-1.5012798098658486</v>
      </c>
      <c r="AC134" s="24">
        <v>167.14124220499991</v>
      </c>
      <c r="AD134" s="21">
        <v>167.14124220499991</v>
      </c>
      <c r="AE134" s="21">
        <v>167.14124220499991</v>
      </c>
      <c r="AF134" s="21">
        <v>167.14124220499991</v>
      </c>
      <c r="AG134" s="21">
        <v>167.14124220499991</v>
      </c>
      <c r="AH134" s="21">
        <v>167.14124220499991</v>
      </c>
      <c r="AI134" s="21">
        <v>167.14124220499991</v>
      </c>
      <c r="AJ134" s="21">
        <v>167.14124220499991</v>
      </c>
      <c r="AK134" s="21">
        <v>167.14124220499991</v>
      </c>
      <c r="AL134" s="21">
        <v>167.14124220499991</v>
      </c>
      <c r="AM134" s="21">
        <v>167.14124220499991</v>
      </c>
      <c r="AN134" s="21">
        <v>167.14124220499991</v>
      </c>
      <c r="AO134" s="21">
        <v>167.14124220499991</v>
      </c>
      <c r="AQ134" s="30">
        <v>4.0199999999999993E-2</v>
      </c>
      <c r="AR134" s="31">
        <v>2.18E-2</v>
      </c>
      <c r="AS134" s="31">
        <f t="shared" ref="AS134:AS138" si="256">+AR134-AQ134</f>
        <v>-1.8399999999999993E-2</v>
      </c>
      <c r="AU134" s="21" cm="1">
        <f t="array" ref="AU134">SUMPRODUCT(AC134:AN134*AQ134/12)</f>
        <v>6.7190779366409954</v>
      </c>
      <c r="AV134" s="21" cm="1">
        <f t="array" ref="AV134">SUMPRODUCT(AC134:AN134*AR134/12)</f>
        <v>3.6436790800689973</v>
      </c>
      <c r="AW134" s="21">
        <f t="shared" si="249"/>
        <v>-3.0753988565719981</v>
      </c>
      <c r="AX134" s="32">
        <v>0.97645099999999996</v>
      </c>
      <c r="AY134" s="21">
        <f t="shared" si="250"/>
        <v>-3.002976288898584</v>
      </c>
      <c r="AZ134" s="21">
        <f t="shared" si="251"/>
        <v>-4.5044644333478754</v>
      </c>
      <c r="BA134" s="1"/>
      <c r="BB134" s="24">
        <v>167.14124220499991</v>
      </c>
      <c r="BC134" s="21">
        <v>167.14124220499991</v>
      </c>
      <c r="BD134" s="21">
        <v>167.14124220499991</v>
      </c>
      <c r="BE134" s="21">
        <v>167.14124220499991</v>
      </c>
      <c r="BF134" s="21">
        <v>167.14124220499991</v>
      </c>
      <c r="BG134" s="21">
        <v>167.14124220499991</v>
      </c>
      <c r="BH134" s="21">
        <v>167.14124220499991</v>
      </c>
      <c r="BI134" s="21">
        <v>167.14124220499991</v>
      </c>
      <c r="BJ134" s="21">
        <v>167.14124220499991</v>
      </c>
      <c r="BK134" s="21">
        <v>167.14124220499991</v>
      </c>
      <c r="BL134" s="21">
        <v>167.14124220499991</v>
      </c>
      <c r="BM134" s="21">
        <v>167.14124220499991</v>
      </c>
      <c r="BN134" s="21">
        <v>167.14124220499991</v>
      </c>
      <c r="BP134" s="30">
        <v>4.0199999999999993E-2</v>
      </c>
      <c r="BQ134" s="31">
        <v>2.18E-2</v>
      </c>
      <c r="BR134" s="31">
        <f t="shared" ref="BR134:BR138" si="257">+BQ134-BP134</f>
        <v>-1.8399999999999993E-2</v>
      </c>
      <c r="BT134" s="21" cm="1">
        <f t="array" ref="BT134">SUMPRODUCT(BB134:BM134*BP134/12)</f>
        <v>6.7190779366409954</v>
      </c>
      <c r="BU134" s="21" cm="1">
        <f t="array" ref="BU134">SUMPRODUCT(BB134:BM134*BQ134/12)</f>
        <v>3.6436790800689973</v>
      </c>
      <c r="BV134" s="21">
        <f t="shared" si="252"/>
        <v>-3.0753988565719981</v>
      </c>
      <c r="BW134" s="32">
        <v>0.97792299999999999</v>
      </c>
      <c r="BX134" s="21">
        <f t="shared" si="253"/>
        <v>-3.0075032760154579</v>
      </c>
      <c r="BY134" s="21">
        <f t="shared" si="254"/>
        <v>-7.5187581900386444</v>
      </c>
      <c r="BZ134" s="1"/>
    </row>
    <row r="135" spans="1:78" s="21" customFormat="1" x14ac:dyDescent="0.2">
      <c r="A135" s="21">
        <f t="shared" ref="A135:A198" si="258">+A134+1</f>
        <v>129</v>
      </c>
      <c r="B135" s="21" t="s">
        <v>125</v>
      </c>
      <c r="C135" s="22"/>
      <c r="D135" s="24">
        <v>13228.137449127498</v>
      </c>
      <c r="E135" s="21">
        <v>13228.137449127498</v>
      </c>
      <c r="F135" s="21">
        <v>13228.137449127498</v>
      </c>
      <c r="G135" s="21">
        <v>13228.137449127498</v>
      </c>
      <c r="H135" s="21">
        <v>13228.137449127498</v>
      </c>
      <c r="I135" s="21">
        <v>13228.137449127498</v>
      </c>
      <c r="J135" s="21">
        <v>13228.137449127498</v>
      </c>
      <c r="K135" s="21">
        <v>13228.137449127498</v>
      </c>
      <c r="L135" s="21">
        <v>13228.137449127498</v>
      </c>
      <c r="M135" s="21">
        <v>13228.137449127498</v>
      </c>
      <c r="N135" s="21">
        <v>13228.137449127498</v>
      </c>
      <c r="O135" s="21">
        <v>13228.137449127498</v>
      </c>
      <c r="P135" s="21">
        <v>13228.137449127498</v>
      </c>
      <c r="R135" s="30">
        <v>0.10220000000000001</v>
      </c>
      <c r="S135" s="31">
        <v>0.21160000000000001</v>
      </c>
      <c r="T135" s="31">
        <f t="shared" si="255"/>
        <v>0.1094</v>
      </c>
      <c r="V135" s="21" cm="1">
        <f t="array" ref="V135">SUMPRODUCT(D135:O135*R135/12)</f>
        <v>1351.91564730083</v>
      </c>
      <c r="W135" s="21" cm="1">
        <f t="array" ref="W135">SUMPRODUCT(D135:O135*S135/12)</f>
        <v>2799.073884235379</v>
      </c>
      <c r="X135" s="21">
        <f t="shared" si="246"/>
        <v>1447.158236934549</v>
      </c>
      <c r="Y135" s="32">
        <v>0.97631551540553974</v>
      </c>
      <c r="Z135" s="21">
        <f t="shared" si="247"/>
        <v>1412.8830399661265</v>
      </c>
      <c r="AA135" s="21">
        <f t="shared" si="248"/>
        <v>706.44151998306268</v>
      </c>
      <c r="AC135" s="24">
        <v>13228.137449127498</v>
      </c>
      <c r="AD135" s="21">
        <v>13228.137449127498</v>
      </c>
      <c r="AE135" s="21">
        <v>13228.137449127498</v>
      </c>
      <c r="AF135" s="21">
        <v>13228.137449127498</v>
      </c>
      <c r="AG135" s="21">
        <v>13228.137449127498</v>
      </c>
      <c r="AH135" s="21">
        <v>13228.137449127498</v>
      </c>
      <c r="AI135" s="21">
        <v>13228.137449127498</v>
      </c>
      <c r="AJ135" s="21">
        <v>13228.137449127498</v>
      </c>
      <c r="AK135" s="21">
        <v>13228.137449127498</v>
      </c>
      <c r="AL135" s="21">
        <v>13228.137449127498</v>
      </c>
      <c r="AM135" s="21">
        <v>13228.137449127498</v>
      </c>
      <c r="AN135" s="21">
        <v>13228.137449127498</v>
      </c>
      <c r="AO135" s="21">
        <v>13228.137449127498</v>
      </c>
      <c r="AQ135" s="30">
        <v>0.10220000000000001</v>
      </c>
      <c r="AR135" s="31">
        <v>0.21160000000000001</v>
      </c>
      <c r="AS135" s="31">
        <f t="shared" si="256"/>
        <v>0.1094</v>
      </c>
      <c r="AU135" s="21" cm="1">
        <f t="array" ref="AU135">SUMPRODUCT(AC135:AN135*AQ135/12)</f>
        <v>1351.91564730083</v>
      </c>
      <c r="AV135" s="21" cm="1">
        <f t="array" ref="AV135">SUMPRODUCT(AC135:AN135*AR135/12)</f>
        <v>2799.073884235379</v>
      </c>
      <c r="AW135" s="21">
        <f t="shared" si="249"/>
        <v>1447.158236934549</v>
      </c>
      <c r="AX135" s="32">
        <v>0.97645099999999996</v>
      </c>
      <c r="AY135" s="21">
        <f t="shared" si="250"/>
        <v>1413.0791076129772</v>
      </c>
      <c r="AZ135" s="21">
        <f t="shared" si="251"/>
        <v>2119.6186614194653</v>
      </c>
      <c r="BA135" s="1"/>
      <c r="BB135" s="24">
        <v>13228.137449127498</v>
      </c>
      <c r="BC135" s="21">
        <v>13228.137449127498</v>
      </c>
      <c r="BD135" s="21">
        <v>13228.137449127498</v>
      </c>
      <c r="BE135" s="21">
        <v>13228.137449127498</v>
      </c>
      <c r="BF135" s="21">
        <v>13228.137449127498</v>
      </c>
      <c r="BG135" s="21">
        <v>13228.137449127498</v>
      </c>
      <c r="BH135" s="21">
        <v>13228.137449127498</v>
      </c>
      <c r="BI135" s="21">
        <v>13228.137449127498</v>
      </c>
      <c r="BJ135" s="21">
        <v>13228.137449127498</v>
      </c>
      <c r="BK135" s="21">
        <v>13228.137449127498</v>
      </c>
      <c r="BL135" s="21">
        <v>13228.137449127498</v>
      </c>
      <c r="BM135" s="21">
        <v>13228.137449127498</v>
      </c>
      <c r="BN135" s="21">
        <v>13228.137449127498</v>
      </c>
      <c r="BP135" s="30">
        <v>0.10220000000000001</v>
      </c>
      <c r="BQ135" s="31">
        <v>0.21160000000000001</v>
      </c>
      <c r="BR135" s="31">
        <f t="shared" si="257"/>
        <v>0.1094</v>
      </c>
      <c r="BT135" s="21" cm="1">
        <f t="array" ref="BT135">SUMPRODUCT(BB135:BM135*BP135/12)</f>
        <v>1351.91564730083</v>
      </c>
      <c r="BU135" s="21" cm="1">
        <f t="array" ref="BU135">SUMPRODUCT(BB135:BM135*BQ135/12)</f>
        <v>2799.073884235379</v>
      </c>
      <c r="BV135" s="21">
        <f t="shared" si="252"/>
        <v>1447.158236934549</v>
      </c>
      <c r="BW135" s="32">
        <v>0.97792299999999999</v>
      </c>
      <c r="BX135" s="21">
        <f t="shared" si="253"/>
        <v>1415.209324537745</v>
      </c>
      <c r="BY135" s="21">
        <f t="shared" si="254"/>
        <v>3538.0233113443619</v>
      </c>
      <c r="BZ135" s="1"/>
    </row>
    <row r="136" spans="1:78" s="21" customFormat="1" x14ac:dyDescent="0.2">
      <c r="A136" s="21">
        <f t="shared" si="258"/>
        <v>130</v>
      </c>
      <c r="B136" s="21" t="s">
        <v>126</v>
      </c>
      <c r="C136" s="22"/>
      <c r="D136" s="24">
        <v>2434.2322116075002</v>
      </c>
      <c r="E136" s="21">
        <v>2434.2322116075002</v>
      </c>
      <c r="F136" s="21">
        <v>2434.2322116075002</v>
      </c>
      <c r="G136" s="21">
        <v>2434.2322116075002</v>
      </c>
      <c r="H136" s="21">
        <v>2434.2322116075002</v>
      </c>
      <c r="I136" s="21">
        <v>2434.2322116075002</v>
      </c>
      <c r="J136" s="21">
        <v>2434.2322116075002</v>
      </c>
      <c r="K136" s="21">
        <v>2434.2322116075002</v>
      </c>
      <c r="L136" s="21">
        <v>2434.2322116075002</v>
      </c>
      <c r="M136" s="21">
        <v>2434.2322116075002</v>
      </c>
      <c r="N136" s="21">
        <v>2434.2322116075002</v>
      </c>
      <c r="O136" s="21">
        <v>2434.2322116075002</v>
      </c>
      <c r="P136" s="21">
        <v>2434.2322116075002</v>
      </c>
      <c r="R136" s="30">
        <v>4.6600000000000003E-2</v>
      </c>
      <c r="S136" s="31">
        <v>8.6099999999999996E-2</v>
      </c>
      <c r="T136" s="31">
        <f t="shared" si="255"/>
        <v>3.9499999999999993E-2</v>
      </c>
      <c r="V136" s="21" cm="1">
        <f t="array" ref="V136">SUMPRODUCT(D136:O136*R136/12)</f>
        <v>113.43522106090948</v>
      </c>
      <c r="W136" s="21" cm="1">
        <f t="array" ref="W136">SUMPRODUCT(D136:O136*S136/12)</f>
        <v>209.58739341940569</v>
      </c>
      <c r="X136" s="21">
        <f t="shared" si="246"/>
        <v>96.152172358496202</v>
      </c>
      <c r="Y136" s="32">
        <v>0.97631551540553974</v>
      </c>
      <c r="Z136" s="21">
        <f t="shared" si="247"/>
        <v>93.874857713547513</v>
      </c>
      <c r="AA136" s="21">
        <f t="shared" si="248"/>
        <v>46.937428856773778</v>
      </c>
      <c r="AC136" s="24">
        <v>2434.2322116075002</v>
      </c>
      <c r="AD136" s="21">
        <v>2434.2322116075002</v>
      </c>
      <c r="AE136" s="21">
        <v>2434.2322116075002</v>
      </c>
      <c r="AF136" s="21">
        <v>2434.2322116075002</v>
      </c>
      <c r="AG136" s="21">
        <v>2434.2322116075002</v>
      </c>
      <c r="AH136" s="21">
        <v>2434.2322116075002</v>
      </c>
      <c r="AI136" s="21">
        <v>2434.2322116075002</v>
      </c>
      <c r="AJ136" s="21">
        <v>2434.2322116075002</v>
      </c>
      <c r="AK136" s="21">
        <v>2434.2322116075002</v>
      </c>
      <c r="AL136" s="21">
        <v>2434.2322116075002</v>
      </c>
      <c r="AM136" s="21">
        <v>2434.2322116075002</v>
      </c>
      <c r="AN136" s="21">
        <v>2434.2322116075002</v>
      </c>
      <c r="AO136" s="21">
        <v>2434.2322116075002</v>
      </c>
      <c r="AQ136" s="30">
        <v>4.6600000000000003E-2</v>
      </c>
      <c r="AR136" s="31">
        <v>8.6099999999999996E-2</v>
      </c>
      <c r="AS136" s="31">
        <f t="shared" si="256"/>
        <v>3.9499999999999993E-2</v>
      </c>
      <c r="AU136" s="21" cm="1">
        <f t="array" ref="AU136">SUMPRODUCT(AC136:AN136*AQ136/12)</f>
        <v>113.43522106090948</v>
      </c>
      <c r="AV136" s="21" cm="1">
        <f t="array" ref="AV136">SUMPRODUCT(AC136:AN136*AR136/12)</f>
        <v>209.58739341940569</v>
      </c>
      <c r="AW136" s="21">
        <f t="shared" si="249"/>
        <v>96.152172358496202</v>
      </c>
      <c r="AX136" s="32">
        <v>0.97645099999999996</v>
      </c>
      <c r="AY136" s="21">
        <f t="shared" si="250"/>
        <v>93.887884851625969</v>
      </c>
      <c r="AZ136" s="21">
        <f t="shared" si="251"/>
        <v>140.83182727743898</v>
      </c>
      <c r="BA136" s="1"/>
      <c r="BB136" s="24">
        <v>2434.2322116075002</v>
      </c>
      <c r="BC136" s="21">
        <v>2434.2322116075002</v>
      </c>
      <c r="BD136" s="21">
        <v>2434.2322116075002</v>
      </c>
      <c r="BE136" s="21">
        <v>2434.2322116075002</v>
      </c>
      <c r="BF136" s="21">
        <v>2434.2322116075002</v>
      </c>
      <c r="BG136" s="21">
        <v>2434.2322116075002</v>
      </c>
      <c r="BH136" s="21">
        <v>2434.2322116075002</v>
      </c>
      <c r="BI136" s="21">
        <v>2434.2322116075002</v>
      </c>
      <c r="BJ136" s="21">
        <v>2434.2322116075002</v>
      </c>
      <c r="BK136" s="21">
        <v>2434.2322116075002</v>
      </c>
      <c r="BL136" s="21">
        <v>2434.2322116075002</v>
      </c>
      <c r="BM136" s="21">
        <v>2434.2322116075002</v>
      </c>
      <c r="BN136" s="21">
        <v>2434.2322116075002</v>
      </c>
      <c r="BP136" s="30">
        <v>4.6600000000000003E-2</v>
      </c>
      <c r="BQ136" s="31">
        <v>8.6099999999999996E-2</v>
      </c>
      <c r="BR136" s="31">
        <f t="shared" si="257"/>
        <v>3.9499999999999993E-2</v>
      </c>
      <c r="BT136" s="21" cm="1">
        <f t="array" ref="BT136">SUMPRODUCT(BB136:BM136*BP136/12)</f>
        <v>113.43522106090948</v>
      </c>
      <c r="BU136" s="21" cm="1">
        <f t="array" ref="BU136">SUMPRODUCT(BB136:BM136*BQ136/12)</f>
        <v>209.58739341940569</v>
      </c>
      <c r="BV136" s="21">
        <f t="shared" si="252"/>
        <v>96.152172358496202</v>
      </c>
      <c r="BW136" s="32">
        <v>0.97792299999999999</v>
      </c>
      <c r="BX136" s="21">
        <f t="shared" si="253"/>
        <v>94.029420849337683</v>
      </c>
      <c r="BY136" s="21">
        <f t="shared" si="254"/>
        <v>235.0735521233442</v>
      </c>
      <c r="BZ136" s="1"/>
    </row>
    <row r="137" spans="1:78" s="21" customFormat="1" x14ac:dyDescent="0.2">
      <c r="A137" s="21">
        <f t="shared" si="258"/>
        <v>131</v>
      </c>
      <c r="B137" s="21" t="s">
        <v>127</v>
      </c>
      <c r="C137" s="22"/>
      <c r="D137" s="24">
        <v>288.01665206249891</v>
      </c>
      <c r="E137" s="21">
        <v>287.5866520624989</v>
      </c>
      <c r="F137" s="21">
        <v>287.15665206249889</v>
      </c>
      <c r="G137" s="21">
        <v>286.72665206249889</v>
      </c>
      <c r="H137" s="21">
        <v>286.29665206249888</v>
      </c>
      <c r="I137" s="21">
        <v>285.86665206249893</v>
      </c>
      <c r="J137" s="21">
        <v>285.43665206249892</v>
      </c>
      <c r="K137" s="21">
        <v>285.00665206249892</v>
      </c>
      <c r="L137" s="21">
        <v>284.57665206249891</v>
      </c>
      <c r="M137" s="21">
        <v>284.1466520624989</v>
      </c>
      <c r="N137" s="21">
        <v>283.71665206249889</v>
      </c>
      <c r="O137" s="21">
        <v>283.28665206249889</v>
      </c>
      <c r="P137" s="21">
        <v>282.85665206249888</v>
      </c>
      <c r="R137" s="30">
        <v>5.2000000000000005E-2</v>
      </c>
      <c r="S137" s="31">
        <v>0.15820000000000001</v>
      </c>
      <c r="T137" s="31">
        <f t="shared" si="255"/>
        <v>0.1062</v>
      </c>
      <c r="V137" s="21" cm="1">
        <f t="array" ref="V137">SUMPRODUCT(D137:O137*R137/12)</f>
        <v>14.853885907249945</v>
      </c>
      <c r="W137" s="21" cm="1">
        <f t="array" ref="W137">SUMPRODUCT(D137:O137*S137/12)</f>
        <v>45.190091356287326</v>
      </c>
      <c r="X137" s="21">
        <f t="shared" si="246"/>
        <v>30.336205449037379</v>
      </c>
      <c r="Y137" s="32">
        <v>0.97631551540553974</v>
      </c>
      <c r="Z137" s="21">
        <f t="shared" si="247"/>
        <v>29.617708058425272</v>
      </c>
      <c r="AA137" s="21">
        <f t="shared" si="248"/>
        <v>14.849723084845271</v>
      </c>
      <c r="AC137" s="24">
        <v>282.85665206249888</v>
      </c>
      <c r="AD137" s="21">
        <v>282.42665206249893</v>
      </c>
      <c r="AE137" s="21">
        <v>281.99665206249892</v>
      </c>
      <c r="AF137" s="21">
        <v>281.56665206249892</v>
      </c>
      <c r="AG137" s="21">
        <v>281.13665206249891</v>
      </c>
      <c r="AH137" s="21">
        <v>280.7066520624989</v>
      </c>
      <c r="AI137" s="21">
        <v>280.2766520624989</v>
      </c>
      <c r="AJ137" s="21">
        <v>279.84665206249889</v>
      </c>
      <c r="AK137" s="21">
        <v>279.41665206249888</v>
      </c>
      <c r="AL137" s="21">
        <v>278.98665206249893</v>
      </c>
      <c r="AM137" s="21">
        <v>278.55665206249893</v>
      </c>
      <c r="AN137" s="21">
        <v>278.12665206249892</v>
      </c>
      <c r="AO137" s="21">
        <v>277.69665206249891</v>
      </c>
      <c r="AQ137" s="30">
        <v>5.2000000000000005E-2</v>
      </c>
      <c r="AR137" s="31">
        <v>0.15820000000000001</v>
      </c>
      <c r="AS137" s="31">
        <f t="shared" si="256"/>
        <v>0.1062</v>
      </c>
      <c r="AU137" s="21" cm="1">
        <f t="array" ref="AU137">SUMPRODUCT(AC137:AN137*AQ137/12)</f>
        <v>14.585565907249945</v>
      </c>
      <c r="AV137" s="21" cm="1">
        <f t="array" ref="AV137">SUMPRODUCT(AC137:AN137*AR137/12)</f>
        <v>44.373779356287329</v>
      </c>
      <c r="AW137" s="21">
        <f t="shared" si="249"/>
        <v>29.788213449037386</v>
      </c>
      <c r="AX137" s="32">
        <v>0.97645099999999996</v>
      </c>
      <c r="AY137" s="21">
        <f t="shared" si="250"/>
        <v>29.086730810526003</v>
      </c>
      <c r="AZ137" s="21">
        <f t="shared" si="251"/>
        <v>44.2060582792665</v>
      </c>
      <c r="BA137" s="1"/>
      <c r="BB137" s="24">
        <v>277.69665206249891</v>
      </c>
      <c r="BC137" s="21">
        <v>277.26665206249891</v>
      </c>
      <c r="BD137" s="21">
        <v>276.8366520624989</v>
      </c>
      <c r="BE137" s="21">
        <v>276.40665206249889</v>
      </c>
      <c r="BF137" s="21">
        <v>275.97665206249889</v>
      </c>
      <c r="BG137" s="21">
        <v>275.54665206249888</v>
      </c>
      <c r="BH137" s="21">
        <v>275.11665206249893</v>
      </c>
      <c r="BI137" s="21">
        <v>274.68665206249892</v>
      </c>
      <c r="BJ137" s="21">
        <v>274.25665206249892</v>
      </c>
      <c r="BK137" s="21">
        <v>273.82665206249891</v>
      </c>
      <c r="BL137" s="21">
        <v>273.3966520624989</v>
      </c>
      <c r="BM137" s="21">
        <v>272.96665206249889</v>
      </c>
      <c r="BN137" s="21">
        <v>272.53665206249889</v>
      </c>
      <c r="BP137" s="30">
        <v>5.2000000000000005E-2</v>
      </c>
      <c r="BQ137" s="31">
        <v>0.15820000000000001</v>
      </c>
      <c r="BR137" s="31">
        <f t="shared" si="257"/>
        <v>0.1062</v>
      </c>
      <c r="BT137" s="21" cm="1">
        <f t="array" ref="BT137">SUMPRODUCT(BB137:BM137*BP137/12)</f>
        <v>14.317245907249944</v>
      </c>
      <c r="BU137" s="21" cm="1">
        <f t="array" ref="BU137">SUMPRODUCT(BB137:BM137*BQ137/12)</f>
        <v>43.557467356287326</v>
      </c>
      <c r="BV137" s="21">
        <f t="shared" si="252"/>
        <v>29.240221449037382</v>
      </c>
      <c r="BW137" s="32">
        <v>0.97792299999999999</v>
      </c>
      <c r="BX137" s="21">
        <f t="shared" si="253"/>
        <v>28.594685080106984</v>
      </c>
      <c r="BY137" s="21">
        <f t="shared" si="254"/>
        <v>73.13533098785696</v>
      </c>
      <c r="BZ137" s="1"/>
    </row>
    <row r="138" spans="1:78" s="21" customFormat="1" x14ac:dyDescent="0.2">
      <c r="A138" s="21">
        <f t="shared" si="258"/>
        <v>132</v>
      </c>
      <c r="B138" s="21" t="s">
        <v>128</v>
      </c>
      <c r="C138" s="22"/>
      <c r="D138" s="24">
        <v>4304.6522151149993</v>
      </c>
      <c r="E138" s="21">
        <v>4304.6522151149993</v>
      </c>
      <c r="F138" s="21">
        <v>4304.6522151149993</v>
      </c>
      <c r="G138" s="21">
        <v>4304.6522151149993</v>
      </c>
      <c r="H138" s="21">
        <v>4304.6522151149993</v>
      </c>
      <c r="I138" s="21">
        <v>4304.6522151149993</v>
      </c>
      <c r="J138" s="21">
        <v>4304.6522151149993</v>
      </c>
      <c r="K138" s="21">
        <v>4304.6522151149993</v>
      </c>
      <c r="L138" s="21">
        <v>4304.6522151149993</v>
      </c>
      <c r="M138" s="21">
        <v>4304.6522151149993</v>
      </c>
      <c r="N138" s="21">
        <v>4304.6522151149993</v>
      </c>
      <c r="O138" s="21">
        <v>4304.6522151149993</v>
      </c>
      <c r="P138" s="21">
        <v>4304.6522151149993</v>
      </c>
      <c r="R138" s="30">
        <v>6.1100000000000002E-2</v>
      </c>
      <c r="S138" s="31">
        <v>0.37420000000000003</v>
      </c>
      <c r="T138" s="31">
        <f t="shared" si="255"/>
        <v>0.31310000000000004</v>
      </c>
      <c r="V138" s="21" cm="1">
        <f t="array" ref="V138">SUMPRODUCT(D138:O138*R138/12)</f>
        <v>263.01425034352644</v>
      </c>
      <c r="W138" s="21" cm="1">
        <f t="array" ref="W138">SUMPRODUCT(D138:O138*S138/12)</f>
        <v>1610.8008588960329</v>
      </c>
      <c r="X138" s="21">
        <f t="shared" si="246"/>
        <v>1347.7866085525066</v>
      </c>
      <c r="Y138" s="32">
        <v>0.97631551540553974</v>
      </c>
      <c r="Z138" s="21">
        <f t="shared" si="247"/>
        <v>1315.8649773856248</v>
      </c>
      <c r="AA138" s="21">
        <f t="shared" si="248"/>
        <v>657.93248869281251</v>
      </c>
      <c r="AC138" s="24">
        <v>4304.6522151149993</v>
      </c>
      <c r="AD138" s="21">
        <v>4304.6522151149993</v>
      </c>
      <c r="AE138" s="21">
        <v>4304.6522151149993</v>
      </c>
      <c r="AF138" s="21">
        <v>4304.6522151149993</v>
      </c>
      <c r="AG138" s="21">
        <v>4304.6522151149993</v>
      </c>
      <c r="AH138" s="21">
        <v>4304.6522151149993</v>
      </c>
      <c r="AI138" s="21">
        <v>4304.6522151149993</v>
      </c>
      <c r="AJ138" s="21">
        <v>4304.6522151149993</v>
      </c>
      <c r="AK138" s="21">
        <v>4304.6522151149993</v>
      </c>
      <c r="AL138" s="21">
        <v>4304.6522151149993</v>
      </c>
      <c r="AM138" s="21">
        <v>4304.6522151149993</v>
      </c>
      <c r="AN138" s="21">
        <v>4304.6522151149993</v>
      </c>
      <c r="AO138" s="21">
        <v>4304.6522151149993</v>
      </c>
      <c r="AQ138" s="30">
        <v>6.1100000000000002E-2</v>
      </c>
      <c r="AR138" s="31">
        <v>0.37420000000000003</v>
      </c>
      <c r="AS138" s="31">
        <f t="shared" si="256"/>
        <v>0.31310000000000004</v>
      </c>
      <c r="AU138" s="21" cm="1">
        <f t="array" ref="AU138">SUMPRODUCT(AC138:AN138*AQ138/12)</f>
        <v>263.01425034352644</v>
      </c>
      <c r="AV138" s="21" cm="1">
        <f t="array" ref="AV138">SUMPRODUCT(AC138:AN138*AR138/12)</f>
        <v>1610.8008588960329</v>
      </c>
      <c r="AW138" s="21">
        <f t="shared" si="249"/>
        <v>1347.7866085525066</v>
      </c>
      <c r="AX138" s="32">
        <v>0.97645099999999996</v>
      </c>
      <c r="AY138" s="21">
        <f t="shared" si="250"/>
        <v>1316.0475817077036</v>
      </c>
      <c r="AZ138" s="21">
        <f t="shared" si="251"/>
        <v>1974.0713725615556</v>
      </c>
      <c r="BA138" s="1"/>
      <c r="BB138" s="24">
        <v>4304.6522151149993</v>
      </c>
      <c r="BC138" s="21">
        <v>4304.6522151149993</v>
      </c>
      <c r="BD138" s="21">
        <v>4304.6522151149993</v>
      </c>
      <c r="BE138" s="21">
        <v>4304.6522151149993</v>
      </c>
      <c r="BF138" s="21">
        <v>4304.6522151149993</v>
      </c>
      <c r="BG138" s="21">
        <v>4304.6522151149993</v>
      </c>
      <c r="BH138" s="21">
        <v>4304.6522151149993</v>
      </c>
      <c r="BI138" s="21">
        <v>4304.6522151149993</v>
      </c>
      <c r="BJ138" s="21">
        <v>4304.6522151149993</v>
      </c>
      <c r="BK138" s="21">
        <v>4304.6522151149993</v>
      </c>
      <c r="BL138" s="21">
        <v>4304.6522151149993</v>
      </c>
      <c r="BM138" s="21">
        <v>4304.6522151149993</v>
      </c>
      <c r="BN138" s="21">
        <v>4304.6522151149993</v>
      </c>
      <c r="BP138" s="30">
        <v>6.1100000000000002E-2</v>
      </c>
      <c r="BQ138" s="31">
        <v>0.37420000000000003</v>
      </c>
      <c r="BR138" s="31">
        <f t="shared" si="257"/>
        <v>0.31310000000000004</v>
      </c>
      <c r="BT138" s="21" cm="1">
        <f t="array" ref="BT138">SUMPRODUCT(BB138:BM138*BP138/12)</f>
        <v>263.01425034352644</v>
      </c>
      <c r="BU138" s="21" cm="1">
        <f t="array" ref="BU138">SUMPRODUCT(BB138:BM138*BQ138/12)</f>
        <v>1610.8008588960329</v>
      </c>
      <c r="BV138" s="21">
        <f t="shared" si="252"/>
        <v>1347.7866085525066</v>
      </c>
      <c r="BW138" s="32">
        <v>0.97792299999999999</v>
      </c>
      <c r="BX138" s="21">
        <f t="shared" si="253"/>
        <v>1318.0315235954929</v>
      </c>
      <c r="BY138" s="21">
        <f t="shared" si="254"/>
        <v>3295.0788089887324</v>
      </c>
      <c r="BZ138" s="1"/>
    </row>
    <row r="139" spans="1:78" s="21" customFormat="1" x14ac:dyDescent="0.2">
      <c r="A139" s="21">
        <f t="shared" si="258"/>
        <v>133</v>
      </c>
      <c r="B139" s="21" t="s">
        <v>129</v>
      </c>
      <c r="C139" s="22"/>
      <c r="D139" s="27">
        <f>SUBTOTAL(9,D133:D138)</f>
        <v>20624.237049999996</v>
      </c>
      <c r="E139" s="28">
        <f t="shared" ref="E139:P139" si="259">SUBTOTAL(9,E133:E138)</f>
        <v>20623.807049999996</v>
      </c>
      <c r="F139" s="28">
        <f t="shared" si="259"/>
        <v>20623.377049999996</v>
      </c>
      <c r="G139" s="28">
        <f t="shared" si="259"/>
        <v>20622.947049999995</v>
      </c>
      <c r="H139" s="28">
        <f t="shared" si="259"/>
        <v>20622.517049999999</v>
      </c>
      <c r="I139" s="28">
        <f t="shared" si="259"/>
        <v>20622.087049999998</v>
      </c>
      <c r="J139" s="28">
        <f t="shared" si="259"/>
        <v>20621.657049999998</v>
      </c>
      <c r="K139" s="28">
        <f t="shared" si="259"/>
        <v>20621.227049999998</v>
      </c>
      <c r="L139" s="28">
        <f t="shared" si="259"/>
        <v>20620.797049999997</v>
      </c>
      <c r="M139" s="28">
        <f t="shared" si="259"/>
        <v>20620.367049999997</v>
      </c>
      <c r="N139" s="28">
        <f t="shared" si="259"/>
        <v>20619.937049999997</v>
      </c>
      <c r="O139" s="28">
        <f t="shared" si="259"/>
        <v>20619.507049999997</v>
      </c>
      <c r="P139" s="28">
        <f t="shared" si="259"/>
        <v>20619.077049999996</v>
      </c>
      <c r="R139" s="31"/>
      <c r="S139" s="31"/>
      <c r="T139" s="31"/>
      <c r="V139" s="28">
        <f t="shared" ref="V139:X139" si="260">SUBTOTAL(9,V133:V138)</f>
        <v>1756.6261785132674</v>
      </c>
      <c r="W139" s="28">
        <f t="shared" si="260"/>
        <v>4726.6904608732166</v>
      </c>
      <c r="X139" s="28">
        <f t="shared" si="260"/>
        <v>2970.0642823599492</v>
      </c>
      <c r="Y139" s="32"/>
      <c r="Z139" s="28">
        <f t="shared" ref="Z139:AA139" si="261">SUBTOTAL(9,Z133:Z138)</f>
        <v>2899.7198406198377</v>
      </c>
      <c r="AA139" s="28">
        <f t="shared" si="261"/>
        <v>1449.9007893655512</v>
      </c>
      <c r="AC139" s="27">
        <f>SUBTOTAL(9,AC133:AC138)</f>
        <v>20619.077049999996</v>
      </c>
      <c r="AD139" s="28">
        <f t="shared" ref="AD139:AO139" si="262">SUBTOTAL(9,AD133:AD138)</f>
        <v>20618.647049999996</v>
      </c>
      <c r="AE139" s="28">
        <f t="shared" si="262"/>
        <v>20618.217049999996</v>
      </c>
      <c r="AF139" s="28">
        <f t="shared" si="262"/>
        <v>20617.787049999995</v>
      </c>
      <c r="AG139" s="28">
        <f t="shared" si="262"/>
        <v>20617.357049999999</v>
      </c>
      <c r="AH139" s="28">
        <f t="shared" si="262"/>
        <v>20616.927049999998</v>
      </c>
      <c r="AI139" s="28">
        <f t="shared" si="262"/>
        <v>20616.497049999998</v>
      </c>
      <c r="AJ139" s="28">
        <f t="shared" si="262"/>
        <v>20616.067049999998</v>
      </c>
      <c r="AK139" s="28">
        <f t="shared" si="262"/>
        <v>20615.637049999998</v>
      </c>
      <c r="AL139" s="28">
        <f t="shared" si="262"/>
        <v>20615.207049999997</v>
      </c>
      <c r="AM139" s="28">
        <f t="shared" si="262"/>
        <v>20614.777049999997</v>
      </c>
      <c r="AN139" s="28">
        <f t="shared" si="262"/>
        <v>20614.347049999997</v>
      </c>
      <c r="AO139" s="28">
        <f t="shared" si="262"/>
        <v>20613.917049999996</v>
      </c>
      <c r="AQ139" s="31"/>
      <c r="AR139" s="31"/>
      <c r="AS139" s="31"/>
      <c r="AU139" s="28">
        <f t="shared" ref="AU139:AW139" si="263">SUBTOTAL(9,AU133:AU138)</f>
        <v>1756.3578585132677</v>
      </c>
      <c r="AV139" s="28">
        <f t="shared" si="263"/>
        <v>4725.8741488732157</v>
      </c>
      <c r="AW139" s="28">
        <f t="shared" si="263"/>
        <v>2969.5162903599489</v>
      </c>
      <c r="AX139" s="32"/>
      <c r="AY139" s="28">
        <f t="shared" ref="AY139:AZ139" si="264">SUBTOTAL(9,AY133:AY138)</f>
        <v>2899.5871512382623</v>
      </c>
      <c r="AZ139" s="28">
        <f t="shared" si="264"/>
        <v>4349.9566889208709</v>
      </c>
      <c r="BA139" s="1"/>
      <c r="BB139" s="27">
        <f>SUBTOTAL(9,BB133:BB138)</f>
        <v>20613.917049999996</v>
      </c>
      <c r="BC139" s="28">
        <f t="shared" ref="BC139:BN139" si="265">SUBTOTAL(9,BC133:BC138)</f>
        <v>20613.487049999996</v>
      </c>
      <c r="BD139" s="28">
        <f t="shared" si="265"/>
        <v>20613.057049999996</v>
      </c>
      <c r="BE139" s="28">
        <f t="shared" si="265"/>
        <v>20612.627049999996</v>
      </c>
      <c r="BF139" s="28">
        <f t="shared" si="265"/>
        <v>20612.197049999995</v>
      </c>
      <c r="BG139" s="28">
        <f t="shared" si="265"/>
        <v>20611.767049999999</v>
      </c>
      <c r="BH139" s="28">
        <f t="shared" si="265"/>
        <v>20611.337049999998</v>
      </c>
      <c r="BI139" s="28">
        <f t="shared" si="265"/>
        <v>20610.907049999998</v>
      </c>
      <c r="BJ139" s="28">
        <f t="shared" si="265"/>
        <v>20610.477049999998</v>
      </c>
      <c r="BK139" s="28">
        <f t="shared" si="265"/>
        <v>20610.047049999997</v>
      </c>
      <c r="BL139" s="28">
        <f t="shared" si="265"/>
        <v>20609.617049999997</v>
      </c>
      <c r="BM139" s="28">
        <f t="shared" si="265"/>
        <v>20609.187049999997</v>
      </c>
      <c r="BN139" s="28">
        <f t="shared" si="265"/>
        <v>20608.757049999997</v>
      </c>
      <c r="BP139" s="31"/>
      <c r="BQ139" s="31"/>
      <c r="BR139" s="31"/>
      <c r="BT139" s="28">
        <f t="shared" ref="BT139:BV139" si="266">SUBTOTAL(9,BT133:BT138)</f>
        <v>1756.0895385132676</v>
      </c>
      <c r="BU139" s="28">
        <f t="shared" si="266"/>
        <v>4725.0578368732167</v>
      </c>
      <c r="BV139" s="28">
        <f t="shared" si="266"/>
        <v>2968.9682983599487</v>
      </c>
      <c r="BW139" s="32"/>
      <c r="BX139" s="28">
        <f t="shared" ref="BX139:BY139" si="267">SUBTOTAL(9,BX133:BX138)</f>
        <v>2903.422385237056</v>
      </c>
      <c r="BY139" s="28">
        <f t="shared" si="267"/>
        <v>7260.2045813802297</v>
      </c>
      <c r="BZ139" s="1"/>
    </row>
    <row r="140" spans="1:78" s="21" customFormat="1" x14ac:dyDescent="0.2">
      <c r="A140" s="21">
        <f t="shared" si="258"/>
        <v>134</v>
      </c>
      <c r="C140" s="22"/>
      <c r="D140" s="23"/>
      <c r="R140" s="31"/>
      <c r="S140" s="31"/>
      <c r="T140" s="31"/>
      <c r="AC140" s="23"/>
      <c r="AQ140" s="31"/>
      <c r="AR140" s="31"/>
      <c r="AS140" s="31"/>
      <c r="BA140" s="1"/>
      <c r="BB140" s="23"/>
      <c r="BP140" s="31"/>
      <c r="BQ140" s="31"/>
      <c r="BR140" s="31"/>
      <c r="BZ140" s="1"/>
    </row>
    <row r="141" spans="1:78" s="21" customFormat="1" x14ac:dyDescent="0.2">
      <c r="A141" s="21">
        <f t="shared" si="258"/>
        <v>135</v>
      </c>
      <c r="B141" s="21" t="s">
        <v>130</v>
      </c>
      <c r="C141" s="22"/>
      <c r="D141" s="24">
        <v>2000.35</v>
      </c>
      <c r="E141" s="21">
        <v>2000.35</v>
      </c>
      <c r="F141" s="21">
        <v>2000.35</v>
      </c>
      <c r="G141" s="21">
        <v>2000.35</v>
      </c>
      <c r="H141" s="21">
        <v>2000.35</v>
      </c>
      <c r="I141" s="21">
        <v>2000.35</v>
      </c>
      <c r="J141" s="21">
        <v>2000.35</v>
      </c>
      <c r="K141" s="21">
        <v>2000.35</v>
      </c>
      <c r="L141" s="21">
        <v>2000.35</v>
      </c>
      <c r="M141" s="21">
        <v>2000.35</v>
      </c>
      <c r="N141" s="21">
        <v>2000.35</v>
      </c>
      <c r="O141" s="21">
        <v>2000.35</v>
      </c>
      <c r="P141" s="21">
        <v>2000.35</v>
      </c>
      <c r="R141" s="30">
        <v>9.3399999999999997E-2</v>
      </c>
      <c r="S141" s="31">
        <v>9.3900000000000011E-2</v>
      </c>
      <c r="T141" s="31">
        <f>+S141-R141</f>
        <v>5.0000000000001432E-4</v>
      </c>
      <c r="V141" s="21" cm="1">
        <f t="array" ref="V141">SUMPRODUCT(D141:O141*R141/12)</f>
        <v>186.83268999999999</v>
      </c>
      <c r="W141" s="21" cm="1">
        <f t="array" ref="W141">SUMPRODUCT(D141:O141*S141/12)</f>
        <v>187.832865</v>
      </c>
      <c r="X141" s="21">
        <f t="shared" ref="X141:X150" si="268">+W141-V141</f>
        <v>1.0001750000000129</v>
      </c>
      <c r="Y141" s="32">
        <v>0.97631551540553974</v>
      </c>
      <c r="Z141" s="21">
        <f t="shared" ref="Z141:Z150" si="269">+Y141*X141</f>
        <v>0.97648637062074828</v>
      </c>
      <c r="AA141" s="21">
        <f t="shared" ref="AA141:AA150" si="270">(D141*T141*12+E141*T141*11+F141*T141*10+G141*T141*9+H141*T141*8+I141*T141*7+J141*T141*6+K141*T141*5+L141*T141*4+M141*T141*3+N141*T141*2+O141*T141*1)/12/13*Y141</f>
        <v>0.48824318531038174</v>
      </c>
      <c r="AC141" s="24">
        <v>2000.35</v>
      </c>
      <c r="AD141" s="21">
        <v>2000.35</v>
      </c>
      <c r="AE141" s="21">
        <v>2000.35</v>
      </c>
      <c r="AF141" s="21">
        <v>2000.35</v>
      </c>
      <c r="AG141" s="21">
        <v>0</v>
      </c>
      <c r="AH141" s="21">
        <v>0</v>
      </c>
      <c r="AI141" s="21">
        <v>0</v>
      </c>
      <c r="AJ141" s="21">
        <v>0</v>
      </c>
      <c r="AK141" s="21">
        <v>0</v>
      </c>
      <c r="AL141" s="21">
        <v>0</v>
      </c>
      <c r="AM141" s="21">
        <v>0</v>
      </c>
      <c r="AN141" s="21">
        <v>0</v>
      </c>
      <c r="AO141" s="21">
        <v>0</v>
      </c>
      <c r="AQ141" s="30">
        <v>9.3399999999999997E-2</v>
      </c>
      <c r="AR141" s="31">
        <v>9.3900000000000011E-2</v>
      </c>
      <c r="AS141" s="31">
        <f>+AR141-AQ141</f>
        <v>5.0000000000001432E-4</v>
      </c>
      <c r="AU141" s="21" cm="1">
        <f t="array" ref="AU141">SUMPRODUCT(AC141:AN141*AQ141/12)</f>
        <v>62.277563333333326</v>
      </c>
      <c r="AV141" s="21" cm="1">
        <f t="array" ref="AV141">SUMPRODUCT(AC141:AN141*AR141/12)</f>
        <v>62.610955000000011</v>
      </c>
      <c r="AW141" s="21">
        <f t="shared" ref="AW141:AW150" si="271">+AV141-AU141</f>
        <v>0.33339166666668518</v>
      </c>
      <c r="AX141" s="32">
        <v>0.97645099999999996</v>
      </c>
      <c r="AY141" s="21">
        <f t="shared" ref="AY141:AY150" si="272">+AX141*AW141</f>
        <v>0.3255406263083514</v>
      </c>
      <c r="AZ141" s="21">
        <f t="shared" ref="AZ141:AZ150" si="273">(AC141*AS141*12+AD141*AS141*11+AE141*AS141*10+AF141*AS141*9+AG141*AS141*8+AH141*AS141*7+AI141*AS141*6+AJ141*AS141*5+AK141*AS141*4+AL141*AS141*3+AM141*AS141*2+AN141*AS141*1)/12/13*AX141+X141*AX141</f>
        <v>1.2395585386355972</v>
      </c>
      <c r="BA141" s="1"/>
      <c r="BB141" s="24">
        <v>0</v>
      </c>
      <c r="BC141" s="21">
        <v>0</v>
      </c>
      <c r="BD141" s="21">
        <v>0</v>
      </c>
      <c r="BE141" s="21">
        <v>0</v>
      </c>
      <c r="BF141" s="21">
        <v>0</v>
      </c>
      <c r="BG141" s="21">
        <v>0</v>
      </c>
      <c r="BH141" s="21">
        <v>0</v>
      </c>
      <c r="BI141" s="21">
        <v>0</v>
      </c>
      <c r="BJ141" s="21">
        <v>0</v>
      </c>
      <c r="BK141" s="21">
        <v>0</v>
      </c>
      <c r="BL141" s="21">
        <v>0</v>
      </c>
      <c r="BM141" s="21">
        <v>0</v>
      </c>
      <c r="BN141" s="21">
        <v>0</v>
      </c>
      <c r="BP141" s="30">
        <v>9.3399999999999997E-2</v>
      </c>
      <c r="BQ141" s="31">
        <v>9.3900000000000011E-2</v>
      </c>
      <c r="BR141" s="31">
        <f>+BQ141-BP141</f>
        <v>5.0000000000001432E-4</v>
      </c>
      <c r="BT141" s="21" cm="1">
        <f t="array" ref="BT141">SUMPRODUCT(BB141:BM141*BP141/12)</f>
        <v>0</v>
      </c>
      <c r="BU141" s="21" cm="1">
        <f t="array" ref="BU141">SUMPRODUCT(BB141:BM141*BQ141/12)</f>
        <v>0</v>
      </c>
      <c r="BV141" s="21">
        <f t="shared" ref="BV141:BV150" si="274">+BU141-BT141</f>
        <v>0</v>
      </c>
      <c r="BW141" s="32">
        <v>0.97792299999999999</v>
      </c>
      <c r="BX141" s="21">
        <f t="shared" ref="BX141:BX150" si="275">+BW141*BV141</f>
        <v>0</v>
      </c>
      <c r="BY141" s="21">
        <f t="shared" ref="BY141:BY150" si="276">(BB141*BR141*12+BC141*BR141*11+BD141*BR141*10+BE141*BR141*9+BF141*BR141*8+BG141*BR141*7+BH141*BR141*6+BI141*BR141*5+BJ141*BR141*4+BK141*BR141*3+BL141*BR141*2+BM141*BR141*1)/12/13*BW141+(AW141*BW141)+(X141*BW141)</f>
        <v>1.3041255153666973</v>
      </c>
      <c r="BZ141" s="1"/>
    </row>
    <row r="142" spans="1:78" s="21" customFormat="1" x14ac:dyDescent="0.2">
      <c r="A142" s="21">
        <f t="shared" si="258"/>
        <v>136</v>
      </c>
      <c r="B142" s="21" t="s">
        <v>131</v>
      </c>
      <c r="C142" s="22"/>
      <c r="D142" s="24">
        <v>0</v>
      </c>
      <c r="E142" s="21">
        <v>0</v>
      </c>
      <c r="F142" s="21">
        <v>0</v>
      </c>
      <c r="G142" s="21">
        <v>0</v>
      </c>
      <c r="H142" s="21">
        <v>0</v>
      </c>
      <c r="I142" s="21">
        <v>0</v>
      </c>
      <c r="J142" s="21">
        <v>0</v>
      </c>
      <c r="K142" s="21">
        <v>0</v>
      </c>
      <c r="L142" s="21">
        <v>0</v>
      </c>
      <c r="M142" s="21">
        <v>0</v>
      </c>
      <c r="N142" s="21">
        <v>0</v>
      </c>
      <c r="O142" s="21">
        <v>0</v>
      </c>
      <c r="P142" s="21">
        <v>0</v>
      </c>
      <c r="R142" s="30">
        <v>8.9999999999999412E-4</v>
      </c>
      <c r="S142" s="31">
        <v>8.9999999999999998E-4</v>
      </c>
      <c r="T142" s="31">
        <f>+S142-R142</f>
        <v>5.8546917314217239E-18</v>
      </c>
      <c r="V142" s="21" cm="1">
        <f t="array" ref="V142">SUMPRODUCT(D142:O142*R142/12)</f>
        <v>0</v>
      </c>
      <c r="W142" s="21" cm="1">
        <f t="array" ref="W142">SUMPRODUCT(D142:O142*S142/12)</f>
        <v>0</v>
      </c>
      <c r="X142" s="21">
        <f t="shared" si="268"/>
        <v>0</v>
      </c>
      <c r="Y142" s="32">
        <v>0.97631551540553974</v>
      </c>
      <c r="Z142" s="21">
        <f t="shared" si="269"/>
        <v>0</v>
      </c>
      <c r="AA142" s="21">
        <f t="shared" si="270"/>
        <v>0</v>
      </c>
      <c r="AC142" s="24">
        <v>0</v>
      </c>
      <c r="AD142" s="21">
        <v>0</v>
      </c>
      <c r="AE142" s="21">
        <v>0</v>
      </c>
      <c r="AF142" s="21">
        <v>0</v>
      </c>
      <c r="AG142" s="21">
        <v>2000.35</v>
      </c>
      <c r="AH142" s="21">
        <v>2000.35</v>
      </c>
      <c r="AI142" s="21">
        <v>2000.35</v>
      </c>
      <c r="AJ142" s="21">
        <v>2000.35</v>
      </c>
      <c r="AK142" s="21">
        <v>2000.35</v>
      </c>
      <c r="AL142" s="21">
        <v>2000.35</v>
      </c>
      <c r="AM142" s="21">
        <v>2000.35</v>
      </c>
      <c r="AN142" s="21">
        <v>2000.35</v>
      </c>
      <c r="AO142" s="21">
        <v>2000.35</v>
      </c>
      <c r="AQ142" s="30">
        <v>8.9999999999999412E-4</v>
      </c>
      <c r="AR142" s="31">
        <v>8.9999999999999998E-4</v>
      </c>
      <c r="AS142" s="31">
        <f>+AR142-AQ142</f>
        <v>5.8546917314217239E-18</v>
      </c>
      <c r="AU142" s="21" cm="1">
        <f t="array" ref="AU142">SUMPRODUCT(AC142:AN142*AQ142/12)</f>
        <v>1.200209999999992</v>
      </c>
      <c r="AV142" s="21" cm="1">
        <f t="array" ref="AV142">SUMPRODUCT(AC142:AN142*AR142/12)</f>
        <v>1.20021</v>
      </c>
      <c r="AW142" s="21">
        <f t="shared" si="271"/>
        <v>7.9936057773011271E-15</v>
      </c>
      <c r="AX142" s="32">
        <v>0.97645099999999996</v>
      </c>
      <c r="AY142" s="21">
        <f t="shared" si="272"/>
        <v>7.8053643548514633E-15</v>
      </c>
      <c r="AZ142" s="21">
        <f t="shared" si="273"/>
        <v>2.6389938642774212E-15</v>
      </c>
      <c r="BA142" s="1"/>
      <c r="BB142" s="24">
        <v>2000.35</v>
      </c>
      <c r="BC142" s="21">
        <v>2000.35</v>
      </c>
      <c r="BD142" s="21">
        <v>2000.35</v>
      </c>
      <c r="BE142" s="21">
        <v>2000.35</v>
      </c>
      <c r="BF142" s="21">
        <v>2000.35</v>
      </c>
      <c r="BG142" s="21">
        <v>2000.35</v>
      </c>
      <c r="BH142" s="21">
        <v>2000.35</v>
      </c>
      <c r="BI142" s="21">
        <v>2000.35</v>
      </c>
      <c r="BJ142" s="21">
        <v>2000.35</v>
      </c>
      <c r="BK142" s="21">
        <v>2000.35</v>
      </c>
      <c r="BL142" s="21">
        <v>2000.35</v>
      </c>
      <c r="BM142" s="21">
        <v>2000.35</v>
      </c>
      <c r="BN142" s="21">
        <v>2000.35</v>
      </c>
      <c r="BP142" s="30">
        <v>8.9999999999999412E-4</v>
      </c>
      <c r="BQ142" s="31">
        <v>8.9999999999999998E-4</v>
      </c>
      <c r="BR142" s="31">
        <f>+BQ142-BP142</f>
        <v>5.8546917314217239E-18</v>
      </c>
      <c r="BT142" s="21" cm="1">
        <f t="array" ref="BT142">SUMPRODUCT(BB142:BM142*BP142/12)</f>
        <v>1.8003149999999877</v>
      </c>
      <c r="BU142" s="21" cm="1">
        <f t="array" ref="BU142">SUMPRODUCT(BB142:BM142*BQ142/12)</f>
        <v>1.8003150000000001</v>
      </c>
      <c r="BV142" s="21">
        <f t="shared" si="274"/>
        <v>1.2434497875801753E-14</v>
      </c>
      <c r="BW142" s="32">
        <v>0.97792299999999999</v>
      </c>
      <c r="BX142" s="21">
        <f t="shared" si="275"/>
        <v>1.2159981466197678E-14</v>
      </c>
      <c r="BY142" s="21">
        <f t="shared" si="276"/>
        <v>1.3543570596220638E-14</v>
      </c>
      <c r="BZ142" s="1"/>
    </row>
    <row r="143" spans="1:78" s="21" customFormat="1" x14ac:dyDescent="0.2">
      <c r="A143" s="21">
        <f t="shared" si="258"/>
        <v>137</v>
      </c>
      <c r="B143" s="21" t="s">
        <v>132</v>
      </c>
      <c r="C143" s="22"/>
      <c r="D143" s="24">
        <v>1918.7</v>
      </c>
      <c r="E143" s="21">
        <v>1918.7</v>
      </c>
      <c r="F143" s="21">
        <v>1918.7</v>
      </c>
      <c r="G143" s="21">
        <v>1918.7</v>
      </c>
      <c r="H143" s="21">
        <v>1918.7</v>
      </c>
      <c r="I143" s="21">
        <v>1918.7</v>
      </c>
      <c r="J143" s="21">
        <v>1918.7</v>
      </c>
      <c r="K143" s="21">
        <v>1918.7</v>
      </c>
      <c r="L143" s="21">
        <v>1918.7</v>
      </c>
      <c r="M143" s="21">
        <v>1918.7</v>
      </c>
      <c r="N143" s="21">
        <v>0</v>
      </c>
      <c r="O143" s="21">
        <v>0</v>
      </c>
      <c r="P143" s="21">
        <v>0</v>
      </c>
      <c r="R143" s="30">
        <v>8.6199999999999999E-2</v>
      </c>
      <c r="S143" s="31">
        <v>5.4900000000000004E-2</v>
      </c>
      <c r="T143" s="31">
        <f t="shared" ref="T143" si="277">+S143-R143</f>
        <v>-3.1299999999999994E-2</v>
      </c>
      <c r="V143" s="37" cm="1">
        <f t="array" ref="V143">SUMPRODUCT(D143:O143*R143/12)</f>
        <v>137.82661666666667</v>
      </c>
      <c r="W143" s="37" cm="1">
        <f t="array" ref="W143">SUMPRODUCT(D143:O143*S143/12)</f>
        <v>87.780525000000011</v>
      </c>
      <c r="X143" s="21">
        <f t="shared" si="268"/>
        <v>-50.046091666666655</v>
      </c>
      <c r="Y143" s="32">
        <v>0.97631551540553974</v>
      </c>
      <c r="Z143" s="21">
        <f t="shared" si="269"/>
        <v>-48.860775779574546</v>
      </c>
      <c r="AA143" s="21">
        <f t="shared" si="270"/>
        <v>-28.188909103600697</v>
      </c>
      <c r="AC143" s="24">
        <v>0</v>
      </c>
      <c r="AD143" s="21">
        <v>0</v>
      </c>
      <c r="AE143" s="21">
        <v>0</v>
      </c>
      <c r="AF143" s="21">
        <v>0</v>
      </c>
      <c r="AG143" s="21">
        <v>0</v>
      </c>
      <c r="AH143" s="21">
        <v>0</v>
      </c>
      <c r="AI143" s="21">
        <v>0</v>
      </c>
      <c r="AJ143" s="21">
        <v>0</v>
      </c>
      <c r="AK143" s="21">
        <v>0</v>
      </c>
      <c r="AL143" s="21">
        <v>0</v>
      </c>
      <c r="AM143" s="21">
        <v>0</v>
      </c>
      <c r="AN143" s="21">
        <v>0</v>
      </c>
      <c r="AO143" s="21">
        <v>0</v>
      </c>
      <c r="AQ143" s="30">
        <v>8.6199999999999999E-2</v>
      </c>
      <c r="AR143" s="31">
        <v>5.4900000000000004E-2</v>
      </c>
      <c r="AS143" s="31">
        <f t="shared" ref="AS143" si="278">+AR143-AQ143</f>
        <v>-3.1299999999999994E-2</v>
      </c>
      <c r="AU143" s="37" cm="1">
        <f t="array" ref="AU143">SUMPRODUCT(AC143:AN143*AQ143/12)</f>
        <v>0</v>
      </c>
      <c r="AV143" s="37" cm="1">
        <f t="array" ref="AV143">SUMPRODUCT(AC143:AN143*AR143/12)</f>
        <v>0</v>
      </c>
      <c r="AW143" s="21">
        <f t="shared" si="271"/>
        <v>0</v>
      </c>
      <c r="AX143" s="32">
        <v>0.97645099999999996</v>
      </c>
      <c r="AY143" s="21">
        <f t="shared" si="272"/>
        <v>0</v>
      </c>
      <c r="AZ143" s="21">
        <f t="shared" si="273"/>
        <v>-48.867556254008321</v>
      </c>
      <c r="BA143" s="1"/>
      <c r="BB143" s="24">
        <v>0</v>
      </c>
      <c r="BC143" s="21">
        <v>0</v>
      </c>
      <c r="BD143" s="21">
        <v>0</v>
      </c>
      <c r="BE143" s="21">
        <v>0</v>
      </c>
      <c r="BF143" s="21">
        <v>0</v>
      </c>
      <c r="BG143" s="21">
        <v>0</v>
      </c>
      <c r="BH143" s="21">
        <v>0</v>
      </c>
      <c r="BI143" s="21">
        <v>0</v>
      </c>
      <c r="BJ143" s="21">
        <v>0</v>
      </c>
      <c r="BK143" s="21">
        <v>0</v>
      </c>
      <c r="BL143" s="21">
        <v>0</v>
      </c>
      <c r="BM143" s="21">
        <v>0</v>
      </c>
      <c r="BN143" s="21">
        <v>0</v>
      </c>
      <c r="BP143" s="30">
        <v>8.6199999999999999E-2</v>
      </c>
      <c r="BQ143" s="31">
        <v>5.4900000000000004E-2</v>
      </c>
      <c r="BR143" s="31">
        <f t="shared" ref="BR143" si="279">+BQ143-BP143</f>
        <v>-3.1299999999999994E-2</v>
      </c>
      <c r="BT143" s="37" cm="1">
        <f t="array" ref="BT143">SUMPRODUCT(BB143:BM143*BP143/12)</f>
        <v>0</v>
      </c>
      <c r="BU143" s="37" cm="1">
        <f t="array" ref="BU143">SUMPRODUCT(BB143:BM143*BQ143/12)</f>
        <v>0</v>
      </c>
      <c r="BV143" s="21">
        <f t="shared" si="274"/>
        <v>0</v>
      </c>
      <c r="BW143" s="32">
        <v>0.97792299999999999</v>
      </c>
      <c r="BX143" s="21">
        <f t="shared" si="275"/>
        <v>0</v>
      </c>
      <c r="BY143" s="21">
        <f t="shared" si="276"/>
        <v>-48.941224100941653</v>
      </c>
      <c r="BZ143" s="1"/>
    </row>
    <row r="144" spans="1:78" s="21" customFormat="1" x14ac:dyDescent="0.2">
      <c r="A144" s="21">
        <f t="shared" si="258"/>
        <v>138</v>
      </c>
      <c r="B144" s="21" t="s">
        <v>133</v>
      </c>
      <c r="C144" s="22"/>
      <c r="D144" s="24">
        <v>0</v>
      </c>
      <c r="E144" s="21">
        <v>0</v>
      </c>
      <c r="F144" s="21">
        <v>0</v>
      </c>
      <c r="G144" s="21">
        <v>0</v>
      </c>
      <c r="H144" s="21">
        <v>0</v>
      </c>
      <c r="I144" s="21">
        <v>0</v>
      </c>
      <c r="J144" s="21">
        <v>0</v>
      </c>
      <c r="K144" s="21">
        <v>0</v>
      </c>
      <c r="L144" s="21">
        <v>0</v>
      </c>
      <c r="M144" s="21">
        <v>0</v>
      </c>
      <c r="N144" s="21">
        <v>1918.7</v>
      </c>
      <c r="O144" s="21">
        <v>1918.7</v>
      </c>
      <c r="P144" s="21">
        <v>1918.7</v>
      </c>
      <c r="R144" s="30">
        <v>1.699999999999998E-3</v>
      </c>
      <c r="S144" s="31">
        <v>1.6000000000000001E-3</v>
      </c>
      <c r="T144" s="31">
        <f>+S144-R144</f>
        <v>-9.9999999999997877E-5</v>
      </c>
      <c r="V144" s="37" cm="1">
        <f t="array" ref="V144">SUMPRODUCT(D144:O144*R144/12)</f>
        <v>0.54363166666666596</v>
      </c>
      <c r="W144" s="37" cm="1">
        <f t="array" ref="W144">SUMPRODUCT(D144:O144*S144/12)</f>
        <v>0.5116533333333334</v>
      </c>
      <c r="X144" s="21">
        <f t="shared" si="268"/>
        <v>-3.1978333333332554E-2</v>
      </c>
      <c r="Y144" s="32">
        <v>0.97631551540553974</v>
      </c>
      <c r="Z144" s="21">
        <f t="shared" si="269"/>
        <v>-3.1220942990142723E-2</v>
      </c>
      <c r="AA144" s="21">
        <f t="shared" si="270"/>
        <v>-3.6024164988626328E-3</v>
      </c>
      <c r="AC144" s="24">
        <v>1918.7</v>
      </c>
      <c r="AD144" s="21">
        <v>1918.7</v>
      </c>
      <c r="AE144" s="21">
        <v>1918.7</v>
      </c>
      <c r="AF144" s="21">
        <v>1918.7</v>
      </c>
      <c r="AG144" s="21">
        <v>1918.7</v>
      </c>
      <c r="AH144" s="21">
        <v>1918.7</v>
      </c>
      <c r="AI144" s="21">
        <v>1918.7</v>
      </c>
      <c r="AJ144" s="21">
        <v>1918.7</v>
      </c>
      <c r="AK144" s="21">
        <v>1918.7</v>
      </c>
      <c r="AL144" s="21">
        <v>1918.7</v>
      </c>
      <c r="AM144" s="21">
        <v>1918.7</v>
      </c>
      <c r="AN144" s="21">
        <v>1918.7</v>
      </c>
      <c r="AO144" s="21">
        <v>1918.7</v>
      </c>
      <c r="AQ144" s="30">
        <v>1.699999999999998E-3</v>
      </c>
      <c r="AR144" s="31">
        <v>1.6000000000000001E-3</v>
      </c>
      <c r="AS144" s="31">
        <f>+AR144-AQ144</f>
        <v>-9.9999999999997877E-5</v>
      </c>
      <c r="AU144" s="37" cm="1">
        <f t="array" ref="AU144">SUMPRODUCT(AC144:AN144*AQ144/12)</f>
        <v>3.2617899999999964</v>
      </c>
      <c r="AV144" s="37" cm="1">
        <f t="array" ref="AV144">SUMPRODUCT(AC144:AN144*AR144/12)</f>
        <v>3.0699200000000002</v>
      </c>
      <c r="AW144" s="21">
        <f t="shared" si="271"/>
        <v>-0.19186999999999621</v>
      </c>
      <c r="AX144" s="32">
        <v>0.97645099999999996</v>
      </c>
      <c r="AY144" s="21">
        <f t="shared" si="272"/>
        <v>-0.18735165336999629</v>
      </c>
      <c r="AZ144" s="21">
        <f t="shared" si="273"/>
        <v>-0.1249011022466639</v>
      </c>
      <c r="BA144" s="1"/>
      <c r="BB144" s="24">
        <v>1918.7</v>
      </c>
      <c r="BC144" s="21">
        <v>1918.7</v>
      </c>
      <c r="BD144" s="21">
        <v>1918.7</v>
      </c>
      <c r="BE144" s="21">
        <v>1918.7</v>
      </c>
      <c r="BF144" s="21">
        <v>1918.7</v>
      </c>
      <c r="BG144" s="21">
        <v>1918.7</v>
      </c>
      <c r="BH144" s="21">
        <v>1918.7</v>
      </c>
      <c r="BI144" s="21">
        <v>1918.7</v>
      </c>
      <c r="BJ144" s="21">
        <v>1918.7</v>
      </c>
      <c r="BK144" s="21">
        <v>1918.7</v>
      </c>
      <c r="BL144" s="21">
        <v>1918.7</v>
      </c>
      <c r="BM144" s="21">
        <v>1918.7</v>
      </c>
      <c r="BN144" s="21">
        <v>1918.7</v>
      </c>
      <c r="BP144" s="30">
        <v>1.699999999999998E-3</v>
      </c>
      <c r="BQ144" s="31">
        <v>1.6000000000000001E-3</v>
      </c>
      <c r="BR144" s="31">
        <f>+BQ144-BP144</f>
        <v>-9.9999999999997877E-5</v>
      </c>
      <c r="BT144" s="37" cm="1">
        <f t="array" ref="BT144">SUMPRODUCT(BB144:BM144*BP144/12)</f>
        <v>3.2617899999999964</v>
      </c>
      <c r="BU144" s="37" cm="1">
        <f t="array" ref="BU144">SUMPRODUCT(BB144:BM144*BQ144/12)</f>
        <v>3.0699200000000002</v>
      </c>
      <c r="BV144" s="21">
        <f t="shared" si="274"/>
        <v>-0.19186999999999621</v>
      </c>
      <c r="BW144" s="32">
        <v>0.97792299999999999</v>
      </c>
      <c r="BX144" s="21">
        <f t="shared" si="275"/>
        <v>-0.18763408600999629</v>
      </c>
      <c r="BY144" s="21">
        <f t="shared" si="276"/>
        <v>-0.31272347668332684</v>
      </c>
      <c r="BZ144" s="1"/>
    </row>
    <row r="145" spans="1:78" s="21" customFormat="1" x14ac:dyDescent="0.2">
      <c r="A145" s="21">
        <f t="shared" si="258"/>
        <v>139</v>
      </c>
      <c r="B145" s="21" t="s">
        <v>134</v>
      </c>
      <c r="C145" s="22"/>
      <c r="D145" s="24">
        <v>17747.82</v>
      </c>
      <c r="E145" s="21">
        <v>17747.82</v>
      </c>
      <c r="F145" s="21">
        <v>17747.82</v>
      </c>
      <c r="G145" s="21">
        <v>17747.82</v>
      </c>
      <c r="H145" s="21">
        <v>17747.82</v>
      </c>
      <c r="I145" s="21">
        <v>17747.82</v>
      </c>
      <c r="J145" s="21">
        <v>17747.82</v>
      </c>
      <c r="K145" s="21">
        <v>17747.82</v>
      </c>
      <c r="L145" s="21">
        <v>17747.82</v>
      </c>
      <c r="M145" s="21">
        <v>17747.82</v>
      </c>
      <c r="N145" s="21">
        <v>17747.82</v>
      </c>
      <c r="O145" s="21">
        <v>17747.82</v>
      </c>
      <c r="P145" s="21">
        <v>17747.82</v>
      </c>
      <c r="R145" s="30">
        <v>1.4499999999999999E-2</v>
      </c>
      <c r="S145" s="31">
        <v>0.15890000000000001</v>
      </c>
      <c r="T145" s="31">
        <f t="shared" ref="T145:T150" si="280">+S145-R145</f>
        <v>0.14440000000000003</v>
      </c>
      <c r="V145" s="21" cm="1">
        <f t="array" ref="V145">SUMPRODUCT(D145:O145*R145/12)</f>
        <v>257.34338999999994</v>
      </c>
      <c r="W145" s="21" cm="1">
        <f t="array" ref="W145">SUMPRODUCT(D145:O145*S145/12)</f>
        <v>2820.1285979999998</v>
      </c>
      <c r="X145" s="21">
        <f t="shared" si="268"/>
        <v>2562.7852079999998</v>
      </c>
      <c r="Y145" s="32">
        <v>0.97631551540553974</v>
      </c>
      <c r="Z145" s="21">
        <f t="shared" si="269"/>
        <v>2502.0869612222132</v>
      </c>
      <c r="AA145" s="21">
        <f t="shared" si="270"/>
        <v>1251.0434806111068</v>
      </c>
      <c r="AC145" s="24">
        <v>17747.82</v>
      </c>
      <c r="AD145" s="21">
        <v>17747.82</v>
      </c>
      <c r="AE145" s="21">
        <v>17747.82</v>
      </c>
      <c r="AF145" s="21">
        <v>17747.82</v>
      </c>
      <c r="AG145" s="21">
        <v>17747.82</v>
      </c>
      <c r="AH145" s="21">
        <v>17747.82</v>
      </c>
      <c r="AI145" s="21">
        <v>17747.82</v>
      </c>
      <c r="AJ145" s="21">
        <v>17747.82</v>
      </c>
      <c r="AK145" s="21">
        <v>17747.82</v>
      </c>
      <c r="AL145" s="21">
        <v>17747.82</v>
      </c>
      <c r="AM145" s="21">
        <v>17747.82</v>
      </c>
      <c r="AN145" s="21">
        <v>17747.82</v>
      </c>
      <c r="AO145" s="21">
        <v>17747.82</v>
      </c>
      <c r="AQ145" s="30">
        <v>1.4499999999999999E-2</v>
      </c>
      <c r="AR145" s="31">
        <v>0.15890000000000001</v>
      </c>
      <c r="AS145" s="31">
        <f t="shared" ref="AS145:AS150" si="281">+AR145-AQ145</f>
        <v>0.14440000000000003</v>
      </c>
      <c r="AU145" s="21" cm="1">
        <f t="array" ref="AU145">SUMPRODUCT(AC145:AN145*AQ145/12)</f>
        <v>257.34338999999994</v>
      </c>
      <c r="AV145" s="21" cm="1">
        <f t="array" ref="AV145">SUMPRODUCT(AC145:AN145*AR145/12)</f>
        <v>2820.1285979999998</v>
      </c>
      <c r="AW145" s="21">
        <f t="shared" si="271"/>
        <v>2562.7852079999998</v>
      </c>
      <c r="AX145" s="32">
        <v>0.97645099999999996</v>
      </c>
      <c r="AY145" s="21">
        <f t="shared" si="272"/>
        <v>2502.4341791368079</v>
      </c>
      <c r="AZ145" s="21">
        <f t="shared" si="273"/>
        <v>3753.6512687052118</v>
      </c>
      <c r="BA145" s="1"/>
      <c r="BB145" s="24">
        <v>17747.82</v>
      </c>
      <c r="BC145" s="21">
        <v>17747.82</v>
      </c>
      <c r="BD145" s="21">
        <v>17747.82</v>
      </c>
      <c r="BE145" s="21">
        <v>17747.82</v>
      </c>
      <c r="BF145" s="21">
        <v>17747.82</v>
      </c>
      <c r="BG145" s="21">
        <v>17747.82</v>
      </c>
      <c r="BH145" s="21">
        <v>17747.82</v>
      </c>
      <c r="BI145" s="21">
        <v>17747.82</v>
      </c>
      <c r="BJ145" s="21">
        <v>17747.82</v>
      </c>
      <c r="BK145" s="21">
        <v>17747.82</v>
      </c>
      <c r="BL145" s="21">
        <v>17747.82</v>
      </c>
      <c r="BM145" s="21">
        <v>17747.82</v>
      </c>
      <c r="BN145" s="21">
        <v>17747.82</v>
      </c>
      <c r="BP145" s="30">
        <v>1.4499999999999999E-2</v>
      </c>
      <c r="BQ145" s="31">
        <v>0.15890000000000001</v>
      </c>
      <c r="BR145" s="31">
        <f t="shared" ref="BR145:BR150" si="282">+BQ145-BP145</f>
        <v>0.14440000000000003</v>
      </c>
      <c r="BT145" s="21" cm="1">
        <f t="array" ref="BT145">SUMPRODUCT(BB145:BM145*BP145/12)</f>
        <v>257.34338999999994</v>
      </c>
      <c r="BU145" s="21" cm="1">
        <f t="array" ref="BU145">SUMPRODUCT(BB145:BM145*BQ145/12)</f>
        <v>2820.1285979999998</v>
      </c>
      <c r="BV145" s="21">
        <f t="shared" si="274"/>
        <v>2562.7852079999998</v>
      </c>
      <c r="BW145" s="32">
        <v>0.97792299999999999</v>
      </c>
      <c r="BX145" s="21">
        <f t="shared" si="275"/>
        <v>2506.2065989629837</v>
      </c>
      <c r="BY145" s="21">
        <f t="shared" si="276"/>
        <v>6265.5164974074596</v>
      </c>
      <c r="BZ145" s="1"/>
    </row>
    <row r="146" spans="1:78" s="21" customFormat="1" x14ac:dyDescent="0.2">
      <c r="A146" s="21">
        <f t="shared" si="258"/>
        <v>140</v>
      </c>
      <c r="B146" s="21" t="s">
        <v>135</v>
      </c>
      <c r="C146" s="22"/>
      <c r="D146" s="24">
        <v>3896</v>
      </c>
      <c r="E146" s="21">
        <v>3896</v>
      </c>
      <c r="F146" s="21">
        <v>3896</v>
      </c>
      <c r="G146" s="21">
        <v>3896</v>
      </c>
      <c r="H146" s="21">
        <v>3896</v>
      </c>
      <c r="I146" s="21">
        <v>3896</v>
      </c>
      <c r="J146" s="21">
        <v>3896</v>
      </c>
      <c r="K146" s="21">
        <v>3896</v>
      </c>
      <c r="L146" s="21">
        <v>3896</v>
      </c>
      <c r="M146" s="21">
        <v>0</v>
      </c>
      <c r="N146" s="21">
        <v>0</v>
      </c>
      <c r="O146" s="21">
        <v>0</v>
      </c>
      <c r="P146" s="21">
        <v>0</v>
      </c>
      <c r="R146" s="30">
        <v>8.6599999999999996E-2</v>
      </c>
      <c r="S146" s="31">
        <v>4.7899999999999998E-2</v>
      </c>
      <c r="T146" s="31">
        <f t="shared" si="280"/>
        <v>-3.8699999999999998E-2</v>
      </c>
      <c r="V146" s="21" cm="1">
        <f t="array" ref="V146">SUMPRODUCT(D146:O146*R146/12)</f>
        <v>253.04519999999997</v>
      </c>
      <c r="W146" s="21" cm="1">
        <f t="array" ref="W146">SUMPRODUCT(D146:O146*S146/12)</f>
        <v>139.96380000000002</v>
      </c>
      <c r="X146" s="21">
        <f t="shared" si="268"/>
        <v>-113.08139999999995</v>
      </c>
      <c r="Y146" s="32">
        <v>0.97631551540553974</v>
      </c>
      <c r="Z146" s="21">
        <f t="shared" si="269"/>
        <v>-110.40312532377995</v>
      </c>
      <c r="AA146" s="21">
        <f t="shared" si="270"/>
        <v>-67.940384814633859</v>
      </c>
      <c r="AC146" s="24">
        <v>0</v>
      </c>
      <c r="AD146" s="21">
        <v>0</v>
      </c>
      <c r="AE146" s="21">
        <v>0</v>
      </c>
      <c r="AF146" s="21">
        <v>0</v>
      </c>
      <c r="AG146" s="21">
        <v>0</v>
      </c>
      <c r="AH146" s="21">
        <v>0</v>
      </c>
      <c r="AI146" s="21">
        <v>0</v>
      </c>
      <c r="AJ146" s="21">
        <v>0</v>
      </c>
      <c r="AK146" s="21">
        <v>0</v>
      </c>
      <c r="AL146" s="21">
        <v>0</v>
      </c>
      <c r="AM146" s="21">
        <v>0</v>
      </c>
      <c r="AN146" s="21">
        <v>0</v>
      </c>
      <c r="AO146" s="21">
        <v>0</v>
      </c>
      <c r="AQ146" s="30">
        <v>8.6599999999999996E-2</v>
      </c>
      <c r="AR146" s="31">
        <v>4.7899999999999998E-2</v>
      </c>
      <c r="AS146" s="31">
        <f t="shared" si="281"/>
        <v>-3.8699999999999998E-2</v>
      </c>
      <c r="AU146" s="21" cm="1">
        <f t="array" ref="AU146">SUMPRODUCT(AC146:AN146*AQ146/12)</f>
        <v>0</v>
      </c>
      <c r="AV146" s="21" cm="1">
        <f t="array" ref="AV146">SUMPRODUCT(AC146:AN146*AR146/12)</f>
        <v>0</v>
      </c>
      <c r="AW146" s="21">
        <f t="shared" si="271"/>
        <v>0</v>
      </c>
      <c r="AX146" s="32">
        <v>0.97645099999999996</v>
      </c>
      <c r="AY146" s="21">
        <f t="shared" si="272"/>
        <v>0</v>
      </c>
      <c r="AZ146" s="21">
        <f t="shared" si="273"/>
        <v>-110.41844611139994</v>
      </c>
      <c r="BA146" s="1"/>
      <c r="BB146" s="24">
        <v>0</v>
      </c>
      <c r="BC146" s="21">
        <v>0</v>
      </c>
      <c r="BD146" s="21">
        <v>0</v>
      </c>
      <c r="BE146" s="21">
        <v>0</v>
      </c>
      <c r="BF146" s="21">
        <v>0</v>
      </c>
      <c r="BG146" s="21">
        <v>0</v>
      </c>
      <c r="BH146" s="21">
        <v>0</v>
      </c>
      <c r="BI146" s="21">
        <v>0</v>
      </c>
      <c r="BJ146" s="21">
        <v>0</v>
      </c>
      <c r="BK146" s="21">
        <v>0</v>
      </c>
      <c r="BL146" s="21">
        <v>0</v>
      </c>
      <c r="BM146" s="21">
        <v>0</v>
      </c>
      <c r="BN146" s="21">
        <v>0</v>
      </c>
      <c r="BP146" s="30">
        <v>8.6599999999999996E-2</v>
      </c>
      <c r="BQ146" s="31">
        <v>4.7899999999999998E-2</v>
      </c>
      <c r="BR146" s="31">
        <f t="shared" si="282"/>
        <v>-3.8699999999999998E-2</v>
      </c>
      <c r="BT146" s="21" cm="1">
        <f t="array" ref="BT146">SUMPRODUCT(BB146:BM146*BP146/12)</f>
        <v>0</v>
      </c>
      <c r="BU146" s="21" cm="1">
        <f t="array" ref="BU146">SUMPRODUCT(BB146:BM146*BQ146/12)</f>
        <v>0</v>
      </c>
      <c r="BV146" s="21">
        <f t="shared" si="274"/>
        <v>0</v>
      </c>
      <c r="BW146" s="32">
        <v>0.97792299999999999</v>
      </c>
      <c r="BX146" s="21">
        <f t="shared" si="275"/>
        <v>0</v>
      </c>
      <c r="BY146" s="21">
        <f t="shared" si="276"/>
        <v>-110.58490193219994</v>
      </c>
      <c r="BZ146" s="1"/>
    </row>
    <row r="147" spans="1:78" s="21" customFormat="1" x14ac:dyDescent="0.2">
      <c r="A147" s="21">
        <f t="shared" si="258"/>
        <v>141</v>
      </c>
      <c r="B147" s="21" t="s">
        <v>136</v>
      </c>
      <c r="C147" s="22"/>
      <c r="D147" s="24">
        <v>0</v>
      </c>
      <c r="E147" s="21">
        <v>0</v>
      </c>
      <c r="F147" s="21">
        <v>0</v>
      </c>
      <c r="G147" s="21">
        <v>0</v>
      </c>
      <c r="H147" s="21">
        <v>0</v>
      </c>
      <c r="I147" s="21">
        <v>0</v>
      </c>
      <c r="J147" s="21">
        <v>0</v>
      </c>
      <c r="K147" s="21">
        <v>0</v>
      </c>
      <c r="L147" s="21">
        <v>0</v>
      </c>
      <c r="M147" s="21">
        <v>3896</v>
      </c>
      <c r="N147" s="21">
        <v>3896</v>
      </c>
      <c r="O147" s="21">
        <v>3896</v>
      </c>
      <c r="P147" s="21">
        <v>3896</v>
      </c>
      <c r="R147" s="30">
        <v>1.6999999999999993E-3</v>
      </c>
      <c r="S147" s="31">
        <v>1.4000000000000002E-3</v>
      </c>
      <c r="T147" s="31">
        <f t="shared" si="280"/>
        <v>-2.9999999999999905E-4</v>
      </c>
      <c r="V147" s="21" cm="1">
        <f t="array" ref="V147">SUMPRODUCT(D147:O147*R147/12)</f>
        <v>1.6557999999999993</v>
      </c>
      <c r="W147" s="21" cm="1">
        <f t="array" ref="W147">SUMPRODUCT(D147:O147*S147/12)</f>
        <v>1.3636000000000001</v>
      </c>
      <c r="X147" s="21">
        <f t="shared" si="268"/>
        <v>-0.29219999999999913</v>
      </c>
      <c r="Y147" s="32">
        <v>0.97631551540553974</v>
      </c>
      <c r="Z147" s="21">
        <f t="shared" si="269"/>
        <v>-0.28527939360149784</v>
      </c>
      <c r="AA147" s="21">
        <f t="shared" si="270"/>
        <v>-4.3889137477153506E-2</v>
      </c>
      <c r="AC147" s="24">
        <v>3896</v>
      </c>
      <c r="AD147" s="21">
        <v>3896</v>
      </c>
      <c r="AE147" s="21">
        <v>3896</v>
      </c>
      <c r="AF147" s="21">
        <v>3896</v>
      </c>
      <c r="AG147" s="21">
        <v>3896</v>
      </c>
      <c r="AH147" s="21">
        <v>3896</v>
      </c>
      <c r="AI147" s="21">
        <v>3896</v>
      </c>
      <c r="AJ147" s="21">
        <v>3896</v>
      </c>
      <c r="AK147" s="21">
        <v>3896</v>
      </c>
      <c r="AL147" s="21">
        <v>3896</v>
      </c>
      <c r="AM147" s="21">
        <v>3896</v>
      </c>
      <c r="AN147" s="21">
        <v>3896</v>
      </c>
      <c r="AO147" s="21">
        <v>3896</v>
      </c>
      <c r="AQ147" s="30">
        <v>1.6999999999999993E-3</v>
      </c>
      <c r="AR147" s="31">
        <v>1.4000000000000002E-3</v>
      </c>
      <c r="AS147" s="31">
        <f t="shared" si="281"/>
        <v>-2.9999999999999905E-4</v>
      </c>
      <c r="AU147" s="21" cm="1">
        <f t="array" ref="AU147">SUMPRODUCT(AC147:AN147*AQ147/12)</f>
        <v>6.623199999999998</v>
      </c>
      <c r="AV147" s="21" cm="1">
        <f t="array" ref="AV147">SUMPRODUCT(AC147:AN147*AR147/12)</f>
        <v>5.4543999999999997</v>
      </c>
      <c r="AW147" s="21">
        <f t="shared" si="271"/>
        <v>-1.1687999999999983</v>
      </c>
      <c r="AX147" s="32">
        <v>0.97645099999999996</v>
      </c>
      <c r="AY147" s="21">
        <f t="shared" si="272"/>
        <v>-1.1412759287999983</v>
      </c>
      <c r="AZ147" s="21">
        <f t="shared" si="273"/>
        <v>-0.85595694659999721</v>
      </c>
      <c r="BA147" s="1"/>
      <c r="BB147" s="24">
        <v>3896</v>
      </c>
      <c r="BC147" s="21">
        <v>3896</v>
      </c>
      <c r="BD147" s="21">
        <v>3896</v>
      </c>
      <c r="BE147" s="21">
        <v>3896</v>
      </c>
      <c r="BF147" s="21">
        <v>3896</v>
      </c>
      <c r="BG147" s="21">
        <v>3896</v>
      </c>
      <c r="BH147" s="21">
        <v>3896</v>
      </c>
      <c r="BI147" s="21">
        <v>3896</v>
      </c>
      <c r="BJ147" s="21">
        <v>3896</v>
      </c>
      <c r="BK147" s="21">
        <v>3896</v>
      </c>
      <c r="BL147" s="21">
        <v>3896</v>
      </c>
      <c r="BM147" s="21">
        <v>3896</v>
      </c>
      <c r="BN147" s="21">
        <v>3896</v>
      </c>
      <c r="BP147" s="30">
        <v>1.6999999999999993E-3</v>
      </c>
      <c r="BQ147" s="31">
        <v>1.4000000000000002E-3</v>
      </c>
      <c r="BR147" s="31">
        <f t="shared" si="282"/>
        <v>-2.9999999999999905E-4</v>
      </c>
      <c r="BT147" s="21" cm="1">
        <f t="array" ref="BT147">SUMPRODUCT(BB147:BM147*BP147/12)</f>
        <v>6.623199999999998</v>
      </c>
      <c r="BU147" s="21" cm="1">
        <f t="array" ref="BU147">SUMPRODUCT(BB147:BM147*BQ147/12)</f>
        <v>5.4543999999999997</v>
      </c>
      <c r="BV147" s="21">
        <f t="shared" si="274"/>
        <v>-1.1687999999999983</v>
      </c>
      <c r="BW147" s="32">
        <v>0.97792299999999999</v>
      </c>
      <c r="BX147" s="21">
        <f t="shared" si="275"/>
        <v>-1.1429964023999983</v>
      </c>
      <c r="BY147" s="21">
        <f t="shared" si="276"/>
        <v>-2.0002437041999954</v>
      </c>
      <c r="BZ147" s="1"/>
    </row>
    <row r="148" spans="1:78" s="21" customFormat="1" x14ac:dyDescent="0.2">
      <c r="A148" s="21">
        <f t="shared" si="258"/>
        <v>142</v>
      </c>
      <c r="B148" s="21" t="s">
        <v>137</v>
      </c>
      <c r="C148" s="22"/>
      <c r="D148" s="24">
        <v>1512.28</v>
      </c>
      <c r="E148" s="21">
        <v>1512.28</v>
      </c>
      <c r="F148" s="21">
        <v>1512.28</v>
      </c>
      <c r="G148" s="21">
        <v>1512.28</v>
      </c>
      <c r="H148" s="21">
        <v>1512.28</v>
      </c>
      <c r="I148" s="21">
        <v>1512.28</v>
      </c>
      <c r="J148" s="21">
        <v>1512.28</v>
      </c>
      <c r="K148" s="21">
        <v>1512.28</v>
      </c>
      <c r="L148" s="21">
        <v>1512.28</v>
      </c>
      <c r="M148" s="21">
        <v>1512.28</v>
      </c>
      <c r="N148" s="21">
        <v>1512.28</v>
      </c>
      <c r="O148" s="21">
        <v>1512.28</v>
      </c>
      <c r="P148" s="21">
        <v>1512.28</v>
      </c>
      <c r="R148" s="30">
        <v>8.7899999999999992E-2</v>
      </c>
      <c r="S148" s="31">
        <v>0.21149999999999999</v>
      </c>
      <c r="T148" s="31">
        <f t="shared" si="280"/>
        <v>0.1236</v>
      </c>
      <c r="V148" s="21" cm="1">
        <f t="array" ref="V148">SUMPRODUCT(D148:O148*R148/12)</f>
        <v>132.92941199999999</v>
      </c>
      <c r="W148" s="21" cm="1">
        <f t="array" ref="W148">SUMPRODUCT(D148:O148*S148/12)</f>
        <v>319.84721999999994</v>
      </c>
      <c r="X148" s="21">
        <f t="shared" si="268"/>
        <v>186.91780799999995</v>
      </c>
      <c r="Y148" s="32">
        <v>0.97631551540553974</v>
      </c>
      <c r="Z148" s="21">
        <f t="shared" si="269"/>
        <v>182.49075605599367</v>
      </c>
      <c r="AA148" s="21">
        <f t="shared" si="270"/>
        <v>91.245378027996878</v>
      </c>
      <c r="AC148" s="24">
        <v>1512.28</v>
      </c>
      <c r="AD148" s="21">
        <v>1512.28</v>
      </c>
      <c r="AE148" s="21">
        <v>1512.28</v>
      </c>
      <c r="AF148" s="21">
        <v>1512.28</v>
      </c>
      <c r="AG148" s="21">
        <v>1512.28</v>
      </c>
      <c r="AH148" s="21">
        <v>1512.28</v>
      </c>
      <c r="AI148" s="21">
        <v>1512.28</v>
      </c>
      <c r="AJ148" s="21">
        <v>1512.28</v>
      </c>
      <c r="AK148" s="21">
        <v>1512.28</v>
      </c>
      <c r="AL148" s="21">
        <v>1512.28</v>
      </c>
      <c r="AM148" s="21">
        <v>1512.28</v>
      </c>
      <c r="AN148" s="21">
        <v>1512.28</v>
      </c>
      <c r="AO148" s="21">
        <v>1512.28</v>
      </c>
      <c r="AQ148" s="30">
        <v>8.7899999999999992E-2</v>
      </c>
      <c r="AR148" s="31">
        <v>0.21149999999999999</v>
      </c>
      <c r="AS148" s="31">
        <f t="shared" si="281"/>
        <v>0.1236</v>
      </c>
      <c r="AU148" s="21" cm="1">
        <f t="array" ref="AU148">SUMPRODUCT(AC148:AN148*AQ148/12)</f>
        <v>132.92941199999999</v>
      </c>
      <c r="AV148" s="21" cm="1">
        <f t="array" ref="AV148">SUMPRODUCT(AC148:AN148*AR148/12)</f>
        <v>319.84721999999994</v>
      </c>
      <c r="AW148" s="21">
        <f t="shared" si="271"/>
        <v>186.91780799999995</v>
      </c>
      <c r="AX148" s="32">
        <v>0.97645099999999996</v>
      </c>
      <c r="AY148" s="21">
        <f t="shared" si="272"/>
        <v>182.51608053940794</v>
      </c>
      <c r="AZ148" s="21">
        <f t="shared" si="273"/>
        <v>273.77412080911193</v>
      </c>
      <c r="BA148" s="1"/>
      <c r="BB148" s="24">
        <v>1512.28</v>
      </c>
      <c r="BC148" s="21">
        <v>1512.28</v>
      </c>
      <c r="BD148" s="21">
        <v>1512.28</v>
      </c>
      <c r="BE148" s="21">
        <v>1512.28</v>
      </c>
      <c r="BF148" s="21">
        <v>1512.28</v>
      </c>
      <c r="BG148" s="21">
        <v>1512.28</v>
      </c>
      <c r="BH148" s="21">
        <v>1512.28</v>
      </c>
      <c r="BI148" s="21">
        <v>1512.28</v>
      </c>
      <c r="BJ148" s="21">
        <v>1512.28</v>
      </c>
      <c r="BK148" s="21">
        <v>1512.28</v>
      </c>
      <c r="BL148" s="21">
        <v>1512.28</v>
      </c>
      <c r="BM148" s="21">
        <v>1512.28</v>
      </c>
      <c r="BN148" s="21">
        <v>1512.28</v>
      </c>
      <c r="BP148" s="30">
        <v>8.7899999999999992E-2</v>
      </c>
      <c r="BQ148" s="31">
        <v>0.21149999999999999</v>
      </c>
      <c r="BR148" s="31">
        <f t="shared" si="282"/>
        <v>0.1236</v>
      </c>
      <c r="BT148" s="21" cm="1">
        <f t="array" ref="BT148">SUMPRODUCT(BB148:BM148*BP148/12)</f>
        <v>132.92941199999999</v>
      </c>
      <c r="BU148" s="21" cm="1">
        <f t="array" ref="BU148">SUMPRODUCT(BB148:BM148*BQ148/12)</f>
        <v>319.84721999999994</v>
      </c>
      <c r="BV148" s="21">
        <f t="shared" si="274"/>
        <v>186.91780799999995</v>
      </c>
      <c r="BW148" s="32">
        <v>0.97792299999999999</v>
      </c>
      <c r="BX148" s="21">
        <f t="shared" si="275"/>
        <v>182.79122355278395</v>
      </c>
      <c r="BY148" s="21">
        <f t="shared" si="276"/>
        <v>456.9780588819599</v>
      </c>
      <c r="BZ148" s="1"/>
    </row>
    <row r="149" spans="1:78" s="21" customFormat="1" x14ac:dyDescent="0.2">
      <c r="A149" s="21">
        <f t="shared" si="258"/>
        <v>143</v>
      </c>
      <c r="B149" s="21" t="s">
        <v>138</v>
      </c>
      <c r="C149" s="22"/>
      <c r="D149" s="24">
        <v>577.280000000001</v>
      </c>
      <c r="E149" s="21">
        <v>577.11000000000104</v>
      </c>
      <c r="F149" s="21">
        <v>576.94000000000108</v>
      </c>
      <c r="G149" s="21">
        <v>576.770000000001</v>
      </c>
      <c r="H149" s="21">
        <v>576.60000000000105</v>
      </c>
      <c r="I149" s="21">
        <v>576.43000000000109</v>
      </c>
      <c r="J149" s="21">
        <v>576.26000000000101</v>
      </c>
      <c r="K149" s="21">
        <v>576.09000000000106</v>
      </c>
      <c r="L149" s="21">
        <v>575.9200000000011</v>
      </c>
      <c r="M149" s="21">
        <v>575.75000000000102</v>
      </c>
      <c r="N149" s="21">
        <v>575.58000000000106</v>
      </c>
      <c r="O149" s="21">
        <v>575.41000000000099</v>
      </c>
      <c r="P149" s="21">
        <v>575.24000000000103</v>
      </c>
      <c r="R149" s="30">
        <v>0.10400000000000001</v>
      </c>
      <c r="S149" s="31">
        <v>9.7899999999999987E-2</v>
      </c>
      <c r="T149" s="31">
        <f t="shared" si="280"/>
        <v>-6.1000000000000221E-3</v>
      </c>
      <c r="V149" s="21" cm="1">
        <f t="array" ref="V149">SUMPRODUCT(D149:O149*R149/12)</f>
        <v>59.939880000000109</v>
      </c>
      <c r="W149" s="21" cm="1">
        <f t="array" ref="W149">SUMPRODUCT(D149:O149*S149/12)</f>
        <v>56.424175500000096</v>
      </c>
      <c r="X149" s="21">
        <f t="shared" si="268"/>
        <v>-3.5157045000000124</v>
      </c>
      <c r="Y149" s="32">
        <v>0.97631551540553974</v>
      </c>
      <c r="Z149" s="21">
        <f t="shared" si="269"/>
        <v>-3.4324368509310874</v>
      </c>
      <c r="AA149" s="21">
        <f t="shared" si="270"/>
        <v>-1.7171464947225661</v>
      </c>
      <c r="AC149" s="24">
        <v>575.24000000000103</v>
      </c>
      <c r="AD149" s="21">
        <v>575.07000000000107</v>
      </c>
      <c r="AE149" s="21">
        <v>574.900000000001</v>
      </c>
      <c r="AF149" s="21">
        <v>574.73000000000104</v>
      </c>
      <c r="AG149" s="21">
        <v>574.56000000000108</v>
      </c>
      <c r="AH149" s="21">
        <v>574.39000000000101</v>
      </c>
      <c r="AI149" s="21">
        <v>574.22000000000105</v>
      </c>
      <c r="AJ149" s="21">
        <v>574.05000000000109</v>
      </c>
      <c r="AK149" s="21">
        <v>573.88000000000102</v>
      </c>
      <c r="AL149" s="21">
        <v>573.71000000000106</v>
      </c>
      <c r="AM149" s="21">
        <v>573.5400000000011</v>
      </c>
      <c r="AN149" s="21">
        <v>573.37000000000194</v>
      </c>
      <c r="AO149" s="21">
        <v>573.20000000000198</v>
      </c>
      <c r="AQ149" s="30">
        <v>0.10400000000000001</v>
      </c>
      <c r="AR149" s="31">
        <v>9.7899999999999987E-2</v>
      </c>
      <c r="AS149" s="31">
        <f t="shared" si="281"/>
        <v>-6.1000000000000221E-3</v>
      </c>
      <c r="AU149" s="21" cm="1">
        <f t="array" ref="AU149">SUMPRODUCT(AC149:AN149*AQ149/12)</f>
        <v>59.727720000000126</v>
      </c>
      <c r="AV149" s="21" cm="1">
        <f t="array" ref="AV149">SUMPRODUCT(AC149:AN149*AR149/12)</f>
        <v>56.224459500000101</v>
      </c>
      <c r="AW149" s="21">
        <f t="shared" si="271"/>
        <v>-3.5032605000000245</v>
      </c>
      <c r="AX149" s="32">
        <v>0.97645099999999996</v>
      </c>
      <c r="AY149" s="21">
        <f t="shared" si="272"/>
        <v>-3.4207622184855238</v>
      </c>
      <c r="AZ149" s="21">
        <f t="shared" si="273"/>
        <v>-5.1442224820186881</v>
      </c>
      <c r="BA149" s="1"/>
      <c r="BB149" s="24">
        <v>573.20000000000198</v>
      </c>
      <c r="BC149" s="21">
        <v>573.03000000000202</v>
      </c>
      <c r="BD149" s="21">
        <v>572.86000000000195</v>
      </c>
      <c r="BE149" s="21">
        <v>572.69000000000199</v>
      </c>
      <c r="BF149" s="21">
        <v>572.52000000000203</v>
      </c>
      <c r="BG149" s="21">
        <v>572.35000000000196</v>
      </c>
      <c r="BH149" s="21">
        <v>572.180000000002</v>
      </c>
      <c r="BI149" s="21">
        <v>572.01000000000192</v>
      </c>
      <c r="BJ149" s="21">
        <v>571.84000000000196</v>
      </c>
      <c r="BK149" s="21">
        <v>571.67000000000201</v>
      </c>
      <c r="BL149" s="21">
        <v>571.50000000000193</v>
      </c>
      <c r="BM149" s="21">
        <v>571.33000000000197</v>
      </c>
      <c r="BN149" s="21">
        <v>571.16000000000201</v>
      </c>
      <c r="BP149" s="30">
        <v>0.10400000000000001</v>
      </c>
      <c r="BQ149" s="31">
        <v>9.7899999999999987E-2</v>
      </c>
      <c r="BR149" s="31">
        <f t="shared" si="282"/>
        <v>-6.1000000000000221E-3</v>
      </c>
      <c r="BT149" s="21" cm="1">
        <f t="array" ref="BT149">SUMPRODUCT(BB149:BM149*BP149/12)</f>
        <v>59.515560000000221</v>
      </c>
      <c r="BU149" s="21" cm="1">
        <f t="array" ref="BU149">SUMPRODUCT(BB149:BM149*BQ149/12)</f>
        <v>56.024743500000184</v>
      </c>
      <c r="BV149" s="21">
        <f t="shared" si="274"/>
        <v>-3.4908165000000366</v>
      </c>
      <c r="BW149" s="32">
        <v>0.97792299999999999</v>
      </c>
      <c r="BX149" s="21">
        <f t="shared" si="275"/>
        <v>-3.4137497441295359</v>
      </c>
      <c r="BY149" s="21">
        <f t="shared" si="276"/>
        <v>-8.5718117790648805</v>
      </c>
      <c r="BZ149" s="1"/>
    </row>
    <row r="150" spans="1:78" s="21" customFormat="1" x14ac:dyDescent="0.2">
      <c r="A150" s="21">
        <f t="shared" si="258"/>
        <v>144</v>
      </c>
      <c r="B150" s="21" t="s">
        <v>139</v>
      </c>
      <c r="C150" s="22"/>
      <c r="D150" s="24">
        <v>19.87</v>
      </c>
      <c r="E150" s="21">
        <v>19.87</v>
      </c>
      <c r="F150" s="21">
        <v>19.87</v>
      </c>
      <c r="G150" s="21">
        <v>19.87</v>
      </c>
      <c r="H150" s="21">
        <v>19.87</v>
      </c>
      <c r="I150" s="21">
        <v>19.87</v>
      </c>
      <c r="J150" s="21">
        <v>19.87</v>
      </c>
      <c r="K150" s="21">
        <v>19.87</v>
      </c>
      <c r="L150" s="21">
        <v>19.87</v>
      </c>
      <c r="M150" s="21">
        <v>19.87</v>
      </c>
      <c r="N150" s="21">
        <v>19.87</v>
      </c>
      <c r="O150" s="21">
        <v>19.87</v>
      </c>
      <c r="P150" s="21">
        <v>19.87</v>
      </c>
      <c r="R150" s="30">
        <v>0.10400000000000001</v>
      </c>
      <c r="S150" s="31">
        <v>9.7899999999999987E-2</v>
      </c>
      <c r="T150" s="31">
        <f t="shared" si="280"/>
        <v>-6.1000000000000221E-3</v>
      </c>
      <c r="V150" s="21" cm="1">
        <f t="array" ref="V150">SUMPRODUCT(D150:O150*R150/12)</f>
        <v>2.0664799999999999</v>
      </c>
      <c r="W150" s="21" cm="1">
        <f t="array" ref="W150">SUMPRODUCT(D150:O150*S150/12)</f>
        <v>1.9452729999999994</v>
      </c>
      <c r="X150" s="21">
        <f t="shared" si="268"/>
        <v>-0.12120700000000051</v>
      </c>
      <c r="Y150" s="32">
        <v>0.97631551540553974</v>
      </c>
      <c r="Z150" s="21">
        <f t="shared" si="269"/>
        <v>-0.11833627467575975</v>
      </c>
      <c r="AA150" s="21">
        <f t="shared" si="270"/>
        <v>-5.9168137337879838E-2</v>
      </c>
      <c r="AC150" s="24">
        <v>19.87</v>
      </c>
      <c r="AD150" s="21">
        <v>19.87</v>
      </c>
      <c r="AE150" s="21">
        <v>19.87</v>
      </c>
      <c r="AF150" s="21">
        <v>19.87</v>
      </c>
      <c r="AG150" s="21">
        <v>19.87</v>
      </c>
      <c r="AH150" s="21">
        <v>19.87</v>
      </c>
      <c r="AI150" s="21">
        <v>19.87</v>
      </c>
      <c r="AJ150" s="21">
        <v>19.87</v>
      </c>
      <c r="AK150" s="21">
        <v>19.87</v>
      </c>
      <c r="AL150" s="21">
        <v>19.87</v>
      </c>
      <c r="AM150" s="21">
        <v>19.87</v>
      </c>
      <c r="AN150" s="21">
        <v>19.87</v>
      </c>
      <c r="AO150" s="21">
        <v>19.87</v>
      </c>
      <c r="AQ150" s="30">
        <v>0.10400000000000001</v>
      </c>
      <c r="AR150" s="31">
        <v>9.7899999999999987E-2</v>
      </c>
      <c r="AS150" s="31">
        <f t="shared" si="281"/>
        <v>-6.1000000000000221E-3</v>
      </c>
      <c r="AU150" s="21" cm="1">
        <f t="array" ref="AU150">SUMPRODUCT(AC150:AN150*AQ150/12)</f>
        <v>2.0664799999999999</v>
      </c>
      <c r="AV150" s="21" cm="1">
        <f t="array" ref="AV150">SUMPRODUCT(AC150:AN150*AR150/12)</f>
        <v>1.9452729999999994</v>
      </c>
      <c r="AW150" s="21">
        <f t="shared" si="271"/>
        <v>-0.12120700000000051</v>
      </c>
      <c r="AX150" s="32">
        <v>0.97645099999999996</v>
      </c>
      <c r="AY150" s="21">
        <f t="shared" si="272"/>
        <v>-0.11835269635700049</v>
      </c>
      <c r="AZ150" s="21">
        <f t="shared" si="273"/>
        <v>-0.1775290445355007</v>
      </c>
      <c r="BA150" s="1"/>
      <c r="BB150" s="24">
        <v>19.87</v>
      </c>
      <c r="BC150" s="21">
        <v>19.87</v>
      </c>
      <c r="BD150" s="21">
        <v>19.87</v>
      </c>
      <c r="BE150" s="21">
        <v>19.87</v>
      </c>
      <c r="BF150" s="21">
        <v>19.87</v>
      </c>
      <c r="BG150" s="21">
        <v>19.87</v>
      </c>
      <c r="BH150" s="21">
        <v>19.87</v>
      </c>
      <c r="BI150" s="21">
        <v>19.87</v>
      </c>
      <c r="BJ150" s="21">
        <v>19.87</v>
      </c>
      <c r="BK150" s="21">
        <v>19.87</v>
      </c>
      <c r="BL150" s="21">
        <v>19.87</v>
      </c>
      <c r="BM150" s="21">
        <v>19.87</v>
      </c>
      <c r="BN150" s="21">
        <v>19.87</v>
      </c>
      <c r="BP150" s="30">
        <v>0.10400000000000001</v>
      </c>
      <c r="BQ150" s="31">
        <v>9.7899999999999987E-2</v>
      </c>
      <c r="BR150" s="31">
        <f t="shared" si="282"/>
        <v>-6.1000000000000221E-3</v>
      </c>
      <c r="BT150" s="21" cm="1">
        <f t="array" ref="BT150">SUMPRODUCT(BB150:BM150*BP150/12)</f>
        <v>2.0664799999999999</v>
      </c>
      <c r="BU150" s="21" cm="1">
        <f t="array" ref="BU150">SUMPRODUCT(BB150:BM150*BQ150/12)</f>
        <v>1.9452729999999994</v>
      </c>
      <c r="BV150" s="21">
        <f t="shared" si="274"/>
        <v>-0.12120700000000051</v>
      </c>
      <c r="BW150" s="32">
        <v>0.97792299999999999</v>
      </c>
      <c r="BX150" s="21">
        <f t="shared" si="275"/>
        <v>-0.11853111306100049</v>
      </c>
      <c r="BY150" s="21">
        <f t="shared" si="276"/>
        <v>-0.2963277826525012</v>
      </c>
      <c r="BZ150" s="1"/>
    </row>
    <row r="151" spans="1:78" s="21" customFormat="1" x14ac:dyDescent="0.2">
      <c r="A151" s="21">
        <f t="shared" si="258"/>
        <v>145</v>
      </c>
      <c r="B151" s="21" t="s">
        <v>140</v>
      </c>
      <c r="C151" s="22"/>
      <c r="D151" s="27">
        <f>SUBTOTAL(9,D141:D150)</f>
        <v>27672.3</v>
      </c>
      <c r="E151" s="28">
        <f t="shared" ref="E151:P151" si="283">SUBTOTAL(9,E141:E150)</f>
        <v>27672.129999999997</v>
      </c>
      <c r="F151" s="28">
        <f t="shared" si="283"/>
        <v>27671.96</v>
      </c>
      <c r="G151" s="28">
        <f t="shared" si="283"/>
        <v>27671.789999999997</v>
      </c>
      <c r="H151" s="28">
        <f t="shared" si="283"/>
        <v>27671.62</v>
      </c>
      <c r="I151" s="28">
        <f t="shared" si="283"/>
        <v>27671.449999999997</v>
      </c>
      <c r="J151" s="28">
        <f t="shared" si="283"/>
        <v>27671.279999999999</v>
      </c>
      <c r="K151" s="28">
        <f t="shared" si="283"/>
        <v>27671.109999999997</v>
      </c>
      <c r="L151" s="28">
        <f t="shared" si="283"/>
        <v>27670.94</v>
      </c>
      <c r="M151" s="28">
        <f t="shared" si="283"/>
        <v>27670.769999999997</v>
      </c>
      <c r="N151" s="28">
        <f t="shared" si="283"/>
        <v>27670.6</v>
      </c>
      <c r="O151" s="28">
        <f t="shared" si="283"/>
        <v>27670.429999999997</v>
      </c>
      <c r="P151" s="28">
        <f t="shared" si="283"/>
        <v>27670.26</v>
      </c>
      <c r="R151" s="31"/>
      <c r="S151" s="31"/>
      <c r="T151" s="31"/>
      <c r="V151" s="28">
        <f t="shared" ref="V151:X151" si="284">SUBTOTAL(9,V141:V150)</f>
        <v>1032.1831003333334</v>
      </c>
      <c r="W151" s="28">
        <f t="shared" si="284"/>
        <v>3615.7977098333336</v>
      </c>
      <c r="X151" s="28">
        <f t="shared" si="284"/>
        <v>2583.6146094999999</v>
      </c>
      <c r="Y151" s="32"/>
      <c r="Z151" s="28">
        <f t="shared" ref="Z151:AA151" si="285">SUBTOTAL(9,Z141:Z150)</f>
        <v>2522.4230290832752</v>
      </c>
      <c r="AA151" s="28">
        <f t="shared" si="285"/>
        <v>1244.8240017201429</v>
      </c>
      <c r="AC151" s="27">
        <f>SUBTOTAL(9,AC141:AC150)</f>
        <v>27670.26</v>
      </c>
      <c r="AD151" s="28">
        <f t="shared" ref="AD151:AO151" si="286">SUBTOTAL(9,AD141:AD150)</f>
        <v>27670.089999999997</v>
      </c>
      <c r="AE151" s="28">
        <f t="shared" si="286"/>
        <v>27669.919999999998</v>
      </c>
      <c r="AF151" s="28">
        <f t="shared" si="286"/>
        <v>27669.749999999996</v>
      </c>
      <c r="AG151" s="28">
        <f t="shared" si="286"/>
        <v>27669.579999999998</v>
      </c>
      <c r="AH151" s="28">
        <f t="shared" si="286"/>
        <v>27669.409999999996</v>
      </c>
      <c r="AI151" s="28">
        <f t="shared" si="286"/>
        <v>27669.239999999998</v>
      </c>
      <c r="AJ151" s="28">
        <f t="shared" si="286"/>
        <v>27669.069999999996</v>
      </c>
      <c r="AK151" s="28">
        <f t="shared" si="286"/>
        <v>27668.899999999998</v>
      </c>
      <c r="AL151" s="28">
        <f t="shared" si="286"/>
        <v>27668.73</v>
      </c>
      <c r="AM151" s="28">
        <f t="shared" si="286"/>
        <v>27668.559999999998</v>
      </c>
      <c r="AN151" s="28">
        <f t="shared" si="286"/>
        <v>27668.39</v>
      </c>
      <c r="AO151" s="28">
        <f t="shared" si="286"/>
        <v>27668.219999999998</v>
      </c>
      <c r="AQ151" s="31"/>
      <c r="AR151" s="31"/>
      <c r="AS151" s="31"/>
      <c r="AU151" s="28">
        <f t="shared" ref="AU151:AW151" si="287">SUBTOTAL(9,AU141:AU150)</f>
        <v>525.42976533333331</v>
      </c>
      <c r="AV151" s="28">
        <f t="shared" si="287"/>
        <v>3270.4810355</v>
      </c>
      <c r="AW151" s="28">
        <f t="shared" si="287"/>
        <v>2745.0512701666667</v>
      </c>
      <c r="AX151" s="32"/>
      <c r="AY151" s="28">
        <f t="shared" ref="AY151:AZ151" si="288">SUBTOTAL(9,AY141:AY150)</f>
        <v>2680.4080578055118</v>
      </c>
      <c r="AZ151" s="28">
        <f t="shared" si="288"/>
        <v>3863.0763361121499</v>
      </c>
      <c r="BA151" s="1"/>
      <c r="BB151" s="27">
        <f>SUBTOTAL(9,BB141:BB150)</f>
        <v>27668.219999999998</v>
      </c>
      <c r="BC151" s="28">
        <f t="shared" ref="BC151:BN151" si="289">SUBTOTAL(9,BC141:BC150)</f>
        <v>27668.05</v>
      </c>
      <c r="BD151" s="28">
        <f t="shared" si="289"/>
        <v>27667.879999999997</v>
      </c>
      <c r="BE151" s="28">
        <f t="shared" si="289"/>
        <v>27667.71</v>
      </c>
      <c r="BF151" s="28">
        <f t="shared" si="289"/>
        <v>27667.539999999997</v>
      </c>
      <c r="BG151" s="28">
        <f t="shared" si="289"/>
        <v>27667.37</v>
      </c>
      <c r="BH151" s="28">
        <f t="shared" si="289"/>
        <v>27667.199999999997</v>
      </c>
      <c r="BI151" s="28">
        <f t="shared" si="289"/>
        <v>27667.03</v>
      </c>
      <c r="BJ151" s="28">
        <f t="shared" si="289"/>
        <v>27666.859999999997</v>
      </c>
      <c r="BK151" s="28">
        <f t="shared" si="289"/>
        <v>27666.69</v>
      </c>
      <c r="BL151" s="28">
        <f t="shared" si="289"/>
        <v>27666.52</v>
      </c>
      <c r="BM151" s="28">
        <f t="shared" si="289"/>
        <v>27666.35</v>
      </c>
      <c r="BN151" s="28">
        <f t="shared" si="289"/>
        <v>27666.18</v>
      </c>
      <c r="BP151" s="31"/>
      <c r="BQ151" s="31"/>
      <c r="BR151" s="31"/>
      <c r="BT151" s="28">
        <f t="shared" ref="BT151:BV151" si="290">SUBTOTAL(9,BT141:BT150)</f>
        <v>463.54014700000016</v>
      </c>
      <c r="BU151" s="28">
        <f t="shared" si="290"/>
        <v>3208.2704694999998</v>
      </c>
      <c r="BV151" s="28">
        <f t="shared" si="290"/>
        <v>2744.7303224999996</v>
      </c>
      <c r="BW151" s="32"/>
      <c r="BX151" s="28">
        <f t="shared" ref="BX151:BY151" si="291">SUBTOTAL(9,BX141:BX150)</f>
        <v>2684.1349111701666</v>
      </c>
      <c r="BY151" s="28">
        <f t="shared" si="291"/>
        <v>6553.0914490290443</v>
      </c>
      <c r="BZ151" s="1"/>
    </row>
    <row r="152" spans="1:78" s="21" customFormat="1" x14ac:dyDescent="0.2">
      <c r="A152" s="21">
        <f t="shared" si="258"/>
        <v>146</v>
      </c>
      <c r="C152" s="22"/>
      <c r="D152" s="24"/>
      <c r="R152" s="31"/>
      <c r="S152" s="31"/>
      <c r="T152" s="31"/>
      <c r="AC152" s="24"/>
      <c r="AQ152" s="31"/>
      <c r="AR152" s="31"/>
      <c r="AS152" s="31"/>
      <c r="BA152" s="1"/>
      <c r="BB152" s="24"/>
      <c r="BP152" s="31"/>
      <c r="BQ152" s="31"/>
      <c r="BR152" s="31"/>
      <c r="BZ152" s="1"/>
    </row>
    <row r="153" spans="1:78" s="21" customFormat="1" x14ac:dyDescent="0.2">
      <c r="A153" s="21">
        <f t="shared" si="258"/>
        <v>147</v>
      </c>
      <c r="B153" s="1" t="s">
        <v>141</v>
      </c>
      <c r="C153" s="22"/>
      <c r="D153" s="24">
        <v>7382.7252555067598</v>
      </c>
      <c r="E153" s="21">
        <v>7377.9852555067591</v>
      </c>
      <c r="F153" s="21">
        <v>7373.2452555067593</v>
      </c>
      <c r="G153" s="21">
        <v>7368.5052555067596</v>
      </c>
      <c r="H153" s="21">
        <v>7363.7652555067598</v>
      </c>
      <c r="I153" s="21">
        <v>7359.0252555067591</v>
      </c>
      <c r="J153" s="21">
        <v>7354.2852555067593</v>
      </c>
      <c r="K153" s="21">
        <v>7349.5452555067595</v>
      </c>
      <c r="L153" s="21">
        <v>7344.8052555067597</v>
      </c>
      <c r="M153" s="21">
        <v>7340.0652555067591</v>
      </c>
      <c r="N153" s="21">
        <v>7335.3252555067593</v>
      </c>
      <c r="O153" s="21">
        <v>7330.5852555067595</v>
      </c>
      <c r="P153" s="21">
        <v>7518.6172136438008</v>
      </c>
      <c r="R153" s="30">
        <v>1.1200000000000002E-2</v>
      </c>
      <c r="S153" s="31">
        <v>4.3700000000000003E-2</v>
      </c>
      <c r="T153" s="31">
        <f>+S153-R153</f>
        <v>3.2500000000000001E-2</v>
      </c>
      <c r="V153" s="21" cm="1">
        <f t="array" ref="V153">SUMPRODUCT(D153:O153*R153/12)</f>
        <v>82.394538861675727</v>
      </c>
      <c r="W153" s="21" cm="1">
        <f t="array" ref="W153">SUMPRODUCT(D153:O153*S153/12)</f>
        <v>321.48583466564537</v>
      </c>
      <c r="X153" s="21">
        <f t="shared" ref="X153:X160" si="292">+W153-V153</f>
        <v>239.09129580396964</v>
      </c>
      <c r="Y153" s="32">
        <v>0.97631551540553974</v>
      </c>
      <c r="Z153" s="21">
        <f t="shared" ref="Z153:Z160" si="293">+Y153*X153</f>
        <v>233.42854169183099</v>
      </c>
      <c r="AA153" s="21">
        <f t="shared" ref="AA153:AA160" si="294">(D153*T153*12+E153*T153*11+F153*T153*10+G153*T153*9+H153*T153*8+I153*T153*7+J153*T153*6+K153*T153*5+L153*T153*4+M153*T153*3+N153*T153*2+O153*T153*1)/12/13*Y153</f>
        <v>116.85213880063472</v>
      </c>
      <c r="AC153" s="24">
        <v>7518.6172136438008</v>
      </c>
      <c r="AD153" s="21">
        <v>7513.8772136438001</v>
      </c>
      <c r="AE153" s="21">
        <v>7509.1372136438004</v>
      </c>
      <c r="AF153" s="21">
        <v>7504.3972136438006</v>
      </c>
      <c r="AG153" s="21">
        <v>7499.6572136438008</v>
      </c>
      <c r="AH153" s="21">
        <v>7494.9172136438001</v>
      </c>
      <c r="AI153" s="21">
        <v>7490.1772136438003</v>
      </c>
      <c r="AJ153" s="21">
        <v>7485.4372136438005</v>
      </c>
      <c r="AK153" s="21">
        <v>7480.6972136438008</v>
      </c>
      <c r="AL153" s="21">
        <v>7475.9572136438001</v>
      </c>
      <c r="AM153" s="21">
        <v>7532.6612158117796</v>
      </c>
      <c r="AN153" s="21">
        <v>7632.9191526900304</v>
      </c>
      <c r="AO153" s="21">
        <v>7816.5861756311806</v>
      </c>
      <c r="AQ153" s="30">
        <v>1.1200000000000002E-2</v>
      </c>
      <c r="AR153" s="31">
        <v>4.3700000000000003E-2</v>
      </c>
      <c r="AS153" s="31">
        <f>+AR153-AQ153</f>
        <v>3.2500000000000001E-2</v>
      </c>
      <c r="AU153" s="21" cm="1">
        <f t="array" ref="AU153">SUMPRODUCT(AC153:AN153*AQ153/12)</f>
        <v>84.12922233794383</v>
      </c>
      <c r="AV153" s="21" cm="1">
        <f t="array" ref="AV153">SUMPRODUCT(AC153:AN153*AR153/12)</f>
        <v>328.25419787215583</v>
      </c>
      <c r="AW153" s="21">
        <f t="shared" ref="AW153:AW160" si="295">+AV153-AU153</f>
        <v>244.12497553421201</v>
      </c>
      <c r="AX153" s="32">
        <v>0.97645099999999996</v>
      </c>
      <c r="AY153" s="21">
        <f t="shared" ref="AY153:AY160" si="296">+AX153*AW153</f>
        <v>238.37607648535683</v>
      </c>
      <c r="AZ153" s="21">
        <f t="shared" ref="AZ153:AZ160" si="297">(AC153*AS153*12+AD153*AS153*11+AE153*AS153*10+AF153*AS153*9+AG153*AS153*8+AH153*AS153*7+AI153*AS153*6+AJ153*AS153*5+AK153*AS153*4+AL153*AS153*3+AM153*AS153*2+AN153*AS153*1)/12/13*AX153+X153*AX153</f>
        <v>352.54438938648241</v>
      </c>
      <c r="BA153" s="1"/>
      <c r="BB153" s="24">
        <v>7816.5861756311806</v>
      </c>
      <c r="BC153" s="21">
        <v>7811.8461756311808</v>
      </c>
      <c r="BD153" s="21">
        <v>7807.1061756311801</v>
      </c>
      <c r="BE153" s="21">
        <v>7802.3661756311803</v>
      </c>
      <c r="BF153" s="21">
        <v>7797.6261756311806</v>
      </c>
      <c r="BG153" s="21">
        <v>7792.8861756311808</v>
      </c>
      <c r="BH153" s="21">
        <v>7788.1461756311801</v>
      </c>
      <c r="BI153" s="21">
        <v>7783.4061756311803</v>
      </c>
      <c r="BJ153" s="21">
        <v>7778.6661756311805</v>
      </c>
      <c r="BK153" s="21">
        <v>7773.9261756311807</v>
      </c>
      <c r="BL153" s="21">
        <v>7769.18617563118</v>
      </c>
      <c r="BM153" s="21">
        <v>7764.4461756311803</v>
      </c>
      <c r="BN153" s="21">
        <v>7943.8618995198904</v>
      </c>
      <c r="BP153" s="30">
        <v>1.1200000000000002E-2</v>
      </c>
      <c r="BQ153" s="31">
        <v>4.3700000000000003E-2</v>
      </c>
      <c r="BR153" s="31">
        <f>+BQ153-BP153</f>
        <v>3.2500000000000001E-2</v>
      </c>
      <c r="BT153" s="21" cm="1">
        <f t="array" ref="BT153">SUMPRODUCT(BB153:BM153*BP153/12)</f>
        <v>87.253781167069235</v>
      </c>
      <c r="BU153" s="21" cm="1">
        <f t="array" ref="BU153">SUMPRODUCT(BB153:BM153*BQ153/12)</f>
        <v>340.44555687508262</v>
      </c>
      <c r="BV153" s="21">
        <f t="shared" ref="BV153:BV160" si="298">+BU153-BT153</f>
        <v>253.19177570801338</v>
      </c>
      <c r="BW153" s="32">
        <v>0.97792299999999999</v>
      </c>
      <c r="BX153" s="21">
        <f t="shared" ref="BX153:BX160" si="299">+BW153*BV153</f>
        <v>247.60206087570756</v>
      </c>
      <c r="BY153" s="21">
        <f t="shared" ref="BY153:BY160" si="300">(BB153*BR153*12+BC153*BR153*11+BD153*BR153*10+BE153*BR153*9+BF153*BR153*8+BG153*BR153*7+BH153*BR153*6+BI153*BR153*5+BJ153*BR153*4+BK153*BR153*3+BL153*BR153*2+BM153*BR153*1)/12/13*BW153+(AW153*BW153)+(X153*BW153)</f>
        <v>596.48743110533985</v>
      </c>
      <c r="BZ153" s="1"/>
    </row>
    <row r="154" spans="1:78" s="21" customFormat="1" x14ac:dyDescent="0.2">
      <c r="A154" s="21">
        <f t="shared" si="258"/>
        <v>148</v>
      </c>
      <c r="B154" s="1" t="s">
        <v>142</v>
      </c>
      <c r="C154" s="22"/>
      <c r="D154" s="24">
        <v>567.60337886416096</v>
      </c>
      <c r="E154" s="21">
        <v>567.60337886416096</v>
      </c>
      <c r="F154" s="21">
        <v>567.60337886416096</v>
      </c>
      <c r="G154" s="21">
        <v>567.60337886416096</v>
      </c>
      <c r="H154" s="21">
        <v>567.60337886416096</v>
      </c>
      <c r="I154" s="21">
        <v>567.60337886416096</v>
      </c>
      <c r="J154" s="21">
        <v>567.60337886416096</v>
      </c>
      <c r="K154" s="21">
        <v>567.60337886416096</v>
      </c>
      <c r="L154" s="21">
        <v>567.60337886416096</v>
      </c>
      <c r="M154" s="21">
        <v>567.60337886416096</v>
      </c>
      <c r="N154" s="21">
        <v>567.60337886416096</v>
      </c>
      <c r="O154" s="21">
        <v>567.60337886416096</v>
      </c>
      <c r="P154" s="21">
        <v>576.31234142956691</v>
      </c>
      <c r="R154" s="30">
        <v>3.0200000000000001E-2</v>
      </c>
      <c r="S154" s="31">
        <v>1.5900000000000001E-2</v>
      </c>
      <c r="T154" s="31">
        <f t="shared" ref="T154:T160" si="301">+S154-R154</f>
        <v>-1.43E-2</v>
      </c>
      <c r="V154" s="21" cm="1">
        <f t="array" ref="V154">SUMPRODUCT(D154:O154*R154/12)</f>
        <v>17.141622041697662</v>
      </c>
      <c r="W154" s="21" cm="1">
        <f t="array" ref="W154">SUMPRODUCT(D154:O154*S154/12)</f>
        <v>9.0248937239401599</v>
      </c>
      <c r="X154" s="21">
        <f t="shared" si="292"/>
        <v>-8.1167283177575023</v>
      </c>
      <c r="Y154" s="32">
        <v>0.97631551540553974</v>
      </c>
      <c r="Z154" s="21">
        <f t="shared" si="293"/>
        <v>-7.924487790958155</v>
      </c>
      <c r="AA154" s="21">
        <f t="shared" si="294"/>
        <v>-3.9622438954790775</v>
      </c>
      <c r="AC154" s="24">
        <v>576.31234142956691</v>
      </c>
      <c r="AD154" s="21">
        <v>576.31234142956691</v>
      </c>
      <c r="AE154" s="21">
        <v>576.31234142956691</v>
      </c>
      <c r="AF154" s="21">
        <v>576.31234142956691</v>
      </c>
      <c r="AG154" s="21">
        <v>576.31234142956691</v>
      </c>
      <c r="AH154" s="21">
        <v>576.31234142956691</v>
      </c>
      <c r="AI154" s="21">
        <v>576.31234142956691</v>
      </c>
      <c r="AJ154" s="21">
        <v>576.31234142956691</v>
      </c>
      <c r="AK154" s="21">
        <v>576.31234142956691</v>
      </c>
      <c r="AL154" s="21">
        <v>576.31234142956691</v>
      </c>
      <c r="AM154" s="21">
        <v>650.09691503073907</v>
      </c>
      <c r="AN154" s="21">
        <v>776.18290761283504</v>
      </c>
      <c r="AO154" s="21">
        <v>785.742238646185</v>
      </c>
      <c r="AQ154" s="30">
        <v>3.0200000000000001E-2</v>
      </c>
      <c r="AR154" s="31">
        <v>1.5900000000000001E-2</v>
      </c>
      <c r="AS154" s="31">
        <f t="shared" ref="AS154:AS160" si="302">+AR154-AQ154</f>
        <v>-1.43E-2</v>
      </c>
      <c r="AU154" s="21" cm="1">
        <f t="array" ref="AU154">SUMPRODUCT(AC154:AN154*AQ154/12)</f>
        <v>18.093331479630432</v>
      </c>
      <c r="AV154" s="21" cm="1">
        <f t="array" ref="AV154">SUMPRODUCT(AC154:AN154*AR154/12)</f>
        <v>9.5259592889444971</v>
      </c>
      <c r="AW154" s="21">
        <f t="shared" si="295"/>
        <v>-8.5673721906859353</v>
      </c>
      <c r="AX154" s="32">
        <v>0.97645099999999996</v>
      </c>
      <c r="AY154" s="21">
        <f t="shared" si="296"/>
        <v>-8.3656191429674713</v>
      </c>
      <c r="AZ154" s="21">
        <f t="shared" si="297"/>
        <v>-11.980282568387562</v>
      </c>
      <c r="BA154" s="1"/>
      <c r="BB154" s="24">
        <v>785.742238646185</v>
      </c>
      <c r="BC154" s="21">
        <v>785.742238646185</v>
      </c>
      <c r="BD154" s="21">
        <v>785.742238646185</v>
      </c>
      <c r="BE154" s="21">
        <v>785.742238646185</v>
      </c>
      <c r="BF154" s="21">
        <v>785.742238646185</v>
      </c>
      <c r="BG154" s="21">
        <v>785.742238646185</v>
      </c>
      <c r="BH154" s="21">
        <v>785.742238646185</v>
      </c>
      <c r="BI154" s="21">
        <v>785.742238646185</v>
      </c>
      <c r="BJ154" s="21">
        <v>785.742238646185</v>
      </c>
      <c r="BK154" s="21">
        <v>785.742238646185</v>
      </c>
      <c r="BL154" s="21">
        <v>785.742238646185</v>
      </c>
      <c r="BM154" s="21">
        <v>785.742238646185</v>
      </c>
      <c r="BN154" s="21">
        <v>796.12979976766803</v>
      </c>
      <c r="BP154" s="30">
        <v>3.0200000000000001E-2</v>
      </c>
      <c r="BQ154" s="31">
        <v>1.5900000000000001E-2</v>
      </c>
      <c r="BR154" s="31">
        <f t="shared" ref="BR154:BR160" si="303">+BQ154-BP154</f>
        <v>-1.43E-2</v>
      </c>
      <c r="BT154" s="21" cm="1">
        <f t="array" ref="BT154">SUMPRODUCT(BB154:BM154*BP154/12)</f>
        <v>23.729415607114792</v>
      </c>
      <c r="BU154" s="21" cm="1">
        <f t="array" ref="BU154">SUMPRODUCT(BB154:BM154*BQ154/12)</f>
        <v>12.493301594474341</v>
      </c>
      <c r="BV154" s="21">
        <f t="shared" si="298"/>
        <v>-11.236114012640451</v>
      </c>
      <c r="BW154" s="32">
        <v>0.97792299999999999</v>
      </c>
      <c r="BX154" s="21">
        <f t="shared" si="299"/>
        <v>-10.988054323583388</v>
      </c>
      <c r="BY154" s="21">
        <f t="shared" si="300"/>
        <v>-21.809792783310225</v>
      </c>
      <c r="BZ154" s="1"/>
    </row>
    <row r="155" spans="1:78" s="21" customFormat="1" x14ac:dyDescent="0.2">
      <c r="A155" s="21">
        <f t="shared" si="258"/>
        <v>149</v>
      </c>
      <c r="B155" s="1" t="s">
        <v>143</v>
      </c>
      <c r="C155" s="22"/>
      <c r="D155" s="24">
        <v>6106.3199999999897</v>
      </c>
      <c r="E155" s="21">
        <v>6091.8899999999894</v>
      </c>
      <c r="F155" s="21">
        <v>6077.45999999999</v>
      </c>
      <c r="G155" s="21">
        <v>6063.0299999999897</v>
      </c>
      <c r="H155" s="21">
        <v>6048.5999999999894</v>
      </c>
      <c r="I155" s="21">
        <v>6034.1699999999901</v>
      </c>
      <c r="J155" s="21">
        <v>6019.7399999999898</v>
      </c>
      <c r="K155" s="21">
        <v>6005.3099999999895</v>
      </c>
      <c r="L155" s="21">
        <v>5990.8799999999901</v>
      </c>
      <c r="M155" s="21">
        <v>5976.4499999999898</v>
      </c>
      <c r="N155" s="21">
        <v>5962.0199999999895</v>
      </c>
      <c r="O155" s="21">
        <v>5947.5899999999901</v>
      </c>
      <c r="P155" s="21">
        <v>5933.1599999999899</v>
      </c>
      <c r="R155" s="30">
        <v>5.9999999999999897E-4</v>
      </c>
      <c r="S155" s="31">
        <v>5.0000000000000001E-4</v>
      </c>
      <c r="T155" s="31">
        <f t="shared" si="301"/>
        <v>-9.9999999999998961E-5</v>
      </c>
      <c r="V155" s="21" cm="1">
        <f t="array" ref="V155">SUMPRODUCT(D155:O155*R155/12)</f>
        <v>3.6161729999999883</v>
      </c>
      <c r="W155" s="21" cm="1">
        <f t="array" ref="W155">SUMPRODUCT(D155:O155*S155/12)</f>
        <v>3.0134774999999947</v>
      </c>
      <c r="X155" s="21">
        <f t="shared" si="292"/>
        <v>-0.60269549999999361</v>
      </c>
      <c r="Y155" s="32">
        <v>0.97631551540553974</v>
      </c>
      <c r="Z155" s="21">
        <f t="shared" si="293"/>
        <v>-0.58842096771509322</v>
      </c>
      <c r="AA155" s="21">
        <f t="shared" si="294"/>
        <v>-0.29550190520554892</v>
      </c>
      <c r="AC155" s="24">
        <v>5933.1599999999899</v>
      </c>
      <c r="AD155" s="21">
        <v>5918.7299999999896</v>
      </c>
      <c r="AE155" s="21">
        <v>5904.2999999999802</v>
      </c>
      <c r="AF155" s="21">
        <v>5889.8699999999808</v>
      </c>
      <c r="AG155" s="21">
        <v>5875.4399999999805</v>
      </c>
      <c r="AH155" s="21">
        <v>5861.0099999999802</v>
      </c>
      <c r="AI155" s="21">
        <v>5846.5799999999808</v>
      </c>
      <c r="AJ155" s="21">
        <v>5832.1499999999805</v>
      </c>
      <c r="AK155" s="21">
        <v>5817.7199999999802</v>
      </c>
      <c r="AL155" s="21">
        <v>5803.2899999999809</v>
      </c>
      <c r="AM155" s="21">
        <v>5788.8599999999806</v>
      </c>
      <c r="AN155" s="21">
        <v>5774.4299999999803</v>
      </c>
      <c r="AO155" s="21">
        <v>5759.99999999998</v>
      </c>
      <c r="AQ155" s="30">
        <v>5.9999999999999897E-4</v>
      </c>
      <c r="AR155" s="31">
        <v>5.0000000000000001E-4</v>
      </c>
      <c r="AS155" s="31">
        <f t="shared" si="302"/>
        <v>-9.9999999999998961E-5</v>
      </c>
      <c r="AU155" s="21" cm="1">
        <f t="array" ref="AU155">SUMPRODUCT(AC155:AN155*AQ155/12)</f>
        <v>3.5122769999999837</v>
      </c>
      <c r="AV155" s="21" cm="1">
        <f t="array" ref="AV155">SUMPRODUCT(AC155:AN155*AR155/12)</f>
        <v>2.926897499999991</v>
      </c>
      <c r="AW155" s="21">
        <f t="shared" si="295"/>
        <v>-0.58537949999999261</v>
      </c>
      <c r="AX155" s="32">
        <v>0.97645099999999996</v>
      </c>
      <c r="AY155" s="21">
        <f t="shared" si="296"/>
        <v>-0.57159439815449276</v>
      </c>
      <c r="AZ155" s="21">
        <f t="shared" si="297"/>
        <v>-0.87559142330799</v>
      </c>
      <c r="BA155" s="1"/>
      <c r="BB155" s="24">
        <v>5759.99999999998</v>
      </c>
      <c r="BC155" s="21">
        <v>5745.5699999999806</v>
      </c>
      <c r="BD155" s="21">
        <v>5731.1399999999803</v>
      </c>
      <c r="BE155" s="21">
        <v>5716.70999999998</v>
      </c>
      <c r="BF155" s="21">
        <v>5702.2799999999806</v>
      </c>
      <c r="BG155" s="21">
        <v>5687.8499999999804</v>
      </c>
      <c r="BH155" s="21">
        <v>5673.4199999999801</v>
      </c>
      <c r="BI155" s="21">
        <v>5658.9899999999807</v>
      </c>
      <c r="BJ155" s="21">
        <v>5644.5599999999804</v>
      </c>
      <c r="BK155" s="21">
        <v>5630.1299999999801</v>
      </c>
      <c r="BL155" s="21">
        <v>5615.6999999999807</v>
      </c>
      <c r="BM155" s="21">
        <v>5601.2699999999804</v>
      </c>
      <c r="BN155" s="21">
        <v>5586.8399999999801</v>
      </c>
      <c r="BP155" s="30">
        <v>5.9999999999999897E-4</v>
      </c>
      <c r="BQ155" s="31">
        <v>5.0000000000000001E-4</v>
      </c>
      <c r="BR155" s="31">
        <f t="shared" si="303"/>
        <v>-9.9999999999998961E-5</v>
      </c>
      <c r="BT155" s="21" cm="1">
        <f t="array" ref="BT155">SUMPRODUCT(BB155:BM155*BP155/12)</f>
        <v>3.4083809999999826</v>
      </c>
      <c r="BU155" s="21" cm="1">
        <f t="array" ref="BU155">SUMPRODUCT(BB155:BM155*BQ155/12)</f>
        <v>2.8403174999999901</v>
      </c>
      <c r="BV155" s="21">
        <f t="shared" si="298"/>
        <v>-0.5680634999999925</v>
      </c>
      <c r="BW155" s="32">
        <v>0.97792299999999999</v>
      </c>
      <c r="BX155" s="21">
        <f t="shared" si="299"/>
        <v>-0.55552236211049266</v>
      </c>
      <c r="BY155" s="21">
        <f t="shared" si="300"/>
        <v>-1.4409005969284827</v>
      </c>
      <c r="BZ155" s="1"/>
    </row>
    <row r="156" spans="1:78" s="21" customFormat="1" x14ac:dyDescent="0.2">
      <c r="A156" s="21">
        <f t="shared" si="258"/>
        <v>150</v>
      </c>
      <c r="B156" s="1" t="s">
        <v>144</v>
      </c>
      <c r="C156" s="22"/>
      <c r="D156" s="24">
        <v>77093.329036114417</v>
      </c>
      <c r="E156" s="21">
        <v>77091.729036114426</v>
      </c>
      <c r="F156" s="21">
        <v>77090.12903611442</v>
      </c>
      <c r="G156" s="21">
        <v>77088.529036114429</v>
      </c>
      <c r="H156" s="21">
        <v>77086.929036114423</v>
      </c>
      <c r="I156" s="21">
        <v>77085.329036114417</v>
      </c>
      <c r="J156" s="21">
        <v>77083.729036114426</v>
      </c>
      <c r="K156" s="21">
        <v>77082.12903611442</v>
      </c>
      <c r="L156" s="21">
        <v>77080.529036114429</v>
      </c>
      <c r="M156" s="21">
        <v>77078.929036114423</v>
      </c>
      <c r="N156" s="21">
        <v>77077.329036114417</v>
      </c>
      <c r="O156" s="21">
        <v>77075.729036114426</v>
      </c>
      <c r="P156" s="21">
        <v>77096.392327686786</v>
      </c>
      <c r="R156" s="30">
        <v>9.1000000000000004E-3</v>
      </c>
      <c r="S156" s="31">
        <v>1.7500000000000002E-2</v>
      </c>
      <c r="T156" s="31">
        <f t="shared" si="301"/>
        <v>8.4000000000000012E-3</v>
      </c>
      <c r="V156" s="21" cm="1">
        <f t="array" ref="V156">SUMPRODUCT(D156:O156*R156/12)</f>
        <v>701.46921422864136</v>
      </c>
      <c r="W156" s="21" cm="1">
        <f t="array" ref="W156">SUMPRODUCT(D156:O156*S156/12)</f>
        <v>1348.9792581320025</v>
      </c>
      <c r="X156" s="21">
        <f t="shared" si="292"/>
        <v>647.51004390336118</v>
      </c>
      <c r="Y156" s="32">
        <v>0.97631551540553974</v>
      </c>
      <c r="Z156" s="21">
        <f t="shared" si="293"/>
        <v>632.17410224377375</v>
      </c>
      <c r="AA156" s="21">
        <f t="shared" si="294"/>
        <v>316.09907932903667</v>
      </c>
      <c r="AC156" s="24">
        <v>77096.392327686786</v>
      </c>
      <c r="AD156" s="21">
        <v>77094.79232768678</v>
      </c>
      <c r="AE156" s="21">
        <v>77093.192327686789</v>
      </c>
      <c r="AF156" s="21">
        <v>77091.592327686783</v>
      </c>
      <c r="AG156" s="21">
        <v>77089.992327686792</v>
      </c>
      <c r="AH156" s="21">
        <v>77088.392327686786</v>
      </c>
      <c r="AI156" s="21">
        <v>77086.79232768678</v>
      </c>
      <c r="AJ156" s="21">
        <v>77085.192327686789</v>
      </c>
      <c r="AK156" s="21">
        <v>77083.592327686783</v>
      </c>
      <c r="AL156" s="21">
        <v>77081.992327686792</v>
      </c>
      <c r="AM156" s="21">
        <v>77901.417711334056</v>
      </c>
      <c r="AN156" s="21">
        <v>79302.818303189721</v>
      </c>
      <c r="AO156" s="21">
        <v>79325.655447388563</v>
      </c>
      <c r="AQ156" s="30">
        <v>9.1000000000000004E-3</v>
      </c>
      <c r="AR156" s="31">
        <v>1.7500000000000002E-2</v>
      </c>
      <c r="AS156" s="31">
        <f t="shared" si="302"/>
        <v>8.4000000000000012E-3</v>
      </c>
      <c r="AU156" s="21" cm="1">
        <f t="array" ref="AU156">SUMPRODUCT(AC156:AN156*AQ156/12)</f>
        <v>703.80625412930533</v>
      </c>
      <c r="AV156" s="21" cm="1">
        <f t="array" ref="AV156">SUMPRODUCT(AC156:AN156*AR156/12)</f>
        <v>1353.4735656332796</v>
      </c>
      <c r="AW156" s="21">
        <f t="shared" si="295"/>
        <v>649.66731150397425</v>
      </c>
      <c r="AX156" s="32">
        <v>0.97645099999999996</v>
      </c>
      <c r="AY156" s="21">
        <f t="shared" si="296"/>
        <v>634.36829598536713</v>
      </c>
      <c r="AZ156" s="21">
        <f t="shared" si="297"/>
        <v>948.62060863138845</v>
      </c>
      <c r="BA156" s="1"/>
      <c r="BB156" s="24">
        <v>79325.655447388563</v>
      </c>
      <c r="BC156" s="21">
        <v>79324.055447388557</v>
      </c>
      <c r="BD156" s="21">
        <v>79322.455447388566</v>
      </c>
      <c r="BE156" s="21">
        <v>79320.85544738856</v>
      </c>
      <c r="BF156" s="21">
        <v>79319.255447388554</v>
      </c>
      <c r="BG156" s="21">
        <v>79317.655447388563</v>
      </c>
      <c r="BH156" s="21">
        <v>79316.055447388455</v>
      </c>
      <c r="BI156" s="21">
        <v>79314.455447388449</v>
      </c>
      <c r="BJ156" s="21">
        <v>79312.855447388458</v>
      </c>
      <c r="BK156" s="21">
        <v>79311.255447388452</v>
      </c>
      <c r="BL156" s="21">
        <v>79309.655447388461</v>
      </c>
      <c r="BM156" s="21">
        <v>79308.055447388455</v>
      </c>
      <c r="BN156" s="21">
        <v>79333.009850422997</v>
      </c>
      <c r="BP156" s="30">
        <v>9.1000000000000004E-3</v>
      </c>
      <c r="BQ156" s="31">
        <v>1.7500000000000002E-2</v>
      </c>
      <c r="BR156" s="31">
        <f t="shared" si="303"/>
        <v>8.4000000000000012E-3</v>
      </c>
      <c r="BT156" s="21" cm="1">
        <f t="array" ref="BT156">SUMPRODUCT(BB156:BM156*BP156/12)</f>
        <v>721.7833845712355</v>
      </c>
      <c r="BU156" s="21" cm="1">
        <f t="array" ref="BU156">SUMPRODUCT(BB156:BM156*BQ156/12)</f>
        <v>1388.0449703292988</v>
      </c>
      <c r="BV156" s="21">
        <f t="shared" si="298"/>
        <v>666.26158575806335</v>
      </c>
      <c r="BW156" s="32">
        <v>0.97792299999999999</v>
      </c>
      <c r="BX156" s="21">
        <f t="shared" si="299"/>
        <v>651.55252872928259</v>
      </c>
      <c r="BY156" s="21">
        <f t="shared" si="300"/>
        <v>1594.3278833080092</v>
      </c>
      <c r="BZ156" s="1"/>
    </row>
    <row r="157" spans="1:78" s="21" customFormat="1" x14ac:dyDescent="0.2">
      <c r="A157" s="21">
        <f t="shared" si="258"/>
        <v>151</v>
      </c>
      <c r="B157" s="1" t="s">
        <v>145</v>
      </c>
      <c r="C157" s="22"/>
      <c r="D157" s="24">
        <v>3349.4945200000002</v>
      </c>
      <c r="E157" s="21">
        <v>3349.4945200000002</v>
      </c>
      <c r="F157" s="21">
        <v>3349.4945200000002</v>
      </c>
      <c r="G157" s="21">
        <v>3349.4945200000002</v>
      </c>
      <c r="H157" s="21">
        <v>3349.4945200000002</v>
      </c>
      <c r="I157" s="21">
        <v>3349.4945200000002</v>
      </c>
      <c r="J157" s="21">
        <v>3349.4945200000002</v>
      </c>
      <c r="K157" s="21">
        <v>3349.4945200000002</v>
      </c>
      <c r="L157" s="21">
        <v>3349.4945200000002</v>
      </c>
      <c r="M157" s="21">
        <v>3349.4945200000002</v>
      </c>
      <c r="N157" s="21">
        <v>3349.4945200000002</v>
      </c>
      <c r="O157" s="21">
        <v>3349.4945200000002</v>
      </c>
      <c r="P157" s="21">
        <v>3349.4945200000002</v>
      </c>
      <c r="R157" s="30">
        <v>9.1000000000000004E-3</v>
      </c>
      <c r="S157" s="31">
        <v>8.4600000000000009E-2</v>
      </c>
      <c r="T157" s="31">
        <f t="shared" si="301"/>
        <v>7.5500000000000012E-2</v>
      </c>
      <c r="V157" s="21" cm="1">
        <f t="array" ref="V157">SUMPRODUCT(D157:O157*R157/12)</f>
        <v>30.48040013200001</v>
      </c>
      <c r="W157" s="21" cm="1">
        <f t="array" ref="W157">SUMPRODUCT(D157:O157*S157/12)</f>
        <v>283.36723639200011</v>
      </c>
      <c r="X157" s="21">
        <f t="shared" si="292"/>
        <v>252.88683626000011</v>
      </c>
      <c r="Y157" s="32">
        <v>0.97631551540553974</v>
      </c>
      <c r="Z157" s="21">
        <f t="shared" si="293"/>
        <v>246.89734188245833</v>
      </c>
      <c r="AA157" s="21">
        <f t="shared" si="294"/>
        <v>123.44867094122914</v>
      </c>
      <c r="AC157" s="24">
        <v>3349.4945200000002</v>
      </c>
      <c r="AD157" s="21">
        <v>3349.4945200000002</v>
      </c>
      <c r="AE157" s="21">
        <v>3349.4945200000002</v>
      </c>
      <c r="AF157" s="21">
        <v>3349.4945200000002</v>
      </c>
      <c r="AG157" s="21">
        <v>3349.4945200000002</v>
      </c>
      <c r="AH157" s="21">
        <v>3349.4945200000002</v>
      </c>
      <c r="AI157" s="21">
        <v>3349.4945200000002</v>
      </c>
      <c r="AJ157" s="21">
        <v>729.40464994239005</v>
      </c>
      <c r="AK157" s="21">
        <v>729.40464994239005</v>
      </c>
      <c r="AL157" s="21">
        <v>729.40464994239005</v>
      </c>
      <c r="AM157" s="21">
        <v>729.40464994239005</v>
      </c>
      <c r="AN157" s="21">
        <v>729.40464994239005</v>
      </c>
      <c r="AO157" s="21">
        <v>-1211.0097620000001</v>
      </c>
      <c r="AQ157" s="30">
        <v>9.1000000000000004E-3</v>
      </c>
      <c r="AR157" s="31">
        <v>8.4600000000000009E-2</v>
      </c>
      <c r="AS157" s="31">
        <f t="shared" si="302"/>
        <v>7.5500000000000012E-2</v>
      </c>
      <c r="AU157" s="21" cm="1">
        <f t="array" ref="AU157">SUMPRODUCT(AC157:AN157*AQ157/12)</f>
        <v>20.545892708031573</v>
      </c>
      <c r="AV157" s="21" cm="1">
        <f t="array" ref="AV157">SUMPRODUCT(AC157:AN157*AR157/12)</f>
        <v>191.00906847246927</v>
      </c>
      <c r="AW157" s="21">
        <f t="shared" si="295"/>
        <v>170.46317576443769</v>
      </c>
      <c r="AX157" s="32">
        <v>0.97645099999999996</v>
      </c>
      <c r="AY157" s="21">
        <f t="shared" si="296"/>
        <v>166.44893843836095</v>
      </c>
      <c r="AZ157" s="21">
        <f t="shared" si="297"/>
        <v>351.82448337216562</v>
      </c>
      <c r="BA157" s="1"/>
      <c r="BB157" s="24">
        <v>-1211.0097620000001</v>
      </c>
      <c r="BC157" s="21">
        <v>-1211.0097620000001</v>
      </c>
      <c r="BD157" s="21">
        <v>-1211.0097620000001</v>
      </c>
      <c r="BE157" s="21">
        <v>-1211.0097620000001</v>
      </c>
      <c r="BF157" s="21">
        <v>-1211.0097620000001</v>
      </c>
      <c r="BG157" s="21">
        <v>-1211.0097620000001</v>
      </c>
      <c r="BH157" s="21">
        <v>-1211.0097620000001</v>
      </c>
      <c r="BI157" s="21">
        <v>-1211.0097620000001</v>
      </c>
      <c r="BJ157" s="21">
        <v>-1211.0097620000001</v>
      </c>
      <c r="BK157" s="21">
        <v>-1211.0097620000001</v>
      </c>
      <c r="BL157" s="21">
        <v>-1211.0097620000001</v>
      </c>
      <c r="BM157" s="21">
        <v>-1211.0097620000001</v>
      </c>
      <c r="BN157" s="21">
        <v>-1211.0097620000001</v>
      </c>
      <c r="BP157" s="30">
        <v>9.1000000000000004E-3</v>
      </c>
      <c r="BQ157" s="31">
        <v>8.4600000000000009E-2</v>
      </c>
      <c r="BR157" s="31">
        <f t="shared" si="303"/>
        <v>7.5500000000000012E-2</v>
      </c>
      <c r="BT157" s="21" cm="1">
        <f t="array" ref="BT157">SUMPRODUCT(BB157:BM157*BP157/12)</f>
        <v>-11.020188834200004</v>
      </c>
      <c r="BU157" s="21" cm="1">
        <f t="array" ref="BU157">SUMPRODUCT(BB157:BM157*BQ157/12)</f>
        <v>-102.45142586520002</v>
      </c>
      <c r="BV157" s="21">
        <f t="shared" si="298"/>
        <v>-91.431237031000023</v>
      </c>
      <c r="BW157" s="32">
        <v>0.97792299999999999</v>
      </c>
      <c r="BX157" s="21">
        <f t="shared" si="299"/>
        <v>-89.412709611066632</v>
      </c>
      <c r="BY157" s="21">
        <f t="shared" si="300"/>
        <v>369.29735900344099</v>
      </c>
      <c r="BZ157" s="1"/>
    </row>
    <row r="158" spans="1:78" s="21" customFormat="1" x14ac:dyDescent="0.2">
      <c r="A158" s="21">
        <f t="shared" si="258"/>
        <v>152</v>
      </c>
      <c r="B158" s="1" t="s">
        <v>146</v>
      </c>
      <c r="C158" s="22"/>
      <c r="D158" s="24">
        <v>19827.029264061759</v>
      </c>
      <c r="E158" s="21">
        <v>19827.029264061759</v>
      </c>
      <c r="F158" s="21">
        <v>19827.029264061759</v>
      </c>
      <c r="G158" s="21">
        <v>19827.029264061759</v>
      </c>
      <c r="H158" s="21">
        <v>19827.029264061759</v>
      </c>
      <c r="I158" s="21">
        <v>19827.029264061759</v>
      </c>
      <c r="J158" s="21">
        <v>19827.029264061759</v>
      </c>
      <c r="K158" s="21">
        <v>19827.029264061759</v>
      </c>
      <c r="L158" s="21">
        <v>19827.029264061759</v>
      </c>
      <c r="M158" s="21">
        <v>19827.029264061759</v>
      </c>
      <c r="N158" s="21">
        <v>19827.029264061759</v>
      </c>
      <c r="O158" s="21">
        <v>19827.029264061759</v>
      </c>
      <c r="P158" s="21">
        <v>19833.674209497531</v>
      </c>
      <c r="R158" s="25">
        <v>8.6E-3</v>
      </c>
      <c r="S158" s="4">
        <v>1.26E-2</v>
      </c>
      <c r="T158" s="4">
        <f t="shared" si="301"/>
        <v>4.0000000000000001E-3</v>
      </c>
      <c r="V158" s="21" cm="1">
        <f t="array" ref="V158">SUMPRODUCT(D158:O158*R158/12)</f>
        <v>170.51245167093111</v>
      </c>
      <c r="W158" s="21" cm="1">
        <f t="array" ref="W158">SUMPRODUCT(D158:O158*S158/12)</f>
        <v>249.82056872717814</v>
      </c>
      <c r="X158" s="21">
        <f t="shared" si="292"/>
        <v>79.308117056247028</v>
      </c>
      <c r="Y158" s="26">
        <v>0.97631551540553974</v>
      </c>
      <c r="Z158" s="21">
        <f t="shared" si="293"/>
        <v>77.429745179612695</v>
      </c>
      <c r="AA158" s="21">
        <f t="shared" si="294"/>
        <v>38.714872589806355</v>
      </c>
      <c r="AC158" s="24">
        <v>19833.674209497531</v>
      </c>
      <c r="AD158" s="21">
        <v>19833.674209497531</v>
      </c>
      <c r="AE158" s="21">
        <v>19833.674209497531</v>
      </c>
      <c r="AF158" s="21">
        <v>19833.674209497531</v>
      </c>
      <c r="AG158" s="21">
        <v>19833.674209497531</v>
      </c>
      <c r="AH158" s="21">
        <v>19833.674209497531</v>
      </c>
      <c r="AI158" s="21">
        <v>19833.674209497531</v>
      </c>
      <c r="AJ158" s="21">
        <v>19833.674209497531</v>
      </c>
      <c r="AK158" s="21">
        <v>19833.674209497531</v>
      </c>
      <c r="AL158" s="21">
        <v>19833.674209497531</v>
      </c>
      <c r="AM158" s="21">
        <v>20045.567461319799</v>
      </c>
      <c r="AN158" s="21">
        <v>20407.659016146292</v>
      </c>
      <c r="AO158" s="21">
        <v>20414.952793406443</v>
      </c>
      <c r="AQ158" s="25">
        <v>8.6E-3</v>
      </c>
      <c r="AR158" s="4">
        <v>1.26E-2</v>
      </c>
      <c r="AS158" s="4">
        <f t="shared" si="302"/>
        <v>4.0000000000000001E-3</v>
      </c>
      <c r="AU158" s="21" cm="1">
        <f t="array" ref="AU158">SUMPRODUCT(AC158:AN158*AQ158/12)</f>
        <v>171.13281081024962</v>
      </c>
      <c r="AV158" s="21" cm="1">
        <f t="array" ref="AV158">SUMPRODUCT(AC158:AN158*AR158/12)</f>
        <v>250.72946700106348</v>
      </c>
      <c r="AW158" s="21">
        <f t="shared" si="295"/>
        <v>79.59665619081386</v>
      </c>
      <c r="AX158" s="26">
        <v>0.97645099999999996</v>
      </c>
      <c r="AY158" s="21">
        <f t="shared" si="296"/>
        <v>77.72223453417638</v>
      </c>
      <c r="AZ158" s="21">
        <f t="shared" si="297"/>
        <v>116.19869364373247</v>
      </c>
      <c r="BA158" s="1"/>
      <c r="BB158" s="24">
        <v>20414.952793406443</v>
      </c>
      <c r="BC158" s="21">
        <v>20414.952793406443</v>
      </c>
      <c r="BD158" s="21">
        <v>20414.952793406443</v>
      </c>
      <c r="BE158" s="21">
        <v>20414.952793406443</v>
      </c>
      <c r="BF158" s="21">
        <v>20414.952793406443</v>
      </c>
      <c r="BG158" s="21">
        <v>20414.952793406443</v>
      </c>
      <c r="BH158" s="21">
        <v>20414.952793406443</v>
      </c>
      <c r="BI158" s="21">
        <v>20414.952793406443</v>
      </c>
      <c r="BJ158" s="21">
        <v>20414.952793406443</v>
      </c>
      <c r="BK158" s="21">
        <v>20414.952793406443</v>
      </c>
      <c r="BL158" s="21">
        <v>20414.952793406443</v>
      </c>
      <c r="BM158" s="21">
        <v>20414.952793406443</v>
      </c>
      <c r="BN158" s="21">
        <v>20422.87851088939</v>
      </c>
      <c r="BP158" s="25">
        <v>8.6E-3</v>
      </c>
      <c r="BQ158" s="4">
        <v>1.26E-2</v>
      </c>
      <c r="BR158" s="4">
        <f t="shared" si="303"/>
        <v>4.0000000000000001E-3</v>
      </c>
      <c r="BT158" s="21" cm="1">
        <f t="array" ref="BT158">SUMPRODUCT(BB158:BM158*BP158/12)</f>
        <v>175.56859402329545</v>
      </c>
      <c r="BU158" s="21" cm="1">
        <f t="array" ref="BU158">SUMPRODUCT(BB158:BM158*BQ158/12)</f>
        <v>257.22840519692119</v>
      </c>
      <c r="BV158" s="21">
        <f t="shared" si="298"/>
        <v>81.659811173625741</v>
      </c>
      <c r="BW158" s="26">
        <v>0.97792299999999999</v>
      </c>
      <c r="BX158" s="21">
        <f t="shared" si="299"/>
        <v>79.857007522345597</v>
      </c>
      <c r="BY158" s="21">
        <f t="shared" si="300"/>
        <v>195.32513632925833</v>
      </c>
      <c r="BZ158" s="1"/>
    </row>
    <row r="159" spans="1:78" s="21" customFormat="1" x14ac:dyDescent="0.2">
      <c r="A159" s="21">
        <f t="shared" si="258"/>
        <v>153</v>
      </c>
      <c r="B159" s="1" t="s">
        <v>147</v>
      </c>
      <c r="C159" s="22"/>
      <c r="D159" s="24">
        <v>7731.1895723493362</v>
      </c>
      <c r="E159" s="21">
        <v>7729.4495723493364</v>
      </c>
      <c r="F159" s="21">
        <v>7727.7095723493358</v>
      </c>
      <c r="G159" s="21">
        <v>7725.969572349336</v>
      </c>
      <c r="H159" s="21">
        <v>7724.2295723493362</v>
      </c>
      <c r="I159" s="21">
        <v>7722.4895723493364</v>
      </c>
      <c r="J159" s="21">
        <v>7720.7495723493357</v>
      </c>
      <c r="K159" s="21">
        <v>7719.0095723493359</v>
      </c>
      <c r="L159" s="21">
        <v>7717.2695723493362</v>
      </c>
      <c r="M159" s="21">
        <v>7715.5295723493364</v>
      </c>
      <c r="N159" s="21">
        <v>7713.7895723493357</v>
      </c>
      <c r="O159" s="21">
        <v>7712.0495723493359</v>
      </c>
      <c r="P159" s="21">
        <v>7716.2146908653003</v>
      </c>
      <c r="R159" s="25">
        <v>1.09E-2</v>
      </c>
      <c r="S159" s="4">
        <v>3.7499999999999999E-2</v>
      </c>
      <c r="T159" s="4">
        <f t="shared" si="301"/>
        <v>2.6599999999999999E-2</v>
      </c>
      <c r="V159" s="21" cm="1">
        <f t="array" ref="V159">SUMPRODUCT(D159:O159*R159/12)</f>
        <v>84.165653338607754</v>
      </c>
      <c r="W159" s="21" cm="1">
        <f t="array" ref="W159">SUMPRODUCT(D159:O159*S159/12)</f>
        <v>289.56073396310006</v>
      </c>
      <c r="X159" s="21">
        <f t="shared" si="292"/>
        <v>205.39508062449232</v>
      </c>
      <c r="Y159" s="26">
        <v>0.97631551540553974</v>
      </c>
      <c r="Z159" s="21">
        <f t="shared" si="293"/>
        <v>200.53040400166361</v>
      </c>
      <c r="AA159" s="21">
        <f t="shared" si="294"/>
        <v>100.30662413920392</v>
      </c>
      <c r="AC159" s="24">
        <v>7716.2146908653003</v>
      </c>
      <c r="AD159" s="21">
        <v>7714.4746908653005</v>
      </c>
      <c r="AE159" s="21">
        <v>7712.7346908653008</v>
      </c>
      <c r="AF159" s="21">
        <v>7710.994690865301</v>
      </c>
      <c r="AG159" s="21">
        <v>7709.2546908653003</v>
      </c>
      <c r="AH159" s="21">
        <v>7707.5146908653005</v>
      </c>
      <c r="AI159" s="21">
        <v>7705.7746908653007</v>
      </c>
      <c r="AJ159" s="21">
        <v>7704.0346908653009</v>
      </c>
      <c r="AK159" s="21">
        <v>7702.2946908653112</v>
      </c>
      <c r="AL159" s="21">
        <v>7700.5546908653105</v>
      </c>
      <c r="AM159" s="21">
        <v>7771.5829180004675</v>
      </c>
      <c r="AN159" s="21">
        <v>7894.1921376133578</v>
      </c>
      <c r="AO159" s="21">
        <v>7898.9338490986611</v>
      </c>
      <c r="AQ159" s="25">
        <v>1.09E-2</v>
      </c>
      <c r="AR159" s="4">
        <v>3.7499999999999999E-2</v>
      </c>
      <c r="AS159" s="4">
        <f t="shared" si="302"/>
        <v>2.6599999999999999E-2</v>
      </c>
      <c r="AU159" s="21" cm="1">
        <f t="array" ref="AU159">SUMPRODUCT(AC159:AN159*AQ159/12)</f>
        <v>84.247573284209039</v>
      </c>
      <c r="AV159" s="21" cm="1">
        <f t="array" ref="AV159">SUMPRODUCT(AC159:AN159*AR159/12)</f>
        <v>289.84256863833389</v>
      </c>
      <c r="AW159" s="21">
        <f t="shared" si="295"/>
        <v>205.59499535412485</v>
      </c>
      <c r="AX159" s="26">
        <v>0.97645099999999996</v>
      </c>
      <c r="AY159" s="21">
        <f t="shared" si="296"/>
        <v>200.75343880853055</v>
      </c>
      <c r="AZ159" s="21">
        <f t="shared" si="297"/>
        <v>300.74135091592836</v>
      </c>
      <c r="BA159" s="1"/>
      <c r="BB159" s="24">
        <v>7898.9338490986611</v>
      </c>
      <c r="BC159" s="21">
        <v>7897.1938490986613</v>
      </c>
      <c r="BD159" s="21">
        <v>7895.4538490986606</v>
      </c>
      <c r="BE159" s="21">
        <v>7893.7138490986608</v>
      </c>
      <c r="BF159" s="21">
        <v>7891.973849098661</v>
      </c>
      <c r="BG159" s="21">
        <v>7890.2338490986613</v>
      </c>
      <c r="BH159" s="21">
        <v>7888.4938490986606</v>
      </c>
      <c r="BI159" s="21">
        <v>7886.7538490986608</v>
      </c>
      <c r="BJ159" s="21">
        <v>7885.013849098661</v>
      </c>
      <c r="BK159" s="21">
        <v>7883.2738490986612</v>
      </c>
      <c r="BL159" s="21">
        <v>7881.5338490986605</v>
      </c>
      <c r="BM159" s="21">
        <v>7879.7938490986608</v>
      </c>
      <c r="BN159" s="21">
        <v>7885.0971426084816</v>
      </c>
      <c r="BP159" s="25">
        <v>1.09E-2</v>
      </c>
      <c r="BQ159" s="4">
        <v>3.7499999999999999E-2</v>
      </c>
      <c r="BR159" s="4">
        <f t="shared" si="303"/>
        <v>2.6599999999999999E-2</v>
      </c>
      <c r="BT159" s="21" cm="1">
        <f t="array" ref="BT159">SUMPRODUCT(BB159:BM159*BP159/12)</f>
        <v>85.994065955175401</v>
      </c>
      <c r="BU159" s="21" cm="1">
        <f t="array" ref="BU159">SUMPRODUCT(BB159:BM159*BQ159/12)</f>
        <v>295.85114434119976</v>
      </c>
      <c r="BV159" s="21">
        <f t="shared" si="298"/>
        <v>209.85707838602434</v>
      </c>
      <c r="BW159" s="26">
        <v>0.97792299999999999</v>
      </c>
      <c r="BX159" s="21">
        <f t="shared" si="299"/>
        <v>205.22406366649608</v>
      </c>
      <c r="BY159" s="21">
        <f t="shared" si="300"/>
        <v>504.5701702436063</v>
      </c>
      <c r="BZ159" s="1"/>
    </row>
    <row r="160" spans="1:78" s="21" customFormat="1" x14ac:dyDescent="0.2">
      <c r="A160" s="21">
        <f t="shared" si="258"/>
        <v>154</v>
      </c>
      <c r="B160" s="1" t="s">
        <v>148</v>
      </c>
      <c r="C160" s="22"/>
      <c r="D160" s="24">
        <v>1136.8775331033303</v>
      </c>
      <c r="E160" s="21">
        <v>1136.7475331033304</v>
      </c>
      <c r="F160" s="21">
        <v>1136.6175331033303</v>
      </c>
      <c r="G160" s="21">
        <v>1136.4875331033304</v>
      </c>
      <c r="H160" s="21">
        <v>1136.3575331033303</v>
      </c>
      <c r="I160" s="21">
        <v>1136.2275331033302</v>
      </c>
      <c r="J160" s="21">
        <v>1136.0975331033303</v>
      </c>
      <c r="K160" s="21">
        <v>1135.9675331033302</v>
      </c>
      <c r="L160" s="21">
        <v>1135.8375331033303</v>
      </c>
      <c r="M160" s="21">
        <v>1135.7075331033302</v>
      </c>
      <c r="N160" s="21">
        <v>1135.5775331033303</v>
      </c>
      <c r="O160" s="21">
        <v>1135.4475331033302</v>
      </c>
      <c r="P160" s="21">
        <v>1136.4982568766909</v>
      </c>
      <c r="R160" s="25">
        <v>-2.0000000000000001E-4</v>
      </c>
      <c r="S160" s="4">
        <v>3.2300000000000002E-2</v>
      </c>
      <c r="T160" s="4">
        <f t="shared" si="301"/>
        <v>3.2500000000000001E-2</v>
      </c>
      <c r="V160" s="21" cm="1">
        <f t="array" ref="V160">SUMPRODUCT(D160:O160*R160/12)</f>
        <v>-0.22723250662066607</v>
      </c>
      <c r="W160" s="21" cm="1">
        <f t="array" ref="W160">SUMPRODUCT(D160:O160*S160/12)</f>
        <v>36.698049819237582</v>
      </c>
      <c r="X160" s="21">
        <f t="shared" si="292"/>
        <v>36.925282325858248</v>
      </c>
      <c r="Y160" s="26">
        <v>0.97631551540553974</v>
      </c>
      <c r="Z160" s="21">
        <f t="shared" si="293"/>
        <v>36.05072604546536</v>
      </c>
      <c r="AA160" s="21">
        <f t="shared" si="294"/>
        <v>18.029144211364216</v>
      </c>
      <c r="AC160" s="24">
        <v>1136.4982568766909</v>
      </c>
      <c r="AD160" s="21">
        <v>1136.368256876691</v>
      </c>
      <c r="AE160" s="21">
        <v>1136.2382568766909</v>
      </c>
      <c r="AF160" s="21">
        <v>1136.108256876691</v>
      </c>
      <c r="AG160" s="21">
        <v>1135.9782568766909</v>
      </c>
      <c r="AH160" s="21">
        <v>1135.848256876691</v>
      </c>
      <c r="AI160" s="21">
        <v>1135.7182568766909</v>
      </c>
      <c r="AJ160" s="21">
        <v>1135.588256876691</v>
      </c>
      <c r="AK160" s="21">
        <v>1135.4582568766909</v>
      </c>
      <c r="AL160" s="21">
        <v>1135.3282568766911</v>
      </c>
      <c r="AM160" s="21">
        <v>1147.200954417706</v>
      </c>
      <c r="AN160" s="21">
        <v>1167.5816378744119</v>
      </c>
      <c r="AO160" s="21">
        <v>1168.7476509556179</v>
      </c>
      <c r="AQ160" s="25">
        <v>-2.0000000000000001E-4</v>
      </c>
      <c r="AR160" s="4">
        <v>3.2300000000000002E-2</v>
      </c>
      <c r="AS160" s="4">
        <f t="shared" si="302"/>
        <v>3.2500000000000001E-2</v>
      </c>
      <c r="AU160" s="21" cm="1">
        <f t="array" ref="AU160">SUMPRODUCT(AC160:AN160*AQ160/12)</f>
        <v>-0.22789858601765048</v>
      </c>
      <c r="AV160" s="21" cm="1">
        <f t="array" ref="AV160">SUMPRODUCT(AC160:AN160*AR160/12)</f>
        <v>36.80562164185055</v>
      </c>
      <c r="AW160" s="21">
        <f t="shared" si="295"/>
        <v>37.033520227868202</v>
      </c>
      <c r="AX160" s="26">
        <v>0.97645099999999996</v>
      </c>
      <c r="AY160" s="21">
        <f t="shared" si="296"/>
        <v>36.161417860022134</v>
      </c>
      <c r="AZ160" s="21">
        <f t="shared" si="297"/>
        <v>54.092854352873061</v>
      </c>
      <c r="BA160" s="1"/>
      <c r="BB160" s="24">
        <v>1168.7476509556179</v>
      </c>
      <c r="BC160" s="21">
        <v>1168.6176509556178</v>
      </c>
      <c r="BD160" s="21">
        <v>1168.4876509556179</v>
      </c>
      <c r="BE160" s="21">
        <v>1168.3576509556178</v>
      </c>
      <c r="BF160" s="21">
        <v>1168.2276509556179</v>
      </c>
      <c r="BG160" s="21">
        <v>1168.0976509556178</v>
      </c>
      <c r="BH160" s="21">
        <v>1167.967650955618</v>
      </c>
      <c r="BI160" s="21">
        <v>1167.8376509556178</v>
      </c>
      <c r="BJ160" s="21">
        <v>1167.707650955618</v>
      </c>
      <c r="BK160" s="21">
        <v>1167.5776509556179</v>
      </c>
      <c r="BL160" s="21">
        <v>1167.447650955618</v>
      </c>
      <c r="BM160" s="21">
        <v>1167.3176509556179</v>
      </c>
      <c r="BN160" s="21">
        <v>1168.5959519181331</v>
      </c>
      <c r="BP160" s="25">
        <v>-2.0000000000000001E-4</v>
      </c>
      <c r="BQ160" s="4">
        <v>3.2300000000000002E-2</v>
      </c>
      <c r="BR160" s="4">
        <f t="shared" si="303"/>
        <v>3.2500000000000001E-2</v>
      </c>
      <c r="BT160" s="21" cm="1">
        <f t="array" ref="BT160">SUMPRODUCT(BB160:BM160*BP160/12)</f>
        <v>-0.2336065301911236</v>
      </c>
      <c r="BU160" s="21" cm="1">
        <f t="array" ref="BU160">SUMPRODUCT(BB160:BM160*BQ160/12)</f>
        <v>37.727454625866464</v>
      </c>
      <c r="BV160" s="21">
        <f t="shared" si="298"/>
        <v>37.961061156057589</v>
      </c>
      <c r="BW160" s="26">
        <v>0.97792299999999999</v>
      </c>
      <c r="BX160" s="21">
        <f t="shared" si="299"/>
        <v>37.122994808915308</v>
      </c>
      <c r="BY160" s="21">
        <f t="shared" si="300"/>
        <v>90.891298888490894</v>
      </c>
      <c r="BZ160" s="1"/>
    </row>
    <row r="161" spans="1:78" s="21" customFormat="1" x14ac:dyDescent="0.2">
      <c r="A161" s="21">
        <f t="shared" si="258"/>
        <v>155</v>
      </c>
      <c r="B161" s="21" t="s">
        <v>149</v>
      </c>
      <c r="C161" s="22"/>
      <c r="D161" s="27">
        <f>SUBTOTAL(9,D153:D160)</f>
        <v>123194.56855999975</v>
      </c>
      <c r="E161" s="28">
        <f t="shared" ref="E161:P161" si="304">SUBTOTAL(9,E153:E160)</f>
        <v>123171.92855999977</v>
      </c>
      <c r="F161" s="28">
        <f t="shared" si="304"/>
        <v>123149.28855999975</v>
      </c>
      <c r="G161" s="28">
        <f t="shared" si="304"/>
        <v>123126.64855999975</v>
      </c>
      <c r="H161" s="28">
        <f t="shared" si="304"/>
        <v>123104.00855999977</v>
      </c>
      <c r="I161" s="28">
        <f t="shared" si="304"/>
        <v>123081.36855999976</v>
      </c>
      <c r="J161" s="28">
        <f t="shared" si="304"/>
        <v>123058.72855999976</v>
      </c>
      <c r="K161" s="28">
        <f t="shared" si="304"/>
        <v>123036.08855999974</v>
      </c>
      <c r="L161" s="28">
        <f t="shared" si="304"/>
        <v>123013.44855999976</v>
      </c>
      <c r="M161" s="28">
        <f t="shared" si="304"/>
        <v>122990.80855999976</v>
      </c>
      <c r="N161" s="28">
        <f t="shared" si="304"/>
        <v>122968.16855999976</v>
      </c>
      <c r="O161" s="28">
        <f t="shared" si="304"/>
        <v>122945.52855999976</v>
      </c>
      <c r="P161" s="28">
        <f t="shared" si="304"/>
        <v>123160.36355999965</v>
      </c>
      <c r="R161" s="4"/>
      <c r="S161" s="4"/>
      <c r="T161" s="4"/>
      <c r="V161" s="28">
        <f t="shared" ref="V161:X161" si="305">SUBTOTAL(9,V153:V160)</f>
        <v>1089.5528207669331</v>
      </c>
      <c r="W161" s="28">
        <f t="shared" si="305"/>
        <v>2541.9500529231036</v>
      </c>
      <c r="X161" s="28">
        <f t="shared" si="305"/>
        <v>1452.397232156171</v>
      </c>
      <c r="Y161" s="26"/>
      <c r="Z161" s="28">
        <f t="shared" ref="Z161:AA161" si="306">SUBTOTAL(9,Z153:Z160)</f>
        <v>1417.9979522861313</v>
      </c>
      <c r="AA161" s="28">
        <f t="shared" si="306"/>
        <v>709.19278421059039</v>
      </c>
      <c r="AC161" s="27">
        <f>SUBTOTAL(9,AC153:AC160)</f>
        <v>123160.36355999965</v>
      </c>
      <c r="AD161" s="28">
        <f t="shared" ref="AD161:AO161" si="307">SUBTOTAL(9,AD153:AD160)</f>
        <v>123137.72355999968</v>
      </c>
      <c r="AE161" s="28">
        <f t="shared" si="307"/>
        <v>123115.08355999965</v>
      </c>
      <c r="AF161" s="28">
        <f t="shared" si="307"/>
        <v>123092.44355999967</v>
      </c>
      <c r="AG161" s="28">
        <f t="shared" si="307"/>
        <v>123069.80355999968</v>
      </c>
      <c r="AH161" s="28">
        <f t="shared" si="307"/>
        <v>123047.16355999965</v>
      </c>
      <c r="AI161" s="28">
        <f t="shared" si="307"/>
        <v>123024.52355999967</v>
      </c>
      <c r="AJ161" s="28">
        <f t="shared" si="307"/>
        <v>120381.79368994206</v>
      </c>
      <c r="AK161" s="28">
        <f t="shared" si="307"/>
        <v>120359.15368994205</v>
      </c>
      <c r="AL161" s="28">
        <f t="shared" si="307"/>
        <v>120336.51368994205</v>
      </c>
      <c r="AM161" s="28">
        <f t="shared" si="307"/>
        <v>121566.79182585691</v>
      </c>
      <c r="AN161" s="28">
        <f t="shared" si="307"/>
        <v>123685.187805069</v>
      </c>
      <c r="AO161" s="28">
        <f t="shared" si="307"/>
        <v>121959.60839312662</v>
      </c>
      <c r="AQ161" s="4"/>
      <c r="AR161" s="4"/>
      <c r="AS161" s="4"/>
      <c r="AU161" s="28">
        <f t="shared" ref="AU161:AW161" si="308">SUBTOTAL(9,AU153:AU160)</f>
        <v>1085.2394631633522</v>
      </c>
      <c r="AV161" s="28">
        <f t="shared" si="308"/>
        <v>2462.5673460480966</v>
      </c>
      <c r="AW161" s="28">
        <f t="shared" si="308"/>
        <v>1377.3278828847449</v>
      </c>
      <c r="AX161" s="26"/>
      <c r="AY161" s="28">
        <f t="shared" ref="AY161:AZ161" si="309">SUBTOTAL(9,AY153:AY160)</f>
        <v>1344.8931885706918</v>
      </c>
      <c r="AZ161" s="28">
        <f t="shared" si="309"/>
        <v>2111.1665063108749</v>
      </c>
      <c r="BA161" s="1"/>
      <c r="BB161" s="27">
        <f>SUBTOTAL(9,BB153:BB160)</f>
        <v>121959.60839312662</v>
      </c>
      <c r="BC161" s="28">
        <f t="shared" ref="BC161:BN161" si="310">SUBTOTAL(9,BC153:BC160)</f>
        <v>121936.96839312663</v>
      </c>
      <c r="BD161" s="28">
        <f t="shared" si="310"/>
        <v>121914.32839312662</v>
      </c>
      <c r="BE161" s="28">
        <f t="shared" si="310"/>
        <v>121891.68839312662</v>
      </c>
      <c r="BF161" s="28">
        <f t="shared" si="310"/>
        <v>121869.04839312662</v>
      </c>
      <c r="BG161" s="28">
        <f t="shared" si="310"/>
        <v>121846.40839312662</v>
      </c>
      <c r="BH161" s="28">
        <f t="shared" si="310"/>
        <v>121823.76839312651</v>
      </c>
      <c r="BI161" s="28">
        <f t="shared" si="310"/>
        <v>121801.12839312651</v>
      </c>
      <c r="BJ161" s="28">
        <f t="shared" si="310"/>
        <v>121778.48839312652</v>
      </c>
      <c r="BK161" s="28">
        <f t="shared" si="310"/>
        <v>121755.84839312652</v>
      </c>
      <c r="BL161" s="28">
        <f t="shared" si="310"/>
        <v>121733.20839312652</v>
      </c>
      <c r="BM161" s="28">
        <f t="shared" si="310"/>
        <v>121710.56839312651</v>
      </c>
      <c r="BN161" s="28">
        <f t="shared" si="310"/>
        <v>121925.40339312654</v>
      </c>
      <c r="BP161" s="4"/>
      <c r="BQ161" s="4"/>
      <c r="BR161" s="4"/>
      <c r="BT161" s="28">
        <f t="shared" ref="BT161:BV161" si="311">SUBTOTAL(9,BT153:BT160)</f>
        <v>1086.4838269594993</v>
      </c>
      <c r="BU161" s="28">
        <f t="shared" si="311"/>
        <v>2232.1797245976431</v>
      </c>
      <c r="BV161" s="28">
        <f t="shared" si="311"/>
        <v>1145.6958976381441</v>
      </c>
      <c r="BW161" s="26"/>
      <c r="BX161" s="28">
        <f t="shared" ref="BX161:BY161" si="312">SUBTOTAL(9,BX153:BX160)</f>
        <v>1120.4023693059867</v>
      </c>
      <c r="BY161" s="28">
        <f t="shared" si="312"/>
        <v>3327.6485854979069</v>
      </c>
      <c r="BZ161" s="1"/>
    </row>
    <row r="162" spans="1:78" s="21" customFormat="1" x14ac:dyDescent="0.2">
      <c r="A162" s="21">
        <f t="shared" si="258"/>
        <v>156</v>
      </c>
      <c r="C162" s="22"/>
      <c r="D162" s="24"/>
      <c r="R162" s="4"/>
      <c r="S162" s="4"/>
      <c r="T162" s="4"/>
      <c r="AC162" s="24"/>
      <c r="AQ162" s="4"/>
      <c r="AR162" s="4"/>
      <c r="AS162" s="4"/>
      <c r="BA162" s="1"/>
      <c r="BB162" s="24"/>
      <c r="BP162" s="4"/>
      <c r="BQ162" s="4"/>
      <c r="BR162" s="4"/>
      <c r="BZ162" s="1"/>
    </row>
    <row r="163" spans="1:78" s="21" customFormat="1" x14ac:dyDescent="0.2">
      <c r="A163" s="21">
        <f t="shared" si="258"/>
        <v>157</v>
      </c>
      <c r="B163" s="1" t="s">
        <v>150</v>
      </c>
      <c r="C163" s="22"/>
      <c r="D163" s="24">
        <v>6210.2599999999893</v>
      </c>
      <c r="E163" s="21">
        <v>6208.2399999999807</v>
      </c>
      <c r="F163" s="21">
        <v>6206.2199999999802</v>
      </c>
      <c r="G163" s="21">
        <v>6204.1999999999807</v>
      </c>
      <c r="H163" s="21">
        <v>6202.1799999999803</v>
      </c>
      <c r="I163" s="21">
        <v>6200.1599999999808</v>
      </c>
      <c r="J163" s="21">
        <v>6198.1399999999803</v>
      </c>
      <c r="K163" s="21">
        <v>6196.1199999999808</v>
      </c>
      <c r="L163" s="21">
        <v>6194.0999999999804</v>
      </c>
      <c r="M163" s="21">
        <v>6192.0799999999808</v>
      </c>
      <c r="N163" s="21">
        <v>6190.0599999999804</v>
      </c>
      <c r="O163" s="21">
        <v>6188.0399999999809</v>
      </c>
      <c r="P163" s="21">
        <v>6186.0199999999804</v>
      </c>
      <c r="R163" s="25">
        <v>4.4600000000000001E-2</v>
      </c>
      <c r="S163" s="4">
        <v>3.9399999999999998E-2</v>
      </c>
      <c r="T163" s="4">
        <f>+S163-R163</f>
        <v>-5.2000000000000032E-3</v>
      </c>
      <c r="V163" s="21" cm="1">
        <f t="array" ref="V163">SUMPRODUCT(D163:O163*R163/12)</f>
        <v>276.48208999999918</v>
      </c>
      <c r="W163" s="21" cm="1">
        <f t="array" ref="W163">SUMPRODUCT(D163:O163*S163/12)</f>
        <v>244.24650999999926</v>
      </c>
      <c r="X163" s="21">
        <f t="shared" ref="X163:X170" si="313">+W163-V163</f>
        <v>-32.235579999999914</v>
      </c>
      <c r="Y163" s="26">
        <v>0.97631551540553974</v>
      </c>
      <c r="Z163" s="21">
        <f t="shared" ref="Z163:Z170" si="314">+Y163*X163</f>
        <v>-31.472096902096425</v>
      </c>
      <c r="AA163" s="21">
        <f t="shared" ref="AA163:AA170" si="315">(D163*T163*12+E163*T163*11+F163*T163*10+G163*T163*9+H163*T163*8+I163*T163*7+J163*T163*6+K163*T163*5+L163*T163*4+M163*T163*3+N163*T163*2+O163*T163*1)/12/13*Y163</f>
        <v>-15.745449067707552</v>
      </c>
      <c r="AC163" s="24">
        <v>6186.0199999999804</v>
      </c>
      <c r="AD163" s="21">
        <v>6183.99999999998</v>
      </c>
      <c r="AE163" s="21">
        <v>6181.9799999999805</v>
      </c>
      <c r="AF163" s="21">
        <v>6179.95999999998</v>
      </c>
      <c r="AG163" s="21">
        <v>6177.9399999999805</v>
      </c>
      <c r="AH163" s="21">
        <v>6175.9199999999801</v>
      </c>
      <c r="AI163" s="21">
        <v>6173.8999999999805</v>
      </c>
      <c r="AJ163" s="21">
        <v>6171.8799999999801</v>
      </c>
      <c r="AK163" s="21">
        <v>6169.8599999999806</v>
      </c>
      <c r="AL163" s="21">
        <v>6167.8399999999801</v>
      </c>
      <c r="AM163" s="21">
        <v>6165.8199999999706</v>
      </c>
      <c r="AN163" s="21">
        <v>0</v>
      </c>
      <c r="AO163" s="21">
        <v>0</v>
      </c>
      <c r="AQ163" s="25">
        <v>4.4600000000000001E-2</v>
      </c>
      <c r="AR163" s="4">
        <v>3.9399999999999998E-2</v>
      </c>
      <c r="AS163" s="4">
        <f>+AR163-AQ163</f>
        <v>-5.2000000000000032E-3</v>
      </c>
      <c r="AU163" s="21" cm="1">
        <f t="array" ref="AU163">SUMPRODUCT(AC163:AN163*AQ163/12)</f>
        <v>252.49219599999918</v>
      </c>
      <c r="AV163" s="21" cm="1">
        <f t="array" ref="AV163">SUMPRODUCT(AC163:AN163*AR163/12)</f>
        <v>223.05364399999922</v>
      </c>
      <c r="AW163" s="21">
        <f t="shared" ref="AW163:AW170" si="316">+AV163-AU163</f>
        <v>-29.438551999999959</v>
      </c>
      <c r="AX163" s="26">
        <v>0.97645099999999996</v>
      </c>
      <c r="AY163" s="21">
        <f t="shared" ref="AY163:AY170" si="317">+AX163*AW163</f>
        <v>-28.745303538951958</v>
      </c>
      <c r="AZ163" s="21">
        <f t="shared" ref="AZ163:AZ170" si="318">(AC163*AS163*12+AD163*AS163*11+AE163*AS163*10+AF163*AS163*9+AG163*AS163*8+AH163*AS163*7+AI163*AS163*6+AJ163*AS163*5+AK163*AS163*4+AL163*AS163*3+AM163*AS163*2+AN163*AS163*1)/12/13*AX163+X163*AX163</f>
        <v>-46.961936940781207</v>
      </c>
      <c r="BA163" s="1"/>
      <c r="BB163" s="24">
        <v>0</v>
      </c>
      <c r="BC163" s="21">
        <v>0</v>
      </c>
      <c r="BD163" s="21">
        <v>0</v>
      </c>
      <c r="BE163" s="21">
        <v>0</v>
      </c>
      <c r="BF163" s="21">
        <v>0</v>
      </c>
      <c r="BG163" s="21">
        <v>0</v>
      </c>
      <c r="BH163" s="21">
        <v>0</v>
      </c>
      <c r="BI163" s="21">
        <v>0</v>
      </c>
      <c r="BJ163" s="21">
        <v>0</v>
      </c>
      <c r="BK163" s="21">
        <v>0</v>
      </c>
      <c r="BL163" s="21">
        <v>0</v>
      </c>
      <c r="BM163" s="21">
        <v>0</v>
      </c>
      <c r="BN163" s="21">
        <v>0</v>
      </c>
      <c r="BP163" s="25">
        <v>4.4600000000000001E-2</v>
      </c>
      <c r="BQ163" s="4">
        <v>3.9399999999999998E-2</v>
      </c>
      <c r="BR163" s="4">
        <f>+BQ163-BP163</f>
        <v>-5.2000000000000032E-3</v>
      </c>
      <c r="BT163" s="21" cm="1">
        <f t="array" ref="BT163">SUMPRODUCT(BB163:BM163*BP163/12)</f>
        <v>0</v>
      </c>
      <c r="BU163" s="21" cm="1">
        <f t="array" ref="BU163">SUMPRODUCT(BB163:BM163*BQ163/12)</f>
        <v>0</v>
      </c>
      <c r="BV163" s="21">
        <f t="shared" ref="BV163:BV170" si="319">+BU163-BT163</f>
        <v>0</v>
      </c>
      <c r="BW163" s="26">
        <v>0.97792299999999999</v>
      </c>
      <c r="BX163" s="21">
        <f t="shared" ref="BX163:BX170" si="320">+BW163*BV163</f>
        <v>0</v>
      </c>
      <c r="BY163" s="21">
        <f t="shared" ref="BY163:BY170" si="321">(BB163*BR163*12+BC163*BR163*11+BD163*BR163*10+BE163*BR163*9+BF163*BR163*8+BG163*BR163*7+BH163*BR163*6+BI163*BR163*5+BJ163*BR163*4+BK163*BR163*3+BL163*BR163*2+BM163*BR163*1)/12/13*BW163+(AW163*BW163)+(X163*BW163)</f>
        <v>-60.312552187835877</v>
      </c>
      <c r="BZ163" s="1"/>
    </row>
    <row r="164" spans="1:78" s="21" customFormat="1" x14ac:dyDescent="0.2">
      <c r="A164" s="21">
        <f t="shared" si="258"/>
        <v>158</v>
      </c>
      <c r="B164" s="1" t="s">
        <v>151</v>
      </c>
      <c r="C164" s="22"/>
      <c r="D164" s="24">
        <v>0</v>
      </c>
      <c r="E164" s="21">
        <v>0</v>
      </c>
      <c r="F164" s="21">
        <v>0</v>
      </c>
      <c r="G164" s="21">
        <v>0</v>
      </c>
      <c r="H164" s="21">
        <v>0</v>
      </c>
      <c r="I164" s="21">
        <v>0</v>
      </c>
      <c r="J164" s="21">
        <v>0</v>
      </c>
      <c r="K164" s="21">
        <v>0</v>
      </c>
      <c r="L164" s="21">
        <v>0</v>
      </c>
      <c r="M164" s="21">
        <v>0</v>
      </c>
      <c r="N164" s="21">
        <v>0</v>
      </c>
      <c r="O164" s="21">
        <v>0</v>
      </c>
      <c r="P164" s="21">
        <v>0</v>
      </c>
      <c r="R164" s="25">
        <v>3.9986843776357219E-4</v>
      </c>
      <c r="S164" s="4">
        <v>4.0000000000000002E-4</v>
      </c>
      <c r="T164" s="4">
        <f>+S164-R164</f>
        <v>1.315622364278274E-7</v>
      </c>
      <c r="V164" s="21" cm="1">
        <f t="array" ref="V164">SUMPRODUCT(D164:O164*R164/12)</f>
        <v>0</v>
      </c>
      <c r="W164" s="21" cm="1">
        <f t="array" ref="W164">SUMPRODUCT(D164:O164*S164/12)</f>
        <v>0</v>
      </c>
      <c r="X164" s="21">
        <f t="shared" si="313"/>
        <v>0</v>
      </c>
      <c r="Y164" s="26">
        <v>0.97631551540553974</v>
      </c>
      <c r="Z164" s="21">
        <f t="shared" si="314"/>
        <v>0</v>
      </c>
      <c r="AA164" s="21">
        <f t="shared" si="315"/>
        <v>0</v>
      </c>
      <c r="AC164" s="24">
        <v>0</v>
      </c>
      <c r="AD164" s="21">
        <v>0</v>
      </c>
      <c r="AE164" s="21">
        <v>0</v>
      </c>
      <c r="AF164" s="21">
        <v>0</v>
      </c>
      <c r="AG164" s="21">
        <v>0</v>
      </c>
      <c r="AH164" s="21">
        <v>0</v>
      </c>
      <c r="AI164" s="21">
        <v>0</v>
      </c>
      <c r="AJ164" s="21">
        <v>0</v>
      </c>
      <c r="AK164" s="21">
        <v>0</v>
      </c>
      <c r="AL164" s="21">
        <v>0</v>
      </c>
      <c r="AM164" s="21">
        <v>0</v>
      </c>
      <c r="AN164" s="21">
        <v>6163.7999999999702</v>
      </c>
      <c r="AO164" s="21">
        <v>6161.7799999999706</v>
      </c>
      <c r="AQ164" s="25">
        <v>3.9986843776357219E-4</v>
      </c>
      <c r="AR164" s="4">
        <v>4.0000000000000002E-4</v>
      </c>
      <c r="AS164" s="4">
        <f>+AR164-AQ164</f>
        <v>1.315622364278274E-7</v>
      </c>
      <c r="AU164" s="21" cm="1">
        <f t="array" ref="AU164">SUMPRODUCT(AC164:AN164*AQ164/12)</f>
        <v>0.20539242305725788</v>
      </c>
      <c r="AV164" s="21" cm="1">
        <f t="array" ref="AV164">SUMPRODUCT(AC164:AN164*AR164/12)</f>
        <v>0.205459999999999</v>
      </c>
      <c r="AW164" s="21">
        <f t="shared" si="316"/>
        <v>6.7576942741121027E-5</v>
      </c>
      <c r="AX164" s="26">
        <v>0.97645099999999996</v>
      </c>
      <c r="AY164" s="21">
        <f t="shared" si="317"/>
        <v>6.5985573316510368E-5</v>
      </c>
      <c r="AZ164" s="21">
        <f t="shared" si="318"/>
        <v>5.0758133320416768E-6</v>
      </c>
      <c r="BA164" s="1"/>
      <c r="BB164" s="24">
        <v>6161.7799999999706</v>
      </c>
      <c r="BC164" s="21">
        <v>6159.7599999999702</v>
      </c>
      <c r="BD164" s="21">
        <v>6157.7399999999698</v>
      </c>
      <c r="BE164" s="21">
        <v>6155.7199999999702</v>
      </c>
      <c r="BF164" s="21">
        <v>6153.6999999999698</v>
      </c>
      <c r="BG164" s="21">
        <v>6151.6799999999703</v>
      </c>
      <c r="BH164" s="21">
        <v>6149.6599999999698</v>
      </c>
      <c r="BI164" s="21">
        <v>6147.6399999999703</v>
      </c>
      <c r="BJ164" s="21">
        <v>6145.6199999999699</v>
      </c>
      <c r="BK164" s="21">
        <v>6143.5999999999704</v>
      </c>
      <c r="BL164" s="21">
        <v>6141.5799999999699</v>
      </c>
      <c r="BM164" s="21">
        <v>6139.5599999999704</v>
      </c>
      <c r="BN164" s="21">
        <v>6137.53999999997</v>
      </c>
      <c r="BP164" s="25">
        <v>3.9986843776357219E-4</v>
      </c>
      <c r="BQ164" s="4">
        <v>4.0000000000000002E-4</v>
      </c>
      <c r="BR164" s="4">
        <f>+BQ164-BP164</f>
        <v>1.315622364278274E-7</v>
      </c>
      <c r="BT164" s="21" cm="1">
        <f t="array" ref="BT164">SUMPRODUCT(BB164:BM164*BP164/12)</f>
        <v>2.4594588040992584</v>
      </c>
      <c r="BU164" s="21" cm="1">
        <f t="array" ref="BU164">SUMPRODUCT(BB164:BM164*BQ164/12)</f>
        <v>2.4602679999999881</v>
      </c>
      <c r="BV164" s="21">
        <f t="shared" si="319"/>
        <v>8.0919590072969783E-4</v>
      </c>
      <c r="BW164" s="26">
        <v>0.97792299999999999</v>
      </c>
      <c r="BX164" s="21">
        <f t="shared" si="320"/>
        <v>7.9133128282928825E-4</v>
      </c>
      <c r="BY164" s="21">
        <f t="shared" si="321"/>
        <v>4.6198891923368275E-4</v>
      </c>
      <c r="BZ164" s="1"/>
    </row>
    <row r="165" spans="1:78" s="21" customFormat="1" x14ac:dyDescent="0.2">
      <c r="A165" s="21">
        <f t="shared" si="258"/>
        <v>159</v>
      </c>
      <c r="B165" s="1" t="s">
        <v>152</v>
      </c>
      <c r="C165" s="22"/>
      <c r="D165" s="24">
        <v>10282.9</v>
      </c>
      <c r="E165" s="21">
        <v>10281.16</v>
      </c>
      <c r="F165" s="21">
        <v>10279.42</v>
      </c>
      <c r="G165" s="21">
        <v>10277.68</v>
      </c>
      <c r="H165" s="21">
        <v>10275.94</v>
      </c>
      <c r="I165" s="21">
        <v>10274.200000000001</v>
      </c>
      <c r="J165" s="21">
        <v>10272.459999999999</v>
      </c>
      <c r="K165" s="21">
        <v>10270.719999999999</v>
      </c>
      <c r="L165" s="21">
        <v>10268.98</v>
      </c>
      <c r="M165" s="21">
        <v>10267.24</v>
      </c>
      <c r="N165" s="21">
        <v>10265.5</v>
      </c>
      <c r="O165" s="21">
        <v>10263.76</v>
      </c>
      <c r="P165" s="21">
        <v>10262.02</v>
      </c>
      <c r="R165" s="25">
        <v>5.5199999999999999E-2</v>
      </c>
      <c r="S165" s="4">
        <v>0.10890000000000001</v>
      </c>
      <c r="T165" s="4">
        <f t="shared" ref="T165:T170" si="322">+S165-R165</f>
        <v>5.3700000000000012E-2</v>
      </c>
      <c r="V165" s="21" cm="1">
        <f t="array" ref="V165">SUMPRODUCT(D165:O165*R165/12)</f>
        <v>567.08781600000009</v>
      </c>
      <c r="W165" s="21" cm="1">
        <f t="array" ref="W165">SUMPRODUCT(D165:O165*S165/12)</f>
        <v>1118.7656370000002</v>
      </c>
      <c r="X165" s="21">
        <f t="shared" si="313"/>
        <v>551.67782100000011</v>
      </c>
      <c r="Y165" s="26">
        <v>0.97631551540553974</v>
      </c>
      <c r="Z165" s="21">
        <f t="shared" si="314"/>
        <v>538.61161614742025</v>
      </c>
      <c r="AA165" s="21">
        <f t="shared" si="315"/>
        <v>269.38943096207788</v>
      </c>
      <c r="AC165" s="24">
        <v>10262.02</v>
      </c>
      <c r="AD165" s="21">
        <v>10260.280000000001</v>
      </c>
      <c r="AE165" s="21">
        <v>10258.540000000001</v>
      </c>
      <c r="AF165" s="21">
        <v>10256.799999999999</v>
      </c>
      <c r="AG165" s="21">
        <v>10255.06</v>
      </c>
      <c r="AH165" s="21">
        <v>10253.32</v>
      </c>
      <c r="AI165" s="21">
        <v>10251.58</v>
      </c>
      <c r="AJ165" s="21">
        <v>10249.84</v>
      </c>
      <c r="AK165" s="21">
        <v>10248.1</v>
      </c>
      <c r="AL165" s="21">
        <v>10246.36</v>
      </c>
      <c r="AM165" s="21">
        <v>10244.620000000001</v>
      </c>
      <c r="AN165" s="21">
        <v>10242.879999999999</v>
      </c>
      <c r="AO165" s="21">
        <v>10241.14</v>
      </c>
      <c r="AQ165" s="25">
        <v>5.5199999999999999E-2</v>
      </c>
      <c r="AR165" s="4">
        <v>0.10890000000000001</v>
      </c>
      <c r="AS165" s="4">
        <f t="shared" ref="AS165:AS170" si="323">+AR165-AQ165</f>
        <v>5.3700000000000012E-2</v>
      </c>
      <c r="AU165" s="21" cm="1">
        <f t="array" ref="AU165">SUMPRODUCT(AC165:AN165*AQ165/12)</f>
        <v>565.93524000000002</v>
      </c>
      <c r="AV165" s="21" cm="1">
        <f t="array" ref="AV165">SUMPRODUCT(AC165:AN165*AR165/12)</f>
        <v>1116.4918050000001</v>
      </c>
      <c r="AW165" s="21">
        <f t="shared" si="316"/>
        <v>550.55656500000009</v>
      </c>
      <c r="AX165" s="26">
        <v>0.97645099999999996</v>
      </c>
      <c r="AY165" s="21">
        <f t="shared" si="317"/>
        <v>537.59150845081501</v>
      </c>
      <c r="AZ165" s="21">
        <f t="shared" si="318"/>
        <v>807.56574871150497</v>
      </c>
      <c r="BA165" s="1"/>
      <c r="BB165" s="24">
        <v>10241.14</v>
      </c>
      <c r="BC165" s="21">
        <v>10239.4</v>
      </c>
      <c r="BD165" s="21">
        <v>10237.66</v>
      </c>
      <c r="BE165" s="21">
        <v>10235.92</v>
      </c>
      <c r="BF165" s="21">
        <v>10234.18</v>
      </c>
      <c r="BG165" s="21">
        <v>10232.44</v>
      </c>
      <c r="BH165" s="21">
        <v>10230.700000000001</v>
      </c>
      <c r="BI165" s="21">
        <v>10228.959999999999</v>
      </c>
      <c r="BJ165" s="21">
        <v>10227.219999999999</v>
      </c>
      <c r="BK165" s="21">
        <v>10225.48</v>
      </c>
      <c r="BL165" s="21">
        <v>10223.74</v>
      </c>
      <c r="BM165" s="21">
        <v>10222</v>
      </c>
      <c r="BN165" s="21">
        <v>10220.26</v>
      </c>
      <c r="BP165" s="25">
        <v>5.5199999999999999E-2</v>
      </c>
      <c r="BQ165" s="4">
        <v>0.10890000000000001</v>
      </c>
      <c r="BR165" s="4">
        <f t="shared" ref="BR165:BR170" si="324">+BQ165-BP165</f>
        <v>5.3700000000000012E-2</v>
      </c>
      <c r="BT165" s="21" cm="1">
        <f t="array" ref="BT165">SUMPRODUCT(BB165:BM165*BP165/12)</f>
        <v>564.78266399999995</v>
      </c>
      <c r="BU165" s="21" cm="1">
        <f t="array" ref="BU165">SUMPRODUCT(BB165:BM165*BQ165/12)</f>
        <v>1114.217973</v>
      </c>
      <c r="BV165" s="21">
        <f t="shared" si="319"/>
        <v>549.43530900000007</v>
      </c>
      <c r="BW165" s="26">
        <v>0.97792299999999999</v>
      </c>
      <c r="BX165" s="21">
        <f t="shared" si="320"/>
        <v>537.30542568320709</v>
      </c>
      <c r="BY165" s="21">
        <f t="shared" si="321"/>
        <v>1346.6368308737162</v>
      </c>
      <c r="BZ165" s="1"/>
    </row>
    <row r="166" spans="1:78" s="21" customFormat="1" x14ac:dyDescent="0.2">
      <c r="A166" s="21">
        <f t="shared" si="258"/>
        <v>160</v>
      </c>
      <c r="B166" s="1" t="s">
        <v>153</v>
      </c>
      <c r="C166" s="22"/>
      <c r="D166" s="24">
        <v>26653.74</v>
      </c>
      <c r="E166" s="21">
        <v>26652.639999999999</v>
      </c>
      <c r="F166" s="21">
        <v>26651.54</v>
      </c>
      <c r="G166" s="21">
        <v>26650.44</v>
      </c>
      <c r="H166" s="21">
        <v>26649.34</v>
      </c>
      <c r="I166" s="21">
        <v>26648.240000000002</v>
      </c>
      <c r="J166" s="21">
        <v>26647.14</v>
      </c>
      <c r="K166" s="21">
        <v>26646.04</v>
      </c>
      <c r="L166" s="21">
        <v>26644.94</v>
      </c>
      <c r="M166" s="21">
        <v>26643.84</v>
      </c>
      <c r="N166" s="21">
        <v>26642.74</v>
      </c>
      <c r="O166" s="21">
        <v>26641.64</v>
      </c>
      <c r="P166" s="21">
        <v>26640.54</v>
      </c>
      <c r="R166" s="25">
        <v>0</v>
      </c>
      <c r="S166" s="4">
        <v>-2.5499999999999998E-2</v>
      </c>
      <c r="T166" s="4">
        <f t="shared" si="322"/>
        <v>-2.5499999999999998E-2</v>
      </c>
      <c r="V166" s="21" cm="1">
        <f t="array" ref="V166">SUMPRODUCT(D166:O166*R166/12)</f>
        <v>0</v>
      </c>
      <c r="W166" s="21" cm="1">
        <f t="array" ref="W166">SUMPRODUCT(D166:O166*S166/12)</f>
        <v>-679.51609499999995</v>
      </c>
      <c r="X166" s="21">
        <f t="shared" si="313"/>
        <v>-679.51609499999995</v>
      </c>
      <c r="Y166" s="26">
        <v>0.97631551540553974</v>
      </c>
      <c r="Z166" s="21">
        <f t="shared" si="314"/>
        <v>-663.42210651628466</v>
      </c>
      <c r="AA166" s="21">
        <f t="shared" si="315"/>
        <v>-331.73615677083217</v>
      </c>
      <c r="AC166" s="24">
        <v>26640.54</v>
      </c>
      <c r="AD166" s="21">
        <v>26639.439999999999</v>
      </c>
      <c r="AE166" s="21">
        <v>26638.34</v>
      </c>
      <c r="AF166" s="21">
        <v>26637.24</v>
      </c>
      <c r="AG166" s="21">
        <v>26636.14</v>
      </c>
      <c r="AH166" s="21">
        <v>26635.040000000001</v>
      </c>
      <c r="AI166" s="21">
        <v>26633.94</v>
      </c>
      <c r="AJ166" s="21">
        <v>26632.84</v>
      </c>
      <c r="AK166" s="21">
        <v>26631.74</v>
      </c>
      <c r="AL166" s="21">
        <v>26630.639999999999</v>
      </c>
      <c r="AM166" s="21">
        <v>26629.54</v>
      </c>
      <c r="AN166" s="21">
        <v>26628.44</v>
      </c>
      <c r="AO166" s="21">
        <v>26627.34</v>
      </c>
      <c r="AQ166" s="25">
        <v>0</v>
      </c>
      <c r="AR166" s="4">
        <v>-2.5499999999999998E-2</v>
      </c>
      <c r="AS166" s="4">
        <f t="shared" si="323"/>
        <v>-2.5499999999999998E-2</v>
      </c>
      <c r="AU166" s="21" cm="1">
        <f t="array" ref="AU166">SUMPRODUCT(AC166:AN166*AQ166/12)</f>
        <v>0</v>
      </c>
      <c r="AV166" s="21" cm="1">
        <f t="array" ref="AV166">SUMPRODUCT(AC166:AN166*AR166/12)</f>
        <v>-679.17949499999997</v>
      </c>
      <c r="AW166" s="21">
        <f t="shared" si="316"/>
        <v>-679.17949499999997</v>
      </c>
      <c r="AX166" s="26">
        <v>0.97645099999999996</v>
      </c>
      <c r="AY166" s="21">
        <f t="shared" si="317"/>
        <v>-663.18549707224497</v>
      </c>
      <c r="AZ166" s="21">
        <f t="shared" si="318"/>
        <v>-995.1320260113049</v>
      </c>
      <c r="BA166" s="1"/>
      <c r="BB166" s="24">
        <v>26627.34</v>
      </c>
      <c r="BC166" s="21">
        <v>26626.240000000002</v>
      </c>
      <c r="BD166" s="21">
        <v>26625.14</v>
      </c>
      <c r="BE166" s="21">
        <v>26624.04</v>
      </c>
      <c r="BF166" s="21">
        <v>26622.94</v>
      </c>
      <c r="BG166" s="21">
        <v>26621.84</v>
      </c>
      <c r="BH166" s="21">
        <v>26620.74</v>
      </c>
      <c r="BI166" s="21">
        <v>26619.64</v>
      </c>
      <c r="BJ166" s="21">
        <v>26618.54</v>
      </c>
      <c r="BK166" s="21">
        <v>26617.439999999999</v>
      </c>
      <c r="BL166" s="21">
        <v>26616.34</v>
      </c>
      <c r="BM166" s="21">
        <v>26615.24</v>
      </c>
      <c r="BN166" s="21">
        <v>26614.14</v>
      </c>
      <c r="BP166" s="25">
        <v>0</v>
      </c>
      <c r="BQ166" s="4">
        <v>-2.5499999999999998E-2</v>
      </c>
      <c r="BR166" s="4">
        <f t="shared" si="324"/>
        <v>-2.5499999999999998E-2</v>
      </c>
      <c r="BT166" s="21" cm="1">
        <f t="array" ref="BT166">SUMPRODUCT(BB166:BM166*BP166/12)</f>
        <v>0</v>
      </c>
      <c r="BU166" s="21" cm="1">
        <f t="array" ref="BU166">SUMPRODUCT(BB166:BM166*BQ166/12)</f>
        <v>-678.842895</v>
      </c>
      <c r="BV166" s="21">
        <f t="shared" si="319"/>
        <v>-678.842895</v>
      </c>
      <c r="BW166" s="26">
        <v>0.97792299999999999</v>
      </c>
      <c r="BX166" s="21">
        <f t="shared" si="320"/>
        <v>-663.85608040708496</v>
      </c>
      <c r="BY166" s="21">
        <f t="shared" si="321"/>
        <v>-1660.6528525082499</v>
      </c>
      <c r="BZ166" s="1"/>
    </row>
    <row r="167" spans="1:78" s="21" customFormat="1" x14ac:dyDescent="0.2">
      <c r="A167" s="21">
        <f t="shared" si="258"/>
        <v>161</v>
      </c>
      <c r="B167" s="1" t="s">
        <v>154</v>
      </c>
      <c r="C167" s="22"/>
      <c r="D167" s="24">
        <v>7868.74</v>
      </c>
      <c r="E167" s="21">
        <v>7868.74</v>
      </c>
      <c r="F167" s="21">
        <v>7868.74</v>
      </c>
      <c r="G167" s="21">
        <v>7868.74</v>
      </c>
      <c r="H167" s="21">
        <v>7868.74</v>
      </c>
      <c r="I167" s="21">
        <v>7868.74</v>
      </c>
      <c r="J167" s="21">
        <v>7868.74</v>
      </c>
      <c r="K167" s="21">
        <v>7868.74</v>
      </c>
      <c r="L167" s="21">
        <v>7868.74</v>
      </c>
      <c r="M167" s="21">
        <v>7868.74</v>
      </c>
      <c r="N167" s="21">
        <v>7868.74</v>
      </c>
      <c r="O167" s="21">
        <v>7868.74</v>
      </c>
      <c r="P167" s="21">
        <v>7868.74</v>
      </c>
      <c r="R167" s="25">
        <v>1.1999999999999984E-3</v>
      </c>
      <c r="S167" s="4">
        <v>-4.0199999999999993E-2</v>
      </c>
      <c r="T167" s="4">
        <f t="shared" si="322"/>
        <v>-4.1399999999999992E-2</v>
      </c>
      <c r="V167" s="21" cm="1">
        <f t="array" ref="V167">SUMPRODUCT(D167:O167*R167/12)</f>
        <v>9.4424879999999884</v>
      </c>
      <c r="W167" s="21" cm="1">
        <f t="array" ref="W167">SUMPRODUCT(D167:O167*S167/12)</f>
        <v>-316.32334799999995</v>
      </c>
      <c r="X167" s="21">
        <f t="shared" si="313"/>
        <v>-325.76583599999992</v>
      </c>
      <c r="Y167" s="26">
        <v>0.97631551540553974</v>
      </c>
      <c r="Z167" s="21">
        <f t="shared" si="314"/>
        <v>-318.05024007585644</v>
      </c>
      <c r="AA167" s="21">
        <f t="shared" si="315"/>
        <v>-159.02512003792819</v>
      </c>
      <c r="AC167" s="24">
        <v>7868.74</v>
      </c>
      <c r="AD167" s="21">
        <v>7868.74</v>
      </c>
      <c r="AE167" s="21">
        <v>7868.74</v>
      </c>
      <c r="AF167" s="21">
        <v>7868.74</v>
      </c>
      <c r="AG167" s="21">
        <v>7868.74</v>
      </c>
      <c r="AH167" s="21">
        <v>7868.74</v>
      </c>
      <c r="AI167" s="21">
        <v>7868.74</v>
      </c>
      <c r="AJ167" s="21">
        <v>7868.74</v>
      </c>
      <c r="AK167" s="21">
        <v>7868.74</v>
      </c>
      <c r="AL167" s="21">
        <v>7868.74</v>
      </c>
      <c r="AM167" s="21">
        <v>7868.74</v>
      </c>
      <c r="AN167" s="21">
        <v>7868.74</v>
      </c>
      <c r="AO167" s="21">
        <v>7868.74</v>
      </c>
      <c r="AQ167" s="25">
        <v>1.1999999999999984E-3</v>
      </c>
      <c r="AR167" s="4">
        <v>-4.0199999999999993E-2</v>
      </c>
      <c r="AS167" s="4">
        <f t="shared" si="323"/>
        <v>-4.1399999999999992E-2</v>
      </c>
      <c r="AU167" s="21" cm="1">
        <f t="array" ref="AU167">SUMPRODUCT(AC167:AN167*AQ167/12)</f>
        <v>9.4424879999999884</v>
      </c>
      <c r="AV167" s="21" cm="1">
        <f t="array" ref="AV167">SUMPRODUCT(AC167:AN167*AR167/12)</f>
        <v>-316.32334799999995</v>
      </c>
      <c r="AW167" s="21">
        <f t="shared" si="316"/>
        <v>-325.76583599999992</v>
      </c>
      <c r="AX167" s="26">
        <v>0.97645099999999996</v>
      </c>
      <c r="AY167" s="21">
        <f t="shared" si="317"/>
        <v>-318.09437632803593</v>
      </c>
      <c r="AZ167" s="21">
        <f t="shared" si="318"/>
        <v>-477.14156449205387</v>
      </c>
      <c r="BA167" s="1"/>
      <c r="BB167" s="24">
        <v>7868.74</v>
      </c>
      <c r="BC167" s="21">
        <v>7868.74</v>
      </c>
      <c r="BD167" s="21">
        <v>7868.74</v>
      </c>
      <c r="BE167" s="21">
        <v>7868.74</v>
      </c>
      <c r="BF167" s="21">
        <v>7868.74</v>
      </c>
      <c r="BG167" s="21">
        <v>7868.74</v>
      </c>
      <c r="BH167" s="21">
        <v>7868.74</v>
      </c>
      <c r="BI167" s="21">
        <v>7868.74</v>
      </c>
      <c r="BJ167" s="21">
        <v>7868.74</v>
      </c>
      <c r="BK167" s="21">
        <v>7868.74</v>
      </c>
      <c r="BL167" s="21">
        <v>7868.74</v>
      </c>
      <c r="BM167" s="21">
        <v>7868.74</v>
      </c>
      <c r="BN167" s="21">
        <v>7868.74</v>
      </c>
      <c r="BP167" s="25">
        <v>1.1999999999999984E-3</v>
      </c>
      <c r="BQ167" s="4">
        <v>-4.0199999999999993E-2</v>
      </c>
      <c r="BR167" s="4">
        <f t="shared" si="324"/>
        <v>-4.1399999999999992E-2</v>
      </c>
      <c r="BT167" s="21" cm="1">
        <f t="array" ref="BT167">SUMPRODUCT(BB167:BM167*BP167/12)</f>
        <v>9.4424879999999884</v>
      </c>
      <c r="BU167" s="21" cm="1">
        <f t="array" ref="BU167">SUMPRODUCT(BB167:BM167*BQ167/12)</f>
        <v>-316.32334799999995</v>
      </c>
      <c r="BV167" s="21">
        <f t="shared" si="319"/>
        <v>-325.76583599999992</v>
      </c>
      <c r="BW167" s="26">
        <v>0.97792299999999999</v>
      </c>
      <c r="BX167" s="21">
        <f t="shared" si="320"/>
        <v>-318.57390363862794</v>
      </c>
      <c r="BY167" s="21">
        <f t="shared" si="321"/>
        <v>-796.43475909656979</v>
      </c>
      <c r="BZ167" s="1"/>
    </row>
    <row r="168" spans="1:78" s="21" customFormat="1" x14ac:dyDescent="0.2">
      <c r="A168" s="21">
        <f t="shared" si="258"/>
        <v>162</v>
      </c>
      <c r="B168" s="1" t="s">
        <v>155</v>
      </c>
      <c r="C168" s="22"/>
      <c r="D168" s="24">
        <v>7007.92</v>
      </c>
      <c r="E168" s="21">
        <v>7006.1</v>
      </c>
      <c r="F168" s="21">
        <v>7004.28</v>
      </c>
      <c r="G168" s="21">
        <v>7002.46</v>
      </c>
      <c r="H168" s="21">
        <v>7000.64</v>
      </c>
      <c r="I168" s="21">
        <v>6998.82</v>
      </c>
      <c r="J168" s="21">
        <v>6997</v>
      </c>
      <c r="K168" s="21">
        <v>6995.18</v>
      </c>
      <c r="L168" s="21">
        <v>6993.36</v>
      </c>
      <c r="M168" s="21">
        <v>6991.54000000001</v>
      </c>
      <c r="N168" s="21">
        <v>6989.7200000000103</v>
      </c>
      <c r="O168" s="21">
        <v>6987.9000000000106</v>
      </c>
      <c r="P168" s="21">
        <v>6986.0800000000099</v>
      </c>
      <c r="R168" s="25">
        <v>5.16E-2</v>
      </c>
      <c r="S168" s="4">
        <v>4.4800000000000006E-2</v>
      </c>
      <c r="T168" s="4">
        <f t="shared" si="322"/>
        <v>-6.7999999999999935E-3</v>
      </c>
      <c r="V168" s="21" cm="1">
        <f t="array" ref="V168">SUMPRODUCT(D168:O168*R168/12)</f>
        <v>361.09215600000016</v>
      </c>
      <c r="W168" s="21" cm="1">
        <f t="array" ref="W168">SUMPRODUCT(D168:O168*S168/12)</f>
        <v>313.50636800000018</v>
      </c>
      <c r="X168" s="21">
        <f t="shared" si="313"/>
        <v>-47.58578799999998</v>
      </c>
      <c r="Y168" s="26">
        <v>0.97631551540553974</v>
      </c>
      <c r="Z168" s="21">
        <f t="shared" si="314"/>
        <v>-46.458743137198731</v>
      </c>
      <c r="AA168" s="21">
        <f t="shared" si="315"/>
        <v>-23.240447542683128</v>
      </c>
      <c r="AC168" s="24">
        <v>6986.0800000000099</v>
      </c>
      <c r="AD168" s="21">
        <v>6984.2600000000102</v>
      </c>
      <c r="AE168" s="21">
        <v>6982.4400000000105</v>
      </c>
      <c r="AF168" s="21">
        <v>6980.6200000000099</v>
      </c>
      <c r="AG168" s="21">
        <v>6978.8000000000102</v>
      </c>
      <c r="AH168" s="21">
        <v>6976.9800000000105</v>
      </c>
      <c r="AI168" s="21">
        <v>6975.1600000000099</v>
      </c>
      <c r="AJ168" s="21">
        <v>0</v>
      </c>
      <c r="AK168" s="21">
        <v>0</v>
      </c>
      <c r="AL168" s="21">
        <v>0</v>
      </c>
      <c r="AM168" s="21">
        <v>0</v>
      </c>
      <c r="AN168" s="21">
        <v>0</v>
      </c>
      <c r="AO168" s="21">
        <v>0</v>
      </c>
      <c r="AQ168" s="25">
        <v>5.16E-2</v>
      </c>
      <c r="AR168" s="4">
        <v>4.4800000000000006E-2</v>
      </c>
      <c r="AS168" s="4">
        <f t="shared" si="323"/>
        <v>-6.7999999999999935E-3</v>
      </c>
      <c r="AU168" s="21" cm="1">
        <f t="array" ref="AU168">SUMPRODUCT(AC168:AN168*AQ168/12)</f>
        <v>210.1166620000003</v>
      </c>
      <c r="AV168" s="21" cm="1">
        <f t="array" ref="AV168">SUMPRODUCT(AC168:AN168*AR168/12)</f>
        <v>182.42686933333363</v>
      </c>
      <c r="AW168" s="21">
        <f t="shared" si="316"/>
        <v>-27.689792666666676</v>
      </c>
      <c r="AX168" s="26">
        <v>0.97645099999999996</v>
      </c>
      <c r="AY168" s="21">
        <f t="shared" si="317"/>
        <v>-27.037725739159342</v>
      </c>
      <c r="AZ168" s="21">
        <f t="shared" si="318"/>
        <v>-65.185784813268342</v>
      </c>
      <c r="BA168" s="1"/>
      <c r="BB168" s="24">
        <v>0</v>
      </c>
      <c r="BC168" s="21">
        <v>0</v>
      </c>
      <c r="BD168" s="21">
        <v>0</v>
      </c>
      <c r="BE168" s="21">
        <v>0</v>
      </c>
      <c r="BF168" s="21">
        <v>0</v>
      </c>
      <c r="BG168" s="21">
        <v>0</v>
      </c>
      <c r="BH168" s="21">
        <v>0</v>
      </c>
      <c r="BI168" s="21">
        <v>0</v>
      </c>
      <c r="BJ168" s="21">
        <v>0</v>
      </c>
      <c r="BK168" s="21">
        <v>0</v>
      </c>
      <c r="BL168" s="21">
        <v>0</v>
      </c>
      <c r="BM168" s="21">
        <v>0</v>
      </c>
      <c r="BN168" s="21">
        <v>0</v>
      </c>
      <c r="BP168" s="25">
        <v>5.16E-2</v>
      </c>
      <c r="BQ168" s="4">
        <v>4.4800000000000006E-2</v>
      </c>
      <c r="BR168" s="4">
        <f t="shared" si="324"/>
        <v>-6.7999999999999935E-3</v>
      </c>
      <c r="BT168" s="21" cm="1">
        <f t="array" ref="BT168">SUMPRODUCT(BB168:BM168*BP168/12)</f>
        <v>0</v>
      </c>
      <c r="BU168" s="21" cm="1">
        <f t="array" ref="BU168">SUMPRODUCT(BB168:BM168*BQ168/12)</f>
        <v>0</v>
      </c>
      <c r="BV168" s="21">
        <f t="shared" si="319"/>
        <v>0</v>
      </c>
      <c r="BW168" s="26">
        <v>0.97792299999999999</v>
      </c>
      <c r="BX168" s="21">
        <f t="shared" si="320"/>
        <v>0</v>
      </c>
      <c r="BY168" s="21">
        <f t="shared" si="321"/>
        <v>-73.613721672288648</v>
      </c>
      <c r="BZ168" s="1"/>
    </row>
    <row r="169" spans="1:78" s="21" customFormat="1" x14ac:dyDescent="0.2">
      <c r="A169" s="21">
        <f t="shared" si="258"/>
        <v>163</v>
      </c>
      <c r="B169" s="1" t="s">
        <v>156</v>
      </c>
      <c r="C169" s="22"/>
      <c r="D169" s="24">
        <v>0</v>
      </c>
      <c r="E169" s="21">
        <v>0</v>
      </c>
      <c r="F169" s="21">
        <v>0</v>
      </c>
      <c r="G169" s="21">
        <v>0</v>
      </c>
      <c r="H169" s="21">
        <v>0</v>
      </c>
      <c r="I169" s="21">
        <v>0</v>
      </c>
      <c r="J169" s="21">
        <v>0</v>
      </c>
      <c r="K169" s="21">
        <v>0</v>
      </c>
      <c r="L169" s="21">
        <v>0</v>
      </c>
      <c r="M169" s="21">
        <v>0</v>
      </c>
      <c r="N169" s="21">
        <v>0</v>
      </c>
      <c r="O169" s="21">
        <v>0</v>
      </c>
      <c r="P169" s="21">
        <v>0</v>
      </c>
      <c r="R169" s="25">
        <v>4.9986940073594769E-4</v>
      </c>
      <c r="S169" s="4">
        <v>8.9999999999999998E-4</v>
      </c>
      <c r="T169" s="4">
        <f t="shared" si="322"/>
        <v>4.0013059926405229E-4</v>
      </c>
      <c r="V169" s="21" cm="1">
        <f t="array" ref="V169">SUMPRODUCT(D169:O169*R169/12)</f>
        <v>0</v>
      </c>
      <c r="W169" s="21" cm="1">
        <f t="array" ref="W169">SUMPRODUCT(D169:O169*S169/12)</f>
        <v>0</v>
      </c>
      <c r="X169" s="21">
        <f t="shared" si="313"/>
        <v>0</v>
      </c>
      <c r="Y169" s="26">
        <v>0.97631551540553974</v>
      </c>
      <c r="Z169" s="21">
        <f t="shared" si="314"/>
        <v>0</v>
      </c>
      <c r="AA169" s="21">
        <f t="shared" si="315"/>
        <v>0</v>
      </c>
      <c r="AC169" s="24">
        <v>0</v>
      </c>
      <c r="AD169" s="21">
        <v>0</v>
      </c>
      <c r="AE169" s="21">
        <v>0</v>
      </c>
      <c r="AF169" s="21">
        <v>0</v>
      </c>
      <c r="AG169" s="21">
        <v>0</v>
      </c>
      <c r="AH169" s="21">
        <v>0</v>
      </c>
      <c r="AI169" s="21">
        <v>0</v>
      </c>
      <c r="AJ169" s="21">
        <v>6973.3400000000101</v>
      </c>
      <c r="AK169" s="21">
        <v>6971.5200000000104</v>
      </c>
      <c r="AL169" s="21">
        <v>6969.7000000000098</v>
      </c>
      <c r="AM169" s="21">
        <v>6967.8800000000101</v>
      </c>
      <c r="AN169" s="21">
        <v>6966.0600000000104</v>
      </c>
      <c r="AO169" s="21">
        <v>6964.2400000000107</v>
      </c>
      <c r="AQ169" s="25">
        <v>4.9986940073594769E-4</v>
      </c>
      <c r="AR169" s="4">
        <v>8.9999999999999998E-4</v>
      </c>
      <c r="AS169" s="4">
        <f t="shared" si="323"/>
        <v>4.0013059926405229E-4</v>
      </c>
      <c r="AU169" s="21" cm="1">
        <f t="array" ref="AU169">SUMPRODUCT(AC169:AN169*AQ169/12)</f>
        <v>1.4516415676288916</v>
      </c>
      <c r="AV169" s="21" cm="1">
        <f t="array" ref="AV169">SUMPRODUCT(AC169:AN169*AR169/12)</f>
        <v>2.6136375000000038</v>
      </c>
      <c r="AW169" s="21">
        <f t="shared" si="316"/>
        <v>1.1619959323711122</v>
      </c>
      <c r="AX169" s="26">
        <v>0.97645099999999996</v>
      </c>
      <c r="AY169" s="21">
        <f t="shared" si="317"/>
        <v>1.1346320901597049</v>
      </c>
      <c r="AZ169" s="21">
        <f t="shared" si="318"/>
        <v>0.26188375724334739</v>
      </c>
      <c r="BA169" s="1"/>
      <c r="BB169" s="24">
        <v>6964.2400000000107</v>
      </c>
      <c r="BC169" s="21">
        <v>6962.4200000000101</v>
      </c>
      <c r="BD169" s="21">
        <v>6960.6000000000104</v>
      </c>
      <c r="BE169" s="21">
        <v>6958.7800000000107</v>
      </c>
      <c r="BF169" s="21">
        <v>6956.96000000001</v>
      </c>
      <c r="BG169" s="21">
        <v>6955.1400000000103</v>
      </c>
      <c r="BH169" s="21">
        <v>6953.3200000000106</v>
      </c>
      <c r="BI169" s="21">
        <v>6951.50000000001</v>
      </c>
      <c r="BJ169" s="21">
        <v>6949.6800000000103</v>
      </c>
      <c r="BK169" s="21">
        <v>6947.8600000000106</v>
      </c>
      <c r="BL169" s="21">
        <v>6946.04000000001</v>
      </c>
      <c r="BM169" s="21">
        <v>6944.2200000000103</v>
      </c>
      <c r="BN169" s="21">
        <v>6942.4000000000106</v>
      </c>
      <c r="BP169" s="25">
        <v>4.9986940073594769E-4</v>
      </c>
      <c r="BQ169" s="4">
        <v>8.9999999999999998E-4</v>
      </c>
      <c r="BR169" s="4">
        <f t="shared" si="324"/>
        <v>4.0013059926405229E-4</v>
      </c>
      <c r="BT169" s="21" cm="1">
        <f t="array" ref="BT169">SUMPRODUCT(BB169:BM169*BP169/12)</f>
        <v>3.476206782679955</v>
      </c>
      <c r="BU169" s="21" cm="1">
        <f t="array" ref="BU169">SUMPRODUCT(BB169:BM169*BQ169/12)</f>
        <v>6.258807000000008</v>
      </c>
      <c r="BV169" s="21">
        <f t="shared" si="319"/>
        <v>2.782600217320053</v>
      </c>
      <c r="BW169" s="26">
        <v>0.97792299999999999</v>
      </c>
      <c r="BX169" s="21">
        <f t="shared" si="320"/>
        <v>2.7211687523222783</v>
      </c>
      <c r="BY169" s="21">
        <f t="shared" si="321"/>
        <v>2.4975797380215283</v>
      </c>
      <c r="BZ169" s="1"/>
    </row>
    <row r="170" spans="1:78" s="21" customFormat="1" x14ac:dyDescent="0.2">
      <c r="A170" s="21">
        <f t="shared" si="258"/>
        <v>164</v>
      </c>
      <c r="B170" s="1" t="s">
        <v>157</v>
      </c>
      <c r="C170" s="22"/>
      <c r="D170" s="24">
        <v>1508.81</v>
      </c>
      <c r="E170" s="21">
        <v>1508.44</v>
      </c>
      <c r="F170" s="21">
        <v>1508.07</v>
      </c>
      <c r="G170" s="21">
        <v>1507.7</v>
      </c>
      <c r="H170" s="21">
        <v>1507.33</v>
      </c>
      <c r="I170" s="21">
        <v>1506.96</v>
      </c>
      <c r="J170" s="21">
        <v>1506.59</v>
      </c>
      <c r="K170" s="21">
        <v>1506.22</v>
      </c>
      <c r="L170" s="21">
        <v>1505.85</v>
      </c>
      <c r="M170" s="21">
        <v>1505.48</v>
      </c>
      <c r="N170" s="21">
        <v>1505.11</v>
      </c>
      <c r="O170" s="21">
        <v>1504.74</v>
      </c>
      <c r="P170" s="21">
        <v>1504.37</v>
      </c>
      <c r="R170" s="25">
        <v>4.1500000000000002E-2</v>
      </c>
      <c r="S170" s="4">
        <v>0.1895</v>
      </c>
      <c r="T170" s="4">
        <f t="shared" si="322"/>
        <v>0.14799999999999999</v>
      </c>
      <c r="V170" s="21" cm="1">
        <f t="array" ref="V170">SUMPRODUCT(D170:O170*R170/12)</f>
        <v>62.531162500000001</v>
      </c>
      <c r="W170" s="21" cm="1">
        <f t="array" ref="W170">SUMPRODUCT(D170:O170*S170/12)</f>
        <v>285.53386250000005</v>
      </c>
      <c r="X170" s="21">
        <f t="shared" si="313"/>
        <v>223.00270000000006</v>
      </c>
      <c r="Y170" s="26">
        <v>0.97631551540553974</v>
      </c>
      <c r="Z170" s="21">
        <f t="shared" si="314"/>
        <v>217.72099598732703</v>
      </c>
      <c r="AA170" s="21">
        <f t="shared" si="315"/>
        <v>108.90950577815177</v>
      </c>
      <c r="AC170" s="24">
        <v>1504.37</v>
      </c>
      <c r="AD170" s="21">
        <v>1504</v>
      </c>
      <c r="AE170" s="21">
        <v>1503.63</v>
      </c>
      <c r="AF170" s="21">
        <v>1503.26</v>
      </c>
      <c r="AG170" s="21">
        <v>1502.89</v>
      </c>
      <c r="AH170" s="21">
        <v>1502.52</v>
      </c>
      <c r="AI170" s="21">
        <v>1502.15</v>
      </c>
      <c r="AJ170" s="21">
        <v>1501.78</v>
      </c>
      <c r="AK170" s="21">
        <v>1501.41</v>
      </c>
      <c r="AL170" s="21">
        <v>1501.04</v>
      </c>
      <c r="AM170" s="21">
        <v>1500.67</v>
      </c>
      <c r="AN170" s="21">
        <v>1500.3</v>
      </c>
      <c r="AO170" s="21">
        <v>1499.93</v>
      </c>
      <c r="AQ170" s="25">
        <v>4.1500000000000002E-2</v>
      </c>
      <c r="AR170" s="4">
        <v>0.1895</v>
      </c>
      <c r="AS170" s="4">
        <f t="shared" si="323"/>
        <v>0.14799999999999999</v>
      </c>
      <c r="AU170" s="21" cm="1">
        <f t="array" ref="AU170">SUMPRODUCT(AC170:AN170*AQ170/12)</f>
        <v>62.346902500000006</v>
      </c>
      <c r="AV170" s="21" cm="1">
        <f t="array" ref="AV170">SUMPRODUCT(AC170:AN170*AR170/12)</f>
        <v>284.69248249999993</v>
      </c>
      <c r="AW170" s="21">
        <f t="shared" si="316"/>
        <v>222.34557999999993</v>
      </c>
      <c r="AX170" s="26">
        <v>0.97645099999999996</v>
      </c>
      <c r="AY170" s="21">
        <f t="shared" si="317"/>
        <v>217.10956393657992</v>
      </c>
      <c r="AZ170" s="21">
        <f t="shared" si="318"/>
        <v>326.35500597135336</v>
      </c>
      <c r="BA170" s="1"/>
      <c r="BB170" s="24">
        <v>1499.93</v>
      </c>
      <c r="BC170" s="21">
        <v>1499.56</v>
      </c>
      <c r="BD170" s="21">
        <v>1499.19</v>
      </c>
      <c r="BE170" s="21">
        <v>1498.82</v>
      </c>
      <c r="BF170" s="21">
        <v>1498.45</v>
      </c>
      <c r="BG170" s="21">
        <v>1498.08</v>
      </c>
      <c r="BH170" s="21">
        <v>1497.71</v>
      </c>
      <c r="BI170" s="21">
        <v>1497.34</v>
      </c>
      <c r="BJ170" s="21">
        <v>1496.97</v>
      </c>
      <c r="BK170" s="21">
        <v>1496.6</v>
      </c>
      <c r="BL170" s="21">
        <v>1496.23</v>
      </c>
      <c r="BM170" s="21">
        <v>1495.86</v>
      </c>
      <c r="BN170" s="21">
        <v>1495.49</v>
      </c>
      <c r="BP170" s="25">
        <v>4.1500000000000002E-2</v>
      </c>
      <c r="BQ170" s="4">
        <v>0.1895</v>
      </c>
      <c r="BR170" s="4">
        <f t="shared" si="324"/>
        <v>0.14799999999999999</v>
      </c>
      <c r="BT170" s="21" cm="1">
        <f t="array" ref="BT170">SUMPRODUCT(BB170:BM170*BP170/12)</f>
        <v>62.162642500000004</v>
      </c>
      <c r="BU170" s="21" cm="1">
        <f t="array" ref="BU170">SUMPRODUCT(BB170:BM170*BQ170/12)</f>
        <v>283.85110249999997</v>
      </c>
      <c r="BV170" s="21">
        <f t="shared" si="319"/>
        <v>221.68845999999996</v>
      </c>
      <c r="BW170" s="26">
        <v>0.97792299999999999</v>
      </c>
      <c r="BX170" s="21">
        <f t="shared" si="320"/>
        <v>216.79424386857997</v>
      </c>
      <c r="BY170" s="21">
        <f t="shared" si="321"/>
        <v>543.96253643158661</v>
      </c>
      <c r="BZ170" s="1"/>
    </row>
    <row r="171" spans="1:78" s="21" customFormat="1" x14ac:dyDescent="0.2">
      <c r="A171" s="21">
        <f t="shared" si="258"/>
        <v>165</v>
      </c>
      <c r="B171" s="21" t="s">
        <v>158</v>
      </c>
      <c r="C171" s="22"/>
      <c r="D171" s="27">
        <f t="shared" ref="D171:P171" si="325">SUBTOTAL(9,D163:D170)</f>
        <v>59532.369999999988</v>
      </c>
      <c r="E171" s="28">
        <f t="shared" si="325"/>
        <v>59525.319999999978</v>
      </c>
      <c r="F171" s="28">
        <f t="shared" si="325"/>
        <v>59518.269999999975</v>
      </c>
      <c r="G171" s="28">
        <f t="shared" si="325"/>
        <v>59511.219999999972</v>
      </c>
      <c r="H171" s="28">
        <f t="shared" si="325"/>
        <v>59504.169999999976</v>
      </c>
      <c r="I171" s="28">
        <f t="shared" si="325"/>
        <v>59497.119999999981</v>
      </c>
      <c r="J171" s="28">
        <f t="shared" si="325"/>
        <v>59490.069999999971</v>
      </c>
      <c r="K171" s="28">
        <f t="shared" si="325"/>
        <v>59483.019999999982</v>
      </c>
      <c r="L171" s="28">
        <f t="shared" si="325"/>
        <v>59475.969999999972</v>
      </c>
      <c r="M171" s="28">
        <f t="shared" si="325"/>
        <v>59468.919999999991</v>
      </c>
      <c r="N171" s="28">
        <f t="shared" si="325"/>
        <v>59461.869999999988</v>
      </c>
      <c r="O171" s="28">
        <f t="shared" si="325"/>
        <v>59454.819999999985</v>
      </c>
      <c r="P171" s="28">
        <f t="shared" si="325"/>
        <v>59447.76999999999</v>
      </c>
      <c r="R171" s="4"/>
      <c r="S171" s="4"/>
      <c r="T171" s="4"/>
      <c r="V171" s="28">
        <f>SUBTOTAL(9,V163:V170)</f>
        <v>1276.6357124999995</v>
      </c>
      <c r="W171" s="28">
        <f>SUBTOTAL(9,W163:W170)</f>
        <v>966.21293449999973</v>
      </c>
      <c r="X171" s="28">
        <f>SUBTOTAL(9,X163:X170)</f>
        <v>-310.4227779999996</v>
      </c>
      <c r="Y171" s="26"/>
      <c r="Z171" s="28">
        <f>SUBTOTAL(9,Z163:Z170)</f>
        <v>-303.07057449668901</v>
      </c>
      <c r="AA171" s="28">
        <f>SUBTOTAL(9,AA163:AA170)</f>
        <v>-151.44823667892138</v>
      </c>
      <c r="AC171" s="27">
        <f t="shared" ref="AC171:AO171" si="326">SUBTOTAL(9,AC163:AC170)</f>
        <v>59447.76999999999</v>
      </c>
      <c r="AD171" s="28">
        <f t="shared" si="326"/>
        <v>59440.719999999987</v>
      </c>
      <c r="AE171" s="28">
        <f t="shared" si="326"/>
        <v>59433.669999999991</v>
      </c>
      <c r="AF171" s="28">
        <f t="shared" si="326"/>
        <v>59426.619999999995</v>
      </c>
      <c r="AG171" s="28">
        <f t="shared" si="326"/>
        <v>59419.569999999985</v>
      </c>
      <c r="AH171" s="28">
        <f t="shared" si="326"/>
        <v>59412.51999999999</v>
      </c>
      <c r="AI171" s="28">
        <f t="shared" si="326"/>
        <v>59405.469999999994</v>
      </c>
      <c r="AJ171" s="28">
        <f t="shared" si="326"/>
        <v>59398.419999999991</v>
      </c>
      <c r="AK171" s="28">
        <f t="shared" si="326"/>
        <v>59391.369999999995</v>
      </c>
      <c r="AL171" s="28">
        <f t="shared" si="326"/>
        <v>59384.319999999992</v>
      </c>
      <c r="AM171" s="28">
        <f t="shared" si="326"/>
        <v>59377.269999999982</v>
      </c>
      <c r="AN171" s="28">
        <f t="shared" si="326"/>
        <v>59370.219999999979</v>
      </c>
      <c r="AO171" s="28">
        <f t="shared" si="326"/>
        <v>59363.169999999976</v>
      </c>
      <c r="AQ171" s="4"/>
      <c r="AR171" s="4"/>
      <c r="AS171" s="4"/>
      <c r="AU171" s="28">
        <f>SUBTOTAL(9,AU163:AU170)</f>
        <v>1101.9905224906856</v>
      </c>
      <c r="AV171" s="28">
        <f>SUBTOTAL(9,AV163:AV170)</f>
        <v>813.98105533333296</v>
      </c>
      <c r="AW171" s="28">
        <f>SUBTOTAL(9,AW163:AW170)</f>
        <v>-288.00946715735262</v>
      </c>
      <c r="AX171" s="26"/>
      <c r="AY171" s="28">
        <f>SUBTOTAL(9,AY163:AY170)</f>
        <v>-281.22713221526419</v>
      </c>
      <c r="AZ171" s="28">
        <f>SUBTOTAL(9,AZ163:AZ170)</f>
        <v>-450.23866874149331</v>
      </c>
      <c r="BA171" s="1"/>
      <c r="BB171" s="27">
        <f t="shared" ref="BB171:BN171" si="327">SUBTOTAL(9,BB163:BB170)</f>
        <v>59363.169999999976</v>
      </c>
      <c r="BC171" s="28">
        <f t="shared" si="327"/>
        <v>59356.119999999981</v>
      </c>
      <c r="BD171" s="28">
        <f t="shared" si="327"/>
        <v>59349.069999999978</v>
      </c>
      <c r="BE171" s="28">
        <f t="shared" si="327"/>
        <v>59342.019999999982</v>
      </c>
      <c r="BF171" s="28">
        <f t="shared" si="327"/>
        <v>59334.969999999972</v>
      </c>
      <c r="BG171" s="28">
        <f t="shared" si="327"/>
        <v>59327.919999999984</v>
      </c>
      <c r="BH171" s="28">
        <f t="shared" si="327"/>
        <v>59320.869999999988</v>
      </c>
      <c r="BI171" s="28">
        <f t="shared" si="327"/>
        <v>59313.819999999971</v>
      </c>
      <c r="BJ171" s="28">
        <f t="shared" si="327"/>
        <v>59306.769999999975</v>
      </c>
      <c r="BK171" s="28">
        <f t="shared" si="327"/>
        <v>59299.719999999972</v>
      </c>
      <c r="BL171" s="28">
        <f t="shared" si="327"/>
        <v>59292.669999999984</v>
      </c>
      <c r="BM171" s="28">
        <f t="shared" si="327"/>
        <v>59285.619999999981</v>
      </c>
      <c r="BN171" s="28">
        <f t="shared" si="327"/>
        <v>59278.569999999978</v>
      </c>
      <c r="BP171" s="4"/>
      <c r="BQ171" s="4"/>
      <c r="BR171" s="4"/>
      <c r="BT171" s="28">
        <f>SUBTOTAL(9,BT163:BT170)</f>
        <v>642.32346008677928</v>
      </c>
      <c r="BU171" s="28">
        <f>SUBTOTAL(9,BU163:BU170)</f>
        <v>411.62190750000008</v>
      </c>
      <c r="BV171" s="28">
        <f>SUBTOTAL(9,BV163:BV170)</f>
        <v>-230.70155258677909</v>
      </c>
      <c r="BW171" s="26"/>
      <c r="BX171" s="28">
        <f>SUBTOTAL(9,BX163:BX170)</f>
        <v>-225.60835441032074</v>
      </c>
      <c r="BY171" s="28">
        <f>SUBTOTAL(9,BY163:BY170)</f>
        <v>-697.91647643270062</v>
      </c>
      <c r="BZ171" s="1"/>
    </row>
    <row r="172" spans="1:78" s="21" customFormat="1" x14ac:dyDescent="0.2">
      <c r="A172" s="21">
        <f t="shared" si="258"/>
        <v>166</v>
      </c>
      <c r="C172" s="22"/>
      <c r="D172" s="24"/>
      <c r="R172" s="4"/>
      <c r="S172" s="4"/>
      <c r="T172" s="4"/>
      <c r="AC172" s="24"/>
      <c r="AQ172" s="4"/>
      <c r="AR172" s="4"/>
      <c r="AS172" s="4"/>
      <c r="BA172" s="1"/>
      <c r="BB172" s="24"/>
      <c r="BP172" s="4"/>
      <c r="BQ172" s="4"/>
      <c r="BR172" s="4"/>
      <c r="BZ172" s="1"/>
    </row>
    <row r="173" spans="1:78" s="21" customFormat="1" x14ac:dyDescent="0.2">
      <c r="A173" s="21">
        <f t="shared" si="258"/>
        <v>167</v>
      </c>
      <c r="B173" s="1" t="s">
        <v>159</v>
      </c>
      <c r="C173" s="22"/>
      <c r="D173" s="24">
        <v>2.9999999999290499E-3</v>
      </c>
      <c r="E173" s="21">
        <v>2.9999999999290499E-3</v>
      </c>
      <c r="F173" s="21">
        <v>2.9999999999290499E-3</v>
      </c>
      <c r="G173" s="21">
        <v>2.9999999999290499E-3</v>
      </c>
      <c r="H173" s="21">
        <v>2.9999999999290499E-3</v>
      </c>
      <c r="I173" s="21">
        <v>2.9999999999290499E-3</v>
      </c>
      <c r="J173" s="21">
        <v>2.9999999999290499E-3</v>
      </c>
      <c r="K173" s="21">
        <v>2.9999999999290499E-3</v>
      </c>
      <c r="L173" s="21">
        <v>2.9999999999290499E-3</v>
      </c>
      <c r="M173" s="21">
        <v>2.9999999999290499E-3</v>
      </c>
      <c r="N173" s="21">
        <v>2.9999999999290499E-3</v>
      </c>
      <c r="O173" s="21">
        <v>2.9999999999290499E-3</v>
      </c>
      <c r="P173" s="21">
        <v>2.9999999999290499E-3</v>
      </c>
      <c r="R173" s="25">
        <v>0</v>
      </c>
      <c r="S173" s="4">
        <v>0</v>
      </c>
      <c r="T173" s="4">
        <f>+S173-R173</f>
        <v>0</v>
      </c>
      <c r="V173" s="21" cm="1">
        <f t="array" ref="V173">SUMPRODUCT(D173:O173*R173/12)</f>
        <v>0</v>
      </c>
      <c r="W173" s="21" cm="1">
        <f t="array" ref="W173">SUMPRODUCT(D173:O173*S173/12)</f>
        <v>0</v>
      </c>
      <c r="X173" s="21">
        <f>+W173-V173</f>
        <v>0</v>
      </c>
      <c r="Y173" s="26">
        <v>0.97631551540553974</v>
      </c>
      <c r="Z173" s="21">
        <f>+Y173*X173</f>
        <v>0</v>
      </c>
      <c r="AA173" s="21">
        <f>(D173*T173*12+E173*T173*11+F173*T173*10+G173*T173*9+H173*T173*8+I173*T173*7+J173*T173*6+K173*T173*5+L173*T173*4+M173*T173*3+N173*T173*2+O173*T173*1)/12/13*Y173</f>
        <v>0</v>
      </c>
      <c r="AC173" s="24">
        <v>2.9999999999290499E-3</v>
      </c>
      <c r="AD173" s="21">
        <v>2.9999999999290499E-3</v>
      </c>
      <c r="AE173" s="21">
        <v>2.9999999999290499E-3</v>
      </c>
      <c r="AF173" s="21">
        <v>2.9999999999290499E-3</v>
      </c>
      <c r="AG173" s="21">
        <v>2.9999999999290499E-3</v>
      </c>
      <c r="AH173" s="21">
        <v>2.9999999999290499E-3</v>
      </c>
      <c r="AI173" s="21">
        <v>2.9999999999290499E-3</v>
      </c>
      <c r="AJ173" s="21">
        <v>2.9999999999290499E-3</v>
      </c>
      <c r="AK173" s="21">
        <v>2.9999999999290499E-3</v>
      </c>
      <c r="AL173" s="21">
        <v>2.9999999999290499E-3</v>
      </c>
      <c r="AM173" s="21">
        <v>2.9999999999290499E-3</v>
      </c>
      <c r="AN173" s="21">
        <v>2.9999999999290499E-3</v>
      </c>
      <c r="AO173" s="21">
        <v>2.9999999999290499E-3</v>
      </c>
      <c r="AQ173" s="25">
        <v>0</v>
      </c>
      <c r="AR173" s="4">
        <v>0</v>
      </c>
      <c r="AS173" s="4">
        <f>+AR173-AQ173</f>
        <v>0</v>
      </c>
      <c r="AU173" s="21" cm="1">
        <f t="array" ref="AU173">SUMPRODUCT(AC173:AN173*AQ173/12)</f>
        <v>0</v>
      </c>
      <c r="AV173" s="21" cm="1">
        <f t="array" ref="AV173">SUMPRODUCT(AC173:AN173*AR173/12)</f>
        <v>0</v>
      </c>
      <c r="AW173" s="21">
        <f>+AV173-AU173</f>
        <v>0</v>
      </c>
      <c r="AX173" s="26">
        <v>0.97645099999999996</v>
      </c>
      <c r="AY173" s="21">
        <f>+AX173*AW173</f>
        <v>0</v>
      </c>
      <c r="AZ173" s="21">
        <f t="shared" ref="AZ173:AZ174" si="328">(AC173*AS173*12+AD173*AS173*11+AE173*AS173*10+AF173*AS173*9+AG173*AS173*8+AH173*AS173*7+AI173*AS173*6+AJ173*AS173*5+AK173*AS173*4+AL173*AS173*3+AM173*AS173*2+AN173*AS173*1)/12/13*AX173+X173*AX173</f>
        <v>0</v>
      </c>
      <c r="BA173" s="1"/>
      <c r="BB173" s="24">
        <v>2.9999999999290499E-3</v>
      </c>
      <c r="BC173" s="21">
        <v>2.9999999999290499E-3</v>
      </c>
      <c r="BD173" s="21">
        <v>2.9999999999290499E-3</v>
      </c>
      <c r="BE173" s="21">
        <v>2.9999999999290499E-3</v>
      </c>
      <c r="BF173" s="21">
        <v>2.9999999999290499E-3</v>
      </c>
      <c r="BG173" s="21">
        <v>2.9999999999290499E-3</v>
      </c>
      <c r="BH173" s="21">
        <v>2.9999999999290499E-3</v>
      </c>
      <c r="BI173" s="21">
        <v>2.9999999999290499E-3</v>
      </c>
      <c r="BJ173" s="21">
        <v>2.9999999999290499E-3</v>
      </c>
      <c r="BK173" s="21">
        <v>2.9999999999290499E-3</v>
      </c>
      <c r="BL173" s="21">
        <v>2.9999999999290499E-3</v>
      </c>
      <c r="BM173" s="21">
        <v>2.9999999999290499E-3</v>
      </c>
      <c r="BN173" s="21">
        <v>2.9999999999290499E-3</v>
      </c>
      <c r="BP173" s="25">
        <v>0</v>
      </c>
      <c r="BQ173" s="4">
        <v>0</v>
      </c>
      <c r="BR173" s="4">
        <f>+BQ173-BP173</f>
        <v>0</v>
      </c>
      <c r="BT173" s="21" cm="1">
        <f t="array" ref="BT173">SUMPRODUCT(BB173:BM173*BP173/12)</f>
        <v>0</v>
      </c>
      <c r="BU173" s="21" cm="1">
        <f t="array" ref="BU173">SUMPRODUCT(BB173:BM173*BQ173/12)</f>
        <v>0</v>
      </c>
      <c r="BV173" s="21">
        <f>+BU173-BT173</f>
        <v>0</v>
      </c>
      <c r="BW173" s="26">
        <v>0.97792299999999999</v>
      </c>
      <c r="BX173" s="21">
        <f>+BW173*BV173</f>
        <v>0</v>
      </c>
      <c r="BY173" s="21">
        <f t="shared" ref="BY173:BY174" si="329">(BB173*BR173*12+BC173*BR173*11+BD173*BR173*10+BE173*BR173*9+BF173*BR173*8+BG173*BR173*7+BH173*BR173*6+BI173*BR173*5+BJ173*BR173*4+BK173*BR173*3+BL173*BR173*2+BM173*BR173*1)/12/13*BW173+(AW173*BW173)+(X173*BW173)</f>
        <v>0</v>
      </c>
      <c r="BZ173" s="1"/>
    </row>
    <row r="174" spans="1:78" s="21" customFormat="1" x14ac:dyDescent="0.2">
      <c r="A174" s="21">
        <f t="shared" si="258"/>
        <v>168</v>
      </c>
      <c r="B174" s="1" t="s">
        <v>160</v>
      </c>
      <c r="C174" s="22"/>
      <c r="D174" s="24">
        <v>0</v>
      </c>
      <c r="E174" s="21">
        <v>0</v>
      </c>
      <c r="F174" s="21">
        <v>0</v>
      </c>
      <c r="G174" s="21">
        <v>0</v>
      </c>
      <c r="H174" s="21">
        <v>0</v>
      </c>
      <c r="I174" s="21">
        <v>0</v>
      </c>
      <c r="J174" s="21">
        <v>0</v>
      </c>
      <c r="K174" s="21">
        <v>0</v>
      </c>
      <c r="L174" s="21">
        <v>0</v>
      </c>
      <c r="M174" s="21">
        <v>0</v>
      </c>
      <c r="N174" s="21">
        <v>0</v>
      </c>
      <c r="O174" s="21">
        <v>0</v>
      </c>
      <c r="P174" s="21">
        <v>0</v>
      </c>
      <c r="R174" s="25">
        <v>0</v>
      </c>
      <c r="S174" s="4">
        <v>0</v>
      </c>
      <c r="T174" s="4">
        <f>+S174-R174</f>
        <v>0</v>
      </c>
      <c r="V174" s="21" cm="1">
        <f t="array" ref="V174">SUMPRODUCT(D174:O174*R174/12)</f>
        <v>0</v>
      </c>
      <c r="W174" s="21" cm="1">
        <f t="array" ref="W174">SUMPRODUCT(D174:O174*S174/12)</f>
        <v>0</v>
      </c>
      <c r="X174" s="21">
        <f>+W174-V174</f>
        <v>0</v>
      </c>
      <c r="Y174" s="26">
        <v>0.97631551540553974</v>
      </c>
      <c r="Z174" s="21">
        <f>+Y174*X174</f>
        <v>0</v>
      </c>
      <c r="AA174" s="21">
        <f>(D174*T174*12+E174*T174*11+F174*T174*10+G174*T174*9+H174*T174*8+I174*T174*7+J174*T174*6+K174*T174*5+L174*T174*4+M174*T174*3+N174*T174*2+O174*T174*1)/12/13*Y174</f>
        <v>0</v>
      </c>
      <c r="AC174" s="24">
        <v>0</v>
      </c>
      <c r="AD174" s="21">
        <v>0</v>
      </c>
      <c r="AE174" s="21">
        <v>0</v>
      </c>
      <c r="AF174" s="21">
        <v>0</v>
      </c>
      <c r="AG174" s="21">
        <v>0</v>
      </c>
      <c r="AH174" s="21">
        <v>0</v>
      </c>
      <c r="AI174" s="21">
        <v>0</v>
      </c>
      <c r="AJ174" s="21">
        <v>0</v>
      </c>
      <c r="AK174" s="21">
        <v>0</v>
      </c>
      <c r="AL174" s="21">
        <v>0</v>
      </c>
      <c r="AM174" s="21">
        <v>0</v>
      </c>
      <c r="AN174" s="21">
        <v>0</v>
      </c>
      <c r="AO174" s="21">
        <v>0</v>
      </c>
      <c r="AQ174" s="25">
        <v>0</v>
      </c>
      <c r="AR174" s="4">
        <v>0</v>
      </c>
      <c r="AS174" s="4">
        <f>+AR174-AQ174</f>
        <v>0</v>
      </c>
      <c r="AU174" s="21" cm="1">
        <f t="array" ref="AU174">SUMPRODUCT(AC174:AN174*AQ174/12)</f>
        <v>0</v>
      </c>
      <c r="AV174" s="21" cm="1">
        <f t="array" ref="AV174">SUMPRODUCT(AC174:AN174*AR174/12)</f>
        <v>0</v>
      </c>
      <c r="AW174" s="21">
        <f>+AV174-AU174</f>
        <v>0</v>
      </c>
      <c r="AX174" s="26">
        <v>0.97645099999999996</v>
      </c>
      <c r="AY174" s="21">
        <f>+AX174*AW174</f>
        <v>0</v>
      </c>
      <c r="AZ174" s="21">
        <f t="shared" si="328"/>
        <v>0</v>
      </c>
      <c r="BA174" s="1"/>
      <c r="BB174" s="24">
        <v>0</v>
      </c>
      <c r="BC174" s="21">
        <v>0</v>
      </c>
      <c r="BD174" s="21">
        <v>0</v>
      </c>
      <c r="BE174" s="21">
        <v>0</v>
      </c>
      <c r="BF174" s="21">
        <v>0</v>
      </c>
      <c r="BG174" s="21">
        <v>0</v>
      </c>
      <c r="BH174" s="21">
        <v>0</v>
      </c>
      <c r="BI174" s="21">
        <v>0</v>
      </c>
      <c r="BJ174" s="21">
        <v>0</v>
      </c>
      <c r="BK174" s="21">
        <v>0</v>
      </c>
      <c r="BL174" s="21">
        <v>0</v>
      </c>
      <c r="BM174" s="21">
        <v>0</v>
      </c>
      <c r="BN174" s="21">
        <v>0</v>
      </c>
      <c r="BP174" s="25">
        <v>0</v>
      </c>
      <c r="BQ174" s="4">
        <v>0</v>
      </c>
      <c r="BR174" s="4">
        <f>+BQ174-BP174</f>
        <v>0</v>
      </c>
      <c r="BT174" s="21" cm="1">
        <f t="array" ref="BT174">SUMPRODUCT(BB174:BM174*BP174/12)</f>
        <v>0</v>
      </c>
      <c r="BU174" s="21" cm="1">
        <f t="array" ref="BU174">SUMPRODUCT(BB174:BM174*BQ174/12)</f>
        <v>0</v>
      </c>
      <c r="BV174" s="21">
        <f>+BU174-BT174</f>
        <v>0</v>
      </c>
      <c r="BW174" s="26">
        <v>0.97792299999999999</v>
      </c>
      <c r="BX174" s="21">
        <f>+BW174*BV174</f>
        <v>0</v>
      </c>
      <c r="BY174" s="21">
        <f t="shared" si="329"/>
        <v>0</v>
      </c>
      <c r="BZ174" s="1"/>
    </row>
    <row r="175" spans="1:78" s="21" customFormat="1" x14ac:dyDescent="0.2">
      <c r="A175" s="21">
        <f t="shared" si="258"/>
        <v>169</v>
      </c>
      <c r="B175" s="21" t="s">
        <v>161</v>
      </c>
      <c r="C175" s="22"/>
      <c r="D175" s="27">
        <f>SUBTOTAL(9,D173:D174)</f>
        <v>2.9999999999290499E-3</v>
      </c>
      <c r="E175" s="28">
        <f t="shared" ref="E175:BN175" si="330">SUBTOTAL(9,E173:E174)</f>
        <v>2.9999999999290499E-3</v>
      </c>
      <c r="F175" s="28">
        <f t="shared" si="330"/>
        <v>2.9999999999290499E-3</v>
      </c>
      <c r="G175" s="28">
        <f t="shared" si="330"/>
        <v>2.9999999999290499E-3</v>
      </c>
      <c r="H175" s="28">
        <f t="shared" si="330"/>
        <v>2.9999999999290499E-3</v>
      </c>
      <c r="I175" s="28">
        <f t="shared" si="330"/>
        <v>2.9999999999290499E-3</v>
      </c>
      <c r="J175" s="28">
        <f t="shared" si="330"/>
        <v>2.9999999999290499E-3</v>
      </c>
      <c r="K175" s="28">
        <f t="shared" si="330"/>
        <v>2.9999999999290499E-3</v>
      </c>
      <c r="L175" s="28">
        <f t="shared" si="330"/>
        <v>2.9999999999290499E-3</v>
      </c>
      <c r="M175" s="28">
        <f t="shared" si="330"/>
        <v>2.9999999999290499E-3</v>
      </c>
      <c r="N175" s="28">
        <f t="shared" si="330"/>
        <v>2.9999999999290499E-3</v>
      </c>
      <c r="O175" s="28">
        <f t="shared" si="330"/>
        <v>2.9999999999290499E-3</v>
      </c>
      <c r="P175" s="28">
        <f t="shared" si="330"/>
        <v>2.9999999999290499E-3</v>
      </c>
      <c r="Q175" s="28"/>
      <c r="R175" s="28"/>
      <c r="S175" s="28"/>
      <c r="T175" s="28"/>
      <c r="U175" s="28"/>
      <c r="V175" s="28">
        <f t="shared" si="330"/>
        <v>0</v>
      </c>
      <c r="W175" s="28">
        <f t="shared" si="330"/>
        <v>0</v>
      </c>
      <c r="X175" s="28">
        <f t="shared" si="330"/>
        <v>0</v>
      </c>
      <c r="Y175" s="28"/>
      <c r="Z175" s="28">
        <f t="shared" si="330"/>
        <v>0</v>
      </c>
      <c r="AA175" s="28">
        <f t="shared" si="330"/>
        <v>0</v>
      </c>
      <c r="AC175" s="27">
        <f t="shared" si="330"/>
        <v>2.9999999999290499E-3</v>
      </c>
      <c r="AD175" s="28">
        <f t="shared" si="330"/>
        <v>2.9999999999290499E-3</v>
      </c>
      <c r="AE175" s="28">
        <f t="shared" si="330"/>
        <v>2.9999999999290499E-3</v>
      </c>
      <c r="AF175" s="28">
        <f t="shared" si="330"/>
        <v>2.9999999999290499E-3</v>
      </c>
      <c r="AG175" s="28">
        <f t="shared" si="330"/>
        <v>2.9999999999290499E-3</v>
      </c>
      <c r="AH175" s="28">
        <f t="shared" si="330"/>
        <v>2.9999999999290499E-3</v>
      </c>
      <c r="AI175" s="28">
        <f t="shared" si="330"/>
        <v>2.9999999999290499E-3</v>
      </c>
      <c r="AJ175" s="28">
        <f t="shared" si="330"/>
        <v>2.9999999999290499E-3</v>
      </c>
      <c r="AK175" s="28">
        <f t="shared" si="330"/>
        <v>2.9999999999290499E-3</v>
      </c>
      <c r="AL175" s="28">
        <f t="shared" si="330"/>
        <v>2.9999999999290499E-3</v>
      </c>
      <c r="AM175" s="28">
        <f t="shared" si="330"/>
        <v>2.9999999999290499E-3</v>
      </c>
      <c r="AN175" s="28">
        <f t="shared" si="330"/>
        <v>2.9999999999290499E-3</v>
      </c>
      <c r="AO175" s="28">
        <f t="shared" si="330"/>
        <v>2.9999999999290499E-3</v>
      </c>
      <c r="AP175" s="28"/>
      <c r="AQ175" s="28"/>
      <c r="AR175" s="28"/>
      <c r="AS175" s="28"/>
      <c r="AT175" s="28"/>
      <c r="AU175" s="28">
        <f t="shared" si="330"/>
        <v>0</v>
      </c>
      <c r="AV175" s="28">
        <f t="shared" si="330"/>
        <v>0</v>
      </c>
      <c r="AW175" s="28">
        <f t="shared" si="330"/>
        <v>0</v>
      </c>
      <c r="AX175" s="28"/>
      <c r="AY175" s="28">
        <f t="shared" si="330"/>
        <v>0</v>
      </c>
      <c r="AZ175" s="28">
        <f t="shared" si="330"/>
        <v>0</v>
      </c>
      <c r="BA175" s="1"/>
      <c r="BB175" s="27">
        <f t="shared" si="330"/>
        <v>2.9999999999290499E-3</v>
      </c>
      <c r="BC175" s="28">
        <f t="shared" si="330"/>
        <v>2.9999999999290499E-3</v>
      </c>
      <c r="BD175" s="28">
        <f t="shared" si="330"/>
        <v>2.9999999999290499E-3</v>
      </c>
      <c r="BE175" s="28">
        <f t="shared" si="330"/>
        <v>2.9999999999290499E-3</v>
      </c>
      <c r="BF175" s="28">
        <f t="shared" si="330"/>
        <v>2.9999999999290499E-3</v>
      </c>
      <c r="BG175" s="28">
        <f t="shared" si="330"/>
        <v>2.9999999999290499E-3</v>
      </c>
      <c r="BH175" s="28">
        <f t="shared" si="330"/>
        <v>2.9999999999290499E-3</v>
      </c>
      <c r="BI175" s="28">
        <f t="shared" si="330"/>
        <v>2.9999999999290499E-3</v>
      </c>
      <c r="BJ175" s="28">
        <f t="shared" si="330"/>
        <v>2.9999999999290499E-3</v>
      </c>
      <c r="BK175" s="28">
        <f t="shared" si="330"/>
        <v>2.9999999999290499E-3</v>
      </c>
      <c r="BL175" s="28">
        <f t="shared" si="330"/>
        <v>2.9999999999290499E-3</v>
      </c>
      <c r="BM175" s="28">
        <f t="shared" si="330"/>
        <v>2.9999999999290499E-3</v>
      </c>
      <c r="BN175" s="28">
        <f t="shared" si="330"/>
        <v>2.9999999999290499E-3</v>
      </c>
      <c r="BO175" s="28"/>
      <c r="BP175" s="28"/>
      <c r="BQ175" s="28"/>
      <c r="BR175" s="28"/>
      <c r="BS175" s="28"/>
      <c r="BT175" s="28">
        <f t="shared" ref="BT175:BY175" si="331">SUBTOTAL(9,BT173:BT174)</f>
        <v>0</v>
      </c>
      <c r="BU175" s="28">
        <f t="shared" si="331"/>
        <v>0</v>
      </c>
      <c r="BV175" s="28">
        <f t="shared" si="331"/>
        <v>0</v>
      </c>
      <c r="BW175" s="28"/>
      <c r="BX175" s="28">
        <f t="shared" si="331"/>
        <v>0</v>
      </c>
      <c r="BY175" s="28">
        <f t="shared" si="331"/>
        <v>0</v>
      </c>
      <c r="BZ175" s="1"/>
    </row>
    <row r="176" spans="1:78" s="21" customFormat="1" x14ac:dyDescent="0.2">
      <c r="A176" s="21">
        <f t="shared" si="258"/>
        <v>170</v>
      </c>
      <c r="C176" s="22"/>
      <c r="D176" s="24"/>
      <c r="R176" s="4"/>
      <c r="S176" s="4"/>
      <c r="T176" s="4"/>
      <c r="AC176" s="24"/>
      <c r="AQ176" s="4"/>
      <c r="AR176" s="4"/>
      <c r="AS176" s="4"/>
      <c r="BA176" s="1"/>
      <c r="BB176" s="24"/>
      <c r="BP176" s="4"/>
      <c r="BQ176" s="4"/>
      <c r="BR176" s="4"/>
      <c r="BZ176" s="1"/>
    </row>
    <row r="177" spans="1:78" s="21" customFormat="1" x14ac:dyDescent="0.2">
      <c r="A177" s="21">
        <f t="shared" si="258"/>
        <v>171</v>
      </c>
      <c r="B177" s="1" t="s">
        <v>162</v>
      </c>
      <c r="C177" s="22"/>
      <c r="D177" s="24">
        <v>6460.2078151502792</v>
      </c>
      <c r="E177" s="21">
        <v>6459.4578151502792</v>
      </c>
      <c r="F177" s="21">
        <v>6458.7078151502792</v>
      </c>
      <c r="G177" s="21">
        <v>6477.9186136358803</v>
      </c>
      <c r="H177" s="21">
        <v>6638.1852562682898</v>
      </c>
      <c r="I177" s="21">
        <v>6637.4352562682898</v>
      </c>
      <c r="J177" s="21">
        <v>6636.6852562682898</v>
      </c>
      <c r="K177" s="21">
        <v>6635.9352562682898</v>
      </c>
      <c r="L177" s="21">
        <v>6635.1852562682898</v>
      </c>
      <c r="M177" s="21">
        <v>6634.4352562682898</v>
      </c>
      <c r="N177" s="21">
        <v>6633.6852562682898</v>
      </c>
      <c r="O177" s="21">
        <v>6632.9352562682898</v>
      </c>
      <c r="P177" s="21">
        <v>6856.6768645969096</v>
      </c>
      <c r="R177" s="25">
        <v>2.46E-2</v>
      </c>
      <c r="S177" s="4">
        <v>4.8399999999999999E-2</v>
      </c>
      <c r="T177" s="4">
        <f t="shared" ref="T177:T183" si="332">+S177-R177</f>
        <v>2.3799999999999998E-2</v>
      </c>
      <c r="V177" s="21" cm="1">
        <f t="array" ref="V177">SUMPRODUCT(D177:O177*R177/12)</f>
        <v>161.82858692392773</v>
      </c>
      <c r="W177" s="21" cm="1">
        <f t="array" ref="W177">SUMPRODUCT(D177:O177*S177/12)</f>
        <v>318.3944555739065</v>
      </c>
      <c r="X177" s="21">
        <f t="shared" ref="X177:X183" si="333">+W177-V177</f>
        <v>156.56586864997877</v>
      </c>
      <c r="Y177" s="26">
        <v>0.97631551540553974</v>
      </c>
      <c r="Z177" s="21">
        <f t="shared" ref="Z177:Z183" si="334">+Y177*X177</f>
        <v>152.85768674592006</v>
      </c>
      <c r="AA177" s="21">
        <f t="shared" ref="AA177:AA183" si="335">(D177*T177*12+E177*T177*11+F177*T177*10+G177*T177*9+H177*T177*8+I177*T177*7+J177*T177*6+K177*T177*5+L177*T177*4+M177*T177*3+N177*T177*2+O177*T177*1)/12/13*Y177</f>
        <v>76.020943807012713</v>
      </c>
      <c r="AC177" s="24">
        <v>6856.6768645969096</v>
      </c>
      <c r="AD177" s="21">
        <v>6855.9268645969096</v>
      </c>
      <c r="AE177" s="21">
        <v>6855.1768645969096</v>
      </c>
      <c r="AF177" s="21">
        <v>6854.4268645969096</v>
      </c>
      <c r="AG177" s="21">
        <v>6853.6768645969096</v>
      </c>
      <c r="AH177" s="21">
        <v>6852.9268645969096</v>
      </c>
      <c r="AI177" s="21">
        <v>6852.1768645969096</v>
      </c>
      <c r="AJ177" s="21">
        <v>6851.4268645969096</v>
      </c>
      <c r="AK177" s="21">
        <v>6850.6768645969096</v>
      </c>
      <c r="AL177" s="21">
        <v>6849.9268645969096</v>
      </c>
      <c r="AM177" s="21">
        <v>6849.1768645969096</v>
      </c>
      <c r="AN177" s="21">
        <v>6848.4268645969096</v>
      </c>
      <c r="AO177" s="21">
        <v>6926.5105415786893</v>
      </c>
      <c r="AQ177" s="25">
        <v>2.46E-2</v>
      </c>
      <c r="AR177" s="4">
        <v>4.8399999999999999E-2</v>
      </c>
      <c r="AS177" s="4">
        <f t="shared" ref="AS177:AS183" si="336">+AR177-AQ177</f>
        <v>2.3799999999999998E-2</v>
      </c>
      <c r="AU177" s="21" cm="1">
        <f t="array" ref="AU177">SUMPRODUCT(AC177:AN177*AQ177/12)</f>
        <v>168.57277586908398</v>
      </c>
      <c r="AV177" s="21" cm="1">
        <f t="array" ref="AV177">SUMPRODUCT(AC177:AN177*AR177/12)</f>
        <v>331.66351024649038</v>
      </c>
      <c r="AW177" s="21">
        <f t="shared" ref="AW177:AW183" si="337">+AV177-AU177</f>
        <v>163.09073437740639</v>
      </c>
      <c r="AX177" s="26">
        <v>0.97645099999999996</v>
      </c>
      <c r="AY177" s="21">
        <f t="shared" ref="AY177:AY183" si="338">+AX177*AW177</f>
        <v>159.25011067355285</v>
      </c>
      <c r="AZ177" s="21">
        <f t="shared" ref="AZ177:AZ183" si="339">(AC177*AS177*12+AD177*AS177*11+AE177*AS177*10+AF177*AS177*9+AG177*AS177*8+AH177*AS177*7+AI177*AS177*6+AJ177*AS177*5+AK177*AS177*4+AL177*AS177*3+AM177*AS177*2+AN177*AS177*1)/12/13*AX177+X177*AX177</f>
        <v>232.51993152540433</v>
      </c>
      <c r="BA177" s="1"/>
      <c r="BB177" s="24">
        <v>6926.5105415786893</v>
      </c>
      <c r="BC177" s="21">
        <v>6925.7605415786893</v>
      </c>
      <c r="BD177" s="21">
        <v>6925.0105415786893</v>
      </c>
      <c r="BE177" s="21">
        <v>6924.2605415786893</v>
      </c>
      <c r="BF177" s="21">
        <v>6923.5105415786893</v>
      </c>
      <c r="BG177" s="21">
        <v>6922.7605415786893</v>
      </c>
      <c r="BH177" s="21">
        <v>6922.0105415786893</v>
      </c>
      <c r="BI177" s="21">
        <v>6921.2605415786893</v>
      </c>
      <c r="BJ177" s="21">
        <v>6920.5105415786893</v>
      </c>
      <c r="BK177" s="21">
        <v>6919.7605415786893</v>
      </c>
      <c r="BL177" s="21">
        <v>6919.0105415786893</v>
      </c>
      <c r="BM177" s="21">
        <v>6918.2605415786893</v>
      </c>
      <c r="BN177" s="21">
        <v>6989.8905190690102</v>
      </c>
      <c r="BP177" s="25">
        <v>2.46E-2</v>
      </c>
      <c r="BQ177" s="4">
        <v>4.8399999999999999E-2</v>
      </c>
      <c r="BR177" s="4">
        <f t="shared" ref="BR177:BR183" si="340">+BQ177-BP177</f>
        <v>2.3799999999999998E-2</v>
      </c>
      <c r="BT177" s="21" cm="1">
        <f t="array" ref="BT177">SUMPRODUCT(BB177:BM177*BP177/12)</f>
        <v>170.29068432283574</v>
      </c>
      <c r="BU177" s="21" cm="1">
        <f t="array" ref="BU177">SUMPRODUCT(BB177:BM177*BQ177/12)</f>
        <v>335.0434602124086</v>
      </c>
      <c r="BV177" s="21">
        <f t="shared" ref="BV177:BV183" si="341">+BU177-BT177</f>
        <v>164.75277588957286</v>
      </c>
      <c r="BW177" s="26">
        <v>0.97792299999999999</v>
      </c>
      <c r="BX177" s="21">
        <f t="shared" ref="BX177:BX183" si="342">+BW177*BV177</f>
        <v>161.11552885625875</v>
      </c>
      <c r="BY177" s="21">
        <f t="shared" ref="BY177:BY183" si="343">(BB177*BR177*12+BC177*BR177*11+BD177*BR177*10+BE177*BR177*9+BF177*BR177*8+BG177*BR177*7+BH177*BR177*6+BI177*BR177*5+BJ177*BR177*4+BK177*BR177*3+BL177*BR177*2+BM177*BR177*1)/12/13*BW177+(AW177*BW177)+(X177*BW177)</f>
        <v>393.17330989556638</v>
      </c>
      <c r="BZ177" s="1"/>
    </row>
    <row r="178" spans="1:78" s="21" customFormat="1" x14ac:dyDescent="0.2">
      <c r="A178" s="21">
        <f t="shared" si="258"/>
        <v>172</v>
      </c>
      <c r="B178" s="1" t="s">
        <v>163</v>
      </c>
      <c r="C178" s="22"/>
      <c r="D178" s="24">
        <v>920.31</v>
      </c>
      <c r="E178" s="21">
        <v>920.31</v>
      </c>
      <c r="F178" s="21">
        <v>920.31</v>
      </c>
      <c r="G178" s="21">
        <v>920.31</v>
      </c>
      <c r="H178" s="21">
        <v>920.31</v>
      </c>
      <c r="I178" s="21">
        <v>920.31</v>
      </c>
      <c r="J178" s="21">
        <v>920.31</v>
      </c>
      <c r="K178" s="21">
        <v>920.31</v>
      </c>
      <c r="L178" s="21">
        <v>920.31</v>
      </c>
      <c r="M178" s="21">
        <v>920.31</v>
      </c>
      <c r="N178" s="21">
        <v>920.31</v>
      </c>
      <c r="O178" s="21">
        <v>920.31</v>
      </c>
      <c r="P178" s="21">
        <v>920.31</v>
      </c>
      <c r="R178" s="25">
        <v>6.6000000000000003E-2</v>
      </c>
      <c r="S178" s="4">
        <v>2.6600000000000002E-2</v>
      </c>
      <c r="T178" s="4">
        <f t="shared" si="332"/>
        <v>-3.9400000000000004E-2</v>
      </c>
      <c r="V178" s="21" cm="1">
        <f t="array" ref="V178">SUMPRODUCT(D178:O178*R178/12)</f>
        <v>60.740460000000013</v>
      </c>
      <c r="W178" s="21" cm="1">
        <f t="array" ref="W178">SUMPRODUCT(D178:O178*S178/12)</f>
        <v>24.480246000000005</v>
      </c>
      <c r="X178" s="21">
        <f t="shared" si="333"/>
        <v>-36.260214000000005</v>
      </c>
      <c r="Y178" s="26">
        <v>0.97631551540553974</v>
      </c>
      <c r="Z178" s="21">
        <f t="shared" si="334"/>
        <v>-35.401409520125171</v>
      </c>
      <c r="AA178" s="21">
        <f t="shared" si="335"/>
        <v>-17.700704760062582</v>
      </c>
      <c r="AC178" s="24">
        <v>920.31</v>
      </c>
      <c r="AD178" s="21">
        <v>920.31</v>
      </c>
      <c r="AE178" s="21">
        <v>920.31</v>
      </c>
      <c r="AF178" s="21">
        <v>920.31</v>
      </c>
      <c r="AG178" s="21">
        <v>920.31</v>
      </c>
      <c r="AH178" s="21">
        <v>920.31</v>
      </c>
      <c r="AI178" s="21">
        <v>920.31</v>
      </c>
      <c r="AJ178" s="21">
        <v>920.31</v>
      </c>
      <c r="AK178" s="21">
        <v>920.31</v>
      </c>
      <c r="AL178" s="21">
        <v>920.31</v>
      </c>
      <c r="AM178" s="21">
        <v>920.31</v>
      </c>
      <c r="AN178" s="21">
        <v>920.31</v>
      </c>
      <c r="AO178" s="21">
        <v>920.31</v>
      </c>
      <c r="AQ178" s="25">
        <v>6.6000000000000003E-2</v>
      </c>
      <c r="AR178" s="4">
        <v>2.6600000000000002E-2</v>
      </c>
      <c r="AS178" s="4">
        <f t="shared" si="336"/>
        <v>-3.9400000000000004E-2</v>
      </c>
      <c r="AU178" s="21" cm="1">
        <f t="array" ref="AU178">SUMPRODUCT(AC178:AN178*AQ178/12)</f>
        <v>60.740460000000013</v>
      </c>
      <c r="AV178" s="21" cm="1">
        <f t="array" ref="AV178">SUMPRODUCT(AC178:AN178*AR178/12)</f>
        <v>24.480246000000005</v>
      </c>
      <c r="AW178" s="21">
        <f t="shared" si="337"/>
        <v>-36.260214000000005</v>
      </c>
      <c r="AX178" s="26">
        <v>0.97645099999999996</v>
      </c>
      <c r="AY178" s="21">
        <f t="shared" si="338"/>
        <v>-35.406322220514006</v>
      </c>
      <c r="AZ178" s="21">
        <f t="shared" si="339"/>
        <v>-53.109483330771006</v>
      </c>
      <c r="BA178" s="1"/>
      <c r="BB178" s="24">
        <v>920.31</v>
      </c>
      <c r="BC178" s="21">
        <v>920.31</v>
      </c>
      <c r="BD178" s="21">
        <v>920.31</v>
      </c>
      <c r="BE178" s="21">
        <v>920.31</v>
      </c>
      <c r="BF178" s="21">
        <v>920.31</v>
      </c>
      <c r="BG178" s="21">
        <v>920.31</v>
      </c>
      <c r="BH178" s="21">
        <v>920.31</v>
      </c>
      <c r="BI178" s="21">
        <v>920.31</v>
      </c>
      <c r="BJ178" s="21">
        <v>920.31</v>
      </c>
      <c r="BK178" s="21">
        <v>920.31</v>
      </c>
      <c r="BL178" s="21">
        <v>920.31</v>
      </c>
      <c r="BM178" s="21">
        <v>920.31</v>
      </c>
      <c r="BN178" s="21">
        <v>920.31</v>
      </c>
      <c r="BP178" s="25">
        <v>6.6000000000000003E-2</v>
      </c>
      <c r="BQ178" s="4">
        <v>2.6600000000000002E-2</v>
      </c>
      <c r="BR178" s="4">
        <f t="shared" si="340"/>
        <v>-3.9400000000000004E-2</v>
      </c>
      <c r="BT178" s="21" cm="1">
        <f t="array" ref="BT178">SUMPRODUCT(BB178:BM178*BP178/12)</f>
        <v>60.740460000000013</v>
      </c>
      <c r="BU178" s="21" cm="1">
        <f t="array" ref="BU178">SUMPRODUCT(BB178:BM178*BQ178/12)</f>
        <v>24.480246000000005</v>
      </c>
      <c r="BV178" s="21">
        <f t="shared" si="341"/>
        <v>-36.260214000000005</v>
      </c>
      <c r="BW178" s="26">
        <v>0.97792299999999999</v>
      </c>
      <c r="BX178" s="21">
        <f t="shared" si="342"/>
        <v>-35.459697255522002</v>
      </c>
      <c r="BY178" s="21">
        <f t="shared" si="343"/>
        <v>-88.649243138805005</v>
      </c>
      <c r="BZ178" s="1"/>
    </row>
    <row r="179" spans="1:78" s="21" customFormat="1" x14ac:dyDescent="0.2">
      <c r="A179" s="21">
        <f t="shared" si="258"/>
        <v>173</v>
      </c>
      <c r="B179" s="1" t="s">
        <v>164</v>
      </c>
      <c r="C179" s="22"/>
      <c r="D179" s="24">
        <v>5298.5771706924215</v>
      </c>
      <c r="E179" s="21">
        <v>5292.3671706924215</v>
      </c>
      <c r="F179" s="21">
        <v>5286.1571706924215</v>
      </c>
      <c r="G179" s="21">
        <v>5303.8894122933216</v>
      </c>
      <c r="H179" s="21">
        <v>5333.3424363731483</v>
      </c>
      <c r="I179" s="21">
        <v>5327.1324363731483</v>
      </c>
      <c r="J179" s="21">
        <v>5320.9224363731482</v>
      </c>
      <c r="K179" s="21">
        <v>5314.7124363731482</v>
      </c>
      <c r="L179" s="21">
        <v>5308.5024363731482</v>
      </c>
      <c r="M179" s="21">
        <v>5302.2924363731481</v>
      </c>
      <c r="N179" s="21">
        <v>5296.0824363731481</v>
      </c>
      <c r="O179" s="21">
        <v>5289.872436373148</v>
      </c>
      <c r="P179" s="21">
        <v>5333.1928973293434</v>
      </c>
      <c r="R179" s="25">
        <v>-5.5800000000000002E-2</v>
      </c>
      <c r="S179" s="4">
        <v>7.0499999999999993E-2</v>
      </c>
      <c r="T179" s="4">
        <f t="shared" si="332"/>
        <v>0.1263</v>
      </c>
      <c r="V179" s="21" cm="1">
        <f t="array" ref="V179">SUMPRODUCT(D179:O179*R179/12)</f>
        <v>-296.08340443140435</v>
      </c>
      <c r="W179" s="21" cm="1">
        <f t="array" ref="W179">SUMPRODUCT(D179:O179*S179/12)</f>
        <v>374.08387119021506</v>
      </c>
      <c r="X179" s="21">
        <f t="shared" si="333"/>
        <v>670.16727562161941</v>
      </c>
      <c r="Y179" s="26">
        <v>0.97631551540553974</v>
      </c>
      <c r="Z179" s="21">
        <f t="shared" si="334"/>
        <v>654.29470910644773</v>
      </c>
      <c r="AA179" s="21">
        <f t="shared" si="335"/>
        <v>327.14277107042</v>
      </c>
      <c r="AC179" s="24">
        <v>5333.1928973293434</v>
      </c>
      <c r="AD179" s="21">
        <v>5326.9828973293434</v>
      </c>
      <c r="AE179" s="21">
        <v>5320.7728973293433</v>
      </c>
      <c r="AF179" s="21">
        <v>5314.5628973293433</v>
      </c>
      <c r="AG179" s="21">
        <v>5308.3528973293433</v>
      </c>
      <c r="AH179" s="21">
        <v>5302.1428973293432</v>
      </c>
      <c r="AI179" s="21">
        <v>5295.9328973293432</v>
      </c>
      <c r="AJ179" s="21">
        <v>5289.7228973293431</v>
      </c>
      <c r="AK179" s="21">
        <v>5283.5128973293431</v>
      </c>
      <c r="AL179" s="21">
        <v>5277.3028973293431</v>
      </c>
      <c r="AM179" s="21">
        <v>5271.092897329343</v>
      </c>
      <c r="AN179" s="21">
        <v>5264.8828973293439</v>
      </c>
      <c r="AO179" s="21">
        <v>5276.504256991806</v>
      </c>
      <c r="AQ179" s="25">
        <v>-5.5800000000000002E-2</v>
      </c>
      <c r="AR179" s="4">
        <v>7.0499999999999993E-2</v>
      </c>
      <c r="AS179" s="4">
        <f t="shared" si="336"/>
        <v>0.1263</v>
      </c>
      <c r="AU179" s="21" cm="1">
        <f t="array" ref="AU179">SUMPRODUCT(AC179:AN179*AQ179/12)</f>
        <v>-295.68631467097737</v>
      </c>
      <c r="AV179" s="21" cm="1">
        <f t="array" ref="AV179">SUMPRODUCT(AC179:AN179*AR179/12)</f>
        <v>373.58217176171866</v>
      </c>
      <c r="AW179" s="21">
        <f t="shared" si="337"/>
        <v>669.26848643269602</v>
      </c>
      <c r="AX179" s="26">
        <v>0.97645099999999996</v>
      </c>
      <c r="AY179" s="21">
        <f t="shared" si="338"/>
        <v>653.50788284569239</v>
      </c>
      <c r="AZ179" s="21">
        <f t="shared" si="339"/>
        <v>981.84147976705231</v>
      </c>
      <c r="BA179" s="1"/>
      <c r="BB179" s="24">
        <v>5276.504256991806</v>
      </c>
      <c r="BC179" s="21">
        <v>5270.2942569918059</v>
      </c>
      <c r="BD179" s="21">
        <v>5264.0842569918059</v>
      </c>
      <c r="BE179" s="21">
        <v>5257.8742569918059</v>
      </c>
      <c r="BF179" s="21">
        <v>5251.6642569918058</v>
      </c>
      <c r="BG179" s="21">
        <v>5245.4542569918058</v>
      </c>
      <c r="BH179" s="21">
        <v>5239.2442569918057</v>
      </c>
      <c r="BI179" s="21">
        <v>5233.0342569918057</v>
      </c>
      <c r="BJ179" s="21">
        <v>5226.8242569918057</v>
      </c>
      <c r="BK179" s="21">
        <v>5220.6142569918056</v>
      </c>
      <c r="BL179" s="21">
        <v>5214.4042569918056</v>
      </c>
      <c r="BM179" s="21">
        <v>5208.1942569918056</v>
      </c>
      <c r="BN179" s="21">
        <v>5219.7008219945619</v>
      </c>
      <c r="BP179" s="25">
        <v>-5.5800000000000002E-2</v>
      </c>
      <c r="BQ179" s="4">
        <v>7.0499999999999993E-2</v>
      </c>
      <c r="BR179" s="4">
        <f t="shared" si="340"/>
        <v>0.1263</v>
      </c>
      <c r="BT179" s="21" cm="1">
        <f t="array" ref="BT179">SUMPRODUCT(BB179:BM179*BP179/12)</f>
        <v>-292.52308854014274</v>
      </c>
      <c r="BU179" s="21" cm="1">
        <f t="array" ref="BU179">SUMPRODUCT(BB179:BM179*BQ179/12)</f>
        <v>369.58562261792218</v>
      </c>
      <c r="BV179" s="21">
        <f t="shared" si="341"/>
        <v>662.10871115806492</v>
      </c>
      <c r="BW179" s="26">
        <v>0.97792299999999999</v>
      </c>
      <c r="BX179" s="21">
        <f t="shared" si="342"/>
        <v>647.49133714182835</v>
      </c>
      <c r="BY179" s="21">
        <f t="shared" si="343"/>
        <v>1634.3137975157247</v>
      </c>
      <c r="BZ179" s="1"/>
    </row>
    <row r="180" spans="1:78" s="21" customFormat="1" x14ac:dyDescent="0.2">
      <c r="A180" s="21">
        <f t="shared" si="258"/>
        <v>174</v>
      </c>
      <c r="B180" s="1" t="s">
        <v>165</v>
      </c>
      <c r="C180" s="22"/>
      <c r="D180" s="24">
        <v>30598.070375496387</v>
      </c>
      <c r="E180" s="21">
        <v>30543.120375496386</v>
      </c>
      <c r="F180" s="21">
        <v>30488.170375496389</v>
      </c>
      <c r="G180" s="21">
        <v>30566.210826190891</v>
      </c>
      <c r="H180" s="21">
        <v>30709.355963837759</v>
      </c>
      <c r="I180" s="21">
        <v>30654.405963837758</v>
      </c>
      <c r="J180" s="21">
        <v>30599.455963837758</v>
      </c>
      <c r="K180" s="21">
        <v>30544.505963837757</v>
      </c>
      <c r="L180" s="21">
        <v>30489.555963837756</v>
      </c>
      <c r="M180" s="21">
        <v>30434.605963837759</v>
      </c>
      <c r="N180" s="21">
        <v>30379.655963837758</v>
      </c>
      <c r="O180" s="21">
        <v>30324.705963837758</v>
      </c>
      <c r="P180" s="21">
        <v>30544.879673449948</v>
      </c>
      <c r="R180" s="25">
        <v>5.7800000000000004E-2</v>
      </c>
      <c r="S180" s="4">
        <v>4.2999999999999997E-2</v>
      </c>
      <c r="T180" s="4">
        <f t="shared" si="332"/>
        <v>-1.4800000000000008E-2</v>
      </c>
      <c r="V180" s="21" cm="1">
        <f t="array" ref="V180">SUMPRODUCT(D180:O180*R180/12)</f>
        <v>1764.4982647119573</v>
      </c>
      <c r="W180" s="21" cm="1">
        <f t="array" ref="W180">SUMPRODUCT(D180:O180*S180/12)</f>
        <v>1312.6890204604524</v>
      </c>
      <c r="X180" s="21">
        <f t="shared" si="333"/>
        <v>-451.80924425150488</v>
      </c>
      <c r="Y180" s="26">
        <v>0.97631551540553974</v>
      </c>
      <c r="Z180" s="21">
        <f t="shared" si="334"/>
        <v>-441.10837516639538</v>
      </c>
      <c r="AA180" s="21">
        <f t="shared" si="335"/>
        <v>-220.8221471355283</v>
      </c>
      <c r="AC180" s="24">
        <v>30544.879673449948</v>
      </c>
      <c r="AD180" s="21">
        <v>30489.929673449948</v>
      </c>
      <c r="AE180" s="21">
        <v>30434.979673449947</v>
      </c>
      <c r="AF180" s="21">
        <v>30380.02967344995</v>
      </c>
      <c r="AG180" s="21">
        <v>30325.079673449949</v>
      </c>
      <c r="AH180" s="21">
        <v>30270.129673449948</v>
      </c>
      <c r="AI180" s="21">
        <v>30215.179673449948</v>
      </c>
      <c r="AJ180" s="21">
        <v>30160.229673449947</v>
      </c>
      <c r="AK180" s="21">
        <v>30105.27967344995</v>
      </c>
      <c r="AL180" s="21">
        <v>30050.329673449949</v>
      </c>
      <c r="AM180" s="21">
        <v>29995.379673449948</v>
      </c>
      <c r="AN180" s="21">
        <v>29940.429673449948</v>
      </c>
      <c r="AO180" s="21">
        <v>29984.526395872021</v>
      </c>
      <c r="AQ180" s="25">
        <v>5.7800000000000004E-2</v>
      </c>
      <c r="AR180" s="4">
        <v>4.2999999999999997E-2</v>
      </c>
      <c r="AS180" s="4">
        <f t="shared" si="336"/>
        <v>-1.4800000000000008E-2</v>
      </c>
      <c r="AU180" s="21" cm="1">
        <f t="array" ref="AU180">SUMPRODUCT(AC180:AN180*AQ180/12)</f>
        <v>1748.0254401254072</v>
      </c>
      <c r="AV180" s="21" cm="1">
        <f t="array" ref="AV180">SUMPRODUCT(AC180:AN180*AR180/12)</f>
        <v>1300.4341509583478</v>
      </c>
      <c r="AW180" s="21">
        <f t="shared" si="337"/>
        <v>-447.59128916705936</v>
      </c>
      <c r="AX180" s="26">
        <v>0.97645099999999996</v>
      </c>
      <c r="AY180" s="21">
        <f t="shared" si="338"/>
        <v>-437.05096189846427</v>
      </c>
      <c r="AZ180" s="21">
        <f t="shared" si="339"/>
        <v>-660.42300213643</v>
      </c>
      <c r="BA180" s="1"/>
      <c r="BB180" s="24">
        <v>29984.526395872021</v>
      </c>
      <c r="BC180" s="21">
        <v>29929.57639587202</v>
      </c>
      <c r="BD180" s="21">
        <v>29874.626395872019</v>
      </c>
      <c r="BE180" s="21">
        <v>29819.676395872018</v>
      </c>
      <c r="BF180" s="21">
        <v>29764.726395872018</v>
      </c>
      <c r="BG180" s="21">
        <v>29709.776395872021</v>
      </c>
      <c r="BH180" s="21">
        <v>29654.82639587202</v>
      </c>
      <c r="BI180" s="21">
        <v>29599.876395872019</v>
      </c>
      <c r="BJ180" s="21">
        <v>29544.926395872018</v>
      </c>
      <c r="BK180" s="21">
        <v>29489.976395872018</v>
      </c>
      <c r="BL180" s="21">
        <v>29435.026395872021</v>
      </c>
      <c r="BM180" s="21">
        <v>29380.07639587202</v>
      </c>
      <c r="BN180" s="21">
        <v>29423.535475679579</v>
      </c>
      <c r="BP180" s="25">
        <v>5.7800000000000004E-2</v>
      </c>
      <c r="BQ180" s="4">
        <v>4.2999999999999997E-2</v>
      </c>
      <c r="BR180" s="4">
        <f t="shared" si="340"/>
        <v>-1.4800000000000008E-2</v>
      </c>
      <c r="BT180" s="21" cm="1">
        <f t="array" ref="BT180">SUMPRODUCT(BB180:BM180*BP180/12)</f>
        <v>1715.6370206814029</v>
      </c>
      <c r="BU180" s="21" cm="1">
        <f t="array" ref="BU180">SUMPRODUCT(BB180:BM180*BQ180/12)</f>
        <v>1276.3389600224966</v>
      </c>
      <c r="BV180" s="21">
        <f t="shared" si="341"/>
        <v>-439.29806065890625</v>
      </c>
      <c r="BW180" s="26">
        <v>0.97792299999999999</v>
      </c>
      <c r="BX180" s="21">
        <f t="shared" si="342"/>
        <v>-429.59967737373955</v>
      </c>
      <c r="BY180" s="21">
        <f t="shared" si="343"/>
        <v>-1095.0733367165508</v>
      </c>
      <c r="BZ180" s="1"/>
    </row>
    <row r="181" spans="1:78" s="21" customFormat="1" x14ac:dyDescent="0.2">
      <c r="A181" s="21">
        <f t="shared" si="258"/>
        <v>175</v>
      </c>
      <c r="B181" s="1" t="s">
        <v>166</v>
      </c>
      <c r="C181" s="22"/>
      <c r="D181" s="24">
        <v>6033.6176182272684</v>
      </c>
      <c r="E181" s="21">
        <v>6012.5176182272689</v>
      </c>
      <c r="F181" s="21">
        <v>5991.4176182272686</v>
      </c>
      <c r="G181" s="21">
        <v>5991.4525813296686</v>
      </c>
      <c r="H181" s="21">
        <v>6001.834040359754</v>
      </c>
      <c r="I181" s="21">
        <v>5980.7340403597445</v>
      </c>
      <c r="J181" s="21">
        <v>5959.6340403597451</v>
      </c>
      <c r="K181" s="21">
        <v>5938.5340403597447</v>
      </c>
      <c r="L181" s="21">
        <v>5917.4340403597444</v>
      </c>
      <c r="M181" s="21">
        <v>5896.3340403597449</v>
      </c>
      <c r="N181" s="21">
        <v>5875.2340403597445</v>
      </c>
      <c r="O181" s="21">
        <v>5854.1340403597451</v>
      </c>
      <c r="P181" s="21">
        <v>5876.7569499437286</v>
      </c>
      <c r="R181" s="25">
        <v>2.63E-2</v>
      </c>
      <c r="S181" s="4">
        <v>5.4299999999999994E-2</v>
      </c>
      <c r="T181" s="4">
        <f t="shared" si="332"/>
        <v>2.7999999999999994E-2</v>
      </c>
      <c r="V181" s="21" cm="1">
        <f t="array" ref="V181">SUMPRODUCT(D181:O181*R181/12)</f>
        <v>156.60089042156605</v>
      </c>
      <c r="W181" s="21" cm="1">
        <f t="array" ref="W181">SUMPRODUCT(D181:O181*S181/12)</f>
        <v>323.32427185897473</v>
      </c>
      <c r="X181" s="21">
        <f t="shared" si="333"/>
        <v>166.72338143740868</v>
      </c>
      <c r="Y181" s="26">
        <v>0.97631551540553974</v>
      </c>
      <c r="Z181" s="21">
        <f t="shared" si="334"/>
        <v>162.77462407821804</v>
      </c>
      <c r="AA181" s="21">
        <f t="shared" si="335"/>
        <v>81.777786239583648</v>
      </c>
      <c r="AC181" s="24">
        <v>5876.7569499437286</v>
      </c>
      <c r="AD181" s="21">
        <v>5855.6569499437292</v>
      </c>
      <c r="AE181" s="21">
        <v>5834.5569499437288</v>
      </c>
      <c r="AF181" s="21">
        <v>5813.4569499437284</v>
      </c>
      <c r="AG181" s="21">
        <v>5792.356949943729</v>
      </c>
      <c r="AH181" s="21">
        <v>5771.2569499437286</v>
      </c>
      <c r="AI181" s="21">
        <v>5750.1569499437292</v>
      </c>
      <c r="AJ181" s="21">
        <v>5729.0569499437288</v>
      </c>
      <c r="AK181" s="21">
        <v>5707.9569499437284</v>
      </c>
      <c r="AL181" s="21">
        <v>5686.856949943729</v>
      </c>
      <c r="AM181" s="21">
        <v>5665.7569499437286</v>
      </c>
      <c r="AN181" s="21">
        <v>5644.6569499437292</v>
      </c>
      <c r="AO181" s="21">
        <v>5639.2975449478981</v>
      </c>
      <c r="AQ181" s="25">
        <v>2.63E-2</v>
      </c>
      <c r="AR181" s="4">
        <v>5.4299999999999994E-2</v>
      </c>
      <c r="AS181" s="4">
        <f t="shared" si="336"/>
        <v>2.7999999999999994E-2</v>
      </c>
      <c r="AU181" s="21" cm="1">
        <f t="array" ref="AU181">SUMPRODUCT(AC181:AN181*AQ181/12)</f>
        <v>151.50659278352006</v>
      </c>
      <c r="AV181" s="21" cm="1">
        <f t="array" ref="AV181">SUMPRODUCT(AC181:AN181*AR181/12)</f>
        <v>312.80638738194449</v>
      </c>
      <c r="AW181" s="21">
        <f t="shared" si="337"/>
        <v>161.29979459842443</v>
      </c>
      <c r="AX181" s="26">
        <v>0.97645099999999996</v>
      </c>
      <c r="AY181" s="21">
        <f t="shared" si="338"/>
        <v>157.50134573542613</v>
      </c>
      <c r="AZ181" s="21">
        <f t="shared" si="339"/>
        <v>242.07669870888549</v>
      </c>
      <c r="BA181" s="1"/>
      <c r="BB181" s="24">
        <v>5639.2975449478981</v>
      </c>
      <c r="BC181" s="21">
        <v>5618.1975449478978</v>
      </c>
      <c r="BD181" s="21">
        <v>5597.0975449478983</v>
      </c>
      <c r="BE181" s="21">
        <v>5575.9975449478979</v>
      </c>
      <c r="BF181" s="21">
        <v>5554.8975449478976</v>
      </c>
      <c r="BG181" s="21">
        <v>5533.7975449478981</v>
      </c>
      <c r="BH181" s="21">
        <v>5512.6975449478878</v>
      </c>
      <c r="BI181" s="21">
        <v>5491.5975449478874</v>
      </c>
      <c r="BJ181" s="21">
        <v>5470.4975449478879</v>
      </c>
      <c r="BK181" s="21">
        <v>5449.3975449478876</v>
      </c>
      <c r="BL181" s="21">
        <v>5428.2975449478881</v>
      </c>
      <c r="BM181" s="21">
        <v>5407.1975449478878</v>
      </c>
      <c r="BN181" s="21">
        <v>5401.7368052091515</v>
      </c>
      <c r="BP181" s="25">
        <v>2.63E-2</v>
      </c>
      <c r="BQ181" s="4">
        <v>5.4299999999999994E-2</v>
      </c>
      <c r="BR181" s="4">
        <f t="shared" si="340"/>
        <v>2.7999999999999994E-2</v>
      </c>
      <c r="BT181" s="21" cm="1">
        <f t="array" ref="BT181">SUMPRODUCT(BB181:BM181*BP181/12)</f>
        <v>145.26141043212959</v>
      </c>
      <c r="BU181" s="21" cm="1">
        <f t="array" ref="BU181">SUMPRODUCT(BB181:BM181*BQ181/12)</f>
        <v>299.91234169067059</v>
      </c>
      <c r="BV181" s="21">
        <f t="shared" si="341"/>
        <v>154.65093125854099</v>
      </c>
      <c r="BW181" s="26">
        <v>0.97792299999999999</v>
      </c>
      <c r="BX181" s="21">
        <f t="shared" si="342"/>
        <v>151.23670264914617</v>
      </c>
      <c r="BY181" s="21">
        <f t="shared" si="343"/>
        <v>396.92937020242982</v>
      </c>
      <c r="BZ181" s="1"/>
    </row>
    <row r="182" spans="1:78" s="21" customFormat="1" x14ac:dyDescent="0.2">
      <c r="A182" s="21">
        <f t="shared" si="258"/>
        <v>176</v>
      </c>
      <c r="B182" s="1" t="s">
        <v>167</v>
      </c>
      <c r="C182" s="22"/>
      <c r="D182" s="24">
        <v>6260.2479793562034</v>
      </c>
      <c r="E182" s="21">
        <v>6257.1579793562032</v>
      </c>
      <c r="F182" s="21">
        <v>6254.0679793562031</v>
      </c>
      <c r="G182" s="21">
        <v>6277.6040257955028</v>
      </c>
      <c r="H182" s="21">
        <v>6314.1746954664513</v>
      </c>
      <c r="I182" s="21">
        <v>6311.0846954664512</v>
      </c>
      <c r="J182" s="21">
        <v>6307.994695466451</v>
      </c>
      <c r="K182" s="21">
        <v>6304.9046954664509</v>
      </c>
      <c r="L182" s="21">
        <v>6301.8146954664517</v>
      </c>
      <c r="M182" s="21">
        <v>6298.7246954664515</v>
      </c>
      <c r="N182" s="21">
        <v>6295.6346954664514</v>
      </c>
      <c r="O182" s="21">
        <v>6292.5446954664512</v>
      </c>
      <c r="P182" s="21">
        <v>6344.5372719253746</v>
      </c>
      <c r="R182" s="25">
        <v>5.2300000000000006E-2</v>
      </c>
      <c r="S182" s="4">
        <v>4.2699999999999995E-2</v>
      </c>
      <c r="T182" s="4">
        <f t="shared" si="332"/>
        <v>-9.6000000000000113E-3</v>
      </c>
      <c r="V182" s="21" cm="1">
        <f t="array" ref="V182">SUMPRODUCT(D182:O182*R182/12)</f>
        <v>328.94937284110472</v>
      </c>
      <c r="W182" s="21" cm="1">
        <f t="array" ref="W182">SUMPRODUCT(D182:O182*S182/12)</f>
        <v>268.56860841902812</v>
      </c>
      <c r="X182" s="21">
        <f t="shared" si="333"/>
        <v>-60.380764422076595</v>
      </c>
      <c r="Y182" s="26">
        <v>0.97631551540553974</v>
      </c>
      <c r="Z182" s="21">
        <f t="shared" si="334"/>
        <v>-58.950677137320184</v>
      </c>
      <c r="AA182" s="21">
        <f t="shared" si="335"/>
        <v>-29.442164728780991</v>
      </c>
      <c r="AC182" s="24">
        <v>6344.5372719253746</v>
      </c>
      <c r="AD182" s="21">
        <v>6341.4472719253745</v>
      </c>
      <c r="AE182" s="21">
        <v>6338.3572719253752</v>
      </c>
      <c r="AF182" s="21">
        <v>6335.2672719253751</v>
      </c>
      <c r="AG182" s="21">
        <v>6332.177271925375</v>
      </c>
      <c r="AH182" s="21">
        <v>6329.0872719253748</v>
      </c>
      <c r="AI182" s="21">
        <v>6325.9972719253747</v>
      </c>
      <c r="AJ182" s="21">
        <v>6322.9072719253745</v>
      </c>
      <c r="AK182" s="21">
        <v>6319.8172719253753</v>
      </c>
      <c r="AL182" s="21">
        <v>6316.7272719253751</v>
      </c>
      <c r="AM182" s="21">
        <v>6313.637271925375</v>
      </c>
      <c r="AN182" s="21">
        <v>6310.5472719253748</v>
      </c>
      <c r="AO182" s="21">
        <v>6327.2874373026525</v>
      </c>
      <c r="AQ182" s="25">
        <v>5.2300000000000006E-2</v>
      </c>
      <c r="AR182" s="4">
        <v>4.2699999999999995E-2</v>
      </c>
      <c r="AS182" s="4">
        <f t="shared" si="336"/>
        <v>-9.6000000000000113E-3</v>
      </c>
      <c r="AU182" s="21" cm="1">
        <f t="array" ref="AU182">SUMPRODUCT(AC182:AN182*AQ182/12)</f>
        <v>330.93046082169712</v>
      </c>
      <c r="AV182" s="21" cm="1">
        <f t="array" ref="AV182">SUMPRODUCT(AC182:AN182*AR182/12)</f>
        <v>270.18605501121345</v>
      </c>
      <c r="AW182" s="21">
        <f t="shared" si="337"/>
        <v>-60.74440581048367</v>
      </c>
      <c r="AX182" s="26">
        <v>0.97645099999999996</v>
      </c>
      <c r="AY182" s="21">
        <f t="shared" si="338"/>
        <v>-59.31393579805259</v>
      </c>
      <c r="AZ182" s="21">
        <f t="shared" si="339"/>
        <v>-88.642377355319411</v>
      </c>
      <c r="BA182" s="1"/>
      <c r="BB182" s="24">
        <v>6327.2874373026525</v>
      </c>
      <c r="BC182" s="21">
        <v>6324.1974373026524</v>
      </c>
      <c r="BD182" s="21">
        <v>6321.1074373026531</v>
      </c>
      <c r="BE182" s="21">
        <v>6318.017437302653</v>
      </c>
      <c r="BF182" s="21">
        <v>6314.9274373026528</v>
      </c>
      <c r="BG182" s="21">
        <v>6311.8374373026527</v>
      </c>
      <c r="BH182" s="21">
        <v>6308.7474373026525</v>
      </c>
      <c r="BI182" s="21">
        <v>6305.6574373026524</v>
      </c>
      <c r="BJ182" s="21">
        <v>6302.5674373026532</v>
      </c>
      <c r="BK182" s="21">
        <v>6299.477437302653</v>
      </c>
      <c r="BL182" s="21">
        <v>6296.3874373026529</v>
      </c>
      <c r="BM182" s="21">
        <v>6293.2974373026527</v>
      </c>
      <c r="BN182" s="21">
        <v>6309.909940116363</v>
      </c>
      <c r="BP182" s="25">
        <v>5.2300000000000006E-2</v>
      </c>
      <c r="BQ182" s="4">
        <v>4.2699999999999995E-2</v>
      </c>
      <c r="BR182" s="4">
        <f t="shared" si="340"/>
        <v>-9.6000000000000113E-3</v>
      </c>
      <c r="BT182" s="21" cm="1">
        <f t="array" ref="BT182">SUMPRODUCT(BB182:BM182*BP182/12)</f>
        <v>330.02829447092881</v>
      </c>
      <c r="BU182" s="21" cm="1">
        <f t="array" ref="BU182">SUMPRODUCT(BB182:BM182*BQ182/12)</f>
        <v>269.44948707282327</v>
      </c>
      <c r="BV182" s="21">
        <f t="shared" si="341"/>
        <v>-60.578807398105539</v>
      </c>
      <c r="BW182" s="26">
        <v>0.97792299999999999</v>
      </c>
      <c r="BX182" s="21">
        <f t="shared" si="342"/>
        <v>-59.241409067177564</v>
      </c>
      <c r="BY182" s="21">
        <f t="shared" si="343"/>
        <v>-148.0983860651408</v>
      </c>
      <c r="BZ182" s="1"/>
    </row>
    <row r="183" spans="1:78" s="21" customFormat="1" x14ac:dyDescent="0.2">
      <c r="A183" s="21">
        <f t="shared" si="258"/>
        <v>177</v>
      </c>
      <c r="B183" s="1" t="s">
        <v>168</v>
      </c>
      <c r="C183" s="22"/>
      <c r="D183" s="24">
        <v>1918.3006910772883</v>
      </c>
      <c r="E183" s="21">
        <v>1916.2006910772882</v>
      </c>
      <c r="F183" s="21">
        <v>1914.1006910772883</v>
      </c>
      <c r="G183" s="21">
        <v>1920.315360754588</v>
      </c>
      <c r="H183" s="21">
        <v>1930.6004276944441</v>
      </c>
      <c r="I183" s="21">
        <v>1928.5004276944442</v>
      </c>
      <c r="J183" s="21">
        <v>1926.400427694444</v>
      </c>
      <c r="K183" s="21">
        <v>1924.3004276944441</v>
      </c>
      <c r="L183" s="21">
        <v>1922.200427694444</v>
      </c>
      <c r="M183" s="21">
        <v>1920.1004276944441</v>
      </c>
      <c r="N183" s="21">
        <v>1918.0004276944442</v>
      </c>
      <c r="O183" s="21">
        <v>1915.900427694444</v>
      </c>
      <c r="P183" s="21">
        <v>1931.0013827545449</v>
      </c>
      <c r="R183" s="25">
        <v>5.5099999999999996E-2</v>
      </c>
      <c r="S183" s="4">
        <v>3.8100000000000002E-2</v>
      </c>
      <c r="T183" s="4">
        <f t="shared" si="332"/>
        <v>-1.6999999999999994E-2</v>
      </c>
      <c r="V183" s="21" cm="1">
        <f t="array" ref="V183">SUMPRODUCT(D183:O183*R183/12)</f>
        <v>105.86051159503037</v>
      </c>
      <c r="W183" s="21" cm="1">
        <f t="array" ref="W183">SUMPRODUCT(D183:O183*S183/12)</f>
        <v>73.199373716345875</v>
      </c>
      <c r="X183" s="21">
        <f t="shared" si="333"/>
        <v>-32.661137878684499</v>
      </c>
      <c r="Y183" s="26">
        <v>0.97631551540553974</v>
      </c>
      <c r="Z183" s="21">
        <f t="shared" si="334"/>
        <v>-31.887575661759254</v>
      </c>
      <c r="AA183" s="21">
        <f t="shared" si="335"/>
        <v>-15.942712288547046</v>
      </c>
      <c r="AC183" s="24">
        <v>1931.0013827545449</v>
      </c>
      <c r="AD183" s="21">
        <v>1928.901382754545</v>
      </c>
      <c r="AE183" s="21">
        <v>1926.8013827545449</v>
      </c>
      <c r="AF183" s="21">
        <v>1924.701382754545</v>
      </c>
      <c r="AG183" s="21">
        <v>1922.6013827545451</v>
      </c>
      <c r="AH183" s="21">
        <v>1920.5013827545449</v>
      </c>
      <c r="AI183" s="21">
        <v>1918.401382754545</v>
      </c>
      <c r="AJ183" s="21">
        <v>1916.3013827545449</v>
      </c>
      <c r="AK183" s="21">
        <v>1914.201382754545</v>
      </c>
      <c r="AL183" s="21">
        <v>1912.1013827545451</v>
      </c>
      <c r="AM183" s="21">
        <v>1910.0013827545449</v>
      </c>
      <c r="AN183" s="21">
        <v>1907.901382754545</v>
      </c>
      <c r="AO183" s="21">
        <v>1911.9938633067811</v>
      </c>
      <c r="AQ183" s="25">
        <v>5.5099999999999996E-2</v>
      </c>
      <c r="AR183" s="4">
        <v>3.8100000000000002E-2</v>
      </c>
      <c r="AS183" s="4">
        <f t="shared" si="336"/>
        <v>-1.6999999999999994E-2</v>
      </c>
      <c r="AU183" s="21" cm="1">
        <f t="array" ref="AU183">SUMPRODUCT(AC183:AN183*AQ183/12)</f>
        <v>105.76177118977542</v>
      </c>
      <c r="AV183" s="21" cm="1">
        <f t="array" ref="AV183">SUMPRODUCT(AC183:AN183*AR183/12)</f>
        <v>73.131097682948166</v>
      </c>
      <c r="AW183" s="21">
        <f t="shared" si="337"/>
        <v>-32.63067350682725</v>
      </c>
      <c r="AX183" s="26">
        <v>0.97645099999999996</v>
      </c>
      <c r="AY183" s="21">
        <f t="shared" si="338"/>
        <v>-31.862253776414974</v>
      </c>
      <c r="AZ183" s="21">
        <f t="shared" si="339"/>
        <v>-47.855081989961846</v>
      </c>
      <c r="BA183" s="1"/>
      <c r="BB183" s="24">
        <v>1911.9938633067811</v>
      </c>
      <c r="BC183" s="21">
        <v>1909.893863306781</v>
      </c>
      <c r="BD183" s="21">
        <v>1907.7938633067811</v>
      </c>
      <c r="BE183" s="21">
        <v>1905.6938633067809</v>
      </c>
      <c r="BF183" s="21">
        <v>1903.593863306781</v>
      </c>
      <c r="BG183" s="21">
        <v>1901.4938633067811</v>
      </c>
      <c r="BH183" s="21">
        <v>1899.393863306781</v>
      </c>
      <c r="BI183" s="21">
        <v>1897.2938633067811</v>
      </c>
      <c r="BJ183" s="21">
        <v>1895.1938633067809</v>
      </c>
      <c r="BK183" s="21">
        <v>1893.093863306781</v>
      </c>
      <c r="BL183" s="21">
        <v>1890.9938633067811</v>
      </c>
      <c r="BM183" s="21">
        <v>1888.893863306781</v>
      </c>
      <c r="BN183" s="21">
        <v>1892.9464779311691</v>
      </c>
      <c r="BP183" s="25">
        <v>5.5099999999999996E-2</v>
      </c>
      <c r="BQ183" s="4">
        <v>3.8100000000000002E-2</v>
      </c>
      <c r="BR183" s="4">
        <f t="shared" si="340"/>
        <v>-1.6999999999999994E-2</v>
      </c>
      <c r="BT183" s="21" cm="1">
        <f t="array" ref="BT183">SUMPRODUCT(BB183:BM183*BP183/12)</f>
        <v>104.71445686820361</v>
      </c>
      <c r="BU183" s="21" cm="1">
        <f t="array" ref="BU183">SUMPRODUCT(BB183:BM183*BQ183/12)</f>
        <v>72.406911191988357</v>
      </c>
      <c r="BV183" s="21">
        <f t="shared" si="341"/>
        <v>-32.307545676215256</v>
      </c>
      <c r="BW183" s="26">
        <v>0.97792299999999999</v>
      </c>
      <c r="BX183" s="21">
        <f t="shared" si="342"/>
        <v>-31.594291990321452</v>
      </c>
      <c r="BY183" s="21">
        <f t="shared" si="343"/>
        <v>-79.679512590889544</v>
      </c>
      <c r="BZ183" s="1"/>
    </row>
    <row r="184" spans="1:78" s="21" customFormat="1" x14ac:dyDescent="0.2">
      <c r="A184" s="21">
        <f t="shared" si="258"/>
        <v>178</v>
      </c>
      <c r="B184" s="21" t="s">
        <v>169</v>
      </c>
      <c r="C184" s="22"/>
      <c r="D184" s="27">
        <f t="shared" ref="D184:P184" si="344">SUBTOTAL(9,D177:D183)</f>
        <v>57489.331649999847</v>
      </c>
      <c r="E184" s="28">
        <f t="shared" si="344"/>
        <v>57401.13164999985</v>
      </c>
      <c r="F184" s="28">
        <f t="shared" si="344"/>
        <v>57312.931649999846</v>
      </c>
      <c r="G184" s="28">
        <f t="shared" si="344"/>
        <v>57457.700819999853</v>
      </c>
      <c r="H184" s="28">
        <f t="shared" si="344"/>
        <v>57847.802819999844</v>
      </c>
      <c r="I184" s="28">
        <f t="shared" si="344"/>
        <v>57759.60281999984</v>
      </c>
      <c r="J184" s="28">
        <f t="shared" si="344"/>
        <v>57671.402819999836</v>
      </c>
      <c r="K184" s="28">
        <f t="shared" si="344"/>
        <v>57583.202819999831</v>
      </c>
      <c r="L184" s="28">
        <f t="shared" si="344"/>
        <v>57495.002819999841</v>
      </c>
      <c r="M184" s="28">
        <f t="shared" si="344"/>
        <v>57406.802819999837</v>
      </c>
      <c r="N184" s="28">
        <f t="shared" si="344"/>
        <v>57318.602819999833</v>
      </c>
      <c r="O184" s="28">
        <f t="shared" si="344"/>
        <v>57230.402819999836</v>
      </c>
      <c r="P184" s="28">
        <f t="shared" si="344"/>
        <v>57807.355039999849</v>
      </c>
      <c r="R184" s="4"/>
      <c r="S184" s="4"/>
      <c r="T184" s="4"/>
      <c r="V184" s="28">
        <f>SUBTOTAL(9,V177:V183)</f>
        <v>2282.3946820621818</v>
      </c>
      <c r="W184" s="28">
        <f>SUBTOTAL(9,W177:W183)</f>
        <v>2694.7398472189225</v>
      </c>
      <c r="X184" s="28">
        <f>SUBTOTAL(9,X177:X183)</f>
        <v>412.3451651567409</v>
      </c>
      <c r="Y184" s="26"/>
      <c r="Z184" s="28">
        <f>SUBTOTAL(9,Z177:Z183)</f>
        <v>402.57898244498585</v>
      </c>
      <c r="AA184" s="28">
        <f>SUBTOTAL(9,AA177:AA183)</f>
        <v>201.03377220409743</v>
      </c>
      <c r="AC184" s="27">
        <f t="shared" ref="AC184:AO184" si="345">SUBTOTAL(9,AC177:AC183)</f>
        <v>57807.355039999849</v>
      </c>
      <c r="AD184" s="28">
        <f t="shared" si="345"/>
        <v>57719.155039999845</v>
      </c>
      <c r="AE184" s="28">
        <f t="shared" si="345"/>
        <v>57630.955039999848</v>
      </c>
      <c r="AF184" s="28">
        <f t="shared" si="345"/>
        <v>57542.755039999851</v>
      </c>
      <c r="AG184" s="28">
        <f t="shared" si="345"/>
        <v>57454.555039999854</v>
      </c>
      <c r="AH184" s="28">
        <f t="shared" si="345"/>
        <v>57366.355039999849</v>
      </c>
      <c r="AI184" s="28">
        <f t="shared" si="345"/>
        <v>57278.155039999852</v>
      </c>
      <c r="AJ184" s="28">
        <f t="shared" si="345"/>
        <v>57189.955039999848</v>
      </c>
      <c r="AK184" s="28">
        <f t="shared" si="345"/>
        <v>57101.755039999851</v>
      </c>
      <c r="AL184" s="28">
        <f t="shared" si="345"/>
        <v>57013.555039999846</v>
      </c>
      <c r="AM184" s="28">
        <f t="shared" si="345"/>
        <v>56925.355039999857</v>
      </c>
      <c r="AN184" s="28">
        <f t="shared" si="345"/>
        <v>56837.155039999852</v>
      </c>
      <c r="AO184" s="28">
        <f t="shared" si="345"/>
        <v>56986.430039999839</v>
      </c>
      <c r="AQ184" s="4"/>
      <c r="AR184" s="4"/>
      <c r="AS184" s="4"/>
      <c r="AU184" s="28">
        <f>SUBTOTAL(9,AU177:AU183)</f>
        <v>2269.8511861185066</v>
      </c>
      <c r="AV184" s="28">
        <f>SUBTOTAL(9,AV177:AV183)</f>
        <v>2686.2836190426628</v>
      </c>
      <c r="AW184" s="28">
        <f>SUBTOTAL(9,AW177:AW183)</f>
        <v>416.43243292415661</v>
      </c>
      <c r="AX184" s="26"/>
      <c r="AY184" s="28">
        <f>SUBTOTAL(9,AY177:AY183)</f>
        <v>406.62586556122562</v>
      </c>
      <c r="AZ184" s="28">
        <f>SUBTOTAL(9,AZ177:AZ183)</f>
        <v>606.40816518885993</v>
      </c>
      <c r="BA184" s="1"/>
      <c r="BB184" s="27">
        <f t="shared" ref="BB184:BN184" si="346">SUBTOTAL(9,BB177:BB183)</f>
        <v>56986.430039999839</v>
      </c>
      <c r="BC184" s="28">
        <f t="shared" si="346"/>
        <v>56898.230039999849</v>
      </c>
      <c r="BD184" s="28">
        <f t="shared" si="346"/>
        <v>56810.030039999852</v>
      </c>
      <c r="BE184" s="28">
        <f t="shared" si="346"/>
        <v>56721.830039999848</v>
      </c>
      <c r="BF184" s="28">
        <f t="shared" si="346"/>
        <v>56633.630039999836</v>
      </c>
      <c r="BG184" s="28">
        <f t="shared" si="346"/>
        <v>56545.430039999846</v>
      </c>
      <c r="BH184" s="28">
        <f t="shared" si="346"/>
        <v>56457.230039999828</v>
      </c>
      <c r="BI184" s="28">
        <f t="shared" si="346"/>
        <v>56369.030039999838</v>
      </c>
      <c r="BJ184" s="28">
        <f t="shared" si="346"/>
        <v>56280.830039999841</v>
      </c>
      <c r="BK184" s="28">
        <f t="shared" si="346"/>
        <v>56192.630039999829</v>
      </c>
      <c r="BL184" s="28">
        <f t="shared" si="346"/>
        <v>56104.430039999839</v>
      </c>
      <c r="BM184" s="28">
        <f t="shared" si="346"/>
        <v>56016.230039999835</v>
      </c>
      <c r="BN184" s="28">
        <f t="shared" si="346"/>
        <v>56158.03003999983</v>
      </c>
      <c r="BP184" s="4"/>
      <c r="BQ184" s="4"/>
      <c r="BR184" s="4"/>
      <c r="BT184" s="28">
        <f>SUBTOTAL(9,BT177:BT183)</f>
        <v>2234.1492382353581</v>
      </c>
      <c r="BU184" s="28">
        <f>SUBTOTAL(9,BU177:BU183)</f>
        <v>2647.2170288083094</v>
      </c>
      <c r="BV184" s="28">
        <f>SUBTOTAL(9,BV177:BV183)</f>
        <v>413.06779057295171</v>
      </c>
      <c r="BW184" s="26"/>
      <c r="BX184" s="28">
        <f>SUBTOTAL(9,BX177:BX183)</f>
        <v>403.94849296047266</v>
      </c>
      <c r="BY184" s="28">
        <f>SUBTOTAL(9,BY177:BY183)</f>
        <v>1012.9159991023346</v>
      </c>
      <c r="BZ184" s="1"/>
    </row>
    <row r="185" spans="1:78" s="21" customFormat="1" x14ac:dyDescent="0.2">
      <c r="A185" s="21">
        <f t="shared" si="258"/>
        <v>179</v>
      </c>
      <c r="C185" s="22"/>
      <c r="D185" s="24"/>
      <c r="R185" s="4"/>
      <c r="S185" s="4"/>
      <c r="T185" s="4"/>
      <c r="AC185" s="24"/>
      <c r="AQ185" s="4"/>
      <c r="AR185" s="4"/>
      <c r="AS185" s="4"/>
      <c r="BA185" s="1"/>
      <c r="BB185" s="24"/>
      <c r="BP185" s="4"/>
      <c r="BQ185" s="4"/>
      <c r="BR185" s="4"/>
      <c r="BZ185" s="1"/>
    </row>
    <row r="186" spans="1:78" s="21" customFormat="1" x14ac:dyDescent="0.2">
      <c r="A186" s="21">
        <f t="shared" si="258"/>
        <v>180</v>
      </c>
      <c r="B186" s="1" t="s">
        <v>170</v>
      </c>
      <c r="C186" s="22"/>
      <c r="D186" s="24">
        <v>10458.624180019755</v>
      </c>
      <c r="E186" s="21">
        <v>10458.424180019754</v>
      </c>
      <c r="F186" s="21">
        <v>10458.224180019755</v>
      </c>
      <c r="G186" s="21">
        <v>10458.024180019755</v>
      </c>
      <c r="H186" s="21">
        <v>10457.824180019756</v>
      </c>
      <c r="I186" s="21">
        <v>10457.624180019746</v>
      </c>
      <c r="J186" s="21">
        <v>10457.424180019745</v>
      </c>
      <c r="K186" s="21">
        <v>10457.224180019746</v>
      </c>
      <c r="L186" s="21">
        <v>10457.024180019745</v>
      </c>
      <c r="M186" s="21">
        <v>10456.824180019745</v>
      </c>
      <c r="N186" s="21">
        <v>10456.624180019746</v>
      </c>
      <c r="O186" s="21">
        <v>10456.424180019745</v>
      </c>
      <c r="P186" s="21">
        <v>10456.54020042907</v>
      </c>
      <c r="R186" s="25">
        <v>1.83E-2</v>
      </c>
      <c r="S186" s="4">
        <v>2.0799999999999999E-2</v>
      </c>
      <c r="T186" s="4">
        <f t="shared" ref="T186:T192" si="347">+S186-R186</f>
        <v>2.4999999999999988E-3</v>
      </c>
      <c r="V186" s="21" cm="1">
        <f t="array" ref="V186">SUMPRODUCT(D186:O186*R186/12)</f>
        <v>191.37269249436142</v>
      </c>
      <c r="W186" s="21" cm="1">
        <f t="array" ref="W186">SUMPRODUCT(D186:O186*S186/12)</f>
        <v>217.51650294441077</v>
      </c>
      <c r="X186" s="21">
        <f t="shared" ref="X186:X192" si="348">+W186-V186</f>
        <v>26.143810450049358</v>
      </c>
      <c r="Y186" s="26">
        <v>0.97631551540553974</v>
      </c>
      <c r="Z186" s="21">
        <f t="shared" ref="Z186:Z192" si="349">+Y186*X186</f>
        <v>25.524607774204675</v>
      </c>
      <c r="AA186" s="21">
        <f t="shared" ref="AA186:AA192" si="350">(D186*T186*12+E186*T186*11+F186*T186*10+G186*T186*9+H186*T186*8+I186*T186*7+J186*T186*6+K186*T186*5+L186*T186*4+M186*T186*3+N186*T186*2+O186*T186*1)/12/13*Y186</f>
        <v>12.762751365046901</v>
      </c>
      <c r="AC186" s="24">
        <v>10456.54020042907</v>
      </c>
      <c r="AD186" s="21">
        <v>10456.340200429071</v>
      </c>
      <c r="AE186" s="21">
        <v>10456.14020042907</v>
      </c>
      <c r="AF186" s="21">
        <v>10455.940200429071</v>
      </c>
      <c r="AG186" s="21">
        <v>10455.740200429071</v>
      </c>
      <c r="AH186" s="21">
        <v>10455.54020042907</v>
      </c>
      <c r="AI186" s="21">
        <v>10455.340200429062</v>
      </c>
      <c r="AJ186" s="21">
        <v>10455.140200429061</v>
      </c>
      <c r="AK186" s="21">
        <v>10454.940200429062</v>
      </c>
      <c r="AL186" s="21">
        <v>10454.740200429062</v>
      </c>
      <c r="AM186" s="21">
        <v>10454.540200429061</v>
      </c>
      <c r="AN186" s="21">
        <v>10454.340200429062</v>
      </c>
      <c r="AO186" s="21">
        <v>10526.641128858864</v>
      </c>
      <c r="AQ186" s="25">
        <v>1.83E-2</v>
      </c>
      <c r="AR186" s="4">
        <v>2.0799999999999999E-2</v>
      </c>
      <c r="AS186" s="4">
        <f t="shared" ref="AS186:AS192" si="351">+AR186-AQ186</f>
        <v>2.4999999999999988E-3</v>
      </c>
      <c r="AU186" s="21" cm="1">
        <f t="array" ref="AU186">SUMPRODUCT(AC186:AN186*AQ186/12)</f>
        <v>191.3345556678519</v>
      </c>
      <c r="AV186" s="21" cm="1">
        <f t="array" ref="AV186">SUMPRODUCT(AC186:AN186*AR186/12)</f>
        <v>217.47315616892453</v>
      </c>
      <c r="AW186" s="21">
        <f t="shared" ref="AW186:AW192" si="352">+AV186-AU186</f>
        <v>26.138600501072631</v>
      </c>
      <c r="AX186" s="26">
        <v>0.97645099999999996</v>
      </c>
      <c r="AY186" s="21">
        <f t="shared" ref="AY186:AY192" si="353">+AX186*AW186</f>
        <v>25.523062597872869</v>
      </c>
      <c r="AZ186" s="21">
        <f t="shared" ref="AZ186:AZ192" si="354">(AC186*AS186*12+AD186*AS186*11+AE186*AS186*10+AF186*AS186*9+AG186*AS186*8+AH186*AS186*7+AI186*AS186*6+AJ186*AS186*5+AK186*AS186*4+AL186*AS186*3+AM186*AS186*2+AN186*AS186*1)/12/13*AX186+X186*AX186</f>
        <v>38.290128696739259</v>
      </c>
      <c r="BA186" s="1"/>
      <c r="BB186" s="24">
        <v>10526.641128858864</v>
      </c>
      <c r="BC186" s="21">
        <v>10526.441128858864</v>
      </c>
      <c r="BD186" s="21">
        <v>10526.241128858865</v>
      </c>
      <c r="BE186" s="21">
        <v>10526.041128858864</v>
      </c>
      <c r="BF186" s="21">
        <v>10525.841128858865</v>
      </c>
      <c r="BG186" s="21">
        <v>10525.641128858864</v>
      </c>
      <c r="BH186" s="21">
        <v>10525.441128858864</v>
      </c>
      <c r="BI186" s="21">
        <v>10525.241128858854</v>
      </c>
      <c r="BJ186" s="21">
        <v>10525.041128858853</v>
      </c>
      <c r="BK186" s="21">
        <v>10524.841128858852</v>
      </c>
      <c r="BL186" s="21">
        <v>10524.641128858853</v>
      </c>
      <c r="BM186" s="21">
        <v>10524.441128858853</v>
      </c>
      <c r="BN186" s="21">
        <v>10524.241128858854</v>
      </c>
      <c r="BP186" s="25">
        <v>1.83E-2</v>
      </c>
      <c r="BQ186" s="4">
        <v>2.0799999999999999E-2</v>
      </c>
      <c r="BR186" s="4">
        <f t="shared" ref="BR186:BR192" si="355">+BQ186-BP186</f>
        <v>2.4999999999999988E-3</v>
      </c>
      <c r="BT186" s="21" cm="1">
        <f t="array" ref="BT186">SUMPRODUCT(BB186:BM186*BP186/12)</f>
        <v>192.61740265811713</v>
      </c>
      <c r="BU186" s="21" cm="1">
        <f t="array" ref="BU186">SUMPRODUCT(BB186:BM186*BQ186/12)</f>
        <v>218.93125548026427</v>
      </c>
      <c r="BV186" s="21">
        <f t="shared" ref="BV186:BV192" si="356">+BU186-BT186</f>
        <v>26.31385282214714</v>
      </c>
      <c r="BW186" s="26">
        <v>0.97792299999999999</v>
      </c>
      <c r="BX186" s="21">
        <f t="shared" ref="BX186:BX192" si="357">+BW186*BV186</f>
        <v>25.732921893392597</v>
      </c>
      <c r="BY186" s="21">
        <f t="shared" ref="BY186:BY192" si="358">(BB186*BR186*12+BC186*BR186*11+BD186*BR186*10+BE186*BR186*9+BF186*BR186*8+BG186*BR186*7+BH186*BR186*6+BI186*BR186*5+BJ186*BR186*4+BK186*BR186*3+BL186*BR186*2+BM186*BR186*1)/12/13*BW186+(AW186*BW186)+(X186*BW186)</f>
        <v>63.995081325958701</v>
      </c>
      <c r="BZ186" s="1"/>
    </row>
    <row r="187" spans="1:78" s="21" customFormat="1" x14ac:dyDescent="0.2">
      <c r="A187" s="21">
        <f t="shared" si="258"/>
        <v>181</v>
      </c>
      <c r="B187" s="1" t="s">
        <v>171</v>
      </c>
      <c r="C187" s="22"/>
      <c r="D187" s="24">
        <v>8230.0726205453084</v>
      </c>
      <c r="E187" s="21">
        <v>8230.0426205453077</v>
      </c>
      <c r="F187" s="21">
        <v>8230.0126205453089</v>
      </c>
      <c r="G187" s="21">
        <v>8229.9826205453082</v>
      </c>
      <c r="H187" s="21">
        <v>8229.9526205453076</v>
      </c>
      <c r="I187" s="21">
        <v>8229.9226205453087</v>
      </c>
      <c r="J187" s="21">
        <v>8229.8926205453081</v>
      </c>
      <c r="K187" s="21">
        <v>8229.8626205453074</v>
      </c>
      <c r="L187" s="21">
        <v>8229.8326205453086</v>
      </c>
      <c r="M187" s="21">
        <v>8229.8026205453079</v>
      </c>
      <c r="N187" s="21">
        <v>8229.7726205453073</v>
      </c>
      <c r="O187" s="21">
        <v>8229.7426205453085</v>
      </c>
      <c r="P187" s="21">
        <v>8229.9614934417987</v>
      </c>
      <c r="R187" s="25">
        <v>2.52E-2</v>
      </c>
      <c r="S187" s="4">
        <v>2.6600000000000002E-2</v>
      </c>
      <c r="T187" s="4">
        <f t="shared" si="347"/>
        <v>1.4000000000000019E-3</v>
      </c>
      <c r="V187" s="21" cm="1">
        <f t="array" ref="V187">SUMPRODUCT(D187:O187*R187/12)</f>
        <v>207.39367203774179</v>
      </c>
      <c r="W187" s="21" cm="1">
        <f t="array" ref="W187">SUMPRODUCT(D187:O187*S187/12)</f>
        <v>218.91554270650522</v>
      </c>
      <c r="X187" s="21">
        <f t="shared" si="348"/>
        <v>11.521870668763427</v>
      </c>
      <c r="Y187" s="26">
        <v>0.97631551540553974</v>
      </c>
      <c r="Z187" s="21">
        <f t="shared" si="349"/>
        <v>11.248981100409736</v>
      </c>
      <c r="AA187" s="21">
        <f t="shared" si="350"/>
        <v>5.6245281383522219</v>
      </c>
      <c r="AC187" s="24">
        <v>8229.9614934417987</v>
      </c>
      <c r="AD187" s="21">
        <v>8229.931493441798</v>
      </c>
      <c r="AE187" s="21">
        <v>8229.9014934418083</v>
      </c>
      <c r="AF187" s="21">
        <v>8229.8714934418094</v>
      </c>
      <c r="AG187" s="21">
        <v>8229.8414934418088</v>
      </c>
      <c r="AH187" s="21">
        <v>8229.8114934418081</v>
      </c>
      <c r="AI187" s="21">
        <v>8229.7814934418093</v>
      </c>
      <c r="AJ187" s="21">
        <v>8229.7514934418086</v>
      </c>
      <c r="AK187" s="21">
        <v>8229.7214934418098</v>
      </c>
      <c r="AL187" s="21">
        <v>8229.6914934418091</v>
      </c>
      <c r="AM187" s="21">
        <v>8229.6614934418085</v>
      </c>
      <c r="AN187" s="21">
        <v>8229.6314934418097</v>
      </c>
      <c r="AO187" s="21">
        <v>8286.7010278545658</v>
      </c>
      <c r="AQ187" s="25">
        <v>2.52E-2</v>
      </c>
      <c r="AR187" s="4">
        <v>2.6600000000000002E-2</v>
      </c>
      <c r="AS187" s="4">
        <f t="shared" si="351"/>
        <v>1.4000000000000019E-3</v>
      </c>
      <c r="AU187" s="21" cm="1">
        <f t="array" ref="AU187">SUMPRODUCT(AC187:AN187*AQ187/12)</f>
        <v>207.39087163473351</v>
      </c>
      <c r="AV187" s="21" cm="1">
        <f t="array" ref="AV187">SUMPRODUCT(AC187:AN187*AR187/12)</f>
        <v>218.91258672555213</v>
      </c>
      <c r="AW187" s="21">
        <f t="shared" si="352"/>
        <v>11.521715090818617</v>
      </c>
      <c r="AX187" s="26">
        <v>0.97645099999999996</v>
      </c>
      <c r="AY187" s="21">
        <f t="shared" si="353"/>
        <v>11.250390222144929</v>
      </c>
      <c r="AZ187" s="21">
        <f t="shared" si="354"/>
        <v>16.875774840820647</v>
      </c>
      <c r="BA187" s="1"/>
      <c r="BB187" s="24">
        <v>8286.7010278545658</v>
      </c>
      <c r="BC187" s="21">
        <v>8286.671027854567</v>
      </c>
      <c r="BD187" s="21">
        <v>8286.6410278545663</v>
      </c>
      <c r="BE187" s="21">
        <v>8286.6110278545657</v>
      </c>
      <c r="BF187" s="21">
        <v>8286.5810278545669</v>
      </c>
      <c r="BG187" s="21">
        <v>8286.5510278545662</v>
      </c>
      <c r="BH187" s="21">
        <v>8286.5210278545674</v>
      </c>
      <c r="BI187" s="21">
        <v>8286.4910278545667</v>
      </c>
      <c r="BJ187" s="21">
        <v>8286.4610278545661</v>
      </c>
      <c r="BK187" s="21">
        <v>8286.4310278545672</v>
      </c>
      <c r="BL187" s="21">
        <v>8286.4010278545666</v>
      </c>
      <c r="BM187" s="21">
        <v>8286.3710278545659</v>
      </c>
      <c r="BN187" s="21">
        <v>8286.3410278545671</v>
      </c>
      <c r="BP187" s="25">
        <v>2.52E-2</v>
      </c>
      <c r="BQ187" s="4">
        <v>2.6600000000000002E-2</v>
      </c>
      <c r="BR187" s="4">
        <f t="shared" si="355"/>
        <v>1.4000000000000019E-3</v>
      </c>
      <c r="BT187" s="21" cm="1">
        <f t="array" ref="BT187">SUMPRODUCT(BB187:BM187*BP187/12)</f>
        <v>208.82070790193507</v>
      </c>
      <c r="BU187" s="21" cm="1">
        <f t="array" ref="BU187">SUMPRODUCT(BB187:BM187*BQ187/12)</f>
        <v>220.42185834093149</v>
      </c>
      <c r="BV187" s="21">
        <f t="shared" si="356"/>
        <v>11.601150438996427</v>
      </c>
      <c r="BW187" s="26">
        <v>0.97792299999999999</v>
      </c>
      <c r="BX187" s="21">
        <f t="shared" si="357"/>
        <v>11.345031840754704</v>
      </c>
      <c r="BY187" s="21">
        <f t="shared" si="358"/>
        <v>28.207406087180594</v>
      </c>
      <c r="BZ187" s="1"/>
    </row>
    <row r="188" spans="1:78" s="21" customFormat="1" x14ac:dyDescent="0.2">
      <c r="A188" s="21">
        <f t="shared" si="258"/>
        <v>182</v>
      </c>
      <c r="B188" s="1" t="s">
        <v>172</v>
      </c>
      <c r="C188" s="22"/>
      <c r="D188" s="24">
        <v>79743.186738763441</v>
      </c>
      <c r="E188" s="21">
        <v>79713.842016541239</v>
      </c>
      <c r="F188" s="21">
        <v>79684.497294319037</v>
      </c>
      <c r="G188" s="21">
        <v>79655.152572096835</v>
      </c>
      <c r="H188" s="21">
        <v>79625.807849874633</v>
      </c>
      <c r="I188" s="21">
        <v>79596.463127652431</v>
      </c>
      <c r="J188" s="21">
        <v>79567.118405430141</v>
      </c>
      <c r="K188" s="21">
        <v>79537.773683207924</v>
      </c>
      <c r="L188" s="21">
        <v>79508.428960985737</v>
      </c>
      <c r="M188" s="21">
        <v>79479.084238763535</v>
      </c>
      <c r="N188" s="21">
        <v>79449.739516541333</v>
      </c>
      <c r="O188" s="21">
        <v>79420.394794319145</v>
      </c>
      <c r="P188" s="21">
        <v>79393.501611837084</v>
      </c>
      <c r="R188" s="25">
        <v>3.0499999999999999E-2</v>
      </c>
      <c r="S188" s="4">
        <v>3.5400000000000001E-2</v>
      </c>
      <c r="T188" s="4">
        <f t="shared" si="347"/>
        <v>4.9000000000000016E-3</v>
      </c>
      <c r="V188" s="21" cm="1">
        <f t="array" ref="V188">SUMPRODUCT(D188:O188*R188/12)</f>
        <v>2427.2446183795091</v>
      </c>
      <c r="W188" s="21" cm="1">
        <f t="array" ref="W188">SUMPRODUCT(D188:O188*S188/12)</f>
        <v>2817.1953931355615</v>
      </c>
      <c r="X188" s="21">
        <f t="shared" si="348"/>
        <v>389.9507747560524</v>
      </c>
      <c r="Y188" s="26">
        <v>0.97631551540553974</v>
      </c>
      <c r="Z188" s="21">
        <f t="shared" si="349"/>
        <v>380.71499163874483</v>
      </c>
      <c r="AA188" s="21">
        <f t="shared" si="350"/>
        <v>190.48618075601277</v>
      </c>
      <c r="AC188" s="24">
        <v>79393.501611837084</v>
      </c>
      <c r="AD188" s="21">
        <v>79364.156889614795</v>
      </c>
      <c r="AE188" s="21">
        <v>79334.812167392593</v>
      </c>
      <c r="AF188" s="21">
        <v>79305.467445170405</v>
      </c>
      <c r="AG188" s="21">
        <v>79276.122722948188</v>
      </c>
      <c r="AH188" s="21">
        <v>79246.778000726001</v>
      </c>
      <c r="AI188" s="21">
        <v>79217.433278503784</v>
      </c>
      <c r="AJ188" s="21">
        <v>79188.088556281495</v>
      </c>
      <c r="AK188" s="21">
        <v>79158.743834059293</v>
      </c>
      <c r="AL188" s="21">
        <v>79129.39911183709</v>
      </c>
      <c r="AM188" s="21">
        <v>79100.054389614888</v>
      </c>
      <c r="AN188" s="21">
        <v>79070.709667392701</v>
      </c>
      <c r="AO188" s="21">
        <v>79603.811628214331</v>
      </c>
      <c r="AQ188" s="25">
        <v>3.0499999999999999E-2</v>
      </c>
      <c r="AR188" s="4">
        <v>3.5400000000000001E-2</v>
      </c>
      <c r="AS188" s="4">
        <f t="shared" si="351"/>
        <v>4.9000000000000016E-3</v>
      </c>
      <c r="AU188" s="21" cm="1">
        <f t="array" ref="AU188">SUMPRODUCT(AC188:AN188*AQ188/12)</f>
        <v>2416.5792220082535</v>
      </c>
      <c r="AV188" s="21" cm="1">
        <f t="array" ref="AV188">SUMPRODUCT(AC188:AN188*AR188/12)</f>
        <v>2804.816539642366</v>
      </c>
      <c r="AW188" s="21">
        <f t="shared" si="352"/>
        <v>388.23731763411251</v>
      </c>
      <c r="AX188" s="26">
        <v>0.97645099999999996</v>
      </c>
      <c r="AY188" s="21">
        <f t="shared" si="353"/>
        <v>379.09471704114679</v>
      </c>
      <c r="AZ188" s="21">
        <f t="shared" si="354"/>
        <v>570.44388527631475</v>
      </c>
      <c r="BA188" s="1"/>
      <c r="BB188" s="24">
        <v>79603.811628214331</v>
      </c>
      <c r="BC188" s="21">
        <v>79574.466905992027</v>
      </c>
      <c r="BD188" s="21">
        <v>79545.122183769839</v>
      </c>
      <c r="BE188" s="21">
        <v>79515.777461547623</v>
      </c>
      <c r="BF188" s="21">
        <v>79486.432739325435</v>
      </c>
      <c r="BG188" s="21">
        <v>79457.088017103233</v>
      </c>
      <c r="BH188" s="21">
        <v>79427.743294881031</v>
      </c>
      <c r="BI188" s="21">
        <v>79398.398572658727</v>
      </c>
      <c r="BJ188" s="21">
        <v>79369.05385043654</v>
      </c>
      <c r="BK188" s="21">
        <v>79339.709128214323</v>
      </c>
      <c r="BL188" s="21">
        <v>79310.364405992135</v>
      </c>
      <c r="BM188" s="21">
        <v>79281.019683769933</v>
      </c>
      <c r="BN188" s="21">
        <v>79251.674961547731</v>
      </c>
      <c r="BP188" s="25">
        <v>3.0499999999999999E-2</v>
      </c>
      <c r="BQ188" s="4">
        <v>3.5400000000000001E-2</v>
      </c>
      <c r="BR188" s="4">
        <f t="shared" si="355"/>
        <v>4.9000000000000016E-3</v>
      </c>
      <c r="BT188" s="21" cm="1">
        <f t="array" ref="BT188">SUMPRODUCT(BB188:BM188*BP188/12)</f>
        <v>2422.9936775077585</v>
      </c>
      <c r="BU188" s="21" cm="1">
        <f t="array" ref="BU188">SUMPRODUCT(BB188:BM188*BQ188/12)</f>
        <v>2812.2615142221202</v>
      </c>
      <c r="BV188" s="21">
        <f t="shared" si="356"/>
        <v>389.26783671436169</v>
      </c>
      <c r="BW188" s="26">
        <v>0.97792299999999999</v>
      </c>
      <c r="BX188" s="21">
        <f t="shared" si="357"/>
        <v>380.67397068321873</v>
      </c>
      <c r="BY188" s="21">
        <f t="shared" si="358"/>
        <v>951.47391602997368</v>
      </c>
      <c r="BZ188" s="1"/>
    </row>
    <row r="189" spans="1:78" s="21" customFormat="1" x14ac:dyDescent="0.2">
      <c r="A189" s="21">
        <f t="shared" si="258"/>
        <v>183</v>
      </c>
      <c r="B189" s="1" t="s">
        <v>173</v>
      </c>
      <c r="C189" s="22"/>
      <c r="D189" s="24">
        <v>6316.1071109999993</v>
      </c>
      <c r="E189" s="21">
        <v>6316.1071109999993</v>
      </c>
      <c r="F189" s="21">
        <v>6316.1071109999993</v>
      </c>
      <c r="G189" s="21">
        <v>6316.1071109999993</v>
      </c>
      <c r="H189" s="21">
        <v>6316.1071109999993</v>
      </c>
      <c r="I189" s="21">
        <v>6316.1071109999993</v>
      </c>
      <c r="J189" s="21">
        <v>6316.1071109999993</v>
      </c>
      <c r="K189" s="21">
        <v>6316.1071109999993</v>
      </c>
      <c r="L189" s="21">
        <v>6316.1071109999993</v>
      </c>
      <c r="M189" s="21">
        <v>6316.1071109999993</v>
      </c>
      <c r="N189" s="21">
        <v>6316.1071109999993</v>
      </c>
      <c r="O189" s="21">
        <v>6316.1071109999993</v>
      </c>
      <c r="P189" s="21">
        <v>8296.8371109999989</v>
      </c>
      <c r="R189" s="25">
        <v>3.0499999999999999E-2</v>
      </c>
      <c r="S189" s="4">
        <v>6.7699999999999996E-2</v>
      </c>
      <c r="T189" s="4">
        <f t="shared" si="347"/>
        <v>3.7199999999999997E-2</v>
      </c>
      <c r="V189" s="21" cm="1">
        <f t="array" ref="V189">SUMPRODUCT(D189:O189*R189/12)</f>
        <v>192.64126688549993</v>
      </c>
      <c r="W189" s="21" cm="1">
        <f t="array" ref="W189">SUMPRODUCT(D189:O189*S189/12)</f>
        <v>427.60045141469999</v>
      </c>
      <c r="X189" s="21">
        <f t="shared" si="348"/>
        <v>234.95918452920006</v>
      </c>
      <c r="Y189" s="26">
        <v>0.97631551540553974</v>
      </c>
      <c r="Z189" s="21">
        <f t="shared" si="349"/>
        <v>229.39429734289126</v>
      </c>
      <c r="AA189" s="21">
        <f t="shared" si="350"/>
        <v>114.69714867144562</v>
      </c>
      <c r="AC189" s="24">
        <v>8296.8371109999989</v>
      </c>
      <c r="AD189" s="21">
        <v>8296.8371109999989</v>
      </c>
      <c r="AE189" s="21">
        <v>8296.8371109999989</v>
      </c>
      <c r="AF189" s="21">
        <v>8296.8371109999989</v>
      </c>
      <c r="AG189" s="21">
        <v>8296.8371109999989</v>
      </c>
      <c r="AH189" s="21">
        <v>8296.8371109999989</v>
      </c>
      <c r="AI189" s="21">
        <v>8296.8371109999989</v>
      </c>
      <c r="AJ189" s="21">
        <v>8296.8371109999989</v>
      </c>
      <c r="AK189" s="21">
        <v>8296.8371109999989</v>
      </c>
      <c r="AL189" s="21">
        <v>8296.8371109999989</v>
      </c>
      <c r="AM189" s="21">
        <v>8296.8371109999989</v>
      </c>
      <c r="AN189" s="21">
        <v>8296.8371109999989</v>
      </c>
      <c r="AO189" s="21">
        <v>6513.7121109999998</v>
      </c>
      <c r="AQ189" s="25">
        <v>3.0499999999999999E-2</v>
      </c>
      <c r="AR189" s="4">
        <v>6.7699999999999996E-2</v>
      </c>
      <c r="AS189" s="4">
        <f t="shared" si="351"/>
        <v>3.7199999999999997E-2</v>
      </c>
      <c r="AU189" s="21" cm="1">
        <f t="array" ref="AU189">SUMPRODUCT(AC189:AN189*AQ189/12)</f>
        <v>253.05353188549989</v>
      </c>
      <c r="AV189" s="21" cm="1">
        <f t="array" ref="AV189">SUMPRODUCT(AC189:AN189*AR189/12)</f>
        <v>561.69587241469992</v>
      </c>
      <c r="AW189" s="21">
        <f t="shared" si="352"/>
        <v>308.64234052920006</v>
      </c>
      <c r="AX189" s="26">
        <v>0.97645099999999996</v>
      </c>
      <c r="AY189" s="21">
        <f t="shared" si="353"/>
        <v>301.37412205207789</v>
      </c>
      <c r="AZ189" s="21">
        <f t="shared" si="354"/>
        <v>380.11319171876085</v>
      </c>
      <c r="BA189" s="1"/>
      <c r="BB189" s="24">
        <v>6513.7121109999998</v>
      </c>
      <c r="BC189" s="21">
        <v>6513.7121109999998</v>
      </c>
      <c r="BD189" s="21">
        <v>6513.7121109999998</v>
      </c>
      <c r="BE189" s="21">
        <v>6513.7121109999998</v>
      </c>
      <c r="BF189" s="21">
        <v>6513.7121109999998</v>
      </c>
      <c r="BG189" s="21">
        <v>6513.7121109999998</v>
      </c>
      <c r="BH189" s="21">
        <v>6513.7121109999998</v>
      </c>
      <c r="BI189" s="21">
        <v>6513.7121109999998</v>
      </c>
      <c r="BJ189" s="21">
        <v>6513.7121109999998</v>
      </c>
      <c r="BK189" s="21">
        <v>6513.7121109999998</v>
      </c>
      <c r="BL189" s="21">
        <v>6513.7121109999998</v>
      </c>
      <c r="BM189" s="21">
        <v>6513.7121109999998</v>
      </c>
      <c r="BN189" s="21">
        <v>6513.7121109999998</v>
      </c>
      <c r="BP189" s="25">
        <v>3.0499999999999999E-2</v>
      </c>
      <c r="BQ189" s="4">
        <v>6.7699999999999996E-2</v>
      </c>
      <c r="BR189" s="4">
        <f t="shared" si="355"/>
        <v>3.7199999999999997E-2</v>
      </c>
      <c r="BT189" s="21" cm="1">
        <f t="array" ref="BT189">SUMPRODUCT(BB189:BM189*BP189/12)</f>
        <v>198.66821938550004</v>
      </c>
      <c r="BU189" s="21" cm="1">
        <f t="array" ref="BU189">SUMPRODUCT(BB189:BM189*BQ189/12)</f>
        <v>440.97830991470011</v>
      </c>
      <c r="BV189" s="21">
        <f t="shared" si="356"/>
        <v>242.31009052920007</v>
      </c>
      <c r="BW189" s="26">
        <v>0.97792299999999999</v>
      </c>
      <c r="BX189" s="21">
        <f t="shared" si="357"/>
        <v>236.96061066058692</v>
      </c>
      <c r="BY189" s="21">
        <f t="shared" si="358"/>
        <v>650.08073951997926</v>
      </c>
      <c r="BZ189" s="1"/>
    </row>
    <row r="190" spans="1:78" s="21" customFormat="1" x14ac:dyDescent="0.2">
      <c r="A190" s="21">
        <f t="shared" si="258"/>
        <v>184</v>
      </c>
      <c r="B190" s="1" t="s">
        <v>174</v>
      </c>
      <c r="C190" s="22"/>
      <c r="D190" s="24">
        <v>18478.191923036997</v>
      </c>
      <c r="E190" s="21">
        <v>18478.191923036997</v>
      </c>
      <c r="F190" s="21">
        <v>18478.191923036997</v>
      </c>
      <c r="G190" s="21">
        <v>18478.191923036997</v>
      </c>
      <c r="H190" s="21">
        <v>18478.191923036997</v>
      </c>
      <c r="I190" s="21">
        <v>18478.191923036997</v>
      </c>
      <c r="J190" s="21">
        <v>18478.191923036997</v>
      </c>
      <c r="K190" s="21">
        <v>18478.191923036997</v>
      </c>
      <c r="L190" s="21">
        <v>18478.191923036997</v>
      </c>
      <c r="M190" s="21">
        <v>18478.191923036997</v>
      </c>
      <c r="N190" s="21">
        <v>18478.191923036997</v>
      </c>
      <c r="O190" s="21">
        <v>18478.191923036997</v>
      </c>
      <c r="P190" s="21">
        <v>18478.750604006702</v>
      </c>
      <c r="R190" s="25">
        <v>2.3300000000000001E-2</v>
      </c>
      <c r="S190" s="4">
        <v>2.3399999999999997E-2</v>
      </c>
      <c r="T190" s="4">
        <f t="shared" si="347"/>
        <v>9.9999999999995925E-5</v>
      </c>
      <c r="V190" s="21" cm="1">
        <f t="array" ref="V190">SUMPRODUCT(D190:O190*R190/12)</f>
        <v>430.541871806762</v>
      </c>
      <c r="W190" s="21" cm="1">
        <f t="array" ref="W190">SUMPRODUCT(D190:O190*S190/12)</f>
        <v>432.38969099906564</v>
      </c>
      <c r="X190" s="21">
        <f t="shared" si="348"/>
        <v>1.847819192303632</v>
      </c>
      <c r="Y190" s="26">
        <v>0.97631551540553974</v>
      </c>
      <c r="Z190" s="21">
        <f t="shared" si="349"/>
        <v>1.8040545471101685</v>
      </c>
      <c r="AA190" s="21">
        <f t="shared" si="350"/>
        <v>0.90202727355508061</v>
      </c>
      <c r="AC190" s="24">
        <v>18478.750604006702</v>
      </c>
      <c r="AD190" s="21">
        <v>18478.750604006702</v>
      </c>
      <c r="AE190" s="21">
        <v>18478.750604006702</v>
      </c>
      <c r="AF190" s="21">
        <v>18478.750604006702</v>
      </c>
      <c r="AG190" s="21">
        <v>18478.750604006702</v>
      </c>
      <c r="AH190" s="21">
        <v>18478.750604006702</v>
      </c>
      <c r="AI190" s="21">
        <v>18478.750604006702</v>
      </c>
      <c r="AJ190" s="21">
        <v>18478.750604006702</v>
      </c>
      <c r="AK190" s="21">
        <v>18478.750604006702</v>
      </c>
      <c r="AL190" s="21">
        <v>18478.750604006702</v>
      </c>
      <c r="AM190" s="21">
        <v>18478.750604006702</v>
      </c>
      <c r="AN190" s="21">
        <v>18478.750604006702</v>
      </c>
      <c r="AO190" s="21">
        <v>18606.931220025657</v>
      </c>
      <c r="AQ190" s="25">
        <v>2.3300000000000001E-2</v>
      </c>
      <c r="AR190" s="4">
        <v>2.3399999999999997E-2</v>
      </c>
      <c r="AS190" s="4">
        <f t="shared" si="351"/>
        <v>9.9999999999995925E-5</v>
      </c>
      <c r="AU190" s="21" cm="1">
        <f t="array" ref="AU190">SUMPRODUCT(AC190:AN190*AQ190/12)</f>
        <v>430.55488907335615</v>
      </c>
      <c r="AV190" s="21" cm="1">
        <f t="array" ref="AV190">SUMPRODUCT(AC190:AN190*AR190/12)</f>
        <v>432.40276413375665</v>
      </c>
      <c r="AW190" s="21">
        <f t="shared" si="352"/>
        <v>1.8478750604004972</v>
      </c>
      <c r="AX190" s="26">
        <v>0.97645099999999996</v>
      </c>
      <c r="AY190" s="21">
        <f t="shared" si="353"/>
        <v>1.8043594506031257</v>
      </c>
      <c r="AZ190" s="21">
        <f t="shared" si="354"/>
        <v>2.7064846234456841</v>
      </c>
      <c r="BA190" s="1"/>
      <c r="BB190" s="24">
        <v>18606.931220025657</v>
      </c>
      <c r="BC190" s="21">
        <v>18606.931220025657</v>
      </c>
      <c r="BD190" s="21">
        <v>18606.931220025657</v>
      </c>
      <c r="BE190" s="21">
        <v>18606.931220025657</v>
      </c>
      <c r="BF190" s="21">
        <v>18606.931220025657</v>
      </c>
      <c r="BG190" s="21">
        <v>18606.931220025657</v>
      </c>
      <c r="BH190" s="21">
        <v>18606.931220025657</v>
      </c>
      <c r="BI190" s="21">
        <v>18606.931220025657</v>
      </c>
      <c r="BJ190" s="21">
        <v>18606.931220025657</v>
      </c>
      <c r="BK190" s="21">
        <v>18606.931220025657</v>
      </c>
      <c r="BL190" s="21">
        <v>18606.931220025657</v>
      </c>
      <c r="BM190" s="21">
        <v>18606.931220025657</v>
      </c>
      <c r="BN190" s="21">
        <v>18606.931220025657</v>
      </c>
      <c r="BP190" s="25">
        <v>2.3300000000000001E-2</v>
      </c>
      <c r="BQ190" s="4">
        <v>2.3399999999999997E-2</v>
      </c>
      <c r="BR190" s="4">
        <f t="shared" si="355"/>
        <v>9.9999999999995925E-5</v>
      </c>
      <c r="BT190" s="21" cm="1">
        <f t="array" ref="BT190">SUMPRODUCT(BB190:BM190*BP190/12)</f>
        <v>433.5414974265978</v>
      </c>
      <c r="BU190" s="21" cm="1">
        <f t="array" ref="BU190">SUMPRODUCT(BB190:BM190*BQ190/12)</f>
        <v>435.40219054860023</v>
      </c>
      <c r="BV190" s="21">
        <f t="shared" si="356"/>
        <v>1.8606931220024308</v>
      </c>
      <c r="BW190" s="26">
        <v>0.97792299999999999</v>
      </c>
      <c r="BX190" s="21">
        <f t="shared" si="357"/>
        <v>1.8196145999479831</v>
      </c>
      <c r="BY190" s="21">
        <f t="shared" si="358"/>
        <v>4.523911710661201</v>
      </c>
      <c r="BZ190" s="1"/>
    </row>
    <row r="191" spans="1:78" s="21" customFormat="1" x14ac:dyDescent="0.2">
      <c r="A191" s="21">
        <f t="shared" si="258"/>
        <v>185</v>
      </c>
      <c r="B191" s="1" t="s">
        <v>175</v>
      </c>
      <c r="C191" s="22"/>
      <c r="D191" s="24">
        <v>7326.2451717124522</v>
      </c>
      <c r="E191" s="21">
        <v>7326.1251717124524</v>
      </c>
      <c r="F191" s="21">
        <v>7326.0051717124525</v>
      </c>
      <c r="G191" s="21">
        <v>7325.8851717124526</v>
      </c>
      <c r="H191" s="21">
        <v>7325.7651717124527</v>
      </c>
      <c r="I191" s="21">
        <v>7325.6451717124528</v>
      </c>
      <c r="J191" s="21">
        <v>7325.5251717124529</v>
      </c>
      <c r="K191" s="21">
        <v>7325.4051717124521</v>
      </c>
      <c r="L191" s="21">
        <v>7325.2851717124522</v>
      </c>
      <c r="M191" s="21">
        <v>7325.1651717124523</v>
      </c>
      <c r="N191" s="21">
        <v>7325.0451717124524</v>
      </c>
      <c r="O191" s="21">
        <v>7324.9251717124525</v>
      </c>
      <c r="P191" s="21">
        <v>7325.0262388651981</v>
      </c>
      <c r="R191" s="25">
        <v>3.4599999999999999E-2</v>
      </c>
      <c r="S191" s="4">
        <v>3.15E-2</v>
      </c>
      <c r="T191" s="4">
        <f t="shared" si="347"/>
        <v>-3.0999999999999986E-3</v>
      </c>
      <c r="V191" s="21" cm="1">
        <f t="array" ref="V191">SUMPRODUCT(D191:O191*R191/12)</f>
        <v>253.46524694125085</v>
      </c>
      <c r="W191" s="21" cm="1">
        <f t="array" ref="W191">SUMPRODUCT(D191:O191*S191/12)</f>
        <v>230.75593290894221</v>
      </c>
      <c r="X191" s="21">
        <f t="shared" si="348"/>
        <v>-22.70931403230864</v>
      </c>
      <c r="Y191" s="26">
        <v>0.97631551540553974</v>
      </c>
      <c r="Z191" s="21">
        <f t="shared" si="349"/>
        <v>-22.171455633959667</v>
      </c>
      <c r="AA191" s="21">
        <f t="shared" si="350"/>
        <v>-11.086060740570563</v>
      </c>
      <c r="AC191" s="24">
        <v>7325.0262388651981</v>
      </c>
      <c r="AD191" s="21">
        <v>7324.9062388651982</v>
      </c>
      <c r="AE191" s="21">
        <v>7324.7862388651984</v>
      </c>
      <c r="AF191" s="21">
        <v>7324.6662388651985</v>
      </c>
      <c r="AG191" s="21">
        <v>7324.5462388651986</v>
      </c>
      <c r="AH191" s="21">
        <v>7324.4262388651987</v>
      </c>
      <c r="AI191" s="21">
        <v>7324.3062388651988</v>
      </c>
      <c r="AJ191" s="21">
        <v>7324.1862388651989</v>
      </c>
      <c r="AK191" s="21">
        <v>7324.066238865199</v>
      </c>
      <c r="AL191" s="21">
        <v>7323.9462388651982</v>
      </c>
      <c r="AM191" s="21">
        <v>7323.8262388651983</v>
      </c>
      <c r="AN191" s="21">
        <v>7323.7062388651984</v>
      </c>
      <c r="AO191" s="21">
        <v>7374.3063226191662</v>
      </c>
      <c r="AQ191" s="25">
        <v>3.4599999999999999E-2</v>
      </c>
      <c r="AR191" s="4">
        <v>3.15E-2</v>
      </c>
      <c r="AS191" s="4">
        <f t="shared" si="351"/>
        <v>-3.0999999999999986E-3</v>
      </c>
      <c r="AU191" s="21" cm="1">
        <f t="array" ref="AU191">SUMPRODUCT(AC191:AN191*AQ191/12)</f>
        <v>253.42307186473585</v>
      </c>
      <c r="AV191" s="21" cm="1">
        <f t="array" ref="AV191">SUMPRODUCT(AC191:AN191*AR191/12)</f>
        <v>230.71753652425369</v>
      </c>
      <c r="AW191" s="21">
        <f t="shared" si="352"/>
        <v>-22.705535340482157</v>
      </c>
      <c r="AX191" s="26">
        <v>0.97645099999999996</v>
      </c>
      <c r="AY191" s="21">
        <f t="shared" si="353"/>
        <v>-22.170842688749143</v>
      </c>
      <c r="AZ191" s="21">
        <f t="shared" si="354"/>
        <v>-33.26028671032735</v>
      </c>
      <c r="BA191" s="1"/>
      <c r="BB191" s="24">
        <v>7374.3063226191662</v>
      </c>
      <c r="BC191" s="21">
        <v>7374.1863226191663</v>
      </c>
      <c r="BD191" s="21">
        <v>7374.0663226191664</v>
      </c>
      <c r="BE191" s="21">
        <v>7373.9463226191665</v>
      </c>
      <c r="BF191" s="21">
        <v>7373.8263226191666</v>
      </c>
      <c r="BG191" s="21">
        <v>7373.7063226191658</v>
      </c>
      <c r="BH191" s="21">
        <v>7373.5863226191659</v>
      </c>
      <c r="BI191" s="21">
        <v>7373.466322619166</v>
      </c>
      <c r="BJ191" s="21">
        <v>7373.3463226191661</v>
      </c>
      <c r="BK191" s="21">
        <v>7373.2263226191662</v>
      </c>
      <c r="BL191" s="21">
        <v>7373.1063226191663</v>
      </c>
      <c r="BM191" s="21">
        <v>7372.9863226191665</v>
      </c>
      <c r="BN191" s="21">
        <v>7372.8663226191666</v>
      </c>
      <c r="BP191" s="25">
        <v>3.4599999999999999E-2</v>
      </c>
      <c r="BQ191" s="4">
        <v>3.15E-2</v>
      </c>
      <c r="BR191" s="4">
        <f t="shared" si="355"/>
        <v>-3.0999999999999986E-3</v>
      </c>
      <c r="BT191" s="21" cm="1">
        <f t="array" ref="BT191">SUMPRODUCT(BB191:BM191*BP191/12)</f>
        <v>255.12816276262313</v>
      </c>
      <c r="BU191" s="21" cm="1">
        <f t="array" ref="BU191">SUMPRODUCT(BB191:BM191*BQ191/12)</f>
        <v>232.26985916250374</v>
      </c>
      <c r="BV191" s="21">
        <f t="shared" si="356"/>
        <v>-22.858303600119399</v>
      </c>
      <c r="BW191" s="26">
        <v>0.97792299999999999</v>
      </c>
      <c r="BX191" s="21">
        <f t="shared" si="357"/>
        <v>-22.353660831539564</v>
      </c>
      <c r="BY191" s="21">
        <f t="shared" si="358"/>
        <v>-55.589389630700481</v>
      </c>
      <c r="BZ191" s="1"/>
    </row>
    <row r="192" spans="1:78" s="21" customFormat="1" x14ac:dyDescent="0.2">
      <c r="A192" s="21">
        <f t="shared" si="258"/>
        <v>186</v>
      </c>
      <c r="B192" s="1" t="s">
        <v>176</v>
      </c>
      <c r="C192" s="22"/>
      <c r="D192" s="24">
        <v>1091.8664425887107</v>
      </c>
      <c r="E192" s="21">
        <v>1091.8664425887107</v>
      </c>
      <c r="F192" s="21">
        <v>1091.8664425887107</v>
      </c>
      <c r="G192" s="21">
        <v>1091.8664425887107</v>
      </c>
      <c r="H192" s="21">
        <v>1091.8664425887107</v>
      </c>
      <c r="I192" s="21">
        <v>1091.8664425887107</v>
      </c>
      <c r="J192" s="21">
        <v>1091.8664425887107</v>
      </c>
      <c r="K192" s="21">
        <v>1091.8664425887107</v>
      </c>
      <c r="L192" s="21">
        <v>1091.8664425887107</v>
      </c>
      <c r="M192" s="21">
        <v>1091.8664425887107</v>
      </c>
      <c r="N192" s="21">
        <v>1091.8664425887107</v>
      </c>
      <c r="O192" s="21">
        <v>1091.8664425887107</v>
      </c>
      <c r="P192" s="21">
        <v>1091.90026142029</v>
      </c>
      <c r="R192" s="25">
        <v>4.2699999999999995E-2</v>
      </c>
      <c r="S192" s="4">
        <v>4.2300000000000004E-2</v>
      </c>
      <c r="T192" s="4">
        <f t="shared" si="347"/>
        <v>-3.9999999999999064E-4</v>
      </c>
      <c r="V192" s="21" cm="1">
        <f t="array" ref="V192">SUMPRODUCT(D192:O192*R192/12)</f>
        <v>46.622697098537934</v>
      </c>
      <c r="W192" s="21" cm="1">
        <f t="array" ref="W192">SUMPRODUCT(D192:O192*S192/12)</f>
        <v>46.185950521502463</v>
      </c>
      <c r="X192" s="21">
        <f t="shared" si="348"/>
        <v>-0.43674657703547126</v>
      </c>
      <c r="Y192" s="26">
        <v>0.97631551540553974</v>
      </c>
      <c r="Z192" s="21">
        <f t="shared" si="349"/>
        <v>-0.42640245945999139</v>
      </c>
      <c r="AA192" s="21">
        <f t="shared" si="350"/>
        <v>-0.21320122972999703</v>
      </c>
      <c r="AC192" s="24">
        <v>1091.90026142029</v>
      </c>
      <c r="AD192" s="21">
        <v>1091.90026142029</v>
      </c>
      <c r="AE192" s="21">
        <v>1091.90026142029</v>
      </c>
      <c r="AF192" s="21">
        <v>1091.90026142029</v>
      </c>
      <c r="AG192" s="21">
        <v>1091.90026142029</v>
      </c>
      <c r="AH192" s="21">
        <v>1091.90026142029</v>
      </c>
      <c r="AI192" s="21">
        <v>1091.90026142029</v>
      </c>
      <c r="AJ192" s="21">
        <v>1091.90026142029</v>
      </c>
      <c r="AK192" s="21">
        <v>1091.90026142029</v>
      </c>
      <c r="AL192" s="21">
        <v>1091.90026142029</v>
      </c>
      <c r="AM192" s="21">
        <v>1091.90026142029</v>
      </c>
      <c r="AN192" s="21">
        <v>1091.90026142029</v>
      </c>
      <c r="AO192" s="21">
        <v>1099.6601187131305</v>
      </c>
      <c r="AQ192" s="25">
        <v>4.2699999999999995E-2</v>
      </c>
      <c r="AR192" s="4">
        <v>4.2300000000000004E-2</v>
      </c>
      <c r="AS192" s="4">
        <f t="shared" si="351"/>
        <v>-3.9999999999999064E-4</v>
      </c>
      <c r="AU192" s="21" cm="1">
        <f t="array" ref="AU192">SUMPRODUCT(AC192:AN192*AQ192/12)</f>
        <v>46.624141162646389</v>
      </c>
      <c r="AV192" s="21" cm="1">
        <f t="array" ref="AV192">SUMPRODUCT(AC192:AN192*AR192/12)</f>
        <v>46.187381058078266</v>
      </c>
      <c r="AW192" s="21">
        <f t="shared" si="352"/>
        <v>-0.43676010456812264</v>
      </c>
      <c r="AX192" s="26">
        <v>0.97645099999999996</v>
      </c>
      <c r="AY192" s="21">
        <f t="shared" si="353"/>
        <v>-0.42647484086564791</v>
      </c>
      <c r="AZ192" s="21">
        <f t="shared" si="354"/>
        <v>-0.6396990523256787</v>
      </c>
      <c r="BA192" s="1"/>
      <c r="BB192" s="24">
        <v>1099.6601187131305</v>
      </c>
      <c r="BC192" s="21">
        <v>1099.6601187131305</v>
      </c>
      <c r="BD192" s="21">
        <v>1099.6601187131305</v>
      </c>
      <c r="BE192" s="21">
        <v>1099.6601187131305</v>
      </c>
      <c r="BF192" s="21">
        <v>1099.6601187131305</v>
      </c>
      <c r="BG192" s="21">
        <v>1099.6601187131305</v>
      </c>
      <c r="BH192" s="21">
        <v>1099.6601187131305</v>
      </c>
      <c r="BI192" s="21">
        <v>1099.6601187131305</v>
      </c>
      <c r="BJ192" s="21">
        <v>1099.6601187131305</v>
      </c>
      <c r="BK192" s="21">
        <v>1099.6601187131305</v>
      </c>
      <c r="BL192" s="21">
        <v>1099.6601187131305</v>
      </c>
      <c r="BM192" s="21">
        <v>1099.6601187131305</v>
      </c>
      <c r="BN192" s="21">
        <v>1099.6601187131305</v>
      </c>
      <c r="BP192" s="25">
        <v>4.2699999999999995E-2</v>
      </c>
      <c r="BQ192" s="4">
        <v>4.2300000000000004E-2</v>
      </c>
      <c r="BR192" s="4">
        <f t="shared" si="355"/>
        <v>-3.9999999999999064E-4</v>
      </c>
      <c r="BT192" s="21" cm="1">
        <f t="array" ref="BT192">SUMPRODUCT(BB192:BM192*BP192/12)</f>
        <v>46.955487069050669</v>
      </c>
      <c r="BU192" s="21" cm="1">
        <f t="array" ref="BU192">SUMPRODUCT(BB192:BM192*BQ192/12)</f>
        <v>46.515623021565432</v>
      </c>
      <c r="BV192" s="21">
        <f t="shared" si="356"/>
        <v>-0.43986404748523711</v>
      </c>
      <c r="BW192" s="26">
        <v>0.97792299999999999</v>
      </c>
      <c r="BX192" s="21">
        <f t="shared" si="357"/>
        <v>-0.43015316890890554</v>
      </c>
      <c r="BY192" s="21">
        <f t="shared" si="358"/>
        <v>-1.0692988590482866</v>
      </c>
      <c r="BZ192" s="1"/>
    </row>
    <row r="193" spans="1:78" s="21" customFormat="1" x14ac:dyDescent="0.2">
      <c r="A193" s="21">
        <f t="shared" si="258"/>
        <v>187</v>
      </c>
      <c r="B193" s="21" t="s">
        <v>177</v>
      </c>
      <c r="C193" s="22"/>
      <c r="D193" s="27">
        <f>SUBTOTAL(9,D186:D192)</f>
        <v>131644.29418766664</v>
      </c>
      <c r="E193" s="28">
        <f t="shared" ref="E193:P193" si="359">SUBTOTAL(9,E186:E192)</f>
        <v>131614.59946544445</v>
      </c>
      <c r="F193" s="28">
        <f t="shared" si="359"/>
        <v>131584.90474322226</v>
      </c>
      <c r="G193" s="28">
        <f t="shared" si="359"/>
        <v>131555.21002100006</v>
      </c>
      <c r="H193" s="28">
        <f t="shared" si="359"/>
        <v>131525.51529877787</v>
      </c>
      <c r="I193" s="28">
        <f t="shared" si="359"/>
        <v>131495.82057655565</v>
      </c>
      <c r="J193" s="28">
        <f t="shared" si="359"/>
        <v>131466.12585433334</v>
      </c>
      <c r="K193" s="28">
        <f t="shared" si="359"/>
        <v>131436.43113211115</v>
      </c>
      <c r="L193" s="28">
        <f t="shared" si="359"/>
        <v>131406.73640988895</v>
      </c>
      <c r="M193" s="28">
        <f t="shared" si="359"/>
        <v>131377.04168766673</v>
      </c>
      <c r="N193" s="28">
        <f t="shared" si="359"/>
        <v>131347.34696544454</v>
      </c>
      <c r="O193" s="28">
        <f t="shared" si="359"/>
        <v>131317.65224322237</v>
      </c>
      <c r="P193" s="28">
        <f t="shared" si="359"/>
        <v>133272.51752100015</v>
      </c>
      <c r="R193" s="4"/>
      <c r="S193" s="4"/>
      <c r="T193" s="4"/>
      <c r="V193" s="28">
        <f t="shared" ref="V193:X193" si="360">SUBTOTAL(9,V186:V192)</f>
        <v>3749.2820656436634</v>
      </c>
      <c r="W193" s="28">
        <f t="shared" si="360"/>
        <v>4390.5594646306881</v>
      </c>
      <c r="X193" s="28">
        <f t="shared" si="360"/>
        <v>641.27739898702487</v>
      </c>
      <c r="Y193" s="26"/>
      <c r="Z193" s="28">
        <f t="shared" ref="Z193:AA193" si="361">SUBTOTAL(9,Z186:Z192)</f>
        <v>626.089074309941</v>
      </c>
      <c r="AA193" s="28">
        <f t="shared" si="361"/>
        <v>313.17337423411203</v>
      </c>
      <c r="AC193" s="27">
        <f>SUBTOTAL(9,AC186:AC192)</f>
        <v>133272.51752100015</v>
      </c>
      <c r="AD193" s="28">
        <f t="shared" ref="AD193:AO193" si="362">SUBTOTAL(9,AD186:AD192)</f>
        <v>133242.82279877784</v>
      </c>
      <c r="AE193" s="28">
        <f t="shared" si="362"/>
        <v>133213.12807655567</v>
      </c>
      <c r="AF193" s="28">
        <f t="shared" si="362"/>
        <v>133183.43335433348</v>
      </c>
      <c r="AG193" s="28">
        <f t="shared" si="362"/>
        <v>133153.73863211126</v>
      </c>
      <c r="AH193" s="28">
        <f t="shared" si="362"/>
        <v>133124.04390988906</v>
      </c>
      <c r="AI193" s="28">
        <f t="shared" si="362"/>
        <v>133094.34918766684</v>
      </c>
      <c r="AJ193" s="28">
        <f t="shared" si="362"/>
        <v>133064.65446544456</v>
      </c>
      <c r="AK193" s="28">
        <f t="shared" si="362"/>
        <v>133034.95974322237</v>
      </c>
      <c r="AL193" s="28">
        <f t="shared" si="362"/>
        <v>133005.26502100014</v>
      </c>
      <c r="AM193" s="28">
        <f t="shared" si="362"/>
        <v>132975.57029877795</v>
      </c>
      <c r="AN193" s="28">
        <f t="shared" si="362"/>
        <v>132945.87557655579</v>
      </c>
      <c r="AO193" s="28">
        <f t="shared" si="362"/>
        <v>132011.76355728571</v>
      </c>
      <c r="AQ193" s="4"/>
      <c r="AR193" s="4"/>
      <c r="AS193" s="4"/>
      <c r="AU193" s="28">
        <f t="shared" ref="AU193:AW193" si="363">SUBTOTAL(9,AU186:AU192)</f>
        <v>3798.9602832970777</v>
      </c>
      <c r="AV193" s="28">
        <f t="shared" si="363"/>
        <v>4512.205836667631</v>
      </c>
      <c r="AW193" s="28">
        <f t="shared" si="363"/>
        <v>713.24555337055403</v>
      </c>
      <c r="AX193" s="26"/>
      <c r="AY193" s="28">
        <f t="shared" ref="AY193:AZ193" si="364">SUBTOTAL(9,AY186:AY192)</f>
        <v>696.44933383423074</v>
      </c>
      <c r="AZ193" s="28">
        <f t="shared" si="364"/>
        <v>974.52947939342812</v>
      </c>
      <c r="BA193" s="1"/>
      <c r="BB193" s="27">
        <f>SUBTOTAL(9,BB186:BB192)</f>
        <v>132011.76355728571</v>
      </c>
      <c r="BC193" s="28">
        <f t="shared" ref="BC193:BN193" si="365">SUBTOTAL(9,BC186:BC192)</f>
        <v>131982.0688350634</v>
      </c>
      <c r="BD193" s="28">
        <f t="shared" si="365"/>
        <v>131952.37411284121</v>
      </c>
      <c r="BE193" s="28">
        <f t="shared" si="365"/>
        <v>131922.67939061901</v>
      </c>
      <c r="BF193" s="28">
        <f t="shared" si="365"/>
        <v>131892.98466839679</v>
      </c>
      <c r="BG193" s="28">
        <f t="shared" si="365"/>
        <v>131863.2899461746</v>
      </c>
      <c r="BH193" s="28">
        <f t="shared" si="365"/>
        <v>131833.5952239524</v>
      </c>
      <c r="BI193" s="28">
        <f t="shared" si="365"/>
        <v>131803.9005017301</v>
      </c>
      <c r="BJ193" s="28">
        <f t="shared" si="365"/>
        <v>131774.2057795079</v>
      </c>
      <c r="BK193" s="28">
        <f t="shared" si="365"/>
        <v>131744.51105728571</v>
      </c>
      <c r="BL193" s="28">
        <f t="shared" si="365"/>
        <v>131714.81633506349</v>
      </c>
      <c r="BM193" s="28">
        <f t="shared" si="365"/>
        <v>131685.12161284129</v>
      </c>
      <c r="BN193" s="28">
        <f t="shared" si="365"/>
        <v>131655.4268906191</v>
      </c>
      <c r="BP193" s="4"/>
      <c r="BQ193" s="4"/>
      <c r="BR193" s="4"/>
      <c r="BT193" s="28">
        <f t="shared" ref="BT193:BV193" si="366">SUBTOTAL(9,BT186:BT192)</f>
        <v>3758.7251547115825</v>
      </c>
      <c r="BU193" s="28">
        <f t="shared" si="366"/>
        <v>4406.7806106906855</v>
      </c>
      <c r="BV193" s="28">
        <f t="shared" si="366"/>
        <v>648.05545597910316</v>
      </c>
      <c r="BW193" s="26"/>
      <c r="BX193" s="28">
        <f t="shared" ref="BX193:BY193" si="367">SUBTOTAL(9,BX186:BX192)</f>
        <v>633.74833567745247</v>
      </c>
      <c r="BY193" s="28">
        <f t="shared" si="367"/>
        <v>1641.6223661840047</v>
      </c>
      <c r="BZ193" s="1"/>
    </row>
    <row r="194" spans="1:78" s="21" customFormat="1" x14ac:dyDescent="0.2">
      <c r="A194" s="21">
        <f t="shared" si="258"/>
        <v>188</v>
      </c>
      <c r="C194" s="22"/>
      <c r="D194" s="24"/>
      <c r="R194" s="4"/>
      <c r="S194" s="4"/>
      <c r="T194" s="4"/>
      <c r="AC194" s="24"/>
      <c r="AQ194" s="4"/>
      <c r="AR194" s="4"/>
      <c r="AS194" s="4"/>
      <c r="BA194" s="1"/>
      <c r="BB194" s="24"/>
      <c r="BP194" s="4"/>
      <c r="BQ194" s="4"/>
      <c r="BR194" s="4"/>
      <c r="BZ194" s="1"/>
    </row>
    <row r="195" spans="1:78" s="21" customFormat="1" x14ac:dyDescent="0.2">
      <c r="A195" s="21">
        <f t="shared" si="258"/>
        <v>189</v>
      </c>
      <c r="B195" s="1" t="s">
        <v>178</v>
      </c>
      <c r="C195" s="22"/>
      <c r="D195" s="24">
        <v>2123.40041791359</v>
      </c>
      <c r="E195" s="21">
        <v>2123.2304179135899</v>
      </c>
      <c r="F195" s="21">
        <v>2123.0604179135903</v>
      </c>
      <c r="G195" s="21">
        <v>2122.8904179135902</v>
      </c>
      <c r="H195" s="21">
        <v>2122.7204179135902</v>
      </c>
      <c r="I195" s="21">
        <v>2122.5504179135901</v>
      </c>
      <c r="J195" s="21">
        <v>2122.38041791359</v>
      </c>
      <c r="K195" s="21">
        <v>2122.2104179135899</v>
      </c>
      <c r="L195" s="21">
        <v>2122.0404179135903</v>
      </c>
      <c r="M195" s="21">
        <v>2121.8704179135902</v>
      </c>
      <c r="N195" s="21">
        <v>2121.7004179135902</v>
      </c>
      <c r="O195" s="21">
        <v>2121.5304179135901</v>
      </c>
      <c r="P195" s="21">
        <v>2121.36041791359</v>
      </c>
      <c r="R195" s="25">
        <v>9.300000000000001E-3</v>
      </c>
      <c r="S195" s="4">
        <v>1.3000000000000001E-2</v>
      </c>
      <c r="T195" s="4">
        <f t="shared" ref="T195:T200" si="368">+S195-R195</f>
        <v>3.7000000000000002E-3</v>
      </c>
      <c r="V195" s="21" cm="1">
        <f t="array" ref="V195">SUMPRODUCT(D195:O195*R195/12)</f>
        <v>19.738928386596392</v>
      </c>
      <c r="W195" s="21" cm="1">
        <f t="array" ref="W195">SUMPRODUCT(D195:O195*S195/12)</f>
        <v>27.592050432876675</v>
      </c>
      <c r="X195" s="21">
        <f t="shared" ref="X195:X200" si="369">+W195-V195</f>
        <v>7.8531220462802835</v>
      </c>
      <c r="Y195" s="26">
        <v>0.97631551540553974</v>
      </c>
      <c r="Z195" s="21">
        <f t="shared" ref="Z195:Z200" si="370">+Y195*X195</f>
        <v>7.6671248981567421</v>
      </c>
      <c r="AA195" s="21">
        <f t="shared" ref="AA195:AA200" si="371">(D195*T195*12+E195*T195*11+F195*T195*10+G195*T195*9+H195*T195*8+I195*T195*7+J195*T195*6+K195*T195*5+L195*T195*4+M195*T195*3+N195*T195*2+O195*T195*1)/12/13*Y195</f>
        <v>3.834125376332628</v>
      </c>
      <c r="AC195" s="24">
        <v>2121.36041791359</v>
      </c>
      <c r="AD195" s="21">
        <v>2121.19041791359</v>
      </c>
      <c r="AE195" s="21">
        <v>2121.0204179135899</v>
      </c>
      <c r="AF195" s="21">
        <v>2120.8504179135903</v>
      </c>
      <c r="AG195" s="21">
        <v>2120.6804179135902</v>
      </c>
      <c r="AH195" s="21">
        <v>2120.5104179135901</v>
      </c>
      <c r="AI195" s="21">
        <v>2120.34041791359</v>
      </c>
      <c r="AJ195" s="21">
        <v>2120.17041791359</v>
      </c>
      <c r="AK195" s="21">
        <v>2155.99541459599</v>
      </c>
      <c r="AL195" s="21">
        <v>2155.82541459599</v>
      </c>
      <c r="AM195" s="21">
        <v>2155.6554145959899</v>
      </c>
      <c r="AN195" s="21">
        <v>2155.4854145959898</v>
      </c>
      <c r="AO195" s="21">
        <v>2182.0212350547899</v>
      </c>
      <c r="AQ195" s="25">
        <v>9.300000000000001E-3</v>
      </c>
      <c r="AR195" s="4">
        <v>1.3000000000000001E-2</v>
      </c>
      <c r="AS195" s="4">
        <f t="shared" ref="AS195:AS200" si="372">+AR195-AQ195</f>
        <v>3.7000000000000002E-3</v>
      </c>
      <c r="AU195" s="21" cm="1">
        <f t="array" ref="AU195">SUMPRODUCT(AC195:AN195*AQ195/12)</f>
        <v>19.831540876311831</v>
      </c>
      <c r="AV195" s="21" cm="1">
        <f t="array" ref="AV195">SUMPRODUCT(AC195:AN195*AR195/12)</f>
        <v>27.721508751833742</v>
      </c>
      <c r="AW195" s="21">
        <f t="shared" ref="AW195:AW200" si="373">+AV195-AU195</f>
        <v>7.8899678755219114</v>
      </c>
      <c r="AX195" s="26">
        <v>0.97645099999999996</v>
      </c>
      <c r="AY195" s="21">
        <f t="shared" ref="AY195:AY200" si="374">+AX195*AW195</f>
        <v>7.7041670220212453</v>
      </c>
      <c r="AZ195" s="21">
        <f t="shared" ref="AZ195:AZ200" si="375">(AC195*AS195*12+AD195*AS195*11+AE195*AS195*10+AF195*AS195*9+AG195*AS195*8+AH195*AS195*7+AI195*AS195*6+AJ195*AS195*5+AK195*AS195*4+AL195*AS195*3+AM195*AS195*2+AN195*AS195*1)/12/13*AX195+X195*AX195</f>
        <v>11.507497422685677</v>
      </c>
      <c r="BA195" s="1"/>
      <c r="BB195" s="24">
        <v>2182.0212350547899</v>
      </c>
      <c r="BC195" s="21">
        <v>2181.8512350547899</v>
      </c>
      <c r="BD195" s="21">
        <v>2181.6812350547902</v>
      </c>
      <c r="BE195" s="21">
        <v>2181.5112350547902</v>
      </c>
      <c r="BF195" s="21">
        <v>2181.3412350547901</v>
      </c>
      <c r="BG195" s="21">
        <v>2181.17123505479</v>
      </c>
      <c r="BH195" s="21">
        <v>2181.00123505479</v>
      </c>
      <c r="BI195" s="21">
        <v>2180.8312350547899</v>
      </c>
      <c r="BJ195" s="21">
        <v>2180.6612350547903</v>
      </c>
      <c r="BK195" s="21">
        <v>2180.4912350547902</v>
      </c>
      <c r="BL195" s="21">
        <v>2180.3212350547901</v>
      </c>
      <c r="BM195" s="21">
        <v>2180.15123505479</v>
      </c>
      <c r="BN195" s="21">
        <v>2179.98123505479</v>
      </c>
      <c r="BP195" s="25">
        <v>9.300000000000001E-3</v>
      </c>
      <c r="BQ195" s="4">
        <v>1.3000000000000001E-2</v>
      </c>
      <c r="BR195" s="4">
        <f t="shared" ref="BR195:BR200" si="376">+BQ195-BP195</f>
        <v>3.7000000000000002E-3</v>
      </c>
      <c r="BT195" s="21" cm="1">
        <f t="array" ref="BT195">SUMPRODUCT(BB195:BM195*BP195/12)</f>
        <v>20.284101986009549</v>
      </c>
      <c r="BU195" s="21" cm="1">
        <f t="array" ref="BU195">SUMPRODUCT(BB195:BM195*BQ195/12)</f>
        <v>28.354121055712273</v>
      </c>
      <c r="BV195" s="21">
        <f t="shared" ref="BV195:BV200" si="377">+BU195-BT195</f>
        <v>8.0700190697027239</v>
      </c>
      <c r="BW195" s="26">
        <v>0.97792299999999999</v>
      </c>
      <c r="BX195" s="21">
        <f t="shared" ref="BX195:BX200" si="378">+BW195*BV195</f>
        <v>7.891857258700897</v>
      </c>
      <c r="BY195" s="21">
        <f t="shared" ref="BY195:BY200" si="379">(BB195*BR195*12+BC195*BR195*11+BD195*BR195*10+BE195*BR195*9+BF195*BR195*8+BG195*BR195*7+BH195*BR195*6+BI195*BR195*5+BJ195*BR195*4+BK195*BR195*3+BL195*BR195*2+BM195*BR195*1)/12/13*BW195+(AW195*BW195)+(X195*BW195)</f>
        <v>19.342022209052097</v>
      </c>
      <c r="BZ195" s="1"/>
    </row>
    <row r="196" spans="1:78" s="21" customFormat="1" x14ac:dyDescent="0.2">
      <c r="A196" s="21">
        <f t="shared" si="258"/>
        <v>190</v>
      </c>
      <c r="B196" s="1" t="s">
        <v>179</v>
      </c>
      <c r="C196" s="22"/>
      <c r="D196" s="24">
        <v>1930.6268788303901</v>
      </c>
      <c r="E196" s="21">
        <v>1926.71687883039</v>
      </c>
      <c r="F196" s="21">
        <v>1922.8068788303901</v>
      </c>
      <c r="G196" s="21">
        <v>1918.8968788303901</v>
      </c>
      <c r="H196" s="21">
        <v>1914.98687883039</v>
      </c>
      <c r="I196" s="21">
        <v>1911.0768788303901</v>
      </c>
      <c r="J196" s="21">
        <v>1907.16687883039</v>
      </c>
      <c r="K196" s="21">
        <v>1903.25687883039</v>
      </c>
      <c r="L196" s="21">
        <v>1899.3468788303901</v>
      </c>
      <c r="M196" s="21">
        <v>1895.43687883039</v>
      </c>
      <c r="N196" s="21">
        <v>1891.5268788303902</v>
      </c>
      <c r="O196" s="21">
        <v>1887.6168788303901</v>
      </c>
      <c r="P196" s="21">
        <v>1883.70687883039</v>
      </c>
      <c r="R196" s="25">
        <v>1.0200000000000001E-2</v>
      </c>
      <c r="S196" s="4">
        <v>2.0899999999999998E-2</v>
      </c>
      <c r="T196" s="4">
        <f t="shared" si="368"/>
        <v>1.0699999999999998E-2</v>
      </c>
      <c r="V196" s="21" cm="1">
        <f t="array" ref="V196">SUMPRODUCT(D196:O196*R196/12)</f>
        <v>19.473043164069978</v>
      </c>
      <c r="W196" s="21" cm="1">
        <f t="array" ref="W196">SUMPRODUCT(D196:O196*S196/12)</f>
        <v>39.900647267555151</v>
      </c>
      <c r="X196" s="21">
        <f t="shared" si="369"/>
        <v>20.427604103485173</v>
      </c>
      <c r="Y196" s="26">
        <v>0.97631551540553974</v>
      </c>
      <c r="Z196" s="21">
        <f t="shared" si="370"/>
        <v>19.943786828794444</v>
      </c>
      <c r="AA196" s="21">
        <f t="shared" si="371"/>
        <v>10.009335683930408</v>
      </c>
      <c r="AC196" s="24">
        <v>1883.70687883039</v>
      </c>
      <c r="AD196" s="21">
        <v>1879.7968788303901</v>
      </c>
      <c r="AE196" s="21">
        <v>1875.8868788303901</v>
      </c>
      <c r="AF196" s="21">
        <v>1871.97687883039</v>
      </c>
      <c r="AG196" s="21">
        <v>1868.0668788303901</v>
      </c>
      <c r="AH196" s="21">
        <v>1864.15687883039</v>
      </c>
      <c r="AI196" s="21">
        <v>1860.24687883039</v>
      </c>
      <c r="AJ196" s="21">
        <v>1856.3368788303901</v>
      </c>
      <c r="AK196" s="21">
        <v>1886.6795506189899</v>
      </c>
      <c r="AL196" s="21">
        <v>1882.7695506189898</v>
      </c>
      <c r="AM196" s="21">
        <v>1878.8595506189899</v>
      </c>
      <c r="AN196" s="21">
        <v>1874.9495506189899</v>
      </c>
      <c r="AO196" s="21">
        <v>1896.4526854246899</v>
      </c>
      <c r="AQ196" s="25">
        <v>1.0200000000000001E-2</v>
      </c>
      <c r="AR196" s="4">
        <v>2.0899999999999998E-2</v>
      </c>
      <c r="AS196" s="4">
        <f t="shared" si="372"/>
        <v>1.0699999999999998E-2</v>
      </c>
      <c r="AU196" s="21" cm="1">
        <f t="array" ref="AU196">SUMPRODUCT(AC196:AN196*AQ196/12)</f>
        <v>19.110918248151219</v>
      </c>
      <c r="AV196" s="21" cm="1">
        <f t="array" ref="AV196">SUMPRODUCT(AC196:AN196*AR196/12)</f>
        <v>39.158646214349055</v>
      </c>
      <c r="AW196" s="21">
        <f t="shared" si="373"/>
        <v>20.047727966197836</v>
      </c>
      <c r="AX196" s="26">
        <v>0.97645099999999996</v>
      </c>
      <c r="AY196" s="21">
        <f t="shared" si="374"/>
        <v>19.575624020321843</v>
      </c>
      <c r="AZ196" s="21">
        <f t="shared" si="375"/>
        <v>29.735109027993801</v>
      </c>
      <c r="BA196" s="1"/>
      <c r="BB196" s="24">
        <v>1896.4526854246899</v>
      </c>
      <c r="BC196" s="21">
        <v>1892.5426854246898</v>
      </c>
      <c r="BD196" s="21">
        <v>1888.63268542469</v>
      </c>
      <c r="BE196" s="21">
        <v>1884.7226854246899</v>
      </c>
      <c r="BF196" s="21">
        <v>1880.8126854246898</v>
      </c>
      <c r="BG196" s="21">
        <v>1876.9026854246899</v>
      </c>
      <c r="BH196" s="21">
        <v>1872.9926854246899</v>
      </c>
      <c r="BI196" s="21">
        <v>1869.08268542469</v>
      </c>
      <c r="BJ196" s="21">
        <v>1865.1726854246899</v>
      </c>
      <c r="BK196" s="21">
        <v>1861.2626854246898</v>
      </c>
      <c r="BL196" s="21">
        <v>1857.35268542469</v>
      </c>
      <c r="BM196" s="21">
        <v>1853.4426854246899</v>
      </c>
      <c r="BN196" s="21">
        <v>1849.5326854246898</v>
      </c>
      <c r="BP196" s="25">
        <v>1.0200000000000001E-2</v>
      </c>
      <c r="BQ196" s="4">
        <v>2.0899999999999998E-2</v>
      </c>
      <c r="BR196" s="4">
        <f t="shared" si="376"/>
        <v>1.0699999999999998E-2</v>
      </c>
      <c r="BT196" s="21" cm="1">
        <f t="array" ref="BT196">SUMPRODUCT(BB196:BM196*BP196/12)</f>
        <v>19.12446639133184</v>
      </c>
      <c r="BU196" s="21" cm="1">
        <f t="array" ref="BU196">SUMPRODUCT(BB196:BM196*BQ196/12)</f>
        <v>39.186406625376009</v>
      </c>
      <c r="BV196" s="21">
        <f t="shared" si="377"/>
        <v>20.061940234044169</v>
      </c>
      <c r="BW196" s="26">
        <v>0.97792299999999999</v>
      </c>
      <c r="BX196" s="21">
        <f t="shared" si="378"/>
        <v>19.619032779497175</v>
      </c>
      <c r="BY196" s="21">
        <f t="shared" si="379"/>
        <v>49.428778470834288</v>
      </c>
      <c r="BZ196" s="1"/>
    </row>
    <row r="197" spans="1:78" s="21" customFormat="1" x14ac:dyDescent="0.2">
      <c r="A197" s="21">
        <f t="shared" si="258"/>
        <v>191</v>
      </c>
      <c r="B197" s="1" t="s">
        <v>180</v>
      </c>
      <c r="C197" s="22"/>
      <c r="D197" s="24">
        <v>25196.412703537597</v>
      </c>
      <c r="E197" s="21">
        <v>25196.342703537597</v>
      </c>
      <c r="F197" s="21">
        <v>25196.272703537597</v>
      </c>
      <c r="G197" s="21">
        <v>25196.202703537598</v>
      </c>
      <c r="H197" s="21">
        <v>25196.132703537598</v>
      </c>
      <c r="I197" s="21">
        <v>25196.062703537598</v>
      </c>
      <c r="J197" s="21">
        <v>25195.992703537599</v>
      </c>
      <c r="K197" s="21">
        <v>25195.922703537599</v>
      </c>
      <c r="L197" s="21">
        <v>25195.852703537599</v>
      </c>
      <c r="M197" s="21">
        <v>25195.782703537599</v>
      </c>
      <c r="N197" s="21">
        <v>25195.7127035376</v>
      </c>
      <c r="O197" s="21">
        <v>25195.6427035376</v>
      </c>
      <c r="P197" s="21">
        <v>25195.572703537597</v>
      </c>
      <c r="R197" s="25">
        <v>1.43E-2</v>
      </c>
      <c r="S197" s="4">
        <v>1.18E-2</v>
      </c>
      <c r="T197" s="4">
        <f t="shared" si="368"/>
        <v>-2.5000000000000005E-3</v>
      </c>
      <c r="V197" s="21" cm="1">
        <f t="array" ref="V197">SUMPRODUCT(D197:O197*R197/12)</f>
        <v>360.30319616058767</v>
      </c>
      <c r="W197" s="21" cm="1">
        <f t="array" ref="W197">SUMPRODUCT(D197:O197*S197/12)</f>
        <v>297.31312690174366</v>
      </c>
      <c r="X197" s="21">
        <f t="shared" si="369"/>
        <v>-62.990069258844017</v>
      </c>
      <c r="Y197" s="26">
        <v>0.97631551540553974</v>
      </c>
      <c r="Z197" s="21">
        <f t="shared" si="370"/>
        <v>-61.498181933878939</v>
      </c>
      <c r="AA197" s="21">
        <f t="shared" si="371"/>
        <v>-30.749247584220065</v>
      </c>
      <c r="AC197" s="24">
        <v>25195.572703537597</v>
      </c>
      <c r="AD197" s="21">
        <v>25195.502703537597</v>
      </c>
      <c r="AE197" s="21">
        <v>25195.432703537597</v>
      </c>
      <c r="AF197" s="21">
        <v>25195.362703537598</v>
      </c>
      <c r="AG197" s="21">
        <v>25195.292703537598</v>
      </c>
      <c r="AH197" s="21">
        <v>25195.222703537598</v>
      </c>
      <c r="AI197" s="21">
        <v>25195.152703537598</v>
      </c>
      <c r="AJ197" s="21">
        <v>25195.082703537599</v>
      </c>
      <c r="AK197" s="21">
        <v>25621.334155361001</v>
      </c>
      <c r="AL197" s="21">
        <v>25621.264155361001</v>
      </c>
      <c r="AM197" s="21">
        <v>25621.194155361001</v>
      </c>
      <c r="AN197" s="21">
        <v>25621.124155361002</v>
      </c>
      <c r="AO197" s="21">
        <v>25937.3554527493</v>
      </c>
      <c r="AQ197" s="25">
        <v>1.43E-2</v>
      </c>
      <c r="AR197" s="4">
        <v>1.18E-2</v>
      </c>
      <c r="AS197" s="4">
        <f t="shared" si="372"/>
        <v>-2.5000000000000005E-3</v>
      </c>
      <c r="AU197" s="21" cm="1">
        <f t="array" ref="AU197">SUMPRODUCT(AC197:AN197*AQ197/12)</f>
        <v>362.32331641427919</v>
      </c>
      <c r="AV197" s="21" cm="1">
        <f t="array" ref="AV197">SUMPRODUCT(AC197:AN197*AR197/12)</f>
        <v>298.9800792789157</v>
      </c>
      <c r="AW197" s="21">
        <f t="shared" si="373"/>
        <v>-63.343237135363495</v>
      </c>
      <c r="AX197" s="26">
        <v>0.97645099999999996</v>
      </c>
      <c r="AY197" s="21">
        <f t="shared" si="374"/>
        <v>-61.851567244062821</v>
      </c>
      <c r="AZ197" s="21">
        <f t="shared" si="375"/>
        <v>-92.325917402514932</v>
      </c>
      <c r="BA197" s="1"/>
      <c r="BB197" s="24">
        <v>25937.3554527493</v>
      </c>
      <c r="BC197" s="21">
        <v>25937.2854527493</v>
      </c>
      <c r="BD197" s="21">
        <v>25937.2154527493</v>
      </c>
      <c r="BE197" s="21">
        <v>25937.145452749301</v>
      </c>
      <c r="BF197" s="21">
        <v>25937.075452749301</v>
      </c>
      <c r="BG197" s="21">
        <v>25937.005452749301</v>
      </c>
      <c r="BH197" s="21">
        <v>25936.935452749301</v>
      </c>
      <c r="BI197" s="21">
        <v>25936.865452749302</v>
      </c>
      <c r="BJ197" s="21">
        <v>25936.795452749302</v>
      </c>
      <c r="BK197" s="21">
        <v>25936.725452749302</v>
      </c>
      <c r="BL197" s="21">
        <v>25936.655452749299</v>
      </c>
      <c r="BM197" s="21">
        <v>25936.585452749299</v>
      </c>
      <c r="BN197" s="21">
        <v>25936.5154527493</v>
      </c>
      <c r="BP197" s="25">
        <v>1.43E-2</v>
      </c>
      <c r="BQ197" s="4">
        <v>1.18E-2</v>
      </c>
      <c r="BR197" s="4">
        <f t="shared" si="376"/>
        <v>-2.5000000000000005E-3</v>
      </c>
      <c r="BT197" s="21" cm="1">
        <f t="array" ref="BT197">SUMPRODUCT(BB197:BM197*BP197/12)</f>
        <v>370.89867747431504</v>
      </c>
      <c r="BU197" s="21" cm="1">
        <f t="array" ref="BU197">SUMPRODUCT(BB197:BM197*BQ197/12)</f>
        <v>306.05625134244173</v>
      </c>
      <c r="BV197" s="21">
        <f t="shared" si="377"/>
        <v>-64.84242613187331</v>
      </c>
      <c r="BW197" s="26">
        <v>0.97792299999999999</v>
      </c>
      <c r="BX197" s="21">
        <f t="shared" si="378"/>
        <v>-63.410899890159939</v>
      </c>
      <c r="BY197" s="21">
        <f t="shared" si="379"/>
        <v>-155.24985280917045</v>
      </c>
      <c r="BZ197" s="1"/>
    </row>
    <row r="198" spans="1:78" s="21" customFormat="1" x14ac:dyDescent="0.2">
      <c r="A198" s="21">
        <f t="shared" si="258"/>
        <v>192</v>
      </c>
      <c r="B198" s="1" t="s">
        <v>181</v>
      </c>
      <c r="C198" s="22"/>
      <c r="D198" s="24">
        <v>4183.1875838815995</v>
      </c>
      <c r="E198" s="21">
        <v>4183.1875838815995</v>
      </c>
      <c r="F198" s="21">
        <v>4183.1875838815995</v>
      </c>
      <c r="G198" s="21">
        <v>4183.1875838815995</v>
      </c>
      <c r="H198" s="21">
        <v>4183.1875838815995</v>
      </c>
      <c r="I198" s="21">
        <v>4183.1875838815995</v>
      </c>
      <c r="J198" s="21">
        <v>4183.1875838815995</v>
      </c>
      <c r="K198" s="21">
        <v>4183.1875838815995</v>
      </c>
      <c r="L198" s="21">
        <v>4183.1875838815995</v>
      </c>
      <c r="M198" s="21">
        <v>4183.1875838815995</v>
      </c>
      <c r="N198" s="21">
        <v>4183.1875838815995</v>
      </c>
      <c r="O198" s="21">
        <v>4183.1875838815995</v>
      </c>
      <c r="P198" s="21">
        <v>4183.1875838815995</v>
      </c>
      <c r="R198" s="25">
        <v>1.15E-2</v>
      </c>
      <c r="S198" s="4">
        <v>9.1999999999999998E-3</v>
      </c>
      <c r="T198" s="4">
        <f t="shared" si="368"/>
        <v>-2.3E-3</v>
      </c>
      <c r="V198" s="21" cm="1">
        <f t="array" ref="V198">SUMPRODUCT(D198:O198*R198/12)</f>
        <v>48.106657214638396</v>
      </c>
      <c r="W198" s="21" cm="1">
        <f t="array" ref="W198">SUMPRODUCT(D198:O198*S198/12)</f>
        <v>38.485325771710713</v>
      </c>
      <c r="X198" s="21">
        <f t="shared" si="369"/>
        <v>-9.6213314429276835</v>
      </c>
      <c r="Y198" s="26">
        <v>0.97631551540553974</v>
      </c>
      <c r="Z198" s="21">
        <f t="shared" si="370"/>
        <v>-9.393455166589467</v>
      </c>
      <c r="AA198" s="21">
        <f t="shared" si="371"/>
        <v>-4.6967275832947308</v>
      </c>
      <c r="AC198" s="24">
        <v>4183.1875838815995</v>
      </c>
      <c r="AD198" s="21">
        <v>4183.1875838815995</v>
      </c>
      <c r="AE198" s="21">
        <v>4183.1875838815995</v>
      </c>
      <c r="AF198" s="21">
        <v>4183.1875838815995</v>
      </c>
      <c r="AG198" s="21">
        <v>4183.1875838815995</v>
      </c>
      <c r="AH198" s="21">
        <v>4183.1875838815995</v>
      </c>
      <c r="AI198" s="21">
        <v>4183.1875838815995</v>
      </c>
      <c r="AJ198" s="21">
        <v>4183.1875838815995</v>
      </c>
      <c r="AK198" s="21">
        <v>4253.9638228260001</v>
      </c>
      <c r="AL198" s="21">
        <v>4253.9638228260001</v>
      </c>
      <c r="AM198" s="21">
        <v>4253.9638228260001</v>
      </c>
      <c r="AN198" s="21">
        <v>4253.9638228260001</v>
      </c>
      <c r="AO198" s="21">
        <v>4306.4749411538005</v>
      </c>
      <c r="AQ198" s="25">
        <v>1.15E-2</v>
      </c>
      <c r="AR198" s="4">
        <v>9.1999999999999998E-3</v>
      </c>
      <c r="AS198" s="4">
        <f t="shared" si="372"/>
        <v>-2.3E-3</v>
      </c>
      <c r="AU198" s="21" cm="1">
        <f t="array" ref="AU198">SUMPRODUCT(AC198:AN198*AQ198/12)</f>
        <v>48.377966130591936</v>
      </c>
      <c r="AV198" s="21" cm="1">
        <f t="array" ref="AV198">SUMPRODUCT(AC198:AN198*AR198/12)</f>
        <v>38.702372904473549</v>
      </c>
      <c r="AW198" s="21">
        <f t="shared" si="373"/>
        <v>-9.6755932261183872</v>
      </c>
      <c r="AX198" s="26">
        <v>0.97645099999999996</v>
      </c>
      <c r="AY198" s="21">
        <f t="shared" si="374"/>
        <v>-9.4477426812365248</v>
      </c>
      <c r="AZ198" s="21">
        <f t="shared" si="375"/>
        <v>-14.102327288640025</v>
      </c>
      <c r="BA198" s="1"/>
      <c r="BB198" s="24">
        <v>4306.4749411538005</v>
      </c>
      <c r="BC198" s="21">
        <v>4306.4749411538005</v>
      </c>
      <c r="BD198" s="21">
        <v>4306.4749411538005</v>
      </c>
      <c r="BE198" s="21">
        <v>4306.4749411538005</v>
      </c>
      <c r="BF198" s="21">
        <v>4306.4749411538005</v>
      </c>
      <c r="BG198" s="21">
        <v>4306.4749411538005</v>
      </c>
      <c r="BH198" s="21">
        <v>4306.4749411538005</v>
      </c>
      <c r="BI198" s="21">
        <v>4306.4749411538005</v>
      </c>
      <c r="BJ198" s="21">
        <v>4306.4749411538005</v>
      </c>
      <c r="BK198" s="21">
        <v>4306.4749411538005</v>
      </c>
      <c r="BL198" s="21">
        <v>4306.4749411538005</v>
      </c>
      <c r="BM198" s="21">
        <v>4306.4749411538005</v>
      </c>
      <c r="BN198" s="21">
        <v>4306.4749411538005</v>
      </c>
      <c r="BP198" s="25">
        <v>1.15E-2</v>
      </c>
      <c r="BQ198" s="4">
        <v>9.1999999999999998E-3</v>
      </c>
      <c r="BR198" s="4">
        <f t="shared" si="376"/>
        <v>-2.3E-3</v>
      </c>
      <c r="BT198" s="21" cm="1">
        <f t="array" ref="BT198">SUMPRODUCT(BB198:BM198*BP198/12)</f>
        <v>49.524461823268716</v>
      </c>
      <c r="BU198" s="21" cm="1">
        <f t="array" ref="BU198">SUMPRODUCT(BB198:BM198*BQ198/12)</f>
        <v>39.619569458614961</v>
      </c>
      <c r="BV198" s="21">
        <f t="shared" si="377"/>
        <v>-9.9048923646537546</v>
      </c>
      <c r="BW198" s="26">
        <v>0.97792299999999999</v>
      </c>
      <c r="BX198" s="21">
        <f t="shared" si="378"/>
        <v>-9.6862220559192931</v>
      </c>
      <c r="BY198" s="21">
        <f t="shared" si="379"/>
        <v>-23.71401749108718</v>
      </c>
      <c r="BZ198" s="1"/>
    </row>
    <row r="199" spans="1:78" s="21" customFormat="1" x14ac:dyDescent="0.2">
      <c r="A199" s="21">
        <f t="shared" ref="A199:A262" si="380">+A198+1</f>
        <v>193</v>
      </c>
      <c r="B199" s="1" t="s">
        <v>182</v>
      </c>
      <c r="C199" s="22"/>
      <c r="D199" s="24">
        <v>4785.3998473439897</v>
      </c>
      <c r="E199" s="21">
        <v>4785.2598473439893</v>
      </c>
      <c r="F199" s="21">
        <v>4785.1198473439899</v>
      </c>
      <c r="G199" s="21">
        <v>4784.9798473439896</v>
      </c>
      <c r="H199" s="21">
        <v>4784.8398473439893</v>
      </c>
      <c r="I199" s="21">
        <v>4784.6998473439899</v>
      </c>
      <c r="J199" s="21">
        <v>4784.5598473439895</v>
      </c>
      <c r="K199" s="21">
        <v>4784.4198473439892</v>
      </c>
      <c r="L199" s="21">
        <v>4784.2798473439898</v>
      </c>
      <c r="M199" s="21">
        <v>4784.1398473439895</v>
      </c>
      <c r="N199" s="21">
        <v>4783.99984734398</v>
      </c>
      <c r="O199" s="21">
        <v>4783.8598473439806</v>
      </c>
      <c r="P199" s="21">
        <v>4783.7198473439803</v>
      </c>
      <c r="R199" s="25">
        <v>1.5900000000000001E-2</v>
      </c>
      <c r="S199" s="4">
        <v>1.37E-2</v>
      </c>
      <c r="T199" s="4">
        <f t="shared" si="368"/>
        <v>-2.2000000000000006E-3</v>
      </c>
      <c r="V199" s="21" cm="1">
        <f t="array" ref="V199">SUMPRODUCT(D199:O199*R199/12)</f>
        <v>76.075614572769425</v>
      </c>
      <c r="W199" s="21" cm="1">
        <f t="array" ref="W199">SUMPRODUCT(D199:O199*S199/12)</f>
        <v>65.54942890861264</v>
      </c>
      <c r="X199" s="21">
        <f t="shared" si="369"/>
        <v>-10.526185664156785</v>
      </c>
      <c r="Y199" s="26">
        <v>0.97631551540553974</v>
      </c>
      <c r="Z199" s="21">
        <f t="shared" si="370"/>
        <v>-10.276878381955635</v>
      </c>
      <c r="AA199" s="21">
        <f t="shared" si="371"/>
        <v>-5.1387148373916638</v>
      </c>
      <c r="AC199" s="24">
        <v>4783.7198473439803</v>
      </c>
      <c r="AD199" s="21">
        <v>4783.57984734398</v>
      </c>
      <c r="AE199" s="21">
        <v>4783.4398473439805</v>
      </c>
      <c r="AF199" s="21">
        <v>4783.2998473439802</v>
      </c>
      <c r="AG199" s="21">
        <v>4783.1598473439799</v>
      </c>
      <c r="AH199" s="21">
        <v>4783.0198473439805</v>
      </c>
      <c r="AI199" s="21">
        <v>4782.8798473439801</v>
      </c>
      <c r="AJ199" s="21">
        <v>4782.7398473439807</v>
      </c>
      <c r="AK199" s="21">
        <v>4863.4515530899798</v>
      </c>
      <c r="AL199" s="21">
        <v>4863.3115530899804</v>
      </c>
      <c r="AM199" s="21">
        <v>4863.1715530899801</v>
      </c>
      <c r="AN199" s="21">
        <v>4863.0315530899798</v>
      </c>
      <c r="AO199" s="21">
        <v>4922.8779772169801</v>
      </c>
      <c r="AQ199" s="25">
        <v>1.5900000000000001E-2</v>
      </c>
      <c r="AR199" s="4">
        <v>1.37E-2</v>
      </c>
      <c r="AS199" s="4">
        <f t="shared" si="372"/>
        <v>-2.2000000000000006E-3</v>
      </c>
      <c r="AU199" s="21" cm="1">
        <f t="array" ref="AU199">SUMPRODUCT(AC199:AN199*AQ199/12)</f>
        <v>76.477416613223085</v>
      </c>
      <c r="AV199" s="21" cm="1">
        <f t="array" ref="AV199">SUMPRODUCT(AC199:AN199*AR199/12)</f>
        <v>65.895635698185927</v>
      </c>
      <c r="AW199" s="21">
        <f t="shared" si="373"/>
        <v>-10.581780915037157</v>
      </c>
      <c r="AX199" s="26">
        <v>0.97645099999999996</v>
      </c>
      <c r="AY199" s="21">
        <f t="shared" si="374"/>
        <v>-10.332590556268947</v>
      </c>
      <c r="AZ199" s="21">
        <f t="shared" si="375"/>
        <v>-15.42706163422449</v>
      </c>
      <c r="BA199" s="1"/>
      <c r="BB199" s="24">
        <v>4922.8779772169801</v>
      </c>
      <c r="BC199" s="21">
        <v>4922.7379772169807</v>
      </c>
      <c r="BD199" s="21">
        <v>4922.5979772169803</v>
      </c>
      <c r="BE199" s="21">
        <v>4922.45797721698</v>
      </c>
      <c r="BF199" s="21">
        <v>4922.3179772169806</v>
      </c>
      <c r="BG199" s="21">
        <v>4922.1779772169803</v>
      </c>
      <c r="BH199" s="21">
        <v>4922.0379772169808</v>
      </c>
      <c r="BI199" s="21">
        <v>4921.8979772169805</v>
      </c>
      <c r="BJ199" s="21">
        <v>4921.7579772169802</v>
      </c>
      <c r="BK199" s="21">
        <v>4921.6179772169808</v>
      </c>
      <c r="BL199" s="21">
        <v>4921.4779772169804</v>
      </c>
      <c r="BM199" s="21">
        <v>4921.3379772169801</v>
      </c>
      <c r="BN199" s="21">
        <v>4921.1979772169807</v>
      </c>
      <c r="BP199" s="25">
        <v>1.5900000000000001E-2</v>
      </c>
      <c r="BQ199" s="4">
        <v>1.37E-2</v>
      </c>
      <c r="BR199" s="4">
        <f t="shared" si="376"/>
        <v>-2.2000000000000006E-3</v>
      </c>
      <c r="BT199" s="21" cm="1">
        <f t="array" ref="BT199">SUMPRODUCT(BB199:BM199*BP199/12)</f>
        <v>78.26151683774998</v>
      </c>
      <c r="BU199" s="21" cm="1">
        <f t="array" ref="BU199">SUMPRODUCT(BB199:BM199*BQ199/12)</f>
        <v>67.432879287872623</v>
      </c>
      <c r="BV199" s="21">
        <f t="shared" si="377"/>
        <v>-10.828637549877357</v>
      </c>
      <c r="BW199" s="26">
        <v>0.97792299999999999</v>
      </c>
      <c r="BX199" s="21">
        <f t="shared" si="378"/>
        <v>-10.589573718688714</v>
      </c>
      <c r="BY199" s="21">
        <f t="shared" si="379"/>
        <v>-25.937028960629767</v>
      </c>
      <c r="BZ199" s="1"/>
    </row>
    <row r="200" spans="1:78" s="21" customFormat="1" x14ac:dyDescent="0.2">
      <c r="A200" s="21">
        <f t="shared" si="380"/>
        <v>194</v>
      </c>
      <c r="B200" s="1" t="s">
        <v>183</v>
      </c>
      <c r="C200" s="22"/>
      <c r="D200" s="24">
        <v>257.48952849279902</v>
      </c>
      <c r="E200" s="21">
        <v>257.48952849279902</v>
      </c>
      <c r="F200" s="21">
        <v>257.48952849279902</v>
      </c>
      <c r="G200" s="21">
        <v>257.48952849279902</v>
      </c>
      <c r="H200" s="21">
        <v>257.48952849279902</v>
      </c>
      <c r="I200" s="21">
        <v>257.48952849279902</v>
      </c>
      <c r="J200" s="21">
        <v>257.48952849279902</v>
      </c>
      <c r="K200" s="21">
        <v>257.48952849279902</v>
      </c>
      <c r="L200" s="21">
        <v>257.48952849279902</v>
      </c>
      <c r="M200" s="21">
        <v>257.48952849279902</v>
      </c>
      <c r="N200" s="21">
        <v>257.48952849279902</v>
      </c>
      <c r="O200" s="21">
        <v>257.48952849279902</v>
      </c>
      <c r="P200" s="21">
        <v>257.48952849279902</v>
      </c>
      <c r="R200" s="25">
        <v>2.4399999999999998E-2</v>
      </c>
      <c r="S200" s="4">
        <v>2.2000000000000002E-2</v>
      </c>
      <c r="T200" s="4">
        <f t="shared" si="368"/>
        <v>-2.3999999999999959E-3</v>
      </c>
      <c r="V200" s="21" cm="1">
        <f t="array" ref="V200">SUMPRODUCT(D200:O200*R200/12)</f>
        <v>6.2827444952242972</v>
      </c>
      <c r="W200" s="21" cm="1">
        <f t="array" ref="W200">SUMPRODUCT(D200:O200*S200/12)</f>
        <v>5.6647696268415793</v>
      </c>
      <c r="X200" s="21">
        <f t="shared" si="369"/>
        <v>-0.61797486838271798</v>
      </c>
      <c r="Y200" s="26">
        <v>0.97631551540553974</v>
      </c>
      <c r="Z200" s="21">
        <f t="shared" si="370"/>
        <v>-0.60333845213274384</v>
      </c>
      <c r="AA200" s="21">
        <f t="shared" si="371"/>
        <v>-0.30166922606637131</v>
      </c>
      <c r="AC200" s="24">
        <v>257.48952849279902</v>
      </c>
      <c r="AD200" s="21">
        <v>257.48952849279902</v>
      </c>
      <c r="AE200" s="21">
        <v>257.48952849279902</v>
      </c>
      <c r="AF200" s="21">
        <v>257.48952849279902</v>
      </c>
      <c r="AG200" s="21">
        <v>257.48952849279902</v>
      </c>
      <c r="AH200" s="21">
        <v>257.48952849279902</v>
      </c>
      <c r="AI200" s="21">
        <v>257.48952849279902</v>
      </c>
      <c r="AJ200" s="21">
        <v>257.48952849279902</v>
      </c>
      <c r="AK200" s="21">
        <v>261.84860350799903</v>
      </c>
      <c r="AL200" s="21">
        <v>261.84860350799903</v>
      </c>
      <c r="AM200" s="21">
        <v>261.84860350799903</v>
      </c>
      <c r="AN200" s="21">
        <v>261.84860350799903</v>
      </c>
      <c r="AO200" s="21">
        <v>265.08273840039897</v>
      </c>
      <c r="AQ200" s="25">
        <v>2.4399999999999998E-2</v>
      </c>
      <c r="AR200" s="4">
        <v>2.2000000000000002E-2</v>
      </c>
      <c r="AS200" s="4">
        <f t="shared" si="372"/>
        <v>-2.3999999999999959E-3</v>
      </c>
      <c r="AU200" s="21" cm="1">
        <f t="array" ref="AU200">SUMPRODUCT(AC200:AN200*AQ200/12)</f>
        <v>6.3181983053479209</v>
      </c>
      <c r="AV200" s="21" cm="1">
        <f t="array" ref="AV200">SUMPRODUCT(AC200:AN200*AR200/12)</f>
        <v>5.6967361769530456</v>
      </c>
      <c r="AW200" s="21">
        <f t="shared" si="373"/>
        <v>-0.62146212839487536</v>
      </c>
      <c r="AX200" s="26">
        <v>0.97645099999999996</v>
      </c>
      <c r="AY200" s="21">
        <f t="shared" si="374"/>
        <v>-0.60682731673330437</v>
      </c>
      <c r="AZ200" s="21">
        <f t="shared" si="375"/>
        <v>-0.90578810164270807</v>
      </c>
      <c r="BA200" s="1"/>
      <c r="BB200" s="24">
        <v>265.08273840039897</v>
      </c>
      <c r="BC200" s="21">
        <v>265.08273840039897</v>
      </c>
      <c r="BD200" s="21">
        <v>265.08273840039897</v>
      </c>
      <c r="BE200" s="21">
        <v>265.08273840039897</v>
      </c>
      <c r="BF200" s="21">
        <v>265.08273840039897</v>
      </c>
      <c r="BG200" s="21">
        <v>265.08273840039897</v>
      </c>
      <c r="BH200" s="21">
        <v>265.08273840039897</v>
      </c>
      <c r="BI200" s="21">
        <v>265.08273840039897</v>
      </c>
      <c r="BJ200" s="21">
        <v>265.08273840039897</v>
      </c>
      <c r="BK200" s="21">
        <v>265.08273840039897</v>
      </c>
      <c r="BL200" s="21">
        <v>265.08273840039897</v>
      </c>
      <c r="BM200" s="21">
        <v>265.08273840039897</v>
      </c>
      <c r="BN200" s="21">
        <v>265.08273840039897</v>
      </c>
      <c r="BP200" s="25">
        <v>2.4399999999999998E-2</v>
      </c>
      <c r="BQ200" s="4">
        <v>2.2000000000000002E-2</v>
      </c>
      <c r="BR200" s="4">
        <f t="shared" si="376"/>
        <v>-2.3999999999999959E-3</v>
      </c>
      <c r="BT200" s="21" cm="1">
        <f t="array" ref="BT200">SUMPRODUCT(BB200:BM200*BP200/12)</f>
        <v>6.4680188169697361</v>
      </c>
      <c r="BU200" s="21" cm="1">
        <f t="array" ref="BU200">SUMPRODUCT(BB200:BM200*BQ200/12)</f>
        <v>5.8318202448087773</v>
      </c>
      <c r="BV200" s="21">
        <f t="shared" si="377"/>
        <v>-0.63619857216095888</v>
      </c>
      <c r="BW200" s="26">
        <v>0.97792299999999999</v>
      </c>
      <c r="BX200" s="21">
        <f t="shared" si="378"/>
        <v>-0.6221532162833614</v>
      </c>
      <c r="BY200" s="21">
        <f t="shared" si="379"/>
        <v>-1.5231505543414139</v>
      </c>
      <c r="BZ200" s="1"/>
    </row>
    <row r="201" spans="1:78" s="21" customFormat="1" x14ac:dyDescent="0.2">
      <c r="A201" s="21">
        <f t="shared" si="380"/>
        <v>195</v>
      </c>
      <c r="B201" s="21" t="s">
        <v>184</v>
      </c>
      <c r="C201" s="22"/>
      <c r="D201" s="27">
        <f>SUBTOTAL(9,D195:D200)</f>
        <v>38476.516959999972</v>
      </c>
      <c r="E201" s="28">
        <f t="shared" ref="E201:P201" si="381">SUBTOTAL(9,E195:E200)</f>
        <v>38472.226959999964</v>
      </c>
      <c r="F201" s="28">
        <f t="shared" si="381"/>
        <v>38467.936959999963</v>
      </c>
      <c r="G201" s="28">
        <f t="shared" si="381"/>
        <v>38463.646959999962</v>
      </c>
      <c r="H201" s="28">
        <f t="shared" si="381"/>
        <v>38459.356959999961</v>
      </c>
      <c r="I201" s="28">
        <f t="shared" si="381"/>
        <v>38455.066959999967</v>
      </c>
      <c r="J201" s="28">
        <f t="shared" si="381"/>
        <v>38450.776959999966</v>
      </c>
      <c r="K201" s="28">
        <f t="shared" si="381"/>
        <v>38446.486959999966</v>
      </c>
      <c r="L201" s="28">
        <f t="shared" si="381"/>
        <v>38442.196959999965</v>
      </c>
      <c r="M201" s="28">
        <f t="shared" si="381"/>
        <v>38437.906959999971</v>
      </c>
      <c r="N201" s="28">
        <f t="shared" si="381"/>
        <v>38433.616959999956</v>
      </c>
      <c r="O201" s="28">
        <f t="shared" si="381"/>
        <v>38429.326959999955</v>
      </c>
      <c r="P201" s="28">
        <f t="shared" si="381"/>
        <v>38425.036959999954</v>
      </c>
      <c r="R201" s="4"/>
      <c r="S201" s="4"/>
      <c r="T201" s="4"/>
      <c r="V201" s="28">
        <f t="shared" ref="V201:X201" si="382">SUBTOTAL(9,V195:V200)</f>
        <v>529.98018399388616</v>
      </c>
      <c r="W201" s="28">
        <f t="shared" si="382"/>
        <v>474.5053489093404</v>
      </c>
      <c r="X201" s="28">
        <f t="shared" si="382"/>
        <v>-55.474835084545745</v>
      </c>
      <c r="Y201" s="26"/>
      <c r="Z201" s="28">
        <f t="shared" ref="Z201:AA201" si="383">SUBTOTAL(9,Z195:Z200)</f>
        <v>-54.160942207605601</v>
      </c>
      <c r="AA201" s="28">
        <f t="shared" si="383"/>
        <v>-27.042898170709794</v>
      </c>
      <c r="AC201" s="27">
        <f>SUBTOTAL(9,AC195:AC200)</f>
        <v>38425.036959999954</v>
      </c>
      <c r="AD201" s="28">
        <f t="shared" ref="AD201:AO201" si="384">SUBTOTAL(9,AD195:AD200)</f>
        <v>38420.746959999953</v>
      </c>
      <c r="AE201" s="28">
        <f t="shared" si="384"/>
        <v>38416.456959999952</v>
      </c>
      <c r="AF201" s="28">
        <f t="shared" si="384"/>
        <v>38412.166959999959</v>
      </c>
      <c r="AG201" s="28">
        <f t="shared" si="384"/>
        <v>38407.876959999958</v>
      </c>
      <c r="AH201" s="28">
        <f t="shared" si="384"/>
        <v>38403.586959999957</v>
      </c>
      <c r="AI201" s="28">
        <f t="shared" si="384"/>
        <v>38399.296959999956</v>
      </c>
      <c r="AJ201" s="28">
        <f t="shared" si="384"/>
        <v>38395.006959999962</v>
      </c>
      <c r="AK201" s="28">
        <f t="shared" si="384"/>
        <v>39043.273099999962</v>
      </c>
      <c r="AL201" s="28">
        <f t="shared" si="384"/>
        <v>39038.983099999961</v>
      </c>
      <c r="AM201" s="28">
        <f t="shared" si="384"/>
        <v>39034.69309999996</v>
      </c>
      <c r="AN201" s="28">
        <f t="shared" si="384"/>
        <v>39030.40309999996</v>
      </c>
      <c r="AO201" s="28">
        <f t="shared" si="384"/>
        <v>39510.265029999959</v>
      </c>
      <c r="AQ201" s="4"/>
      <c r="AR201" s="4"/>
      <c r="AS201" s="4"/>
      <c r="AU201" s="28">
        <f t="shared" ref="AU201:AW201" si="385">SUBTOTAL(9,AU195:AU200)</f>
        <v>532.43935658790508</v>
      </c>
      <c r="AV201" s="28">
        <f t="shared" si="385"/>
        <v>476.154979024711</v>
      </c>
      <c r="AW201" s="28">
        <f t="shared" si="385"/>
        <v>-56.28437756319417</v>
      </c>
      <c r="AX201" s="26"/>
      <c r="AY201" s="28">
        <f t="shared" ref="AY201:AZ201" si="386">SUBTOTAL(9,AY195:AY200)</f>
        <v>-54.958936755958504</v>
      </c>
      <c r="AZ201" s="28">
        <f t="shared" si="386"/>
        <v>-81.518487976342684</v>
      </c>
      <c r="BA201" s="1"/>
      <c r="BB201" s="27">
        <f>SUBTOTAL(9,BB195:BB200)</f>
        <v>39510.265029999959</v>
      </c>
      <c r="BC201" s="28">
        <f t="shared" ref="BC201:BN201" si="387">SUBTOTAL(9,BC195:BC200)</f>
        <v>39505.975029999965</v>
      </c>
      <c r="BD201" s="28">
        <f t="shared" si="387"/>
        <v>39501.685029999964</v>
      </c>
      <c r="BE201" s="28">
        <f t="shared" si="387"/>
        <v>39497.395029999963</v>
      </c>
      <c r="BF201" s="28">
        <f t="shared" si="387"/>
        <v>39493.105029999962</v>
      </c>
      <c r="BG201" s="28">
        <f t="shared" si="387"/>
        <v>39488.815029999969</v>
      </c>
      <c r="BH201" s="28">
        <f t="shared" si="387"/>
        <v>39484.525029999968</v>
      </c>
      <c r="BI201" s="28">
        <f t="shared" si="387"/>
        <v>39480.23502999996</v>
      </c>
      <c r="BJ201" s="28">
        <f t="shared" si="387"/>
        <v>39475.945029999959</v>
      </c>
      <c r="BK201" s="28">
        <f t="shared" si="387"/>
        <v>39471.655029999965</v>
      </c>
      <c r="BL201" s="28">
        <f t="shared" si="387"/>
        <v>39467.365029999957</v>
      </c>
      <c r="BM201" s="28">
        <f t="shared" si="387"/>
        <v>39463.075029999964</v>
      </c>
      <c r="BN201" s="28">
        <f t="shared" si="387"/>
        <v>39458.785029999963</v>
      </c>
      <c r="BP201" s="4"/>
      <c r="BQ201" s="4"/>
      <c r="BR201" s="4"/>
      <c r="BT201" s="28">
        <f t="shared" ref="BT201:BV201" si="388">SUBTOTAL(9,BT195:BT200)</f>
        <v>544.56124332964487</v>
      </c>
      <c r="BU201" s="28">
        <f t="shared" si="388"/>
        <v>486.48104801482646</v>
      </c>
      <c r="BV201" s="28">
        <f t="shared" si="388"/>
        <v>-58.080195314818482</v>
      </c>
      <c r="BW201" s="26"/>
      <c r="BX201" s="28">
        <f t="shared" ref="BX201:BY201" si="389">SUBTOTAL(9,BX195:BX200)</f>
        <v>-56.797958842853234</v>
      </c>
      <c r="BY201" s="28">
        <f t="shared" si="389"/>
        <v>-137.65324913534243</v>
      </c>
      <c r="BZ201" s="1"/>
    </row>
    <row r="202" spans="1:78" s="21" customFormat="1" x14ac:dyDescent="0.2">
      <c r="A202" s="21">
        <f t="shared" si="380"/>
        <v>196</v>
      </c>
      <c r="C202" s="22"/>
      <c r="D202" s="24"/>
      <c r="R202" s="4"/>
      <c r="S202" s="4"/>
      <c r="T202" s="4"/>
      <c r="AC202" s="24"/>
      <c r="AQ202" s="4"/>
      <c r="AR202" s="4"/>
      <c r="AS202" s="4"/>
      <c r="BA202" s="1"/>
      <c r="BB202" s="24"/>
      <c r="BP202" s="4"/>
      <c r="BQ202" s="4"/>
      <c r="BR202" s="4"/>
      <c r="BZ202" s="1"/>
    </row>
    <row r="203" spans="1:78" s="21" customFormat="1" x14ac:dyDescent="0.2">
      <c r="A203" s="21">
        <f t="shared" si="380"/>
        <v>197</v>
      </c>
      <c r="B203" s="1" t="s">
        <v>185</v>
      </c>
      <c r="C203" s="22"/>
      <c r="D203" s="24">
        <v>1569.8210567962581</v>
      </c>
      <c r="E203" s="21">
        <v>1569.8210567962581</v>
      </c>
      <c r="F203" s="21">
        <v>1569.8210567962581</v>
      </c>
      <c r="G203" s="21">
        <v>1571.65745430268</v>
      </c>
      <c r="H203" s="21">
        <v>1575.488485042217</v>
      </c>
      <c r="I203" s="21">
        <v>1621.009648957066</v>
      </c>
      <c r="J203" s="21">
        <v>1621.009648957066</v>
      </c>
      <c r="K203" s="21">
        <v>1621.009648957066</v>
      </c>
      <c r="L203" s="21">
        <v>1621.009648957066</v>
      </c>
      <c r="M203" s="21">
        <v>1621.009648957066</v>
      </c>
      <c r="N203" s="21">
        <v>1621.009648957066</v>
      </c>
      <c r="O203" s="21">
        <v>1621.009648957066</v>
      </c>
      <c r="P203" s="21">
        <v>1967.4584869966941</v>
      </c>
      <c r="R203" s="25">
        <v>2.5399999999999999E-2</v>
      </c>
      <c r="S203" s="4">
        <v>2.6499999999999999E-2</v>
      </c>
      <c r="T203" s="4">
        <f t="shared" ref="T203:T209" si="390">+S203-R203</f>
        <v>1.1000000000000003E-3</v>
      </c>
      <c r="V203" s="21" cm="1">
        <f t="array" ref="V203">SUMPRODUCT(D203:O203*R203/12)</f>
        <v>40.647782247650134</v>
      </c>
      <c r="W203" s="21" cm="1">
        <f t="array" ref="W203">SUMPRODUCT(D203:O203*S203/12)</f>
        <v>42.408119274123166</v>
      </c>
      <c r="X203" s="21">
        <f t="shared" ref="X203:X209" si="391">+W203-V203</f>
        <v>1.7603370264730316</v>
      </c>
      <c r="Y203" s="26">
        <v>0.97631551540553974</v>
      </c>
      <c r="Z203" s="21">
        <f t="shared" ref="Z203:Z209" si="392">+Y203*X203</f>
        <v>1.718644351288473</v>
      </c>
      <c r="AA203" s="21">
        <f t="shared" ref="AA203:AA209" si="393">(D203*T203*12+E203*T203*11+F203*T203*10+G203*T203*9+H203*T203*8+I203*T203*7+J203*T203*6+K203*T203*5+L203*T203*4+M203*T203*3+N203*T203*2+O203*T203*1)/12/13*Y203</f>
        <v>0.85324536852237254</v>
      </c>
      <c r="AC203" s="24">
        <v>1967.4584869966941</v>
      </c>
      <c r="AD203" s="21">
        <v>1967.4584869966941</v>
      </c>
      <c r="AE203" s="21">
        <v>1967.4584869966941</v>
      </c>
      <c r="AF203" s="21">
        <v>1967.4584869966941</v>
      </c>
      <c r="AG203" s="21">
        <v>1967.4584869966941</v>
      </c>
      <c r="AH203" s="21">
        <v>1967.4584869966941</v>
      </c>
      <c r="AI203" s="21">
        <v>1967.4584869966941</v>
      </c>
      <c r="AJ203" s="21">
        <v>1967.4584869966941</v>
      </c>
      <c r="AK203" s="21">
        <v>1967.4584869966941</v>
      </c>
      <c r="AL203" s="21">
        <v>1967.4584869966941</v>
      </c>
      <c r="AM203" s="21">
        <v>1967.4584869966941</v>
      </c>
      <c r="AN203" s="21">
        <v>2075.237122587499</v>
      </c>
      <c r="AO203" s="21">
        <v>2075.237122587499</v>
      </c>
      <c r="AQ203" s="25">
        <v>2.5399999999999999E-2</v>
      </c>
      <c r="AR203" s="4">
        <v>2.6499999999999999E-2</v>
      </c>
      <c r="AS203" s="4">
        <f t="shared" ref="AS203:AS209" si="394">+AR203-AQ203</f>
        <v>1.1000000000000003E-3</v>
      </c>
      <c r="AU203" s="21" cm="1">
        <f t="array" ref="AU203">SUMPRODUCT(AC203:AN203*AQ203/12)</f>
        <v>50.201577015049885</v>
      </c>
      <c r="AV203" s="21" cm="1">
        <f t="array" ref="AV203">SUMPRODUCT(AC203:AN203*AR203/12)</f>
        <v>52.375661059008742</v>
      </c>
      <c r="AW203" s="21">
        <f t="shared" ref="AW203:AW209" si="395">+AV203-AU203</f>
        <v>2.1740840439588567</v>
      </c>
      <c r="AX203" s="26">
        <v>0.97645099999999996</v>
      </c>
      <c r="AY203" s="21">
        <f t="shared" ref="AY203:AY209" si="396">+AX203*AW203</f>
        <v>2.1228865388076694</v>
      </c>
      <c r="AZ203" s="21">
        <f t="shared" ref="AZ203:AZ209" si="397">(AC203*AS203*12+AD203*AS203*11+AE203*AS203*10+AF203*AS203*9+AG203*AS203*8+AH203*AS203*7+AI203*AS203*6+AJ203*AS203*5+AK203*AS203*4+AL203*AS203*3+AM203*AS203*2+AN203*AS203*1)/12/13*AX203+X203*AX203</f>
        <v>2.7762446745812674</v>
      </c>
      <c r="BA203" s="1"/>
      <c r="BB203" s="24">
        <v>2075.237122587499</v>
      </c>
      <c r="BC203" s="21">
        <v>2075.237122587499</v>
      </c>
      <c r="BD203" s="21">
        <v>2075.237122587499</v>
      </c>
      <c r="BE203" s="21">
        <v>2075.237122587499</v>
      </c>
      <c r="BF203" s="21">
        <v>2075.237122587499</v>
      </c>
      <c r="BG203" s="21">
        <v>2075.237122587499</v>
      </c>
      <c r="BH203" s="21">
        <v>2075.237122587499</v>
      </c>
      <c r="BI203" s="21">
        <v>2150.8231043680266</v>
      </c>
      <c r="BJ203" s="21">
        <v>2150.8231043680266</v>
      </c>
      <c r="BK203" s="21">
        <v>2150.8231043680266</v>
      </c>
      <c r="BL203" s="21">
        <v>2150.8231043680266</v>
      </c>
      <c r="BM203" s="21">
        <v>2164.6296386893382</v>
      </c>
      <c r="BN203" s="21">
        <v>2194.4476269547258</v>
      </c>
      <c r="BP203" s="25">
        <v>2.5399999999999999E-2</v>
      </c>
      <c r="BQ203" s="4">
        <v>2.6499999999999999E-2</v>
      </c>
      <c r="BR203" s="4">
        <f t="shared" ref="BR203:BR209" si="398">+BQ203-BP203</f>
        <v>1.1000000000000003E-3</v>
      </c>
      <c r="BT203" s="21" cm="1">
        <f t="array" ref="BT203">SUMPRODUCT(BB203:BM203*BP203/12)</f>
        <v>53.540198385213174</v>
      </c>
      <c r="BU203" s="21" cm="1">
        <f t="array" ref="BU203">SUMPRODUCT(BB203:BM203*BQ203/12)</f>
        <v>55.858868394021606</v>
      </c>
      <c r="BV203" s="21">
        <f t="shared" ref="BV203:BV209" si="399">+BU203-BT203</f>
        <v>2.3186700088084322</v>
      </c>
      <c r="BW203" s="26">
        <v>0.97792299999999999</v>
      </c>
      <c r="BX203" s="21">
        <f t="shared" ref="BX203:BX209" si="400">+BW203*BV203</f>
        <v>2.2674807310239684</v>
      </c>
      <c r="BY203" s="21">
        <f t="shared" ref="BY203:BY209" si="401">(BB203*BR203*12+BC203*BR203*11+BD203*BR203*10+BE203*BR203*9+BF203*BR203*8+BG203*BR203*7+BH203*BR203*6+BI203*BR203*5+BJ203*BR203*4+BK203*BR203*3+BL203*BR203*2+BM203*BR203*1)/12/13*BW203+(AW203*BW203)+(X203*BW203)</f>
        <v>4.9716563956910473</v>
      </c>
      <c r="BZ203" s="1"/>
    </row>
    <row r="204" spans="1:78" s="21" customFormat="1" x14ac:dyDescent="0.2">
      <c r="A204" s="21">
        <f t="shared" si="380"/>
        <v>198</v>
      </c>
      <c r="B204" s="1" t="s">
        <v>186</v>
      </c>
      <c r="C204" s="22"/>
      <c r="D204" s="24">
        <v>5206.2086101850946</v>
      </c>
      <c r="E204" s="21">
        <v>5205.888610185094</v>
      </c>
      <c r="F204" s="21">
        <v>5205.5686101850943</v>
      </c>
      <c r="G204" s="21">
        <v>5212.1404850180916</v>
      </c>
      <c r="H204" s="21">
        <v>5226.198013680164</v>
      </c>
      <c r="I204" s="21">
        <v>5268.6739970962517</v>
      </c>
      <c r="J204" s="21">
        <v>5268.353997096252</v>
      </c>
      <c r="K204" s="21">
        <v>5268.0339970962514</v>
      </c>
      <c r="L204" s="21">
        <v>5267.7139970962517</v>
      </c>
      <c r="M204" s="21">
        <v>5267.393997096252</v>
      </c>
      <c r="N204" s="21">
        <v>5267.0739970962622</v>
      </c>
      <c r="O204" s="21">
        <v>5266.7539970962616</v>
      </c>
      <c r="P204" s="21">
        <v>5559.8447805233654</v>
      </c>
      <c r="R204" s="25">
        <v>4.24E-2</v>
      </c>
      <c r="S204" s="4">
        <v>4.6699999999999998E-2</v>
      </c>
      <c r="T204" s="4">
        <f t="shared" si="390"/>
        <v>4.2999999999999983E-3</v>
      </c>
      <c r="V204" s="21" cm="1">
        <f t="array" ref="V204">SUMPRODUCT(D204:O204*R204/12)</f>
        <v>222.35267482487654</v>
      </c>
      <c r="W204" s="21" cm="1">
        <f t="array" ref="W204">SUMPRODUCT(D204:O204*S204/12)</f>
        <v>244.90259231890883</v>
      </c>
      <c r="X204" s="21">
        <f t="shared" si="391"/>
        <v>22.549917494032286</v>
      </c>
      <c r="Y204" s="26">
        <v>0.97631551540553974</v>
      </c>
      <c r="Z204" s="21">
        <f t="shared" si="392"/>
        <v>22.015834320538527</v>
      </c>
      <c r="AA204" s="21">
        <f t="shared" si="393"/>
        <v>10.980299465786132</v>
      </c>
      <c r="AC204" s="24">
        <v>5559.8447805233654</v>
      </c>
      <c r="AD204" s="21">
        <v>5559.5247805233657</v>
      </c>
      <c r="AE204" s="21">
        <v>5559.2047805233651</v>
      </c>
      <c r="AF204" s="21">
        <v>5558.8847805233654</v>
      </c>
      <c r="AG204" s="21">
        <v>5558.5647805233657</v>
      </c>
      <c r="AH204" s="21">
        <v>5558.2447805233651</v>
      </c>
      <c r="AI204" s="21">
        <v>5557.9247805233654</v>
      </c>
      <c r="AJ204" s="21">
        <v>5557.6047805233657</v>
      </c>
      <c r="AK204" s="21">
        <v>5557.284780523365</v>
      </c>
      <c r="AL204" s="21">
        <v>5556.9647805233653</v>
      </c>
      <c r="AM204" s="21">
        <v>5556.6447805233656</v>
      </c>
      <c r="AN204" s="21">
        <v>5864.3884157379434</v>
      </c>
      <c r="AO204" s="21">
        <v>5864.0684157379437</v>
      </c>
      <c r="AQ204" s="25">
        <v>4.24E-2</v>
      </c>
      <c r="AR204" s="4">
        <v>4.6699999999999998E-2</v>
      </c>
      <c r="AS204" s="4">
        <f t="shared" si="394"/>
        <v>4.2999999999999983E-3</v>
      </c>
      <c r="AU204" s="21" cm="1">
        <f t="array" ref="AU204">SUMPRODUCT(AC204:AN204*AQ204/12)</f>
        <v>236.75128620528221</v>
      </c>
      <c r="AV204" s="21" cm="1">
        <f t="array" ref="AV204">SUMPRODUCT(AC204:AN204*AR204/12)</f>
        <v>260.76144023081793</v>
      </c>
      <c r="AW204" s="21">
        <f t="shared" si="395"/>
        <v>24.010154025535712</v>
      </c>
      <c r="AX204" s="26">
        <v>0.97645099999999996</v>
      </c>
      <c r="AY204" s="21">
        <f t="shared" si="396"/>
        <v>23.44473890838837</v>
      </c>
      <c r="AZ204" s="21">
        <f t="shared" si="397"/>
        <v>33.69688714887711</v>
      </c>
      <c r="BA204" s="1"/>
      <c r="BB204" s="24">
        <v>5864.0684157379437</v>
      </c>
      <c r="BC204" s="21">
        <v>5863.748415737944</v>
      </c>
      <c r="BD204" s="21">
        <v>5863.4284157379434</v>
      </c>
      <c r="BE204" s="21">
        <v>5863.1084157379437</v>
      </c>
      <c r="BF204" s="21">
        <v>5862.788415737944</v>
      </c>
      <c r="BG204" s="21">
        <v>5862.4684157379434</v>
      </c>
      <c r="BH204" s="21">
        <v>5862.1484157379437</v>
      </c>
      <c r="BI204" s="21">
        <v>6145.3767519994672</v>
      </c>
      <c r="BJ204" s="21">
        <v>6145.0567519994675</v>
      </c>
      <c r="BK204" s="21">
        <v>6144.7367519994677</v>
      </c>
      <c r="BL204" s="21">
        <v>6144.416751999468</v>
      </c>
      <c r="BM204" s="21">
        <v>6195.8900479725999</v>
      </c>
      <c r="BN204" s="21">
        <v>6307.4280913717002</v>
      </c>
      <c r="BP204" s="25">
        <v>4.24E-2</v>
      </c>
      <c r="BQ204" s="4">
        <v>4.6699999999999998E-2</v>
      </c>
      <c r="BR204" s="4">
        <f t="shared" si="398"/>
        <v>4.2999999999999983E-3</v>
      </c>
      <c r="BT204" s="21" cm="1">
        <f t="array" ref="BT204">SUMPRODUCT(BB204:BM204*BP204/12)</f>
        <v>253.75423374701413</v>
      </c>
      <c r="BU204" s="21" cm="1">
        <f t="array" ref="BU204">SUMPRODUCT(BB204:BM204*BQ204/12)</f>
        <v>279.48874330154621</v>
      </c>
      <c r="BV204" s="21">
        <f t="shared" si="399"/>
        <v>25.734509554532082</v>
      </c>
      <c r="BW204" s="26">
        <v>0.97792299999999999</v>
      </c>
      <c r="BX204" s="21">
        <f t="shared" si="400"/>
        <v>25.166368787096676</v>
      </c>
      <c r="BY204" s="21">
        <f t="shared" si="401"/>
        <v>57.9751479307822</v>
      </c>
      <c r="BZ204" s="1"/>
    </row>
    <row r="205" spans="1:78" s="21" customFormat="1" x14ac:dyDescent="0.2">
      <c r="A205" s="21">
        <f t="shared" si="380"/>
        <v>199</v>
      </c>
      <c r="B205" s="1" t="s">
        <v>187</v>
      </c>
      <c r="C205" s="22"/>
      <c r="D205" s="24">
        <v>68040.649932012719</v>
      </c>
      <c r="E205" s="21">
        <v>68040.649932012719</v>
      </c>
      <c r="F205" s="21">
        <v>68040.649932012719</v>
      </c>
      <c r="G205" s="21">
        <v>68130.608405981722</v>
      </c>
      <c r="H205" s="21">
        <v>68318.275850505379</v>
      </c>
      <c r="I205" s="21">
        <v>68876.884473937534</v>
      </c>
      <c r="J205" s="21">
        <v>68876.884473937534</v>
      </c>
      <c r="K205" s="21">
        <v>68876.884473937534</v>
      </c>
      <c r="L205" s="21">
        <v>68876.884473937534</v>
      </c>
      <c r="M205" s="21">
        <v>68876.884473937534</v>
      </c>
      <c r="N205" s="21">
        <v>68876.884473937534</v>
      </c>
      <c r="O205" s="21">
        <v>68876.884473937534</v>
      </c>
      <c r="P205" s="21">
        <v>72706.724957326238</v>
      </c>
      <c r="R205" s="25">
        <v>2.2000000000000002E-2</v>
      </c>
      <c r="S205" s="4">
        <v>3.2300000000000002E-2</v>
      </c>
      <c r="T205" s="4">
        <f t="shared" si="390"/>
        <v>1.03E-2</v>
      </c>
      <c r="V205" s="21" cm="1">
        <f t="array" ref="V205">SUMPRODUCT(D205:O205*R205/12)</f>
        <v>1508.2998798451617</v>
      </c>
      <c r="W205" s="21" cm="1">
        <f t="array" ref="W205">SUMPRODUCT(D205:O205*S205/12)</f>
        <v>2214.4584599544864</v>
      </c>
      <c r="X205" s="21">
        <f t="shared" si="391"/>
        <v>706.1585801093247</v>
      </c>
      <c r="Y205" s="26">
        <v>0.97631551540553974</v>
      </c>
      <c r="Z205" s="21">
        <f t="shared" si="392"/>
        <v>689.43357809747943</v>
      </c>
      <c r="AA205" s="21">
        <f t="shared" si="393"/>
        <v>343.81478913682258</v>
      </c>
      <c r="AC205" s="24">
        <v>72706.724957326238</v>
      </c>
      <c r="AD205" s="21">
        <v>72706.724957326238</v>
      </c>
      <c r="AE205" s="21">
        <v>72706.724957326238</v>
      </c>
      <c r="AF205" s="21">
        <v>72706.724957326238</v>
      </c>
      <c r="AG205" s="21">
        <v>72706.724957326238</v>
      </c>
      <c r="AH205" s="21">
        <v>72706.724957326238</v>
      </c>
      <c r="AI205" s="21">
        <v>72706.724957326238</v>
      </c>
      <c r="AJ205" s="21">
        <v>72706.724957326238</v>
      </c>
      <c r="AK205" s="21">
        <v>72706.724957326238</v>
      </c>
      <c r="AL205" s="21">
        <v>72706.724957326238</v>
      </c>
      <c r="AM205" s="21">
        <v>72706.724957326238</v>
      </c>
      <c r="AN205" s="21">
        <v>76727.837071146205</v>
      </c>
      <c r="AO205" s="21">
        <v>76727.837071146205</v>
      </c>
      <c r="AQ205" s="25">
        <v>2.2000000000000002E-2</v>
      </c>
      <c r="AR205" s="4">
        <v>3.2300000000000002E-2</v>
      </c>
      <c r="AS205" s="4">
        <f t="shared" si="394"/>
        <v>1.03E-2</v>
      </c>
      <c r="AU205" s="21" cm="1">
        <f t="array" ref="AU205">SUMPRODUCT(AC205:AN205*AQ205/12)</f>
        <v>1606.9199879365137</v>
      </c>
      <c r="AV205" s="21" cm="1">
        <f t="array" ref="AV205">SUMPRODUCT(AC205:AN205*AR205/12)</f>
        <v>2359.2507095613364</v>
      </c>
      <c r="AW205" s="21">
        <f t="shared" si="395"/>
        <v>752.33072162482267</v>
      </c>
      <c r="AX205" s="26">
        <v>0.97645099999999996</v>
      </c>
      <c r="AY205" s="21">
        <f t="shared" si="396"/>
        <v>734.61408546127973</v>
      </c>
      <c r="AZ205" s="21">
        <f t="shared" si="397"/>
        <v>1055.4104506343128</v>
      </c>
      <c r="BA205" s="1"/>
      <c r="BB205" s="24">
        <v>76727.837071146205</v>
      </c>
      <c r="BC205" s="21">
        <v>76727.837071146205</v>
      </c>
      <c r="BD205" s="21">
        <v>76727.837071146205</v>
      </c>
      <c r="BE205" s="21">
        <v>76727.837071146205</v>
      </c>
      <c r="BF205" s="21">
        <v>76727.837071146205</v>
      </c>
      <c r="BG205" s="21">
        <v>76727.837071146205</v>
      </c>
      <c r="BH205" s="21">
        <v>76727.837071146205</v>
      </c>
      <c r="BI205" s="21">
        <v>80428.935031793997</v>
      </c>
      <c r="BJ205" s="21">
        <v>80428.935031793997</v>
      </c>
      <c r="BK205" s="21">
        <v>80428.935031793997</v>
      </c>
      <c r="BL205" s="21">
        <v>80428.935031793997</v>
      </c>
      <c r="BM205" s="21">
        <v>81104.981889400005</v>
      </c>
      <c r="BN205" s="21">
        <v>82565.0410964943</v>
      </c>
      <c r="BP205" s="25">
        <v>2.2000000000000002E-2</v>
      </c>
      <c r="BQ205" s="4">
        <v>3.2300000000000002E-2</v>
      </c>
      <c r="BR205" s="4">
        <f t="shared" si="398"/>
        <v>1.03E-2</v>
      </c>
      <c r="BT205" s="21" cm="1">
        <f t="array" ref="BT205">SUMPRODUCT(BB205:BM205*BP205/12)</f>
        <v>1723.1785661100989</v>
      </c>
      <c r="BU205" s="21" cm="1">
        <f t="array" ref="BU205">SUMPRODUCT(BB205:BM205*BQ205/12)</f>
        <v>2529.9394402434637</v>
      </c>
      <c r="BV205" s="21">
        <f t="shared" si="399"/>
        <v>806.76087413336472</v>
      </c>
      <c r="BW205" s="26">
        <v>0.97792299999999999</v>
      </c>
      <c r="BX205" s="21">
        <f t="shared" si="400"/>
        <v>788.95001431512242</v>
      </c>
      <c r="BY205" s="21">
        <f t="shared" si="401"/>
        <v>1816.3431419663334</v>
      </c>
      <c r="BZ205" s="1"/>
    </row>
    <row r="206" spans="1:78" s="21" customFormat="1" x14ac:dyDescent="0.2">
      <c r="A206" s="21">
        <f t="shared" si="380"/>
        <v>200</v>
      </c>
      <c r="B206" s="1" t="s">
        <v>188</v>
      </c>
      <c r="C206" s="22"/>
      <c r="D206" s="24">
        <v>-1604.5099580000001</v>
      </c>
      <c r="E206" s="21">
        <v>-1604.5099580000001</v>
      </c>
      <c r="F206" s="21">
        <v>-1604.5099580000001</v>
      </c>
      <c r="G206" s="21">
        <v>-1604.5099580000001</v>
      </c>
      <c r="H206" s="21">
        <v>-1604.5099580000001</v>
      </c>
      <c r="I206" s="21">
        <v>-1604.5099580000001</v>
      </c>
      <c r="J206" s="21">
        <v>-1604.5099580000001</v>
      </c>
      <c r="K206" s="21">
        <v>-1604.5099580000001</v>
      </c>
      <c r="L206" s="21">
        <v>-1604.5099580000001</v>
      </c>
      <c r="M206" s="21">
        <v>-1604.5099580000001</v>
      </c>
      <c r="N206" s="21">
        <v>-1604.5099580000001</v>
      </c>
      <c r="O206" s="21">
        <v>-1604.5099580000001</v>
      </c>
      <c r="P206" s="21">
        <v>-1604.5099580000001</v>
      </c>
      <c r="R206" s="25">
        <v>2.2000000000000002E-2</v>
      </c>
      <c r="S206" s="4">
        <v>5.2999999999999999E-2</v>
      </c>
      <c r="T206" s="4">
        <f t="shared" si="390"/>
        <v>3.0999999999999996E-2</v>
      </c>
      <c r="V206" s="21" cm="1">
        <f t="array" ref="V206">SUMPRODUCT(D206:O206*R206/12)</f>
        <v>-35.299219076000007</v>
      </c>
      <c r="W206" s="21" cm="1">
        <f t="array" ref="W206">SUMPRODUCT(D206:O206*S206/12)</f>
        <v>-85.03902777399999</v>
      </c>
      <c r="X206" s="21">
        <f t="shared" si="391"/>
        <v>-49.739808697999983</v>
      </c>
      <c r="Y206" s="26">
        <v>0.97631551540553974</v>
      </c>
      <c r="Z206" s="21">
        <f t="shared" si="392"/>
        <v>-48.5617469651608</v>
      </c>
      <c r="AA206" s="21">
        <f t="shared" si="393"/>
        <v>-24.280873482580411</v>
      </c>
      <c r="AC206" s="24">
        <v>-1604.5099580000001</v>
      </c>
      <c r="AD206" s="21">
        <v>-1604.5099580000001</v>
      </c>
      <c r="AE206" s="21">
        <v>-1604.5099580000001</v>
      </c>
      <c r="AF206" s="21">
        <v>-1604.5099580000001</v>
      </c>
      <c r="AG206" s="21">
        <v>-1604.5099580000001</v>
      </c>
      <c r="AH206" s="21">
        <v>-1604.5099580000001</v>
      </c>
      <c r="AI206" s="21">
        <v>-1604.5099580000001</v>
      </c>
      <c r="AJ206" s="21">
        <v>-1604.5099580000001</v>
      </c>
      <c r="AK206" s="21">
        <v>-1604.5099580000001</v>
      </c>
      <c r="AL206" s="21">
        <v>-1604.5099580000001</v>
      </c>
      <c r="AM206" s="21">
        <v>-1604.5099580000001</v>
      </c>
      <c r="AN206" s="21">
        <v>-1604.5099580000001</v>
      </c>
      <c r="AO206" s="21">
        <v>376.74004199999905</v>
      </c>
      <c r="AQ206" s="25">
        <v>2.2000000000000002E-2</v>
      </c>
      <c r="AR206" s="4">
        <v>5.2999999999999999E-2</v>
      </c>
      <c r="AS206" s="4">
        <f t="shared" si="394"/>
        <v>3.0999999999999996E-2</v>
      </c>
      <c r="AU206" s="21" cm="1">
        <f t="array" ref="AU206">SUMPRODUCT(AC206:AN206*AQ206/12)</f>
        <v>-35.299219076000007</v>
      </c>
      <c r="AV206" s="21" cm="1">
        <f t="array" ref="AV206">SUMPRODUCT(AC206:AN206*AR206/12)</f>
        <v>-85.03902777399999</v>
      </c>
      <c r="AW206" s="21">
        <f t="shared" si="395"/>
        <v>-49.739808697999983</v>
      </c>
      <c r="AX206" s="26">
        <v>0.97645099999999996</v>
      </c>
      <c r="AY206" s="21">
        <f t="shared" si="396"/>
        <v>-48.568485942970781</v>
      </c>
      <c r="AZ206" s="21">
        <f t="shared" si="397"/>
        <v>-72.852728914456179</v>
      </c>
      <c r="BA206" s="1"/>
      <c r="BB206" s="24">
        <v>376.74004199999905</v>
      </c>
      <c r="BC206" s="21">
        <v>376.74004199999905</v>
      </c>
      <c r="BD206" s="21">
        <v>376.74004199999905</v>
      </c>
      <c r="BE206" s="21">
        <v>376.74004199999905</v>
      </c>
      <c r="BF206" s="21">
        <v>376.74004199999905</v>
      </c>
      <c r="BG206" s="21">
        <v>376.74004199999905</v>
      </c>
      <c r="BH206" s="21">
        <v>376.74004199999905</v>
      </c>
      <c r="BI206" s="21">
        <v>376.74004199999905</v>
      </c>
      <c r="BJ206" s="21">
        <v>376.74004199999905</v>
      </c>
      <c r="BK206" s="21">
        <v>376.74004199999905</v>
      </c>
      <c r="BL206" s="21">
        <v>376.74004199999905</v>
      </c>
      <c r="BM206" s="21">
        <v>376.74004199999905</v>
      </c>
      <c r="BN206" s="21">
        <v>376.74004199999905</v>
      </c>
      <c r="BP206" s="25">
        <v>2.2000000000000002E-2</v>
      </c>
      <c r="BQ206" s="4">
        <v>5.2999999999999999E-2</v>
      </c>
      <c r="BR206" s="4">
        <f t="shared" si="398"/>
        <v>3.0999999999999996E-2</v>
      </c>
      <c r="BT206" s="21" cm="1">
        <f t="array" ref="BT206">SUMPRODUCT(BB206:BM206*BP206/12)</f>
        <v>8.2882809239999791</v>
      </c>
      <c r="BU206" s="21" cm="1">
        <f t="array" ref="BU206">SUMPRODUCT(BB206:BM206*BQ206/12)</f>
        <v>19.967222225999947</v>
      </c>
      <c r="BV206" s="21">
        <f t="shared" si="399"/>
        <v>11.678941301999968</v>
      </c>
      <c r="BW206" s="26">
        <v>0.97792299999999999</v>
      </c>
      <c r="BX206" s="21">
        <f t="shared" si="400"/>
        <v>11.421105314875716</v>
      </c>
      <c r="BY206" s="21">
        <f t="shared" si="401"/>
        <v>-91.57285322531061</v>
      </c>
      <c r="BZ206" s="1"/>
    </row>
    <row r="207" spans="1:78" s="21" customFormat="1" x14ac:dyDescent="0.2">
      <c r="A207" s="21">
        <f t="shared" si="380"/>
        <v>201</v>
      </c>
      <c r="B207" s="1" t="s">
        <v>189</v>
      </c>
      <c r="C207" s="22"/>
      <c r="D207" s="24">
        <v>17766.61956376319</v>
      </c>
      <c r="E207" s="21">
        <v>17756.93956376319</v>
      </c>
      <c r="F207" s="21">
        <v>17747.259563763189</v>
      </c>
      <c r="G207" s="21">
        <v>17760.182097943289</v>
      </c>
      <c r="H207" s="21">
        <v>17797.654518856958</v>
      </c>
      <c r="I207" s="21">
        <v>17928.327837687535</v>
      </c>
      <c r="J207" s="21">
        <v>17918.647837687535</v>
      </c>
      <c r="K207" s="21">
        <v>17908.967837687534</v>
      </c>
      <c r="L207" s="21">
        <v>17899.287837687534</v>
      </c>
      <c r="M207" s="21">
        <v>17889.607837687534</v>
      </c>
      <c r="N207" s="21">
        <v>17879.927837687534</v>
      </c>
      <c r="O207" s="21">
        <v>17870.247837687533</v>
      </c>
      <c r="P207" s="21">
        <v>18822.835155292811</v>
      </c>
      <c r="R207" s="25">
        <v>1.43E-2</v>
      </c>
      <c r="S207" s="4">
        <v>2.2099999999999998E-2</v>
      </c>
      <c r="T207" s="4">
        <f t="shared" si="390"/>
        <v>7.7999999999999979E-3</v>
      </c>
      <c r="V207" s="21" cm="1">
        <f t="array" ref="V207">SUMPRODUCT(D207:O207*R207/12)</f>
        <v>255.16404028818386</v>
      </c>
      <c r="W207" s="21" cm="1">
        <f t="array" ref="W207">SUMPRODUCT(D207:O207*S207/12)</f>
        <v>394.34442589992057</v>
      </c>
      <c r="X207" s="21">
        <f t="shared" si="391"/>
        <v>139.18038561173671</v>
      </c>
      <c r="Y207" s="26">
        <v>0.97631551540553974</v>
      </c>
      <c r="Z207" s="21">
        <f t="shared" si="392"/>
        <v>135.8839699128645</v>
      </c>
      <c r="AA207" s="21">
        <f t="shared" si="393"/>
        <v>67.83793334807649</v>
      </c>
      <c r="AC207" s="24">
        <v>18822.835155292811</v>
      </c>
      <c r="AD207" s="21">
        <v>18813.15515529281</v>
      </c>
      <c r="AE207" s="21">
        <v>18803.47515529281</v>
      </c>
      <c r="AF207" s="21">
        <v>18793.79515529281</v>
      </c>
      <c r="AG207" s="21">
        <v>18784.11515529281</v>
      </c>
      <c r="AH207" s="21">
        <v>18774.435155292809</v>
      </c>
      <c r="AI207" s="21">
        <v>18764.755155292809</v>
      </c>
      <c r="AJ207" s="21">
        <v>18755.075155292809</v>
      </c>
      <c r="AK207" s="21">
        <v>18745.395155292808</v>
      </c>
      <c r="AL207" s="21">
        <v>18735.715155292808</v>
      </c>
      <c r="AM207" s="21">
        <v>18726.035155292808</v>
      </c>
      <c r="AN207" s="21">
        <v>19726.681853229096</v>
      </c>
      <c r="AO207" s="21">
        <v>19717.0018532291</v>
      </c>
      <c r="AQ207" s="25">
        <v>1.43E-2</v>
      </c>
      <c r="AR207" s="4">
        <v>2.2099999999999998E-2</v>
      </c>
      <c r="AS207" s="4">
        <f t="shared" si="394"/>
        <v>7.7999999999999979E-3</v>
      </c>
      <c r="AU207" s="21" cm="1">
        <f t="array" ref="AU207">SUMPRODUCT(AC207:AN207*AQ207/12)</f>
        <v>269.60918336906121</v>
      </c>
      <c r="AV207" s="21" cm="1">
        <f t="array" ref="AV207">SUMPRODUCT(AC207:AN207*AR207/12)</f>
        <v>416.66873793400367</v>
      </c>
      <c r="AW207" s="21">
        <f t="shared" si="395"/>
        <v>147.05955456494246</v>
      </c>
      <c r="AX207" s="26">
        <v>0.97645099999999996</v>
      </c>
      <c r="AY207" s="21">
        <f t="shared" si="396"/>
        <v>143.59644911449263</v>
      </c>
      <c r="AZ207" s="21">
        <f t="shared" si="397"/>
        <v>207.4973364033294</v>
      </c>
      <c r="BA207" s="1"/>
      <c r="BB207" s="24">
        <v>19717.0018532291</v>
      </c>
      <c r="BC207" s="21">
        <v>19707.321853229099</v>
      </c>
      <c r="BD207" s="21">
        <v>19697.641853229099</v>
      </c>
      <c r="BE207" s="21">
        <v>19687.961853229099</v>
      </c>
      <c r="BF207" s="21">
        <v>19678.281853229098</v>
      </c>
      <c r="BG207" s="21">
        <v>19668.601853229098</v>
      </c>
      <c r="BH207" s="21">
        <v>19658.921853229098</v>
      </c>
      <c r="BI207" s="21">
        <v>20579.159642894047</v>
      </c>
      <c r="BJ207" s="21">
        <v>20569.47964289405</v>
      </c>
      <c r="BK207" s="21">
        <v>20559.79964289405</v>
      </c>
      <c r="BL207" s="21">
        <v>20550.119642894049</v>
      </c>
      <c r="BM207" s="21">
        <v>20710.299443057251</v>
      </c>
      <c r="BN207" s="21">
        <v>21067.465856355608</v>
      </c>
      <c r="BP207" s="25">
        <v>1.43E-2</v>
      </c>
      <c r="BQ207" s="4">
        <v>2.2099999999999998E-2</v>
      </c>
      <c r="BR207" s="4">
        <f t="shared" si="398"/>
        <v>7.7999999999999979E-3</v>
      </c>
      <c r="BT207" s="21" cm="1">
        <f t="array" ref="BT207">SUMPRODUCT(BB207:BM207*BP207/12)</f>
        <v>286.93497092645759</v>
      </c>
      <c r="BU207" s="21" cm="1">
        <f t="array" ref="BU207">SUMPRODUCT(BB207:BM207*BQ207/12)</f>
        <v>443.44495506816168</v>
      </c>
      <c r="BV207" s="21">
        <f t="shared" si="399"/>
        <v>156.50998414170408</v>
      </c>
      <c r="BW207" s="26">
        <v>0.97792299999999999</v>
      </c>
      <c r="BX207" s="21">
        <f t="shared" si="400"/>
        <v>153.05471322180767</v>
      </c>
      <c r="BY207" s="21">
        <f t="shared" si="401"/>
        <v>355.67426694321114</v>
      </c>
      <c r="BZ207" s="1"/>
    </row>
    <row r="208" spans="1:78" s="21" customFormat="1" x14ac:dyDescent="0.2">
      <c r="A208" s="21">
        <f t="shared" si="380"/>
        <v>202</v>
      </c>
      <c r="B208" s="1" t="s">
        <v>190</v>
      </c>
      <c r="C208" s="22"/>
      <c r="D208" s="24">
        <v>9840.891104528604</v>
      </c>
      <c r="E208" s="21">
        <v>9840.4311045286049</v>
      </c>
      <c r="F208" s="21">
        <v>9839.971104528604</v>
      </c>
      <c r="G208" s="21">
        <v>9851.6274889580563</v>
      </c>
      <c r="H208" s="21">
        <v>9876.4441616540098</v>
      </c>
      <c r="I208" s="21">
        <v>9951.2223880169022</v>
      </c>
      <c r="J208" s="21">
        <v>9950.7623880169012</v>
      </c>
      <c r="K208" s="21">
        <v>9950.3023880169021</v>
      </c>
      <c r="L208" s="21">
        <v>9949.8423880169012</v>
      </c>
      <c r="M208" s="21">
        <v>9949.382388016902</v>
      </c>
      <c r="N208" s="21">
        <v>9948.922388016912</v>
      </c>
      <c r="O208" s="21">
        <v>9948.4623880169111</v>
      </c>
      <c r="P208" s="21">
        <v>10463.838320689199</v>
      </c>
      <c r="R208" s="25">
        <v>1.77E-2</v>
      </c>
      <c r="S208" s="4">
        <v>2.9399999999999999E-2</v>
      </c>
      <c r="T208" s="4">
        <f t="shared" si="390"/>
        <v>1.1699999999999999E-2</v>
      </c>
      <c r="V208" s="21" cm="1">
        <f t="array" ref="V208">SUMPRODUCT(D208:O208*R208/12)</f>
        <v>175.3749359784664</v>
      </c>
      <c r="W208" s="21" cm="1">
        <f t="array" ref="W208">SUMPRODUCT(D208:O208*S208/12)</f>
        <v>291.30074111677476</v>
      </c>
      <c r="X208" s="21">
        <f t="shared" si="391"/>
        <v>115.92580513830836</v>
      </c>
      <c r="Y208" s="26">
        <v>0.97631551540553974</v>
      </c>
      <c r="Z208" s="21">
        <f t="shared" si="392"/>
        <v>113.1801621924097</v>
      </c>
      <c r="AA208" s="21">
        <f t="shared" si="393"/>
        <v>56.456895532566072</v>
      </c>
      <c r="AC208" s="24">
        <v>10463.838320689199</v>
      </c>
      <c r="AD208" s="21">
        <v>10463.3783206892</v>
      </c>
      <c r="AE208" s="21">
        <v>10462.918320689199</v>
      </c>
      <c r="AF208" s="21">
        <v>10462.4583206892</v>
      </c>
      <c r="AG208" s="21">
        <v>10461.998320689199</v>
      </c>
      <c r="AH208" s="21">
        <v>10461.5383206892</v>
      </c>
      <c r="AI208" s="21">
        <v>10461.078320689199</v>
      </c>
      <c r="AJ208" s="21">
        <v>10460.6183206892</v>
      </c>
      <c r="AK208" s="21">
        <v>10460.158320689208</v>
      </c>
      <c r="AL208" s="21">
        <v>10459.698320689209</v>
      </c>
      <c r="AM208" s="21">
        <v>10459.238320689208</v>
      </c>
      <c r="AN208" s="21">
        <v>11000.377684938299</v>
      </c>
      <c r="AO208" s="21">
        <v>10999.917684938298</v>
      </c>
      <c r="AQ208" s="25">
        <v>1.77E-2</v>
      </c>
      <c r="AR208" s="4">
        <v>2.9399999999999999E-2</v>
      </c>
      <c r="AS208" s="4">
        <f t="shared" si="394"/>
        <v>1.1699999999999999E-2</v>
      </c>
      <c r="AU208" s="21" cm="1">
        <f t="array" ref="AU208">SUMPRODUCT(AC208:AN208*AQ208/12)</f>
        <v>185.96401633846631</v>
      </c>
      <c r="AV208" s="21" cm="1">
        <f t="array" ref="AV208">SUMPRODUCT(AC208:AN208*AR208/12)</f>
        <v>308.88938307067286</v>
      </c>
      <c r="AW208" s="21">
        <f t="shared" si="395"/>
        <v>122.92536673220656</v>
      </c>
      <c r="AX208" s="26">
        <v>0.97645099999999996</v>
      </c>
      <c r="AY208" s="21">
        <f t="shared" si="396"/>
        <v>120.03059727102982</v>
      </c>
      <c r="AZ208" s="21">
        <f t="shared" si="397"/>
        <v>172.99783564779131</v>
      </c>
      <c r="BA208" s="1"/>
      <c r="BB208" s="24">
        <v>10999.917684938298</v>
      </c>
      <c r="BC208" s="21">
        <v>10999.457684938299</v>
      </c>
      <c r="BD208" s="21">
        <v>10998.997684938298</v>
      </c>
      <c r="BE208" s="21">
        <v>10998.537684938299</v>
      </c>
      <c r="BF208" s="21">
        <v>10998.077684938298</v>
      </c>
      <c r="BG208" s="21">
        <v>10997.617684938299</v>
      </c>
      <c r="BH208" s="21">
        <v>10997.157684938298</v>
      </c>
      <c r="BI208" s="21">
        <v>11495.189900227158</v>
      </c>
      <c r="BJ208" s="21">
        <v>11494.729900227159</v>
      </c>
      <c r="BK208" s="21">
        <v>11494.269900227171</v>
      </c>
      <c r="BL208" s="21">
        <v>11493.80990022717</v>
      </c>
      <c r="BM208" s="21">
        <v>11584.404982311589</v>
      </c>
      <c r="BN208" s="21">
        <v>11780.596751603489</v>
      </c>
      <c r="BP208" s="25">
        <v>1.77E-2</v>
      </c>
      <c r="BQ208" s="4">
        <v>2.9399999999999999E-2</v>
      </c>
      <c r="BR208" s="4">
        <f t="shared" si="398"/>
        <v>1.1699999999999999E-2</v>
      </c>
      <c r="BT208" s="21" cm="1">
        <f t="array" ref="BT208">SUMPRODUCT(BB208:BM208*BP208/12)</f>
        <v>198.46444835723781</v>
      </c>
      <c r="BU208" s="21" cm="1">
        <f t="array" ref="BU208">SUMPRODUCT(BB208:BM208*BQ208/12)</f>
        <v>329.65281252558145</v>
      </c>
      <c r="BV208" s="21">
        <f t="shared" si="399"/>
        <v>131.18836416834364</v>
      </c>
      <c r="BW208" s="26">
        <v>0.97792299999999999</v>
      </c>
      <c r="BX208" s="21">
        <f t="shared" si="400"/>
        <v>128.29211865259913</v>
      </c>
      <c r="BY208" s="21">
        <f t="shared" si="401"/>
        <v>297.05238076321609</v>
      </c>
      <c r="BZ208" s="1"/>
    </row>
    <row r="209" spans="1:78" s="21" customFormat="1" x14ac:dyDescent="0.2">
      <c r="A209" s="21">
        <f t="shared" si="380"/>
        <v>203</v>
      </c>
      <c r="B209" s="1" t="s">
        <v>191</v>
      </c>
      <c r="C209" s="22"/>
      <c r="D209" s="24">
        <v>158.57410271404802</v>
      </c>
      <c r="E209" s="21">
        <v>158.57410271404802</v>
      </c>
      <c r="F209" s="21">
        <v>158.57410271404802</v>
      </c>
      <c r="G209" s="21">
        <v>158.78395501945954</v>
      </c>
      <c r="H209" s="21">
        <v>159.22173974552712</v>
      </c>
      <c r="I209" s="21">
        <v>160.52483390059484</v>
      </c>
      <c r="J209" s="21">
        <v>160.52483390059484</v>
      </c>
      <c r="K209" s="21">
        <v>160.52483390059484</v>
      </c>
      <c r="L209" s="21">
        <v>160.52483390059484</v>
      </c>
      <c r="M209" s="21">
        <v>160.52483390059484</v>
      </c>
      <c r="N209" s="21">
        <v>160.52483390059484</v>
      </c>
      <c r="O209" s="21">
        <v>160.52483390059484</v>
      </c>
      <c r="P209" s="21">
        <v>169.45888301575218</v>
      </c>
      <c r="R209" s="25">
        <v>2.7900000000000001E-2</v>
      </c>
      <c r="S209" s="4">
        <v>3.0000000000000001E-3</v>
      </c>
      <c r="T209" s="4">
        <f t="shared" si="390"/>
        <v>-2.4900000000000002E-2</v>
      </c>
      <c r="V209" s="21" cm="1">
        <f t="array" ref="V209">SUMPRODUCT(D209:O209*R209/12)</f>
        <v>4.4579592784912583</v>
      </c>
      <c r="W209" s="21" cm="1">
        <f t="array" ref="W209">SUMPRODUCT(D209:O209*S209/12)</f>
        <v>0.47935046005282372</v>
      </c>
      <c r="X209" s="21">
        <f t="shared" si="391"/>
        <v>-3.9786088184384347</v>
      </c>
      <c r="Y209" s="26">
        <v>0.97631551540553974</v>
      </c>
      <c r="Z209" s="21">
        <f t="shared" si="392"/>
        <v>-3.8843775191707457</v>
      </c>
      <c r="AA209" s="21">
        <f t="shared" si="393"/>
        <v>-1.9371020395598018</v>
      </c>
      <c r="AC209" s="24">
        <v>169.45888301575218</v>
      </c>
      <c r="AD209" s="21">
        <v>169.45888301575218</v>
      </c>
      <c r="AE209" s="21">
        <v>169.45888301575218</v>
      </c>
      <c r="AF209" s="21">
        <v>169.45888301575218</v>
      </c>
      <c r="AG209" s="21">
        <v>169.45888301575218</v>
      </c>
      <c r="AH209" s="21">
        <v>169.45888301575218</v>
      </c>
      <c r="AI209" s="21">
        <v>169.45888301575218</v>
      </c>
      <c r="AJ209" s="21">
        <v>169.45888301575218</v>
      </c>
      <c r="AK209" s="21">
        <v>169.45888301575218</v>
      </c>
      <c r="AL209" s="21">
        <v>169.45888301575218</v>
      </c>
      <c r="AM209" s="21">
        <v>169.45888301575218</v>
      </c>
      <c r="AN209" s="21">
        <v>178.83388902756658</v>
      </c>
      <c r="AO209" s="21">
        <v>178.83388902756658</v>
      </c>
      <c r="AQ209" s="25">
        <v>2.7900000000000001E-2</v>
      </c>
      <c r="AR209" s="4">
        <v>3.0000000000000001E-3</v>
      </c>
      <c r="AS209" s="4">
        <f t="shared" si="394"/>
        <v>-2.4900000000000002E-2</v>
      </c>
      <c r="AU209" s="21" cm="1">
        <f t="array" ref="AU209">SUMPRODUCT(AC209:AN209*AQ209/12)</f>
        <v>4.7496997251169546</v>
      </c>
      <c r="AV209" s="21" cm="1">
        <f t="array" ref="AV209">SUMPRODUCT(AC209:AN209*AR209/12)</f>
        <v>0.51072040055021017</v>
      </c>
      <c r="AW209" s="21">
        <f t="shared" si="395"/>
        <v>-4.2389793245667446</v>
      </c>
      <c r="AX209" s="26">
        <v>0.97645099999999996</v>
      </c>
      <c r="AY209" s="21">
        <f t="shared" si="396"/>
        <v>-4.1391556004525221</v>
      </c>
      <c r="AZ209" s="21">
        <f t="shared" si="397"/>
        <v>-5.9464579984092349</v>
      </c>
      <c r="BA209" s="1"/>
      <c r="BB209" s="24">
        <v>178.83388902756658</v>
      </c>
      <c r="BC209" s="21">
        <v>178.83388902756658</v>
      </c>
      <c r="BD209" s="21">
        <v>178.83388902756658</v>
      </c>
      <c r="BE209" s="21">
        <v>178.83388902756658</v>
      </c>
      <c r="BF209" s="21">
        <v>178.83388902756658</v>
      </c>
      <c r="BG209" s="21">
        <v>178.83388902756658</v>
      </c>
      <c r="BH209" s="21">
        <v>178.83388902756658</v>
      </c>
      <c r="BI209" s="21">
        <v>187.46689859628231</v>
      </c>
      <c r="BJ209" s="21">
        <v>187.46689859628231</v>
      </c>
      <c r="BK209" s="21">
        <v>187.46689859628231</v>
      </c>
      <c r="BL209" s="21">
        <v>187.46689859628231</v>
      </c>
      <c r="BM209" s="21">
        <v>189.04389344337858</v>
      </c>
      <c r="BN209" s="21">
        <v>192.44973147924691</v>
      </c>
      <c r="BP209" s="25">
        <v>2.7900000000000001E-2</v>
      </c>
      <c r="BQ209" s="4">
        <v>3.0000000000000001E-3</v>
      </c>
      <c r="BR209" s="4">
        <f t="shared" si="398"/>
        <v>-2.4900000000000002E-2</v>
      </c>
      <c r="BT209" s="21" cm="1">
        <f t="array" ref="BT209">SUMPRODUCT(BB209:BM209*BP209/12)</f>
        <v>5.0934907531249269</v>
      </c>
      <c r="BU209" s="21" cm="1">
        <f t="array" ref="BU209">SUMPRODUCT(BB209:BM209*BQ209/12)</f>
        <v>0.54768717775536857</v>
      </c>
      <c r="BV209" s="21">
        <f t="shared" si="399"/>
        <v>-4.5458035753695585</v>
      </c>
      <c r="BW209" s="26">
        <v>0.97792299999999999</v>
      </c>
      <c r="BX209" s="21">
        <f t="shared" si="400"/>
        <v>-4.4454458698361243</v>
      </c>
      <c r="BY209" s="21">
        <f t="shared" si="401"/>
        <v>-10.233955580650289</v>
      </c>
      <c r="BZ209" s="1"/>
    </row>
    <row r="210" spans="1:78" s="21" customFormat="1" x14ac:dyDescent="0.2">
      <c r="A210" s="21">
        <f t="shared" si="380"/>
        <v>204</v>
      </c>
      <c r="B210" s="21" t="s">
        <v>192</v>
      </c>
      <c r="C210" s="22"/>
      <c r="D210" s="27">
        <f>SUBTOTAL(9,D203:D209)</f>
        <v>100978.25441199992</v>
      </c>
      <c r="E210" s="28">
        <f t="shared" ref="E210:P210" si="402">SUBTOTAL(9,E203:E209)</f>
        <v>100967.7944119999</v>
      </c>
      <c r="F210" s="28">
        <f t="shared" si="402"/>
        <v>100957.33441199992</v>
      </c>
      <c r="G210" s="28">
        <f t="shared" si="402"/>
        <v>101080.4899292233</v>
      </c>
      <c r="H210" s="28">
        <f t="shared" si="402"/>
        <v>101348.77281148426</v>
      </c>
      <c r="I210" s="28">
        <f t="shared" si="402"/>
        <v>102202.1332215959</v>
      </c>
      <c r="J210" s="28">
        <f t="shared" si="402"/>
        <v>102191.67322159588</v>
      </c>
      <c r="K210" s="28">
        <f t="shared" si="402"/>
        <v>102181.2132215959</v>
      </c>
      <c r="L210" s="28">
        <f t="shared" si="402"/>
        <v>102170.75322159588</v>
      </c>
      <c r="M210" s="28">
        <f t="shared" si="402"/>
        <v>102160.2932215959</v>
      </c>
      <c r="N210" s="28">
        <f t="shared" si="402"/>
        <v>102149.83322159591</v>
      </c>
      <c r="O210" s="28">
        <f t="shared" si="402"/>
        <v>102139.3732215959</v>
      </c>
      <c r="P210" s="28">
        <f t="shared" si="402"/>
        <v>108085.65062584406</v>
      </c>
      <c r="R210" s="4"/>
      <c r="S210" s="4"/>
      <c r="T210" s="4"/>
      <c r="V210" s="28">
        <f t="shared" ref="V210:X210" si="403">SUBTOTAL(9,V203:V209)</f>
        <v>2170.9980533868297</v>
      </c>
      <c r="W210" s="28">
        <f t="shared" si="403"/>
        <v>3102.8546612502669</v>
      </c>
      <c r="X210" s="28">
        <f t="shared" si="403"/>
        <v>931.85660786343669</v>
      </c>
      <c r="Y210" s="26"/>
      <c r="Z210" s="28">
        <f t="shared" ref="Z210:AA210" si="404">SUBTOTAL(9,Z203:Z209)</f>
        <v>909.78606439024918</v>
      </c>
      <c r="AA210" s="28">
        <f t="shared" si="404"/>
        <v>453.7251873296334</v>
      </c>
      <c r="AC210" s="27">
        <f>SUBTOTAL(9,AC203:AC209)</f>
        <v>108085.65062584406</v>
      </c>
      <c r="AD210" s="28">
        <f t="shared" ref="AD210:AO210" si="405">SUBTOTAL(9,AD203:AD209)</f>
        <v>108075.19062584407</v>
      </c>
      <c r="AE210" s="28">
        <f t="shared" si="405"/>
        <v>108064.73062584407</v>
      </c>
      <c r="AF210" s="28">
        <f t="shared" si="405"/>
        <v>108054.27062584407</v>
      </c>
      <c r="AG210" s="28">
        <f t="shared" si="405"/>
        <v>108043.81062584405</v>
      </c>
      <c r="AH210" s="28">
        <f t="shared" si="405"/>
        <v>108033.35062584408</v>
      </c>
      <c r="AI210" s="28">
        <f t="shared" si="405"/>
        <v>108022.89062584405</v>
      </c>
      <c r="AJ210" s="28">
        <f t="shared" si="405"/>
        <v>108012.43062584408</v>
      </c>
      <c r="AK210" s="28">
        <f t="shared" si="405"/>
        <v>108001.97062584407</v>
      </c>
      <c r="AL210" s="28">
        <f t="shared" si="405"/>
        <v>107991.51062584408</v>
      </c>
      <c r="AM210" s="28">
        <f t="shared" si="405"/>
        <v>107981.05062584407</v>
      </c>
      <c r="AN210" s="28">
        <f t="shared" si="405"/>
        <v>113968.84607866661</v>
      </c>
      <c r="AO210" s="28">
        <f t="shared" si="405"/>
        <v>115939.6360786666</v>
      </c>
      <c r="AQ210" s="4"/>
      <c r="AR210" s="4"/>
      <c r="AS210" s="4"/>
      <c r="AU210" s="28">
        <f t="shared" ref="AU210:AW210" si="406">SUBTOTAL(9,AU203:AU209)</f>
        <v>2318.8965315134906</v>
      </c>
      <c r="AV210" s="28">
        <f t="shared" si="406"/>
        <v>3313.4176244823902</v>
      </c>
      <c r="AW210" s="28">
        <f t="shared" si="406"/>
        <v>994.52109296889944</v>
      </c>
      <c r="AX210" s="26"/>
      <c r="AY210" s="28">
        <f t="shared" ref="AY210:AZ210" si="407">SUBTOTAL(9,AY203:AY209)</f>
        <v>971.10111575057488</v>
      </c>
      <c r="AZ210" s="28">
        <f t="shared" si="407"/>
        <v>1393.5795675960264</v>
      </c>
      <c r="BA210" s="1"/>
      <c r="BB210" s="27">
        <f>SUBTOTAL(9,BB203:BB209)</f>
        <v>115939.6360786666</v>
      </c>
      <c r="BC210" s="28">
        <f t="shared" ref="BC210:BN210" si="408">SUBTOTAL(9,BC203:BC209)</f>
        <v>115929.17607866661</v>
      </c>
      <c r="BD210" s="28">
        <f t="shared" si="408"/>
        <v>115918.71607866661</v>
      </c>
      <c r="BE210" s="28">
        <f t="shared" si="408"/>
        <v>115908.25607866661</v>
      </c>
      <c r="BF210" s="28">
        <f t="shared" si="408"/>
        <v>115897.79607866661</v>
      </c>
      <c r="BG210" s="28">
        <f t="shared" si="408"/>
        <v>115887.33607866662</v>
      </c>
      <c r="BH210" s="28">
        <f t="shared" si="408"/>
        <v>115876.87607866661</v>
      </c>
      <c r="BI210" s="28">
        <f t="shared" si="408"/>
        <v>121363.69137187897</v>
      </c>
      <c r="BJ210" s="28">
        <f t="shared" si="408"/>
        <v>121353.23137187898</v>
      </c>
      <c r="BK210" s="28">
        <f t="shared" si="408"/>
        <v>121342.77137187899</v>
      </c>
      <c r="BL210" s="28">
        <f t="shared" si="408"/>
        <v>121332.311371879</v>
      </c>
      <c r="BM210" s="28">
        <f t="shared" si="408"/>
        <v>122325.98993687418</v>
      </c>
      <c r="BN210" s="28">
        <f t="shared" si="408"/>
        <v>124484.16919625907</v>
      </c>
      <c r="BP210" s="4"/>
      <c r="BQ210" s="4"/>
      <c r="BR210" s="4"/>
      <c r="BT210" s="28">
        <f t="shared" ref="BT210:BV210" si="409">SUBTOTAL(9,BT203:BT209)</f>
        <v>2529.2541892031468</v>
      </c>
      <c r="BU210" s="28">
        <f t="shared" si="409"/>
        <v>3658.8997289365302</v>
      </c>
      <c r="BV210" s="28">
        <f t="shared" si="409"/>
        <v>1129.6455397333834</v>
      </c>
      <c r="BW210" s="26"/>
      <c r="BX210" s="28">
        <f t="shared" ref="BX210:BY210" si="410">SUBTOTAL(9,BX203:BX209)</f>
        <v>1104.7063551526894</v>
      </c>
      <c r="BY210" s="28">
        <f t="shared" si="410"/>
        <v>2430.2097851932731</v>
      </c>
      <c r="BZ210" s="1"/>
    </row>
    <row r="211" spans="1:78" s="21" customFormat="1" x14ac:dyDescent="0.2">
      <c r="A211" s="21">
        <f t="shared" si="380"/>
        <v>205</v>
      </c>
      <c r="C211" s="22"/>
      <c r="D211" s="24"/>
      <c r="R211" s="4"/>
      <c r="S211" s="4"/>
      <c r="T211" s="4"/>
      <c r="AC211" s="24"/>
      <c r="AQ211" s="4"/>
      <c r="AR211" s="4"/>
      <c r="AS211" s="4"/>
      <c r="BA211" s="1"/>
      <c r="BB211" s="24"/>
      <c r="BP211" s="4"/>
      <c r="BQ211" s="4"/>
      <c r="BR211" s="4"/>
      <c r="BZ211" s="1"/>
    </row>
    <row r="212" spans="1:78" s="21" customFormat="1" x14ac:dyDescent="0.2">
      <c r="A212" s="21">
        <f t="shared" si="380"/>
        <v>206</v>
      </c>
      <c r="B212" s="1" t="s">
        <v>193</v>
      </c>
      <c r="C212" s="22"/>
      <c r="D212" s="24">
        <v>44.86</v>
      </c>
      <c r="E212" s="21">
        <v>44.86</v>
      </c>
      <c r="F212" s="21">
        <v>44.86</v>
      </c>
      <c r="G212" s="21">
        <v>44.86</v>
      </c>
      <c r="H212" s="21">
        <v>44.86</v>
      </c>
      <c r="I212" s="21">
        <v>44.86</v>
      </c>
      <c r="J212" s="21">
        <v>44.86</v>
      </c>
      <c r="K212" s="21">
        <v>44.86</v>
      </c>
      <c r="L212" s="21">
        <v>44.86</v>
      </c>
      <c r="M212" s="21">
        <v>44.86</v>
      </c>
      <c r="N212" s="21">
        <v>44.86</v>
      </c>
      <c r="O212" s="21">
        <v>44.86</v>
      </c>
      <c r="P212" s="21">
        <v>44.86</v>
      </c>
      <c r="R212" s="25">
        <v>0</v>
      </c>
      <c r="S212" s="4">
        <v>0</v>
      </c>
      <c r="T212" s="4">
        <f>+S212-R212</f>
        <v>0</v>
      </c>
      <c r="V212" s="21" cm="1">
        <f t="array" ref="V212">SUMPRODUCT(D212:O212*R212/12)</f>
        <v>0</v>
      </c>
      <c r="W212" s="21" cm="1">
        <f t="array" ref="W212">SUMPRODUCT(D212:O212*S212/12)</f>
        <v>0</v>
      </c>
      <c r="X212" s="21">
        <f>+W212-V212</f>
        <v>0</v>
      </c>
      <c r="Y212" s="26">
        <v>0.97631551540553974</v>
      </c>
      <c r="Z212" s="21">
        <f>+Y212*X212</f>
        <v>0</v>
      </c>
      <c r="AA212" s="21">
        <f>(D212*T212*12+E212*T212*11+F212*T212*10+G212*T212*9+H212*T212*8+I212*T212*7+J212*T212*6+K212*T212*5+L212*T212*4+M212*T212*3+N212*T212*2+O212*T212*1)/12/13*Y212</f>
        <v>0</v>
      </c>
      <c r="AC212" s="24">
        <v>44.86</v>
      </c>
      <c r="AD212" s="21">
        <v>44.86</v>
      </c>
      <c r="AE212" s="21">
        <v>44.86</v>
      </c>
      <c r="AF212" s="21">
        <v>44.86</v>
      </c>
      <c r="AG212" s="21">
        <v>44.86</v>
      </c>
      <c r="AH212" s="21">
        <v>44.86</v>
      </c>
      <c r="AI212" s="21">
        <v>44.86</v>
      </c>
      <c r="AJ212" s="21">
        <v>44.86</v>
      </c>
      <c r="AK212" s="21">
        <v>44.86</v>
      </c>
      <c r="AL212" s="21">
        <v>44.86</v>
      </c>
      <c r="AM212" s="21">
        <v>44.86</v>
      </c>
      <c r="AN212" s="21">
        <v>44.86</v>
      </c>
      <c r="AO212" s="21">
        <v>44.86</v>
      </c>
      <c r="AQ212" s="25">
        <v>0</v>
      </c>
      <c r="AR212" s="4">
        <v>0</v>
      </c>
      <c r="AS212" s="4">
        <f>+AR212-AQ212</f>
        <v>0</v>
      </c>
      <c r="AU212" s="21" cm="1">
        <f t="array" ref="AU212">SUMPRODUCT(AC212:AN212*AQ212/12)</f>
        <v>0</v>
      </c>
      <c r="AV212" s="21" cm="1">
        <f t="array" ref="AV212">SUMPRODUCT(AC212:AN212*AR212/12)</f>
        <v>0</v>
      </c>
      <c r="AW212" s="21">
        <f>+AV212-AU212</f>
        <v>0</v>
      </c>
      <c r="AX212" s="26">
        <v>0.97645099999999996</v>
      </c>
      <c r="AY212" s="21">
        <f>+AX212*AW212</f>
        <v>0</v>
      </c>
      <c r="AZ212" s="21">
        <f>(AC212*AS212*12+AD212*AS212*11+AE212*AS212*10+AF212*AS212*9+AG212*AS212*8+AH212*AS212*7+AI212*AS212*6+AJ212*AS212*5+AK212*AS212*4+AL212*AS212*3+AM212*AS212*2+AN212*AS212*1)/12/13*AX212+X212*AX212</f>
        <v>0</v>
      </c>
      <c r="BA212" s="1"/>
      <c r="BB212" s="24">
        <v>44.86</v>
      </c>
      <c r="BC212" s="21">
        <v>44.86</v>
      </c>
      <c r="BD212" s="21">
        <v>44.86</v>
      </c>
      <c r="BE212" s="21">
        <v>44.86</v>
      </c>
      <c r="BF212" s="21">
        <v>44.86</v>
      </c>
      <c r="BG212" s="21">
        <v>44.86</v>
      </c>
      <c r="BH212" s="21">
        <v>44.86</v>
      </c>
      <c r="BI212" s="21">
        <v>44.86</v>
      </c>
      <c r="BJ212" s="21">
        <v>44.86</v>
      </c>
      <c r="BK212" s="21">
        <v>44.86</v>
      </c>
      <c r="BL212" s="21">
        <v>44.86</v>
      </c>
      <c r="BM212" s="21">
        <v>44.86</v>
      </c>
      <c r="BN212" s="21">
        <v>44.86</v>
      </c>
      <c r="BP212" s="25">
        <v>0</v>
      </c>
      <c r="BQ212" s="4">
        <v>0</v>
      </c>
      <c r="BR212" s="4">
        <f>+BQ212-BP212</f>
        <v>0</v>
      </c>
      <c r="BT212" s="21" cm="1">
        <f t="array" ref="BT212">SUMPRODUCT(BB212:BM212*BP212/12)</f>
        <v>0</v>
      </c>
      <c r="BU212" s="21" cm="1">
        <f t="array" ref="BU212">SUMPRODUCT(BB212:BM212*BQ212/12)</f>
        <v>0</v>
      </c>
      <c r="BV212" s="21">
        <f>+BU212-BT212</f>
        <v>0</v>
      </c>
      <c r="BW212" s="26">
        <v>0.97792299999999999</v>
      </c>
      <c r="BX212" s="21">
        <f>+BW212*BV212</f>
        <v>0</v>
      </c>
      <c r="BY212" s="21">
        <f t="shared" ref="BY212" si="411">(BB212*BR212*12+BC212*BR212*11+BD212*BR212*10+BE212*BR212*9+BF212*BR212*8+BG212*BR212*7+BH212*BR212*6+BI212*BR212*5+BJ212*BR212*4+BK212*BR212*3+BL212*BR212*2+BM212*BR212*1)/12/13*BW212+(AW212*BW212)+(X212*BW212)</f>
        <v>0</v>
      </c>
      <c r="BZ212" s="1"/>
    </row>
    <row r="213" spans="1:78" s="21" customFormat="1" x14ac:dyDescent="0.2">
      <c r="A213" s="21">
        <f t="shared" si="380"/>
        <v>207</v>
      </c>
      <c r="C213" s="22"/>
      <c r="D213" s="24"/>
      <c r="R213" s="4"/>
      <c r="S213" s="4"/>
      <c r="T213" s="4"/>
      <c r="AC213" s="24"/>
      <c r="AQ213" s="4"/>
      <c r="AR213" s="4"/>
      <c r="AS213" s="4"/>
      <c r="BA213" s="1"/>
      <c r="BB213" s="24"/>
      <c r="BP213" s="4"/>
      <c r="BQ213" s="4"/>
      <c r="BR213" s="4"/>
      <c r="BZ213" s="1"/>
    </row>
    <row r="214" spans="1:78" s="21" customFormat="1" x14ac:dyDescent="0.2">
      <c r="A214" s="21">
        <f t="shared" si="380"/>
        <v>208</v>
      </c>
      <c r="B214" s="1" t="s">
        <v>194</v>
      </c>
      <c r="C214" s="22"/>
      <c r="D214" s="24">
        <v>7469.3868956961596</v>
      </c>
      <c r="E214" s="21">
        <v>7468.3368956961594</v>
      </c>
      <c r="F214" s="21">
        <v>7467.2868956961593</v>
      </c>
      <c r="G214" s="21">
        <v>7466.2368956961591</v>
      </c>
      <c r="H214" s="21">
        <v>7465.1868956961598</v>
      </c>
      <c r="I214" s="21">
        <v>7464.1368956961596</v>
      </c>
      <c r="J214" s="21">
        <v>7463.0868956961594</v>
      </c>
      <c r="K214" s="21">
        <v>7462.0368956961593</v>
      </c>
      <c r="L214" s="21">
        <v>7460.9868956961591</v>
      </c>
      <c r="M214" s="21">
        <v>7459.9368956961598</v>
      </c>
      <c r="N214" s="21">
        <v>7458.8868956961596</v>
      </c>
      <c r="O214" s="21">
        <v>7457.8368956961594</v>
      </c>
      <c r="P214" s="21">
        <v>7593.0018101312999</v>
      </c>
      <c r="R214" s="25">
        <v>3.2899999999999999E-2</v>
      </c>
      <c r="S214" s="4">
        <v>6.9099999999999995E-2</v>
      </c>
      <c r="T214" s="4">
        <f t="shared" ref="T214:T219" si="412">+S214-R214</f>
        <v>3.6199999999999996E-2</v>
      </c>
      <c r="V214" s="21" cm="1">
        <f t="array" ref="V214">SUMPRODUCT(D214:O214*R214/12)</f>
        <v>245.55283136840362</v>
      </c>
      <c r="W214" s="21" cm="1">
        <f t="array" ref="W214">SUMPRODUCT(D214:O214*S214/12)</f>
        <v>515.73558199260458</v>
      </c>
      <c r="X214" s="21">
        <f t="shared" ref="X214:X219" si="413">+W214-V214</f>
        <v>270.18275062420093</v>
      </c>
      <c r="Y214" s="26">
        <v>0.97631551540553974</v>
      </c>
      <c r="Z214" s="21">
        <f t="shared" ref="Z214:Z219" si="414">+Y214*X214</f>
        <v>263.78361142935313</v>
      </c>
      <c r="AA214" s="21">
        <f t="shared" ref="AA214:AA219" si="415">(D214*T214*12+E214*T214*11+F214*T214*10+G214*T214*9+H214*T214*8+I214*T214*7+J214*T214*6+K214*T214*5+L214*T214*4+M214*T214*3+N214*T214*2+O214*T214*1)/12/13*Y214</f>
        <v>131.92582298802211</v>
      </c>
      <c r="AC214" s="24">
        <v>7593.0018101312999</v>
      </c>
      <c r="AD214" s="21">
        <v>7591.9518101313006</v>
      </c>
      <c r="AE214" s="21">
        <v>7590.9018101313004</v>
      </c>
      <c r="AF214" s="21">
        <v>7589.8518101313002</v>
      </c>
      <c r="AG214" s="21">
        <v>7588.8018101313</v>
      </c>
      <c r="AH214" s="21">
        <v>9298.3925372611811</v>
      </c>
      <c r="AI214" s="21">
        <v>9297.34253726118</v>
      </c>
      <c r="AJ214" s="21">
        <v>9296.2925372611808</v>
      </c>
      <c r="AK214" s="21">
        <v>9295.2425372611797</v>
      </c>
      <c r="AL214" s="21">
        <v>9294.1925372611804</v>
      </c>
      <c r="AM214" s="21">
        <v>9293.1425372611811</v>
      </c>
      <c r="AN214" s="21">
        <v>9292.09253726118</v>
      </c>
      <c r="AO214" s="21">
        <v>9358.7037758137394</v>
      </c>
      <c r="AQ214" s="25">
        <v>3.2899999999999999E-2</v>
      </c>
      <c r="AR214" s="4">
        <v>6.9099999999999995E-2</v>
      </c>
      <c r="AS214" s="4">
        <f t="shared" ref="AS214:AS219" si="416">+AR214-AQ214</f>
        <v>3.6199999999999996E-2</v>
      </c>
      <c r="AU214" s="21" cm="1">
        <f t="array" ref="AU214">SUMPRODUCT(AC214:AN214*AQ214/12)</f>
        <v>282.4498086748207</v>
      </c>
      <c r="AV214" s="21" cm="1">
        <f t="array" ref="AV214">SUMPRODUCT(AC214:AN214*AR214/12)</f>
        <v>593.23044922279973</v>
      </c>
      <c r="AW214" s="21">
        <f t="shared" ref="AW214:AW219" si="417">+AV214-AU214</f>
        <v>310.78064054797903</v>
      </c>
      <c r="AX214" s="26">
        <v>0.97645099999999996</v>
      </c>
      <c r="AY214" s="21">
        <f t="shared" ref="AY214:AY219" si="418">+AX214*AW214</f>
        <v>303.46206724371467</v>
      </c>
      <c r="AZ214" s="21">
        <f t="shared" ref="AZ214:AZ219" si="419">(AC214*AS214*12+AD214*AS214*11+AE214*AS214*10+AF214*AS214*9+AG214*AS214*8+AH214*AS214*7+AI214*AS214*6+AJ214*AS214*5+AK214*AS214*4+AL214*AS214*3+AM214*AS214*2+AN214*AS214*1)/12/13*AX214+X214*AX214</f>
        <v>408.80212480187333</v>
      </c>
      <c r="BA214" s="1"/>
      <c r="BB214" s="24">
        <v>9358.7037758137394</v>
      </c>
      <c r="BC214" s="21">
        <v>9357.6537758137401</v>
      </c>
      <c r="BD214" s="21">
        <v>9356.603775813739</v>
      </c>
      <c r="BE214" s="21">
        <v>9355.5537758137398</v>
      </c>
      <c r="BF214" s="21">
        <v>9354.5037758137405</v>
      </c>
      <c r="BG214" s="21">
        <v>9353.4537758137394</v>
      </c>
      <c r="BH214" s="21">
        <v>9352.4037758137401</v>
      </c>
      <c r="BI214" s="21">
        <v>9351.353775813739</v>
      </c>
      <c r="BJ214" s="21">
        <v>9350.3037758137398</v>
      </c>
      <c r="BK214" s="21">
        <v>9349.2537758137405</v>
      </c>
      <c r="BL214" s="21">
        <v>9348.2037758137394</v>
      </c>
      <c r="BM214" s="21">
        <v>9347.1537758137401</v>
      </c>
      <c r="BN214" s="21">
        <v>9445.3176151855096</v>
      </c>
      <c r="BP214" s="25">
        <v>3.2899999999999999E-2</v>
      </c>
      <c r="BQ214" s="4">
        <v>6.9099999999999995E-2</v>
      </c>
      <c r="BR214" s="4">
        <f t="shared" ref="BR214:BR219" si="420">+BQ214-BP214</f>
        <v>3.6199999999999996E-2</v>
      </c>
      <c r="BT214" s="21" cm="1">
        <f t="array" ref="BT214">SUMPRODUCT(BB214:BM214*BP214/12)</f>
        <v>307.71135672427204</v>
      </c>
      <c r="BU214" s="21" cm="1">
        <f t="array" ref="BU214">SUMPRODUCT(BB214:BM214*BQ214/12)</f>
        <v>646.2873784087293</v>
      </c>
      <c r="BV214" s="21">
        <f t="shared" ref="BV214:BV219" si="421">+BU214-BT214</f>
        <v>338.57602168445726</v>
      </c>
      <c r="BW214" s="26">
        <v>0.97792299999999999</v>
      </c>
      <c r="BX214" s="21">
        <f t="shared" ref="BX214:BX219" si="422">+BW214*BV214</f>
        <v>331.10127885372947</v>
      </c>
      <c r="BY214" s="21">
        <f t="shared" ref="BY214:BY219" si="423">(BB214*BR214*12+BC214*BR214*11+BD214*BR214*10+BE214*BR214*9+BF214*BR214*8+BG214*BR214*7+BH214*BR214*6+BI214*BR214*5+BJ214*BR214*4+BK214*BR214*3+BL214*BR214*2+BM214*BR214*1)/12/13*BW214+(AW214*BW214)+(X214*BW214)</f>
        <v>733.722175094264</v>
      </c>
      <c r="BZ214" s="1"/>
    </row>
    <row r="215" spans="1:78" s="21" customFormat="1" x14ac:dyDescent="0.2">
      <c r="A215" s="21">
        <f t="shared" si="380"/>
        <v>209</v>
      </c>
      <c r="B215" s="1" t="s">
        <v>195</v>
      </c>
      <c r="C215" s="22"/>
      <c r="D215" s="24">
        <v>7575.7336579728462</v>
      </c>
      <c r="E215" s="21">
        <v>7575.7336579728462</v>
      </c>
      <c r="F215" s="21">
        <v>7575.7336579728462</v>
      </c>
      <c r="G215" s="21">
        <v>7575.7336579728462</v>
      </c>
      <c r="H215" s="21">
        <v>7575.7336579728462</v>
      </c>
      <c r="I215" s="21">
        <v>7575.7336579728462</v>
      </c>
      <c r="J215" s="21">
        <v>7575.7336579728462</v>
      </c>
      <c r="K215" s="21">
        <v>7575.7336579728462</v>
      </c>
      <c r="L215" s="21">
        <v>7575.7336579728462</v>
      </c>
      <c r="M215" s="21">
        <v>7575.7336579728462</v>
      </c>
      <c r="N215" s="21">
        <v>7575.7336579728462</v>
      </c>
      <c r="O215" s="21">
        <v>7575.7336579728462</v>
      </c>
      <c r="P215" s="21">
        <v>7583.2535407675223</v>
      </c>
      <c r="R215" s="25">
        <v>3.3300000000000003E-2</v>
      </c>
      <c r="S215" s="4">
        <v>4.5599999999999995E-2</v>
      </c>
      <c r="T215" s="4">
        <f t="shared" si="412"/>
        <v>1.2299999999999991E-2</v>
      </c>
      <c r="V215" s="21" cm="1">
        <f t="array" ref="V215">SUMPRODUCT(D215:O215*R215/12)</f>
        <v>252.27193081049583</v>
      </c>
      <c r="W215" s="21" cm="1">
        <f t="array" ref="W215">SUMPRODUCT(D215:O215*S215/12)</f>
        <v>345.45345480356167</v>
      </c>
      <c r="X215" s="21">
        <f t="shared" si="413"/>
        <v>93.181523993065838</v>
      </c>
      <c r="Y215" s="26">
        <v>0.97631551540553974</v>
      </c>
      <c r="Z215" s="21">
        <f t="shared" si="414"/>
        <v>90.974567623563743</v>
      </c>
      <c r="AA215" s="21">
        <f t="shared" si="415"/>
        <v>45.487283811781921</v>
      </c>
      <c r="AC215" s="24">
        <v>7583.2535407675223</v>
      </c>
      <c r="AD215" s="21">
        <v>7583.2535407675223</v>
      </c>
      <c r="AE215" s="21">
        <v>7583.2535407675223</v>
      </c>
      <c r="AF215" s="21">
        <v>7583.2535407675223</v>
      </c>
      <c r="AG215" s="21">
        <v>7583.2535407675223</v>
      </c>
      <c r="AH215" s="21">
        <v>7705.940122159157</v>
      </c>
      <c r="AI215" s="21">
        <v>7705.940122159157</v>
      </c>
      <c r="AJ215" s="21">
        <v>7705.940122159157</v>
      </c>
      <c r="AK215" s="21">
        <v>7705.940122159157</v>
      </c>
      <c r="AL215" s="21">
        <v>7705.940122159157</v>
      </c>
      <c r="AM215" s="21">
        <v>7705.940122159157</v>
      </c>
      <c r="AN215" s="21">
        <v>7705.940122159157</v>
      </c>
      <c r="AO215" s="21">
        <v>7722.0576512534471</v>
      </c>
      <c r="AQ215" s="25">
        <v>3.3300000000000003E-2</v>
      </c>
      <c r="AR215" s="4">
        <v>4.5599999999999995E-2</v>
      </c>
      <c r="AS215" s="4">
        <f t="shared" si="416"/>
        <v>1.2299999999999991E-2</v>
      </c>
      <c r="AU215" s="21" cm="1">
        <f t="array" ref="AU215">SUMPRODUCT(AC215:AN215*AQ215/12)</f>
        <v>254.90552975109105</v>
      </c>
      <c r="AV215" s="21" cm="1">
        <f t="array" ref="AV215">SUMPRODUCT(AC215:AN215*AR215/12)</f>
        <v>349.05982452401656</v>
      </c>
      <c r="AW215" s="21">
        <f t="shared" si="417"/>
        <v>94.15429477292551</v>
      </c>
      <c r="AX215" s="26">
        <v>0.97645099999999996</v>
      </c>
      <c r="AY215" s="21">
        <f t="shared" si="418"/>
        <v>91.937055285317882</v>
      </c>
      <c r="AZ215" s="21">
        <f t="shared" si="419"/>
        <v>136.79042250476101</v>
      </c>
      <c r="BA215" s="1"/>
      <c r="BB215" s="24">
        <v>7722.0576512534471</v>
      </c>
      <c r="BC215" s="21">
        <v>7722.0576512534471</v>
      </c>
      <c r="BD215" s="21">
        <v>7722.0576512534471</v>
      </c>
      <c r="BE215" s="21">
        <v>7722.0576512534471</v>
      </c>
      <c r="BF215" s="21">
        <v>7722.0576512534471</v>
      </c>
      <c r="BG215" s="21">
        <v>7722.0576512534471</v>
      </c>
      <c r="BH215" s="21">
        <v>7722.0576512534471</v>
      </c>
      <c r="BI215" s="21">
        <v>7722.0576512534471</v>
      </c>
      <c r="BJ215" s="21">
        <v>7722.0576512534471</v>
      </c>
      <c r="BK215" s="21">
        <v>7722.0576512534471</v>
      </c>
      <c r="BL215" s="21">
        <v>7722.0576512534471</v>
      </c>
      <c r="BM215" s="21">
        <v>7722.0576512534471</v>
      </c>
      <c r="BN215" s="21">
        <v>7733.4435804240175</v>
      </c>
      <c r="BP215" s="25">
        <v>3.3300000000000003E-2</v>
      </c>
      <c r="BQ215" s="4">
        <v>4.5599999999999995E-2</v>
      </c>
      <c r="BR215" s="4">
        <f t="shared" si="420"/>
        <v>1.2299999999999991E-2</v>
      </c>
      <c r="BT215" s="21" cm="1">
        <f t="array" ref="BT215">SUMPRODUCT(BB215:BM215*BP215/12)</f>
        <v>257.14451978673986</v>
      </c>
      <c r="BU215" s="21" cm="1">
        <f t="array" ref="BU215">SUMPRODUCT(BB215:BM215*BQ215/12)</f>
        <v>352.12582889715708</v>
      </c>
      <c r="BV215" s="21">
        <f t="shared" si="421"/>
        <v>94.981309110417214</v>
      </c>
      <c r="BW215" s="26">
        <v>0.97792299999999999</v>
      </c>
      <c r="BX215" s="21">
        <f t="shared" si="422"/>
        <v>92.884406749186539</v>
      </c>
      <c r="BY215" s="21">
        <f t="shared" si="423"/>
        <v>229.64220926968787</v>
      </c>
      <c r="BZ215" s="1"/>
    </row>
    <row r="216" spans="1:78" s="21" customFormat="1" x14ac:dyDescent="0.2">
      <c r="A216" s="21">
        <f t="shared" si="380"/>
        <v>210</v>
      </c>
      <c r="B216" s="1" t="s">
        <v>196</v>
      </c>
      <c r="C216" s="22"/>
      <c r="D216" s="24">
        <v>29049.010695877911</v>
      </c>
      <c r="E216" s="21">
        <v>29022.350695877911</v>
      </c>
      <c r="F216" s="21">
        <v>28995.690695877911</v>
      </c>
      <c r="G216" s="21">
        <v>28969.030695877911</v>
      </c>
      <c r="H216" s="21">
        <v>28942.370695877911</v>
      </c>
      <c r="I216" s="21">
        <v>28915.710695877911</v>
      </c>
      <c r="J216" s="21">
        <v>28889.050695877908</v>
      </c>
      <c r="K216" s="21">
        <v>28862.390695877908</v>
      </c>
      <c r="L216" s="21">
        <v>28835.730695877908</v>
      </c>
      <c r="M216" s="21">
        <v>28809.070695877908</v>
      </c>
      <c r="N216" s="21">
        <v>28782.410695877908</v>
      </c>
      <c r="O216" s="21">
        <v>28755.750695877909</v>
      </c>
      <c r="P216" s="21">
        <v>28762.999221255312</v>
      </c>
      <c r="R216" s="25">
        <v>4.2000000000000003E-2</v>
      </c>
      <c r="S216" s="4">
        <v>5.1900000000000002E-2</v>
      </c>
      <c r="T216" s="4">
        <f t="shared" si="412"/>
        <v>9.8999999999999991E-3</v>
      </c>
      <c r="V216" s="21" cm="1">
        <f t="array" ref="V216">SUMPRODUCT(D216:O216*R216/12)</f>
        <v>1213.8999892268723</v>
      </c>
      <c r="W216" s="21" cm="1">
        <f t="array" ref="W216">SUMPRODUCT(D216:O216*S216/12)</f>
        <v>1500.0335581160632</v>
      </c>
      <c r="X216" s="21">
        <f t="shared" si="413"/>
        <v>286.13356888919088</v>
      </c>
      <c r="Y216" s="26">
        <v>0.97631551540553974</v>
      </c>
      <c r="Z216" s="21">
        <f t="shared" si="414"/>
        <v>279.3566427848769</v>
      </c>
      <c r="AA216" s="21">
        <f t="shared" si="415"/>
        <v>139.91453068007809</v>
      </c>
      <c r="AC216" s="24">
        <v>28762.999221255312</v>
      </c>
      <c r="AD216" s="21">
        <v>28736.339221255308</v>
      </c>
      <c r="AE216" s="21">
        <v>28709.679221255308</v>
      </c>
      <c r="AF216" s="21">
        <v>28683.019221255308</v>
      </c>
      <c r="AG216" s="21">
        <v>28656.359221255309</v>
      </c>
      <c r="AH216" s="21">
        <v>29182.915431158261</v>
      </c>
      <c r="AI216" s="21">
        <v>29156.255431158261</v>
      </c>
      <c r="AJ216" s="21">
        <v>29129.595431158261</v>
      </c>
      <c r="AK216" s="21">
        <v>29102.935431158261</v>
      </c>
      <c r="AL216" s="21">
        <v>29076.275431158261</v>
      </c>
      <c r="AM216" s="21">
        <v>29049.615431158258</v>
      </c>
      <c r="AN216" s="21">
        <v>29022.955431158258</v>
      </c>
      <c r="AO216" s="21">
        <v>29068.97231446045</v>
      </c>
      <c r="AQ216" s="25">
        <v>4.2000000000000003E-2</v>
      </c>
      <c r="AR216" s="4">
        <v>5.1900000000000002E-2</v>
      </c>
      <c r="AS216" s="4">
        <f t="shared" si="416"/>
        <v>9.8999999999999991E-3</v>
      </c>
      <c r="AU216" s="21" cm="1">
        <f t="array" ref="AU216">SUMPRODUCT(AC216:AN216*AQ216/12)</f>
        <v>1215.4413044353455</v>
      </c>
      <c r="AV216" s="21" cm="1">
        <f t="array" ref="AV216">SUMPRODUCT(AC216:AN216*AR216/12)</f>
        <v>1501.9381833379625</v>
      </c>
      <c r="AW216" s="21">
        <f t="shared" si="417"/>
        <v>286.49687890261703</v>
      </c>
      <c r="AX216" s="26">
        <v>0.97645099999999996</v>
      </c>
      <c r="AY216" s="21">
        <f t="shared" si="418"/>
        <v>279.75016390133931</v>
      </c>
      <c r="AZ216" s="21">
        <f t="shared" si="419"/>
        <v>418.90681258685231</v>
      </c>
      <c r="BA216" s="1"/>
      <c r="BB216" s="24">
        <v>29068.97231446045</v>
      </c>
      <c r="BC216" s="21">
        <v>29042.312314460451</v>
      </c>
      <c r="BD216" s="21">
        <v>29015.652314460451</v>
      </c>
      <c r="BE216" s="21">
        <v>28988.992314460447</v>
      </c>
      <c r="BF216" s="21">
        <v>28962.332314460447</v>
      </c>
      <c r="BG216" s="21">
        <v>28935.672314460448</v>
      </c>
      <c r="BH216" s="21">
        <v>28909.012314460448</v>
      </c>
      <c r="BI216" s="21">
        <v>28882.352314460448</v>
      </c>
      <c r="BJ216" s="21">
        <v>28855.692314460448</v>
      </c>
      <c r="BK216" s="21">
        <v>28829.032314460448</v>
      </c>
      <c r="BL216" s="21">
        <v>28802.372314460448</v>
      </c>
      <c r="BM216" s="21">
        <v>28775.712314460448</v>
      </c>
      <c r="BN216" s="21">
        <v>28800.393549259872</v>
      </c>
      <c r="BP216" s="25">
        <v>4.2000000000000003E-2</v>
      </c>
      <c r="BQ216" s="4">
        <v>5.1900000000000002E-2</v>
      </c>
      <c r="BR216" s="4">
        <f t="shared" si="420"/>
        <v>9.8999999999999991E-3</v>
      </c>
      <c r="BT216" s="21" cm="1">
        <f t="array" ref="BT216">SUMPRODUCT(BB216:BM216*BP216/12)</f>
        <v>1214.738377207339</v>
      </c>
      <c r="BU216" s="21" cm="1">
        <f t="array" ref="BU216">SUMPRODUCT(BB216:BM216*BQ216/12)</f>
        <v>1501.0695661204975</v>
      </c>
      <c r="BV216" s="21">
        <f t="shared" si="421"/>
        <v>286.33118891315848</v>
      </c>
      <c r="BW216" s="26">
        <v>0.97792299999999999</v>
      </c>
      <c r="BX216" s="21">
        <f t="shared" si="422"/>
        <v>280.00985525552267</v>
      </c>
      <c r="BY216" s="21">
        <f t="shared" si="423"/>
        <v>700.23001122532798</v>
      </c>
      <c r="BZ216" s="1"/>
    </row>
    <row r="217" spans="1:78" s="21" customFormat="1" x14ac:dyDescent="0.2">
      <c r="A217" s="21">
        <f t="shared" si="380"/>
        <v>211</v>
      </c>
      <c r="B217" s="1" t="s">
        <v>197</v>
      </c>
      <c r="C217" s="22"/>
      <c r="D217" s="24">
        <v>7189.8712382112726</v>
      </c>
      <c r="E217" s="21">
        <v>7178.9012382112724</v>
      </c>
      <c r="F217" s="21">
        <v>7167.9312382112721</v>
      </c>
      <c r="G217" s="21">
        <v>7156.9612382112718</v>
      </c>
      <c r="H217" s="21">
        <v>7145.9912382112725</v>
      </c>
      <c r="I217" s="21">
        <v>7135.0212382112722</v>
      </c>
      <c r="J217" s="21">
        <v>7124.051238211272</v>
      </c>
      <c r="K217" s="21">
        <v>7113.0812382112726</v>
      </c>
      <c r="L217" s="21">
        <v>7102.1112382112724</v>
      </c>
      <c r="M217" s="21">
        <v>7091.1412382112721</v>
      </c>
      <c r="N217" s="21">
        <v>7080.1712382112719</v>
      </c>
      <c r="O217" s="21">
        <v>7069.2012382112725</v>
      </c>
      <c r="P217" s="21">
        <v>7066.7780768859075</v>
      </c>
      <c r="R217" s="25">
        <v>4.2900000000000001E-2</v>
      </c>
      <c r="S217" s="4">
        <v>4.7699999999999992E-2</v>
      </c>
      <c r="T217" s="4">
        <f t="shared" si="412"/>
        <v>4.7999999999999918E-3</v>
      </c>
      <c r="V217" s="21" cm="1">
        <f t="array" ref="V217">SUMPRODUCT(D217:O217*R217/12)</f>
        <v>305.85710461926357</v>
      </c>
      <c r="W217" s="21" cm="1">
        <f t="array" ref="W217">SUMPRODUCT(D217:O217*S217/12)</f>
        <v>340.07887856267763</v>
      </c>
      <c r="X217" s="21">
        <f t="shared" si="413"/>
        <v>34.221773943414064</v>
      </c>
      <c r="Y217" s="26">
        <v>0.97631551540553974</v>
      </c>
      <c r="Z217" s="21">
        <f t="shared" si="414"/>
        <v>33.411248865656169</v>
      </c>
      <c r="AA217" s="21">
        <f t="shared" si="415"/>
        <v>16.752749230125669</v>
      </c>
      <c r="AC217" s="24">
        <v>7066.7780768859075</v>
      </c>
      <c r="AD217" s="21">
        <v>7055.8080768859081</v>
      </c>
      <c r="AE217" s="21">
        <v>7044.8380768859079</v>
      </c>
      <c r="AF217" s="21">
        <v>7033.8680768859076</v>
      </c>
      <c r="AG217" s="21">
        <v>7022.8980768859083</v>
      </c>
      <c r="AH217" s="21">
        <v>7151.3694016149502</v>
      </c>
      <c r="AI217" s="21">
        <v>7140.39940161495</v>
      </c>
      <c r="AJ217" s="21">
        <v>7129.4294016149406</v>
      </c>
      <c r="AK217" s="21">
        <v>7118.4594016149404</v>
      </c>
      <c r="AL217" s="21">
        <v>7107.489401614941</v>
      </c>
      <c r="AM217" s="21">
        <v>7096.5194016149408</v>
      </c>
      <c r="AN217" s="21">
        <v>7085.5494016149405</v>
      </c>
      <c r="AO217" s="21">
        <v>7092.8980276845059</v>
      </c>
      <c r="AQ217" s="25">
        <v>4.2900000000000001E-2</v>
      </c>
      <c r="AR217" s="4">
        <v>4.7699999999999992E-2</v>
      </c>
      <c r="AS217" s="4">
        <f t="shared" si="416"/>
        <v>4.7999999999999918E-3</v>
      </c>
      <c r="AU217" s="21" cm="1">
        <f t="array" ref="AU217">SUMPRODUCT(AC217:AN217*AQ217/12)</f>
        <v>304.06592714974954</v>
      </c>
      <c r="AV217" s="21" cm="1">
        <f t="array" ref="AV217">SUMPRODUCT(AC217:AN217*AR217/12)</f>
        <v>338.0872896280431</v>
      </c>
      <c r="AW217" s="21">
        <f t="shared" si="417"/>
        <v>34.021362478293554</v>
      </c>
      <c r="AX217" s="26">
        <v>0.97645099999999996</v>
      </c>
      <c r="AY217" s="21">
        <f t="shared" si="418"/>
        <v>33.220193413292215</v>
      </c>
      <c r="AZ217" s="21">
        <f t="shared" si="419"/>
        <v>49.999797790272368</v>
      </c>
      <c r="BA217" s="1"/>
      <c r="BB217" s="24">
        <v>7092.8980276845059</v>
      </c>
      <c r="BC217" s="21">
        <v>7081.9280276845057</v>
      </c>
      <c r="BD217" s="21">
        <v>7070.9580276845063</v>
      </c>
      <c r="BE217" s="21">
        <v>7059.9880276845061</v>
      </c>
      <c r="BF217" s="21">
        <v>7049.0180276845058</v>
      </c>
      <c r="BG217" s="21">
        <v>7038.0480276845065</v>
      </c>
      <c r="BH217" s="21">
        <v>7027.0780276845062</v>
      </c>
      <c r="BI217" s="21">
        <v>7016.1080276845059</v>
      </c>
      <c r="BJ217" s="21">
        <v>7005.1380276845057</v>
      </c>
      <c r="BK217" s="21">
        <v>6994.1680276845063</v>
      </c>
      <c r="BL217" s="21">
        <v>6983.1980276845061</v>
      </c>
      <c r="BM217" s="21">
        <v>6972.2280276845058</v>
      </c>
      <c r="BN217" s="21">
        <v>6974.1988809449549</v>
      </c>
      <c r="BP217" s="25">
        <v>4.2900000000000001E-2</v>
      </c>
      <c r="BQ217" s="4">
        <v>4.7699999999999992E-2</v>
      </c>
      <c r="BR217" s="4">
        <f t="shared" si="420"/>
        <v>4.7999999999999918E-3</v>
      </c>
      <c r="BT217" s="21" cm="1">
        <f t="array" ref="BT217">SUMPRODUCT(BB217:BM217*BP217/12)</f>
        <v>301.6969538876653</v>
      </c>
      <c r="BU217" s="21" cm="1">
        <f t="array" ref="BU217">SUMPRODUCT(BB217:BM217*BQ217/12)</f>
        <v>335.45325642055087</v>
      </c>
      <c r="BV217" s="21">
        <f t="shared" si="421"/>
        <v>33.75630253288557</v>
      </c>
      <c r="BW217" s="26">
        <v>0.97792299999999999</v>
      </c>
      <c r="BX217" s="21">
        <f t="shared" si="422"/>
        <v>33.011064641867058</v>
      </c>
      <c r="BY217" s="21">
        <f t="shared" si="423"/>
        <v>83.289267407223107</v>
      </c>
      <c r="BZ217" s="1"/>
    </row>
    <row r="218" spans="1:78" s="21" customFormat="1" x14ac:dyDescent="0.2">
      <c r="A218" s="21">
        <f t="shared" si="380"/>
        <v>212</v>
      </c>
      <c r="B218" s="1" t="s">
        <v>198</v>
      </c>
      <c r="C218" s="22"/>
      <c r="D218" s="24">
        <v>6570.0282305321098</v>
      </c>
      <c r="E218" s="21">
        <v>6569.99823053211</v>
      </c>
      <c r="F218" s="21">
        <v>6569.9682305321094</v>
      </c>
      <c r="G218" s="21">
        <v>6569.9382305321096</v>
      </c>
      <c r="H218" s="21">
        <v>6569.9082305321099</v>
      </c>
      <c r="I218" s="21">
        <v>6569.8782305321101</v>
      </c>
      <c r="J218" s="21">
        <v>6569.8482305321095</v>
      </c>
      <c r="K218" s="21">
        <v>6569.8182305321097</v>
      </c>
      <c r="L218" s="21">
        <v>6569.78823053211</v>
      </c>
      <c r="M218" s="21">
        <v>6569.7582305321093</v>
      </c>
      <c r="N218" s="21">
        <v>6569.7282305321096</v>
      </c>
      <c r="O218" s="21">
        <v>6569.6982305321098</v>
      </c>
      <c r="P218" s="21">
        <v>6577.2031674920108</v>
      </c>
      <c r="R218" s="25">
        <v>3.5200000000000002E-2</v>
      </c>
      <c r="S218" s="4">
        <v>7.9899999999999999E-2</v>
      </c>
      <c r="T218" s="4">
        <f t="shared" si="412"/>
        <v>4.4699999999999997E-2</v>
      </c>
      <c r="V218" s="21" cm="1">
        <f t="array" ref="V218">SUMPRODUCT(D218:O218*R218/12)</f>
        <v>231.25918571473028</v>
      </c>
      <c r="W218" s="21" cm="1">
        <f t="array" ref="W218">SUMPRODUCT(D218:O218*S218/12)</f>
        <v>524.93207211951562</v>
      </c>
      <c r="X218" s="21">
        <f t="shared" si="413"/>
        <v>293.67288640478534</v>
      </c>
      <c r="Y218" s="26">
        <v>0.97631551540553974</v>
      </c>
      <c r="Z218" s="21">
        <f t="shared" si="414"/>
        <v>286.71739545092055</v>
      </c>
      <c r="AA218" s="21">
        <f t="shared" si="415"/>
        <v>143.35989786130756</v>
      </c>
      <c r="AC218" s="24">
        <v>6577.2031674920108</v>
      </c>
      <c r="AD218" s="21">
        <v>6577.1731674920102</v>
      </c>
      <c r="AE218" s="21">
        <v>6577.1431674920104</v>
      </c>
      <c r="AF218" s="21">
        <v>6577.1131674920107</v>
      </c>
      <c r="AG218" s="21">
        <v>6577.0831674920109</v>
      </c>
      <c r="AH218" s="21">
        <v>6699.9853569759198</v>
      </c>
      <c r="AI218" s="21">
        <v>6699.9553569759191</v>
      </c>
      <c r="AJ218" s="21">
        <v>6699.9253569759194</v>
      </c>
      <c r="AK218" s="21">
        <v>6699.8953569759196</v>
      </c>
      <c r="AL218" s="21">
        <v>6699.8653569759199</v>
      </c>
      <c r="AM218" s="21">
        <v>6699.8353569759192</v>
      </c>
      <c r="AN218" s="21">
        <v>6699.8053569759195</v>
      </c>
      <c r="AO218" s="21">
        <v>6715.9251519914533</v>
      </c>
      <c r="AQ218" s="25">
        <v>3.5200000000000002E-2</v>
      </c>
      <c r="AR218" s="4">
        <v>7.9899999999999999E-2</v>
      </c>
      <c r="AS218" s="4">
        <f t="shared" si="416"/>
        <v>4.4699999999999997E-2</v>
      </c>
      <c r="AU218" s="21" cm="1">
        <f t="array" ref="AU218">SUMPRODUCT(AC218:AN218*AQ218/12)</f>
        <v>234.03595111978839</v>
      </c>
      <c r="AV218" s="21" cm="1">
        <f t="array" ref="AV218">SUMPRODUCT(AC218:AN218*AR218/12)</f>
        <v>531.23501404747424</v>
      </c>
      <c r="AW218" s="21">
        <f t="shared" si="417"/>
        <v>297.19906292768587</v>
      </c>
      <c r="AX218" s="26">
        <v>0.97645099999999996</v>
      </c>
      <c r="AY218" s="21">
        <f t="shared" si="418"/>
        <v>290.2003221948018</v>
      </c>
      <c r="AZ218" s="21">
        <f t="shared" si="419"/>
        <v>431.25662739923757</v>
      </c>
      <c r="BA218" s="1"/>
      <c r="BB218" s="24">
        <v>6715.9251519914533</v>
      </c>
      <c r="BC218" s="21">
        <v>6715.8951519914526</v>
      </c>
      <c r="BD218" s="21">
        <v>6715.8651519914529</v>
      </c>
      <c r="BE218" s="21">
        <v>6715.8351519914531</v>
      </c>
      <c r="BF218" s="21">
        <v>6715.8051519914534</v>
      </c>
      <c r="BG218" s="21">
        <v>6715.7751519914527</v>
      </c>
      <c r="BH218" s="21">
        <v>6715.745151991453</v>
      </c>
      <c r="BI218" s="21">
        <v>6715.7151519914532</v>
      </c>
      <c r="BJ218" s="21">
        <v>6715.6851519914526</v>
      </c>
      <c r="BK218" s="21">
        <v>6715.6551519914528</v>
      </c>
      <c r="BL218" s="21">
        <v>6715.6251519914531</v>
      </c>
      <c r="BM218" s="21">
        <v>6715.5951519914533</v>
      </c>
      <c r="BN218" s="21">
        <v>6726.9738748229965</v>
      </c>
      <c r="BP218" s="25">
        <v>3.5200000000000002E-2</v>
      </c>
      <c r="BQ218" s="4">
        <v>7.9899999999999999E-2</v>
      </c>
      <c r="BR218" s="4">
        <f t="shared" si="420"/>
        <v>4.4699999999999997E-2</v>
      </c>
      <c r="BT218" s="21" cm="1">
        <f t="array" ref="BT218">SUMPRODUCT(BB218:BM218*BP218/12)</f>
        <v>236.39475735009916</v>
      </c>
      <c r="BU218" s="21" cm="1">
        <f t="array" ref="BU218">SUMPRODUCT(BB218:BM218*BQ218/12)</f>
        <v>536.58923614411708</v>
      </c>
      <c r="BV218" s="21">
        <f t="shared" si="421"/>
        <v>300.19447879401793</v>
      </c>
      <c r="BW218" s="26">
        <v>0.97792299999999999</v>
      </c>
      <c r="BX218" s="21">
        <f t="shared" si="422"/>
        <v>293.56708528568237</v>
      </c>
      <c r="BY218" s="21">
        <f t="shared" si="423"/>
        <v>724.61201406174723</v>
      </c>
      <c r="BZ218" s="1"/>
    </row>
    <row r="219" spans="1:78" s="21" customFormat="1" x14ac:dyDescent="0.2">
      <c r="A219" s="21">
        <f t="shared" si="380"/>
        <v>213</v>
      </c>
      <c r="B219" s="1" t="s">
        <v>199</v>
      </c>
      <c r="C219" s="22"/>
      <c r="D219" s="24">
        <v>2247.6393517096672</v>
      </c>
      <c r="E219" s="21">
        <v>2247.3893517096672</v>
      </c>
      <c r="F219" s="21">
        <v>2247.1393517096672</v>
      </c>
      <c r="G219" s="21">
        <v>2246.8893517096672</v>
      </c>
      <c r="H219" s="21">
        <v>2246.6393517096672</v>
      </c>
      <c r="I219" s="21">
        <v>2246.3893517096672</v>
      </c>
      <c r="J219" s="21">
        <v>2246.1393517096672</v>
      </c>
      <c r="K219" s="21">
        <v>2245.8893517096672</v>
      </c>
      <c r="L219" s="21">
        <v>2245.6393517096672</v>
      </c>
      <c r="M219" s="21">
        <v>2245.3893517096672</v>
      </c>
      <c r="N219" s="21">
        <v>2245.1393517096672</v>
      </c>
      <c r="O219" s="21">
        <v>2244.8893517096672</v>
      </c>
      <c r="P219" s="21">
        <v>2247.0892534679119</v>
      </c>
      <c r="R219" s="25">
        <v>3.3099999999999997E-2</v>
      </c>
      <c r="S219" s="4">
        <v>8.8800000000000004E-2</v>
      </c>
      <c r="T219" s="4">
        <f t="shared" si="412"/>
        <v>5.5700000000000006E-2</v>
      </c>
      <c r="V219" s="21" cm="1">
        <f t="array" ref="V219">SUMPRODUCT(D219:O219*R219/12)</f>
        <v>74.351350041589981</v>
      </c>
      <c r="W219" s="21" cm="1">
        <f t="array" ref="W219">SUMPRODUCT(D219:O219*S219/12)</f>
        <v>199.46827443181843</v>
      </c>
      <c r="X219" s="21">
        <f t="shared" si="413"/>
        <v>125.11692439022845</v>
      </c>
      <c r="Y219" s="26">
        <v>0.97631551540553974</v>
      </c>
      <c r="Z219" s="21">
        <f t="shared" si="414"/>
        <v>122.15359452200184</v>
      </c>
      <c r="AA219" s="21">
        <f t="shared" si="415"/>
        <v>61.089259521756944</v>
      </c>
      <c r="AC219" s="24">
        <v>2247.0892534679119</v>
      </c>
      <c r="AD219" s="21">
        <v>2246.8392534679119</v>
      </c>
      <c r="AE219" s="21">
        <v>2246.5892534679119</v>
      </c>
      <c r="AF219" s="21">
        <v>2246.3392534679119</v>
      </c>
      <c r="AG219" s="21">
        <v>2246.0892534679119</v>
      </c>
      <c r="AH219" s="21">
        <v>2285.8093008305091</v>
      </c>
      <c r="AI219" s="21">
        <v>2285.5593008305091</v>
      </c>
      <c r="AJ219" s="21">
        <v>2285.3093008305091</v>
      </c>
      <c r="AK219" s="21">
        <v>2285.0593008305091</v>
      </c>
      <c r="AL219" s="21">
        <v>2284.8093008305091</v>
      </c>
      <c r="AM219" s="21">
        <v>2284.5593008305091</v>
      </c>
      <c r="AN219" s="21">
        <v>2284.3093008305091</v>
      </c>
      <c r="AO219" s="21">
        <v>2289.3102287963829</v>
      </c>
      <c r="AQ219" s="25">
        <v>3.3099999999999997E-2</v>
      </c>
      <c r="AR219" s="4">
        <v>8.8800000000000004E-2</v>
      </c>
      <c r="AS219" s="4">
        <f t="shared" si="416"/>
        <v>5.5700000000000006E-2</v>
      </c>
      <c r="AU219" s="21" cm="1">
        <f t="array" ref="AU219">SUMPRODUCT(AC219:AN219*AQ219/12)</f>
        <v>75.104896787614024</v>
      </c>
      <c r="AV219" s="21" cm="1">
        <f t="array" ref="AV219">SUMPRODUCT(AC219:AN219*AR219/12)</f>
        <v>201.48987416133312</v>
      </c>
      <c r="AW219" s="21">
        <f t="shared" si="417"/>
        <v>126.3849773737191</v>
      </c>
      <c r="AX219" s="26">
        <v>0.97645099999999996</v>
      </c>
      <c r="AY219" s="21">
        <f t="shared" si="418"/>
        <v>123.40873754154538</v>
      </c>
      <c r="AZ219" s="21">
        <f t="shared" si="419"/>
        <v>183.64351129035538</v>
      </c>
      <c r="BA219" s="1"/>
      <c r="BB219" s="24">
        <v>2289.3102287963829</v>
      </c>
      <c r="BC219" s="21">
        <v>2289.0602287963829</v>
      </c>
      <c r="BD219" s="21">
        <v>2288.8102287963829</v>
      </c>
      <c r="BE219" s="21">
        <v>2288.5602287963829</v>
      </c>
      <c r="BF219" s="21">
        <v>2288.3102287963829</v>
      </c>
      <c r="BG219" s="21">
        <v>2288.0602287963829</v>
      </c>
      <c r="BH219" s="21">
        <v>2287.8102287963829</v>
      </c>
      <c r="BI219" s="21">
        <v>2287.5602287963829</v>
      </c>
      <c r="BJ219" s="21">
        <v>2287.3102287963829</v>
      </c>
      <c r="BK219" s="21">
        <v>2287.0602287963829</v>
      </c>
      <c r="BL219" s="21">
        <v>2286.8102287963829</v>
      </c>
      <c r="BM219" s="21">
        <v>2286.5602287963829</v>
      </c>
      <c r="BN219" s="21">
        <v>2290.0196493626158</v>
      </c>
      <c r="BP219" s="25">
        <v>3.3099999999999997E-2</v>
      </c>
      <c r="BQ219" s="4">
        <v>8.8800000000000004E-2</v>
      </c>
      <c r="BR219" s="4">
        <f t="shared" si="420"/>
        <v>5.5700000000000006E-2</v>
      </c>
      <c r="BT219" s="21" cm="1">
        <f t="array" ref="BT219">SUMPRODUCT(BB219:BM219*BP219/12)</f>
        <v>75.730656073160262</v>
      </c>
      <c r="BU219" s="21" cm="1">
        <f t="array" ref="BU219">SUMPRODUCT(BB219:BM219*BQ219/12)</f>
        <v>203.16864831711882</v>
      </c>
      <c r="BV219" s="21">
        <f t="shared" si="421"/>
        <v>127.43799224395856</v>
      </c>
      <c r="BW219" s="26">
        <v>0.97792299999999999</v>
      </c>
      <c r="BX219" s="21">
        <f t="shared" si="422"/>
        <v>124.62454368918868</v>
      </c>
      <c r="BY219" s="21">
        <f t="shared" si="423"/>
        <v>308.27424890292627</v>
      </c>
      <c r="BZ219" s="1"/>
    </row>
    <row r="220" spans="1:78" s="21" customFormat="1" x14ac:dyDescent="0.2">
      <c r="A220" s="21">
        <f t="shared" si="380"/>
        <v>214</v>
      </c>
      <c r="B220" s="21" t="s">
        <v>200</v>
      </c>
      <c r="C220" s="22"/>
      <c r="D220" s="27">
        <f>SUBTOTAL(9,D214:D219)</f>
        <v>60101.670069999964</v>
      </c>
      <c r="E220" s="28">
        <f t="shared" ref="E220:P220" si="424">SUBTOTAL(9,E214:E219)</f>
        <v>60062.710069999965</v>
      </c>
      <c r="F220" s="28">
        <f t="shared" si="424"/>
        <v>60023.750069999965</v>
      </c>
      <c r="G220" s="28">
        <f t="shared" si="424"/>
        <v>59984.790069999959</v>
      </c>
      <c r="H220" s="28">
        <f t="shared" si="424"/>
        <v>59945.830069999975</v>
      </c>
      <c r="I220" s="28">
        <f t="shared" si="424"/>
        <v>59906.870069999961</v>
      </c>
      <c r="J220" s="28">
        <f t="shared" si="424"/>
        <v>59867.910069999962</v>
      </c>
      <c r="K220" s="28">
        <f t="shared" si="424"/>
        <v>59828.950069999963</v>
      </c>
      <c r="L220" s="28">
        <f t="shared" si="424"/>
        <v>59789.990069999956</v>
      </c>
      <c r="M220" s="28">
        <f t="shared" si="424"/>
        <v>59751.030069999972</v>
      </c>
      <c r="N220" s="28">
        <f t="shared" si="424"/>
        <v>59712.070069999965</v>
      </c>
      <c r="O220" s="28">
        <f t="shared" si="424"/>
        <v>59673.110069999959</v>
      </c>
      <c r="P220" s="28">
        <f t="shared" si="424"/>
        <v>59830.325069999963</v>
      </c>
      <c r="R220" s="4"/>
      <c r="S220" s="4"/>
      <c r="T220" s="4"/>
      <c r="V220" s="28">
        <f t="shared" ref="V220:X220" si="425">SUBTOTAL(9,V214:V219)</f>
        <v>2323.1923917813556</v>
      </c>
      <c r="W220" s="28">
        <f t="shared" si="425"/>
        <v>3425.7018200262414</v>
      </c>
      <c r="X220" s="28">
        <f t="shared" si="425"/>
        <v>1102.5094282448856</v>
      </c>
      <c r="Y220" s="26"/>
      <c r="Z220" s="28">
        <f t="shared" ref="Z220:AA220" si="426">SUBTOTAL(9,Z214:Z219)</f>
        <v>1076.3970606763723</v>
      </c>
      <c r="AA220" s="28">
        <f t="shared" si="426"/>
        <v>538.52954409307233</v>
      </c>
      <c r="AC220" s="27">
        <f>SUBTOTAL(9,AC214:AC219)</f>
        <v>59830.325069999963</v>
      </c>
      <c r="AD220" s="28">
        <f t="shared" ref="AD220:AO220" si="427">SUBTOTAL(9,AD214:AD219)</f>
        <v>59791.365069999963</v>
      </c>
      <c r="AE220" s="28">
        <f t="shared" si="427"/>
        <v>59752.405069999957</v>
      </c>
      <c r="AF220" s="28">
        <f t="shared" si="427"/>
        <v>59713.445069999965</v>
      </c>
      <c r="AG220" s="28">
        <f t="shared" si="427"/>
        <v>59674.485069999966</v>
      </c>
      <c r="AH220" s="28">
        <f t="shared" si="427"/>
        <v>62324.412149999982</v>
      </c>
      <c r="AI220" s="28">
        <f t="shared" si="427"/>
        <v>62285.452149999976</v>
      </c>
      <c r="AJ220" s="28">
        <f t="shared" si="427"/>
        <v>62246.492149999962</v>
      </c>
      <c r="AK220" s="28">
        <f t="shared" si="427"/>
        <v>62207.53214999997</v>
      </c>
      <c r="AL220" s="28">
        <f t="shared" si="427"/>
        <v>62168.572149999964</v>
      </c>
      <c r="AM220" s="28">
        <f t="shared" si="427"/>
        <v>62129.612149999964</v>
      </c>
      <c r="AN220" s="28">
        <f t="shared" si="427"/>
        <v>62090.652149999965</v>
      </c>
      <c r="AO220" s="28">
        <f t="shared" si="427"/>
        <v>62247.867149999984</v>
      </c>
      <c r="AQ220" s="4"/>
      <c r="AR220" s="4"/>
      <c r="AS220" s="4"/>
      <c r="AU220" s="28">
        <f t="shared" ref="AU220:AW220" si="428">SUBTOTAL(9,AU214:AU219)</f>
        <v>2366.0034179184095</v>
      </c>
      <c r="AV220" s="28">
        <f t="shared" si="428"/>
        <v>3515.0406349216291</v>
      </c>
      <c r="AW220" s="28">
        <f t="shared" si="428"/>
        <v>1149.0372170032201</v>
      </c>
      <c r="AX220" s="26"/>
      <c r="AY220" s="28">
        <f t="shared" ref="AY220:AZ220" si="429">SUBTOTAL(9,AY214:AY219)</f>
        <v>1121.9785395800113</v>
      </c>
      <c r="AZ220" s="28">
        <f t="shared" si="429"/>
        <v>1629.3992963733522</v>
      </c>
      <c r="BA220" s="1"/>
      <c r="BB220" s="27">
        <f>SUBTOTAL(9,BB214:BB219)</f>
        <v>62247.867149999984</v>
      </c>
      <c r="BC220" s="28">
        <f t="shared" ref="BC220:BN220" si="430">SUBTOTAL(9,BC214:BC219)</f>
        <v>62208.907149999985</v>
      </c>
      <c r="BD220" s="28">
        <f t="shared" si="430"/>
        <v>62169.947149999978</v>
      </c>
      <c r="BE220" s="28">
        <f t="shared" si="430"/>
        <v>62130.987149999979</v>
      </c>
      <c r="BF220" s="28">
        <f t="shared" si="430"/>
        <v>62092.027149999973</v>
      </c>
      <c r="BG220" s="28">
        <f t="shared" si="430"/>
        <v>62053.067149999981</v>
      </c>
      <c r="BH220" s="28">
        <f t="shared" si="430"/>
        <v>62014.107149999974</v>
      </c>
      <c r="BI220" s="28">
        <f t="shared" si="430"/>
        <v>61975.147149999983</v>
      </c>
      <c r="BJ220" s="28">
        <f t="shared" si="430"/>
        <v>61936.187149999983</v>
      </c>
      <c r="BK220" s="28">
        <f t="shared" si="430"/>
        <v>61897.227149999977</v>
      </c>
      <c r="BL220" s="28">
        <f t="shared" si="430"/>
        <v>61858.267149999978</v>
      </c>
      <c r="BM220" s="28">
        <f t="shared" si="430"/>
        <v>61819.307149999979</v>
      </c>
      <c r="BN220" s="28">
        <f t="shared" si="430"/>
        <v>61970.347149999965</v>
      </c>
      <c r="BP220" s="4"/>
      <c r="BQ220" s="4"/>
      <c r="BR220" s="4"/>
      <c r="BT220" s="28">
        <f t="shared" ref="BT220:BV220" si="431">SUBTOTAL(9,BT214:BT219)</f>
        <v>2393.4166210292756</v>
      </c>
      <c r="BU220" s="28">
        <f t="shared" si="431"/>
        <v>3574.6939143081704</v>
      </c>
      <c r="BV220" s="28">
        <f t="shared" si="431"/>
        <v>1181.2772932788951</v>
      </c>
      <c r="BW220" s="26"/>
      <c r="BX220" s="28">
        <f t="shared" ref="BX220:BY220" si="432">SUBTOTAL(9,BX214:BX219)</f>
        <v>1155.1982344751768</v>
      </c>
      <c r="BY220" s="28">
        <f t="shared" si="432"/>
        <v>2779.7699259611763</v>
      </c>
      <c r="BZ220" s="1"/>
    </row>
    <row r="221" spans="1:78" s="21" customFormat="1" x14ac:dyDescent="0.2">
      <c r="A221" s="21">
        <f t="shared" si="380"/>
        <v>215</v>
      </c>
      <c r="C221" s="22"/>
      <c r="D221" s="24"/>
      <c r="R221" s="4"/>
      <c r="S221" s="4"/>
      <c r="T221" s="4"/>
      <c r="AC221" s="24"/>
      <c r="AQ221" s="4"/>
      <c r="AR221" s="4"/>
      <c r="AS221" s="4"/>
      <c r="BA221" s="1"/>
      <c r="BB221" s="24"/>
      <c r="BP221" s="4"/>
      <c r="BQ221" s="4"/>
      <c r="BR221" s="4"/>
      <c r="BZ221" s="1"/>
    </row>
    <row r="222" spans="1:78" s="21" customFormat="1" x14ac:dyDescent="0.2">
      <c r="A222" s="21">
        <f t="shared" si="380"/>
        <v>216</v>
      </c>
      <c r="B222" s="33" t="s">
        <v>201</v>
      </c>
      <c r="C222" s="22"/>
      <c r="D222" s="34">
        <f t="shared" ref="D222:P222" si="433">SUBTOTAL(9,D122:D220)</f>
        <v>646428.68131966575</v>
      </c>
      <c r="E222" s="33">
        <f t="shared" si="433"/>
        <v>646218.73659744381</v>
      </c>
      <c r="F222" s="33">
        <f t="shared" si="433"/>
        <v>646008.79187522142</v>
      </c>
      <c r="G222" s="33">
        <f t="shared" si="433"/>
        <v>646165.43184022279</v>
      </c>
      <c r="H222" s="33">
        <f t="shared" si="433"/>
        <v>646712.53200026148</v>
      </c>
      <c r="I222" s="33">
        <f t="shared" si="433"/>
        <v>647366.40768815088</v>
      </c>
      <c r="J222" s="33">
        <f t="shared" si="433"/>
        <v>647156.46296592848</v>
      </c>
      <c r="K222" s="33">
        <f t="shared" si="433"/>
        <v>646946.51824370655</v>
      </c>
      <c r="L222" s="33">
        <f t="shared" si="433"/>
        <v>646736.57352148404</v>
      </c>
      <c r="M222" s="33">
        <f t="shared" si="433"/>
        <v>646927.85221926193</v>
      </c>
      <c r="N222" s="33">
        <f t="shared" si="433"/>
        <v>646717.90749703976</v>
      </c>
      <c r="O222" s="33">
        <f t="shared" si="433"/>
        <v>646507.96277481748</v>
      </c>
      <c r="P222" s="33">
        <f t="shared" si="433"/>
        <v>655579.69044684316</v>
      </c>
      <c r="Q222" s="33"/>
      <c r="R222" s="35"/>
      <c r="S222" s="35"/>
      <c r="T222" s="35"/>
      <c r="U222" s="33"/>
      <c r="V222" s="33">
        <f>SUBTOTAL(9,V122:V220)</f>
        <v>17608.719673045438</v>
      </c>
      <c r="W222" s="33">
        <f>SUBTOTAL(9,W122:W220)</f>
        <v>27049.450632703276</v>
      </c>
      <c r="X222" s="36">
        <f>SUBTOTAL(9,X122:X220)</f>
        <v>9440.7309596578507</v>
      </c>
      <c r="Y222" s="33"/>
      <c r="Z222" s="33">
        <f>SUBTOTAL(9,Z122:Z220)</f>
        <v>9217.13211268339</v>
      </c>
      <c r="AA222" s="33">
        <f>SUBTOTAL(9,AA122:AA220)</f>
        <v>4592.1192930668603</v>
      </c>
      <c r="AC222" s="34">
        <f t="shared" ref="AC222:AO222" si="434">SUBTOTAL(9,AC122:AC220)</f>
        <v>655579.69044684316</v>
      </c>
      <c r="AD222" s="33">
        <f t="shared" si="434"/>
        <v>655369.74572462111</v>
      </c>
      <c r="AE222" s="33">
        <f t="shared" si="434"/>
        <v>655159.80100239883</v>
      </c>
      <c r="AF222" s="33">
        <f t="shared" si="434"/>
        <v>654949.85628017667</v>
      </c>
      <c r="AG222" s="33">
        <f t="shared" si="434"/>
        <v>654739.91155795439</v>
      </c>
      <c r="AH222" s="33">
        <f t="shared" si="434"/>
        <v>657218.85391573247</v>
      </c>
      <c r="AI222" s="33">
        <f t="shared" si="434"/>
        <v>657008.90919350996</v>
      </c>
      <c r="AJ222" s="33">
        <f t="shared" si="434"/>
        <v>654178.87460123003</v>
      </c>
      <c r="AK222" s="33">
        <f t="shared" si="434"/>
        <v>654621.48601900821</v>
      </c>
      <c r="AL222" s="33">
        <f t="shared" si="434"/>
        <v>654411.54129678605</v>
      </c>
      <c r="AM222" s="33">
        <f t="shared" si="434"/>
        <v>655454.51471047837</v>
      </c>
      <c r="AN222" s="33">
        <f t="shared" si="434"/>
        <v>663383.86142029101</v>
      </c>
      <c r="AO222" s="33">
        <f t="shared" si="434"/>
        <v>663712.5960390782</v>
      </c>
      <c r="AP222" s="33"/>
      <c r="AQ222" s="35"/>
      <c r="AR222" s="35"/>
      <c r="AS222" s="35"/>
      <c r="AT222" s="33"/>
      <c r="AU222" s="33">
        <f>SUBTOTAL(9,AU122:AU220)</f>
        <v>17182.413853374364</v>
      </c>
      <c r="AV222" s="33">
        <f>SUBTOTAL(9,AV122:AV220)</f>
        <v>26906.991095166166</v>
      </c>
      <c r="AW222" s="36">
        <f>SUBTOTAL(9,AW122:AW220)</f>
        <v>9724.5772417917888</v>
      </c>
      <c r="AX222" s="33"/>
      <c r="AY222" s="33">
        <f>SUBTOTAL(9,AY122:AY220)</f>
        <v>9495.5731723248373</v>
      </c>
      <c r="AZ222" s="33">
        <f>SUBTOTAL(9,AZ122:AZ220)</f>
        <v>13971.049890372688</v>
      </c>
      <c r="BA222" s="1"/>
      <c r="BB222" s="34">
        <f t="shared" ref="BB222:BN222" si="435">SUBTOTAL(9,BB122:BB220)</f>
        <v>663712.5960390782</v>
      </c>
      <c r="BC222" s="33">
        <f t="shared" si="435"/>
        <v>663502.65131685592</v>
      </c>
      <c r="BD222" s="33">
        <f t="shared" si="435"/>
        <v>663292.70659463387</v>
      </c>
      <c r="BE222" s="33">
        <f t="shared" si="435"/>
        <v>663082.76187241159</v>
      </c>
      <c r="BF222" s="33">
        <f t="shared" si="435"/>
        <v>662872.81715018942</v>
      </c>
      <c r="BG222" s="33">
        <f t="shared" si="435"/>
        <v>662662.87242796703</v>
      </c>
      <c r="BH222" s="33">
        <f t="shared" si="435"/>
        <v>662452.9277057451</v>
      </c>
      <c r="BI222" s="33">
        <f t="shared" si="435"/>
        <v>667740.25827673485</v>
      </c>
      <c r="BJ222" s="33">
        <f t="shared" si="435"/>
        <v>667530.3135545128</v>
      </c>
      <c r="BK222" s="33">
        <f t="shared" si="435"/>
        <v>667320.36883229064</v>
      </c>
      <c r="BL222" s="33">
        <f t="shared" si="435"/>
        <v>667110.42411006824</v>
      </c>
      <c r="BM222" s="33">
        <f t="shared" si="435"/>
        <v>667904.61795284133</v>
      </c>
      <c r="BN222" s="33">
        <f t="shared" si="435"/>
        <v>670520.78749000432</v>
      </c>
      <c r="BO222" s="33"/>
      <c r="BP222" s="35"/>
      <c r="BQ222" s="35"/>
      <c r="BR222" s="35"/>
      <c r="BS222" s="33"/>
      <c r="BT222" s="33">
        <f>SUBTOTAL(9,BT122:BT220)</f>
        <v>16847.996643374263</v>
      </c>
      <c r="BU222" s="33">
        <f>SUBTOTAL(9,BU122:BU220)</f>
        <v>26490.659220525074</v>
      </c>
      <c r="BV222" s="36">
        <f>SUBTOTAL(9,BV122:BV220)</f>
        <v>9642.6625771508061</v>
      </c>
      <c r="BW222" s="33"/>
      <c r="BX222" s="33">
        <f>SUBTOTAL(9,BX122:BX220)</f>
        <v>9429.7815154350483</v>
      </c>
      <c r="BY222" s="33">
        <f>SUBTOTAL(9,BY122:BY220)</f>
        <v>23452.357137731447</v>
      </c>
      <c r="BZ222" s="1"/>
    </row>
    <row r="223" spans="1:78" s="21" customFormat="1" x14ac:dyDescent="0.2">
      <c r="A223" s="21">
        <f t="shared" si="380"/>
        <v>217</v>
      </c>
      <c r="B223" s="1"/>
      <c r="C223" s="22"/>
      <c r="D223" s="24"/>
      <c r="R223" s="4"/>
      <c r="S223" s="4"/>
      <c r="T223" s="4"/>
      <c r="AC223" s="24"/>
      <c r="AQ223" s="4"/>
      <c r="AR223" s="4"/>
      <c r="AS223" s="4"/>
      <c r="BA223" s="1"/>
      <c r="BB223" s="24"/>
      <c r="BP223" s="4"/>
      <c r="BQ223" s="4"/>
      <c r="BR223" s="4"/>
      <c r="BZ223" s="1"/>
    </row>
    <row r="224" spans="1:78" s="21" customFormat="1" x14ac:dyDescent="0.2">
      <c r="A224" s="21">
        <f t="shared" si="380"/>
        <v>218</v>
      </c>
      <c r="B224" s="1" t="s">
        <v>202</v>
      </c>
      <c r="C224" s="22"/>
      <c r="D224" s="24">
        <v>8690.7000000000007</v>
      </c>
      <c r="E224" s="21">
        <v>8690.7000000000007</v>
      </c>
      <c r="F224" s="21">
        <v>8690.7000000000007</v>
      </c>
      <c r="G224" s="21">
        <v>8690.7000000000007</v>
      </c>
      <c r="H224" s="21">
        <v>8690.7000000000007</v>
      </c>
      <c r="I224" s="21">
        <v>8690.7000000000007</v>
      </c>
      <c r="J224" s="21">
        <v>8690.7000000000007</v>
      </c>
      <c r="K224" s="21">
        <v>8690.7000000000007</v>
      </c>
      <c r="L224" s="21">
        <v>8690.7000000000007</v>
      </c>
      <c r="M224" s="21">
        <v>8690.7000000000007</v>
      </c>
      <c r="N224" s="21">
        <v>8690.7000000000007</v>
      </c>
      <c r="O224" s="21">
        <v>8690.7000000000007</v>
      </c>
      <c r="P224" s="21">
        <v>8690.7000000000007</v>
      </c>
      <c r="R224" s="25">
        <v>3.3500000000000002E-2</v>
      </c>
      <c r="S224" s="4">
        <v>3.4700000000000002E-2</v>
      </c>
      <c r="T224" s="4">
        <f t="shared" ref="T224:T227" si="436">+S224-R224</f>
        <v>1.1999999999999997E-3</v>
      </c>
      <c r="V224" s="21" cm="1">
        <f t="array" ref="V224">SUMPRODUCT(D224:O224*R224/12)</f>
        <v>291.13845000000003</v>
      </c>
      <c r="W224" s="21" cm="1">
        <f t="array" ref="W224">SUMPRODUCT(D224:O224*S224/12)</f>
        <v>301.56729000000001</v>
      </c>
      <c r="X224" s="21">
        <f>+W224-V224</f>
        <v>10.42883999999998</v>
      </c>
      <c r="Y224" s="26">
        <v>0.99999800000000005</v>
      </c>
      <c r="Z224" s="21">
        <f>+Y224*X224</f>
        <v>10.428819142319981</v>
      </c>
      <c r="AA224" s="21">
        <f>(D224*T224*12+E224*T224*11+F224*T224*10+G224*T224*9+H224*T224*8+I224*T224*7+J224*T224*6+K224*T224*5+L224*T224*4+M224*T224*3+N224*T224*2+O224*T224*1)/12/13*Y224</f>
        <v>5.21440957116</v>
      </c>
      <c r="AC224" s="24">
        <v>8690.7000000000007</v>
      </c>
      <c r="AD224" s="21">
        <v>8690.7000000000007</v>
      </c>
      <c r="AE224" s="21">
        <v>8690.7000000000007</v>
      </c>
      <c r="AF224" s="21">
        <v>8690.7000000000007</v>
      </c>
      <c r="AG224" s="21">
        <v>8690.7000000000007</v>
      </c>
      <c r="AH224" s="21">
        <v>8690.7000000000007</v>
      </c>
      <c r="AI224" s="21">
        <v>8690.7000000000007</v>
      </c>
      <c r="AJ224" s="21">
        <v>8690.7000000000007</v>
      </c>
      <c r="AK224" s="21">
        <v>8690.7000000000007</v>
      </c>
      <c r="AL224" s="21">
        <v>8690.7000000000007</v>
      </c>
      <c r="AM224" s="21">
        <v>8690.7000000000007</v>
      </c>
      <c r="AN224" s="21">
        <v>8690.7000000000007</v>
      </c>
      <c r="AO224" s="21">
        <v>8690.7000000000007</v>
      </c>
      <c r="AQ224" s="25">
        <v>3.3500000000000002E-2</v>
      </c>
      <c r="AR224" s="4">
        <v>3.4700000000000002E-2</v>
      </c>
      <c r="AS224" s="4">
        <f t="shared" ref="AS224:AS227" si="437">+AR224-AQ224</f>
        <v>1.1999999999999997E-3</v>
      </c>
      <c r="AU224" s="21" cm="1">
        <f t="array" ref="AU224">SUMPRODUCT(AC224:AN224*AQ224/12)</f>
        <v>291.13845000000003</v>
      </c>
      <c r="AV224" s="21" cm="1">
        <f t="array" ref="AV224">SUMPRODUCT(AC224:AN224*AR224/12)</f>
        <v>301.56729000000001</v>
      </c>
      <c r="AW224" s="21">
        <f>+AV224-AU224</f>
        <v>10.42883999999998</v>
      </c>
      <c r="AX224" s="26">
        <v>0.99999800000000005</v>
      </c>
      <c r="AY224" s="21">
        <f>+AX224*AW224</f>
        <v>10.428819142319981</v>
      </c>
      <c r="AZ224" s="21">
        <f>(AC224*AS224*12+AD224*AS224*11+AE224*AS224*10+AF224*AS224*9+AG224*AS224*8+AH224*AS224*7+AI224*AS224*6+AJ224*AS224*5+AK224*AS224*4+AL224*AS224*3+AM224*AS224*2+AN224*AS224*1)/12/13*AX224+X224*AX224</f>
        <v>15.643228713479981</v>
      </c>
      <c r="BA224" s="1"/>
      <c r="BB224" s="24">
        <v>8690.7000000000007</v>
      </c>
      <c r="BC224" s="21">
        <v>8690.7000000000007</v>
      </c>
      <c r="BD224" s="21">
        <v>8690.7000000000007</v>
      </c>
      <c r="BE224" s="21">
        <v>8690.7000000000007</v>
      </c>
      <c r="BF224" s="21">
        <v>8690.7000000000007</v>
      </c>
      <c r="BG224" s="21">
        <v>8690.7000000000007</v>
      </c>
      <c r="BH224" s="21">
        <v>8690.7000000000007</v>
      </c>
      <c r="BI224" s="21">
        <v>8690.7000000000007</v>
      </c>
      <c r="BJ224" s="21">
        <v>8690.7000000000007</v>
      </c>
      <c r="BK224" s="21">
        <v>8690.7000000000007</v>
      </c>
      <c r="BL224" s="21">
        <v>8690.7000000000007</v>
      </c>
      <c r="BM224" s="21">
        <v>8690.7000000000007</v>
      </c>
      <c r="BN224" s="21">
        <v>8690.7000000000007</v>
      </c>
      <c r="BP224" s="25">
        <v>3.3500000000000002E-2</v>
      </c>
      <c r="BQ224" s="4">
        <v>3.4700000000000002E-2</v>
      </c>
      <c r="BR224" s="4">
        <f t="shared" ref="BR224:BR227" si="438">+BQ224-BP224</f>
        <v>1.1999999999999997E-3</v>
      </c>
      <c r="BT224" s="21" cm="1">
        <f t="array" ref="BT224">SUMPRODUCT(BB224:BM224*BP224/12)</f>
        <v>291.13845000000003</v>
      </c>
      <c r="BU224" s="21" cm="1">
        <f t="array" ref="BU224">SUMPRODUCT(BB224:BM224*BQ224/12)</f>
        <v>301.56729000000001</v>
      </c>
      <c r="BV224" s="21">
        <f>+BU224-BT224</f>
        <v>10.42883999999998</v>
      </c>
      <c r="BW224" s="26">
        <v>1</v>
      </c>
      <c r="BX224" s="21">
        <f>+BW224*BV224</f>
        <v>10.42883999999998</v>
      </c>
      <c r="BY224" s="21">
        <f>(BB224*BR224*12+BC224*BR224*11+BD224*BR224*10+BE224*BR224*9+BF224*BR224*8+BG224*BR224*7+BH224*BR224*6+BI224*BR224*5+BJ224*BR224*4+BK224*BR224*3+BL224*BR224*2+BM224*BR224*1)/12/13*BW224+AY224+Z224</f>
        <v>26.072058284639962</v>
      </c>
      <c r="BZ224" s="1"/>
    </row>
    <row r="225" spans="1:78" s="21" customFormat="1" x14ac:dyDescent="0.2">
      <c r="A225" s="21">
        <f t="shared" si="380"/>
        <v>219</v>
      </c>
      <c r="B225" s="1" t="s">
        <v>203</v>
      </c>
      <c r="C225" s="22"/>
      <c r="D225" s="24">
        <v>87196.88</v>
      </c>
      <c r="E225" s="21">
        <v>87196.88</v>
      </c>
      <c r="F225" s="21">
        <v>87196.88</v>
      </c>
      <c r="G225" s="21">
        <v>87196.88</v>
      </c>
      <c r="H225" s="21">
        <v>87196.88</v>
      </c>
      <c r="I225" s="21">
        <v>87196.88</v>
      </c>
      <c r="J225" s="21">
        <v>87196.88</v>
      </c>
      <c r="K225" s="21">
        <v>87196.88</v>
      </c>
      <c r="L225" s="21">
        <v>87196.88</v>
      </c>
      <c r="M225" s="21">
        <v>87196.88</v>
      </c>
      <c r="N225" s="21">
        <v>87196.88</v>
      </c>
      <c r="O225" s="21">
        <v>87196.88</v>
      </c>
      <c r="P225" s="21">
        <v>87196.88</v>
      </c>
      <c r="R225" s="25">
        <v>3.3599999999999998E-2</v>
      </c>
      <c r="S225" s="4">
        <v>3.2899999999999999E-2</v>
      </c>
      <c r="T225" s="4">
        <f t="shared" si="436"/>
        <v>-6.9999999999999923E-4</v>
      </c>
      <c r="V225" s="21" cm="1">
        <f t="array" ref="V225">SUMPRODUCT(D225:O225*R225/12)</f>
        <v>2929.8151680000005</v>
      </c>
      <c r="W225" s="21" cm="1">
        <f t="array" ref="W225">SUMPRODUCT(D225:O225*S225/12)</f>
        <v>2868.7773519999996</v>
      </c>
      <c r="X225" s="21">
        <f>+W225-V225</f>
        <v>-61.03781600000093</v>
      </c>
      <c r="Y225" s="26">
        <v>0.99999800000000005</v>
      </c>
      <c r="Z225" s="21">
        <f>+Y225*X225</f>
        <v>-61.037693924368931</v>
      </c>
      <c r="AA225" s="21">
        <f>(D225*T225*12+E225*T225*11+F225*T225*10+G225*T225*9+H225*T225*8+I225*T225*7+J225*T225*6+K225*T225*5+L225*T225*4+M225*T225*3+N225*T225*2+O225*T225*1)/12/13*Y225</f>
        <v>-30.518846962183975</v>
      </c>
      <c r="AC225" s="24">
        <v>87196.88</v>
      </c>
      <c r="AD225" s="21">
        <v>87196.88</v>
      </c>
      <c r="AE225" s="21">
        <v>87196.88</v>
      </c>
      <c r="AF225" s="21">
        <v>87196.88</v>
      </c>
      <c r="AG225" s="21">
        <v>87196.88</v>
      </c>
      <c r="AH225" s="21">
        <v>87196.88</v>
      </c>
      <c r="AI225" s="21">
        <v>87196.88</v>
      </c>
      <c r="AJ225" s="21">
        <v>87196.88</v>
      </c>
      <c r="AK225" s="21">
        <v>87196.88</v>
      </c>
      <c r="AL225" s="21">
        <v>87196.88</v>
      </c>
      <c r="AM225" s="21">
        <v>87196.88</v>
      </c>
      <c r="AN225" s="21">
        <v>87196.88</v>
      </c>
      <c r="AO225" s="21">
        <v>87196.88</v>
      </c>
      <c r="AQ225" s="25">
        <v>3.3599999999999998E-2</v>
      </c>
      <c r="AR225" s="4">
        <v>3.2899999999999999E-2</v>
      </c>
      <c r="AS225" s="4">
        <f t="shared" si="437"/>
        <v>-6.9999999999999923E-4</v>
      </c>
      <c r="AU225" s="21" cm="1">
        <f t="array" ref="AU225">SUMPRODUCT(AC225:AN225*AQ225/12)</f>
        <v>2929.8151680000005</v>
      </c>
      <c r="AV225" s="21" cm="1">
        <f t="array" ref="AV225">SUMPRODUCT(AC225:AN225*AR225/12)</f>
        <v>2868.7773519999996</v>
      </c>
      <c r="AW225" s="21">
        <f>+AV225-AU225</f>
        <v>-61.03781600000093</v>
      </c>
      <c r="AX225" s="26">
        <v>0.99999800000000005</v>
      </c>
      <c r="AY225" s="21">
        <f>+AX225*AW225</f>
        <v>-61.037693924368931</v>
      </c>
      <c r="AZ225" s="21">
        <f>(AC225*AS225*12+AD225*AS225*11+AE225*AS225*10+AF225*AS225*9+AG225*AS225*8+AH225*AS225*7+AI225*AS225*6+AJ225*AS225*5+AK225*AS225*4+AL225*AS225*3+AM225*AS225*2+AN225*AS225*1)/12/13*AX225+Z225</f>
        <v>-91.556540886552909</v>
      </c>
      <c r="BA225" s="1"/>
      <c r="BB225" s="24">
        <v>87196.88</v>
      </c>
      <c r="BC225" s="21">
        <v>87196.88</v>
      </c>
      <c r="BD225" s="21">
        <v>87196.88</v>
      </c>
      <c r="BE225" s="21">
        <v>87196.88</v>
      </c>
      <c r="BF225" s="21">
        <v>87196.88</v>
      </c>
      <c r="BG225" s="21">
        <v>87196.88</v>
      </c>
      <c r="BH225" s="21">
        <v>87196.88</v>
      </c>
      <c r="BI225" s="21">
        <v>87196.88</v>
      </c>
      <c r="BJ225" s="21">
        <v>87196.88</v>
      </c>
      <c r="BK225" s="21">
        <v>87196.88</v>
      </c>
      <c r="BL225" s="21">
        <v>87196.88</v>
      </c>
      <c r="BM225" s="21">
        <v>87196.88</v>
      </c>
      <c r="BN225" s="21">
        <v>87196.88</v>
      </c>
      <c r="BP225" s="25">
        <v>3.3599999999999998E-2</v>
      </c>
      <c r="BQ225" s="4">
        <v>3.2899999999999999E-2</v>
      </c>
      <c r="BR225" s="4">
        <f t="shared" si="438"/>
        <v>-6.9999999999999923E-4</v>
      </c>
      <c r="BT225" s="21" cm="1">
        <f t="array" ref="BT225">SUMPRODUCT(BB225:BM225*BP225/12)</f>
        <v>2929.8151680000005</v>
      </c>
      <c r="BU225" s="21" cm="1">
        <f t="array" ref="BU225">SUMPRODUCT(BB225:BM225*BQ225/12)</f>
        <v>2868.7773519999996</v>
      </c>
      <c r="BV225" s="21">
        <f>+BU225-BT225</f>
        <v>-61.03781600000093</v>
      </c>
      <c r="BW225" s="26">
        <v>1</v>
      </c>
      <c r="BX225" s="21">
        <f>+BW225*BV225</f>
        <v>-61.03781600000093</v>
      </c>
      <c r="BY225" s="21">
        <f>(BB225*BR225*12+BC225*BR225*11+BD225*BR225*10+BE225*BR225*9+BF225*BR225*8+BG225*BR225*7+BH225*BR225*6+BI225*BR225*5+BJ225*BR225*4+BK225*BR225*3+BL225*BR225*2+BM225*BR225*1)/12/13*BW225+AY225+Z225</f>
        <v>-152.59429584873783</v>
      </c>
      <c r="BZ225" s="1"/>
    </row>
    <row r="226" spans="1:78" s="21" customFormat="1" x14ac:dyDescent="0.2">
      <c r="A226" s="21">
        <f t="shared" si="380"/>
        <v>220</v>
      </c>
      <c r="B226" s="1" t="s">
        <v>204</v>
      </c>
      <c r="C226" s="22"/>
      <c r="D226" s="24">
        <v>8985.1200000000008</v>
      </c>
      <c r="E226" s="21">
        <v>8985.1200000000008</v>
      </c>
      <c r="F226" s="21">
        <v>8985.1200000000008</v>
      </c>
      <c r="G226" s="21">
        <v>8985.1200000000008</v>
      </c>
      <c r="H226" s="21">
        <v>8985.1200000000008</v>
      </c>
      <c r="I226" s="21">
        <v>8985.1200000000008</v>
      </c>
      <c r="J226" s="21">
        <v>8985.1200000000008</v>
      </c>
      <c r="K226" s="21">
        <v>8985.1200000000008</v>
      </c>
      <c r="L226" s="21">
        <v>8985.1200000000008</v>
      </c>
      <c r="M226" s="21">
        <v>8985.1200000000008</v>
      </c>
      <c r="N226" s="21">
        <v>8985.1200000000008</v>
      </c>
      <c r="O226" s="21">
        <v>8985.1200000000008</v>
      </c>
      <c r="P226" s="21">
        <v>8985.1200000000008</v>
      </c>
      <c r="R226" s="25">
        <v>3.3500000000000002E-2</v>
      </c>
      <c r="S226" s="4">
        <v>3.3000000000000002E-2</v>
      </c>
      <c r="T226" s="4">
        <f t="shared" si="436"/>
        <v>-5.0000000000000044E-4</v>
      </c>
      <c r="V226" s="21" cm="1">
        <f t="array" ref="V226">SUMPRODUCT(D226:O226*R226/12)</f>
        <v>301.00152000000003</v>
      </c>
      <c r="W226" s="21" cm="1">
        <f t="array" ref="W226">SUMPRODUCT(D226:O226*S226/12)</f>
        <v>296.50896000000006</v>
      </c>
      <c r="X226" s="21">
        <f>+W226-V226</f>
        <v>-4.492559999999969</v>
      </c>
      <c r="Y226" s="26">
        <v>0.99999800000000005</v>
      </c>
      <c r="Z226" s="21">
        <f>+Y226*X226</f>
        <v>-4.492551014879969</v>
      </c>
      <c r="AA226" s="21">
        <f>(D226*T226*12+E226*T226*11+F226*T226*10+G226*T226*9+H226*T226*8+I226*T226*7+J226*T226*6+K226*T226*5+L226*T226*4+M226*T226*3+N226*T226*2+O226*T226*1)/12/13*Y226</f>
        <v>-2.2462755074400027</v>
      </c>
      <c r="AC226" s="24">
        <v>8985.1200000000008</v>
      </c>
      <c r="AD226" s="21">
        <v>8985.1200000000008</v>
      </c>
      <c r="AE226" s="21">
        <v>8985.1200000000008</v>
      </c>
      <c r="AF226" s="21">
        <v>8985.1200000000008</v>
      </c>
      <c r="AG226" s="21">
        <v>8985.1200000000008</v>
      </c>
      <c r="AH226" s="21">
        <v>8985.1200000000008</v>
      </c>
      <c r="AI226" s="21">
        <v>8985.1200000000008</v>
      </c>
      <c r="AJ226" s="21">
        <v>8985.1200000000008</v>
      </c>
      <c r="AK226" s="21">
        <v>8985.1200000000008</v>
      </c>
      <c r="AL226" s="21">
        <v>8985.1200000000008</v>
      </c>
      <c r="AM226" s="21">
        <v>8985.1200000000008</v>
      </c>
      <c r="AN226" s="21">
        <v>8985.1200000000008</v>
      </c>
      <c r="AO226" s="21">
        <v>8985.1200000000008</v>
      </c>
      <c r="AQ226" s="25">
        <v>3.3500000000000002E-2</v>
      </c>
      <c r="AR226" s="4">
        <v>3.3000000000000002E-2</v>
      </c>
      <c r="AS226" s="4">
        <f t="shared" si="437"/>
        <v>-5.0000000000000044E-4</v>
      </c>
      <c r="AU226" s="21" cm="1">
        <f t="array" ref="AU226">SUMPRODUCT(AC226:AN226*AQ226/12)</f>
        <v>301.00152000000003</v>
      </c>
      <c r="AV226" s="21" cm="1">
        <f t="array" ref="AV226">SUMPRODUCT(AC226:AN226*AR226/12)</f>
        <v>296.50896000000006</v>
      </c>
      <c r="AW226" s="21">
        <f>+AV226-AU226</f>
        <v>-4.492559999999969</v>
      </c>
      <c r="AX226" s="26">
        <v>0.99999800000000005</v>
      </c>
      <c r="AY226" s="21">
        <f>+AX226*AW226</f>
        <v>-4.492551014879969</v>
      </c>
      <c r="AZ226" s="21">
        <f>(AC226*AS226*12+AD226*AS226*11+AE226*AS226*10+AF226*AS226*9+AG226*AS226*8+AH226*AS226*7+AI226*AS226*6+AJ226*AS226*5+AK226*AS226*4+AL226*AS226*3+AM226*AS226*2+AN226*AS226*1)/12/13*AX226+Z226</f>
        <v>-6.7388265223199717</v>
      </c>
      <c r="BA226" s="1"/>
      <c r="BB226" s="24">
        <v>8985.1200000000008</v>
      </c>
      <c r="BC226" s="21">
        <v>8985.1200000000008</v>
      </c>
      <c r="BD226" s="21">
        <v>8985.1200000000008</v>
      </c>
      <c r="BE226" s="21">
        <v>8985.1200000000008</v>
      </c>
      <c r="BF226" s="21">
        <v>8985.1200000000008</v>
      </c>
      <c r="BG226" s="21">
        <v>8985.1200000000008</v>
      </c>
      <c r="BH226" s="21">
        <v>8985.1200000000008</v>
      </c>
      <c r="BI226" s="21">
        <v>8985.1200000000008</v>
      </c>
      <c r="BJ226" s="21">
        <v>8985.1200000000008</v>
      </c>
      <c r="BK226" s="21">
        <v>8985.1200000000008</v>
      </c>
      <c r="BL226" s="21">
        <v>8985.1200000000008</v>
      </c>
      <c r="BM226" s="21">
        <v>8985.1200000000008</v>
      </c>
      <c r="BN226" s="21">
        <v>8985.1200000000008</v>
      </c>
      <c r="BP226" s="25">
        <v>3.3500000000000002E-2</v>
      </c>
      <c r="BQ226" s="4">
        <v>3.3000000000000002E-2</v>
      </c>
      <c r="BR226" s="4">
        <f t="shared" si="438"/>
        <v>-5.0000000000000044E-4</v>
      </c>
      <c r="BT226" s="21" cm="1">
        <f t="array" ref="BT226">SUMPRODUCT(BB226:BM226*BP226/12)</f>
        <v>301.00152000000003</v>
      </c>
      <c r="BU226" s="21" cm="1">
        <f t="array" ref="BU226">SUMPRODUCT(BB226:BM226*BQ226/12)</f>
        <v>296.50896000000006</v>
      </c>
      <c r="BV226" s="21">
        <f>+BU226-BT226</f>
        <v>-4.492559999999969</v>
      </c>
      <c r="BW226" s="26">
        <v>1</v>
      </c>
      <c r="BX226" s="21">
        <f>+BW226*BV226</f>
        <v>-4.492559999999969</v>
      </c>
      <c r="BY226" s="21">
        <f>(BB226*BR226*12+BC226*BR226*11+BD226*BR226*10+BE226*BR226*9+BF226*BR226*8+BG226*BR226*7+BH226*BR226*6+BI226*BR226*5+BJ226*BR226*4+BK226*BR226*3+BL226*BR226*2+BM226*BR226*1)/12/13*BW226+AY226+Z226</f>
        <v>-11.231382029759942</v>
      </c>
      <c r="BZ226" s="1"/>
    </row>
    <row r="227" spans="1:78" s="21" customFormat="1" x14ac:dyDescent="0.2">
      <c r="A227" s="21">
        <f t="shared" si="380"/>
        <v>221</v>
      </c>
      <c r="B227" s="1" t="s">
        <v>205</v>
      </c>
      <c r="C227" s="22"/>
      <c r="D227" s="24">
        <v>10.57</v>
      </c>
      <c r="E227" s="21">
        <v>10.57</v>
      </c>
      <c r="F227" s="21">
        <v>10.57</v>
      </c>
      <c r="G227" s="21">
        <v>10.57</v>
      </c>
      <c r="H227" s="21">
        <v>10.57</v>
      </c>
      <c r="I227" s="21">
        <v>10.57</v>
      </c>
      <c r="J227" s="21">
        <v>10.57</v>
      </c>
      <c r="K227" s="21">
        <v>10.57</v>
      </c>
      <c r="L227" s="21">
        <v>10.57</v>
      </c>
      <c r="M227" s="21">
        <v>10.57</v>
      </c>
      <c r="N227" s="21">
        <v>10.57</v>
      </c>
      <c r="O227" s="21">
        <v>10.57</v>
      </c>
      <c r="P227" s="21">
        <v>10.57</v>
      </c>
      <c r="R227" s="25">
        <v>3.3500000000000002E-2</v>
      </c>
      <c r="S227" s="4">
        <v>3.4000000000000002E-2</v>
      </c>
      <c r="T227" s="4">
        <f t="shared" si="436"/>
        <v>5.0000000000000044E-4</v>
      </c>
      <c r="V227" s="21" cm="1">
        <f t="array" ref="V227">SUMPRODUCT(D227:O227*R227/12)</f>
        <v>0.3540950000000001</v>
      </c>
      <c r="W227" s="21" cm="1">
        <f t="array" ref="W227">SUMPRODUCT(D227:O227*S227/12)</f>
        <v>0.35938000000000009</v>
      </c>
      <c r="X227" s="21">
        <f>+W227-V227</f>
        <v>5.2849999999999842E-3</v>
      </c>
      <c r="Y227" s="26">
        <v>0.99999800000000005</v>
      </c>
      <c r="Z227" s="21">
        <f>+Y227*X227</f>
        <v>5.2849894299999848E-3</v>
      </c>
      <c r="AA227" s="21">
        <f>(D227*T227*12+E227*T227*11+F227*T227*10+G227*T227*9+H227*T227*8+I227*T227*7+J227*T227*6+K227*T227*5+L227*T227*4+M227*T227*3+N227*T227*2+O227*T227*1)/12/13*Y227</f>
        <v>2.6424947150000024E-3</v>
      </c>
      <c r="AC227" s="24">
        <v>10.57</v>
      </c>
      <c r="AD227" s="21">
        <v>10.57</v>
      </c>
      <c r="AE227" s="21">
        <v>10.57</v>
      </c>
      <c r="AF227" s="21">
        <v>10.57</v>
      </c>
      <c r="AG227" s="21">
        <v>10.57</v>
      </c>
      <c r="AH227" s="21">
        <v>10.57</v>
      </c>
      <c r="AI227" s="21">
        <v>10.57</v>
      </c>
      <c r="AJ227" s="21">
        <v>10.57</v>
      </c>
      <c r="AK227" s="21">
        <v>10.57</v>
      </c>
      <c r="AL227" s="21">
        <v>10.57</v>
      </c>
      <c r="AM227" s="21">
        <v>10.57</v>
      </c>
      <c r="AN227" s="21">
        <v>10.57</v>
      </c>
      <c r="AO227" s="21">
        <v>10.57</v>
      </c>
      <c r="AQ227" s="25">
        <v>3.3500000000000002E-2</v>
      </c>
      <c r="AR227" s="4">
        <v>3.4000000000000002E-2</v>
      </c>
      <c r="AS227" s="4">
        <f t="shared" si="437"/>
        <v>5.0000000000000044E-4</v>
      </c>
      <c r="AU227" s="21" cm="1">
        <f t="array" ref="AU227">SUMPRODUCT(AC227:AN227*AQ227/12)</f>
        <v>0.3540950000000001</v>
      </c>
      <c r="AV227" s="21" cm="1">
        <f t="array" ref="AV227">SUMPRODUCT(AC227:AN227*AR227/12)</f>
        <v>0.35938000000000009</v>
      </c>
      <c r="AW227" s="21">
        <f>+AV227-AU227</f>
        <v>5.2849999999999842E-3</v>
      </c>
      <c r="AX227" s="26">
        <v>0.99999800000000005</v>
      </c>
      <c r="AY227" s="21">
        <f>+AX227*AW227</f>
        <v>5.2849894299999848E-3</v>
      </c>
      <c r="AZ227" s="21">
        <f>(AC227*AS227*12+AD227*AS227*11+AE227*AS227*10+AF227*AS227*9+AG227*AS227*8+AH227*AS227*7+AI227*AS227*6+AJ227*AS227*5+AK227*AS227*4+AL227*AS227*3+AM227*AS227*2+AN227*AS227*1)/12/13*AX227+Z227</f>
        <v>7.9274841449999862E-3</v>
      </c>
      <c r="BA227" s="1"/>
      <c r="BB227" s="24">
        <v>10.57</v>
      </c>
      <c r="BC227" s="21">
        <v>10.57</v>
      </c>
      <c r="BD227" s="21">
        <v>10.57</v>
      </c>
      <c r="BE227" s="21">
        <v>10.57</v>
      </c>
      <c r="BF227" s="21">
        <v>10.57</v>
      </c>
      <c r="BG227" s="21">
        <v>10.57</v>
      </c>
      <c r="BH227" s="21">
        <v>10.57</v>
      </c>
      <c r="BI227" s="21">
        <v>10.57</v>
      </c>
      <c r="BJ227" s="21">
        <v>10.57</v>
      </c>
      <c r="BK227" s="21">
        <v>10.57</v>
      </c>
      <c r="BL227" s="21">
        <v>10.57</v>
      </c>
      <c r="BM227" s="21">
        <v>10.57</v>
      </c>
      <c r="BN227" s="21">
        <v>10.57</v>
      </c>
      <c r="BP227" s="25">
        <v>3.3500000000000002E-2</v>
      </c>
      <c r="BQ227" s="4">
        <v>3.4000000000000002E-2</v>
      </c>
      <c r="BR227" s="4">
        <f t="shared" si="438"/>
        <v>5.0000000000000044E-4</v>
      </c>
      <c r="BT227" s="21" cm="1">
        <f t="array" ref="BT227">SUMPRODUCT(BB227:BM227*BP227/12)</f>
        <v>0.3540950000000001</v>
      </c>
      <c r="BU227" s="21" cm="1">
        <f t="array" ref="BU227">SUMPRODUCT(BB227:BM227*BQ227/12)</f>
        <v>0.35938000000000009</v>
      </c>
      <c r="BV227" s="21">
        <f>+BU227-BT227</f>
        <v>5.2849999999999842E-3</v>
      </c>
      <c r="BW227" s="26">
        <v>1</v>
      </c>
      <c r="BX227" s="21">
        <f>+BW227*BV227</f>
        <v>5.2849999999999842E-3</v>
      </c>
      <c r="BY227" s="21">
        <f>(BB227*BR227*12+BC227*BR227*11+BD227*BR227*10+BE227*BR227*9+BF227*BR227*8+BG227*BR227*7+BH227*BR227*6+BI227*BR227*5+BJ227*BR227*4+BK227*BR227*3+BL227*BR227*2+BM227*BR227*1)/12/13*BW227+AY227+Z227</f>
        <v>1.321247885999997E-2</v>
      </c>
      <c r="BZ227" s="1"/>
    </row>
    <row r="228" spans="1:78" s="21" customFormat="1" x14ac:dyDescent="0.2">
      <c r="A228" s="21">
        <f t="shared" si="380"/>
        <v>222</v>
      </c>
      <c r="B228" s="21" t="s">
        <v>206</v>
      </c>
      <c r="C228" s="22"/>
      <c r="D228" s="27">
        <f>SUBTOTAL(9,D224:D227)</f>
        <v>104883.27</v>
      </c>
      <c r="E228" s="28">
        <f t="shared" ref="E228:P228" si="439">SUBTOTAL(9,E224:E227)</f>
        <v>104883.27</v>
      </c>
      <c r="F228" s="28">
        <f t="shared" si="439"/>
        <v>104883.27</v>
      </c>
      <c r="G228" s="28">
        <f t="shared" si="439"/>
        <v>104883.27</v>
      </c>
      <c r="H228" s="28">
        <f t="shared" si="439"/>
        <v>104883.27</v>
      </c>
      <c r="I228" s="28">
        <f t="shared" si="439"/>
        <v>104883.27</v>
      </c>
      <c r="J228" s="28">
        <f t="shared" si="439"/>
        <v>104883.27</v>
      </c>
      <c r="K228" s="28">
        <f t="shared" si="439"/>
        <v>104883.27</v>
      </c>
      <c r="L228" s="28">
        <f t="shared" si="439"/>
        <v>104883.27</v>
      </c>
      <c r="M228" s="28">
        <f t="shared" si="439"/>
        <v>104883.27</v>
      </c>
      <c r="N228" s="28">
        <f t="shared" si="439"/>
        <v>104883.27</v>
      </c>
      <c r="O228" s="28">
        <f t="shared" si="439"/>
        <v>104883.27</v>
      </c>
      <c r="P228" s="28">
        <f t="shared" si="439"/>
        <v>104883.27</v>
      </c>
      <c r="R228" s="4"/>
      <c r="S228" s="4"/>
      <c r="T228" s="4"/>
      <c r="V228" s="28">
        <f t="shared" ref="V228:X228" si="440">SUBTOTAL(9,V224:V227)</f>
        <v>3522.3092330000004</v>
      </c>
      <c r="W228" s="28">
        <f t="shared" si="440"/>
        <v>3467.2129819999996</v>
      </c>
      <c r="X228" s="28">
        <f t="shared" si="440"/>
        <v>-55.096251000000919</v>
      </c>
      <c r="Y228" s="26"/>
      <c r="Z228" s="28">
        <f t="shared" ref="Z228:AA228" si="441">SUBTOTAL(9,Z224:Z227)</f>
        <v>-55.096140807498919</v>
      </c>
      <c r="AA228" s="28">
        <f t="shared" si="441"/>
        <v>-27.548070403748977</v>
      </c>
      <c r="AC228" s="27">
        <f t="shared" ref="AC228:AO228" si="442">SUBTOTAL(9,AC224:AC227)</f>
        <v>104883.27</v>
      </c>
      <c r="AD228" s="28">
        <f t="shared" si="442"/>
        <v>104883.27</v>
      </c>
      <c r="AE228" s="28">
        <f t="shared" si="442"/>
        <v>104883.27</v>
      </c>
      <c r="AF228" s="28">
        <f t="shared" si="442"/>
        <v>104883.27</v>
      </c>
      <c r="AG228" s="28">
        <f t="shared" si="442"/>
        <v>104883.27</v>
      </c>
      <c r="AH228" s="28">
        <f t="shared" si="442"/>
        <v>104883.27</v>
      </c>
      <c r="AI228" s="28">
        <f t="shared" si="442"/>
        <v>104883.27</v>
      </c>
      <c r="AJ228" s="28">
        <f t="shared" si="442"/>
        <v>104883.27</v>
      </c>
      <c r="AK228" s="28">
        <f t="shared" si="442"/>
        <v>104883.27</v>
      </c>
      <c r="AL228" s="28">
        <f t="shared" si="442"/>
        <v>104883.27</v>
      </c>
      <c r="AM228" s="28">
        <f t="shared" si="442"/>
        <v>104883.27</v>
      </c>
      <c r="AN228" s="28">
        <f t="shared" si="442"/>
        <v>104883.27</v>
      </c>
      <c r="AO228" s="28">
        <f t="shared" si="442"/>
        <v>104883.27</v>
      </c>
      <c r="AQ228" s="4"/>
      <c r="AR228" s="4"/>
      <c r="AS228" s="4"/>
      <c r="AU228" s="28">
        <f t="shared" ref="AU228:AW228" si="443">SUBTOTAL(9,AU224:AU227)</f>
        <v>3522.3092330000004</v>
      </c>
      <c r="AV228" s="28">
        <f t="shared" si="443"/>
        <v>3467.2129819999996</v>
      </c>
      <c r="AW228" s="28">
        <f t="shared" si="443"/>
        <v>-55.096251000000919</v>
      </c>
      <c r="AX228" s="26"/>
      <c r="AY228" s="28">
        <f t="shared" ref="AY228:AZ228" si="444">SUBTOTAL(9,AY224:AY227)</f>
        <v>-55.096140807498919</v>
      </c>
      <c r="AZ228" s="28">
        <f t="shared" si="444"/>
        <v>-82.644211211247892</v>
      </c>
      <c r="BA228" s="1"/>
      <c r="BB228" s="27">
        <f t="shared" ref="BB228:BN228" si="445">SUBTOTAL(9,BB224:BB227)</f>
        <v>104883.27</v>
      </c>
      <c r="BC228" s="28">
        <f t="shared" si="445"/>
        <v>104883.27</v>
      </c>
      <c r="BD228" s="28">
        <f t="shared" si="445"/>
        <v>104883.27</v>
      </c>
      <c r="BE228" s="28">
        <f t="shared" si="445"/>
        <v>104883.27</v>
      </c>
      <c r="BF228" s="28">
        <f t="shared" si="445"/>
        <v>104883.27</v>
      </c>
      <c r="BG228" s="28">
        <f t="shared" si="445"/>
        <v>104883.27</v>
      </c>
      <c r="BH228" s="28">
        <f t="shared" si="445"/>
        <v>104883.27</v>
      </c>
      <c r="BI228" s="28">
        <f t="shared" si="445"/>
        <v>104883.27</v>
      </c>
      <c r="BJ228" s="28">
        <f t="shared" si="445"/>
        <v>104883.27</v>
      </c>
      <c r="BK228" s="28">
        <f t="shared" si="445"/>
        <v>104883.27</v>
      </c>
      <c r="BL228" s="28">
        <f t="shared" si="445"/>
        <v>104883.27</v>
      </c>
      <c r="BM228" s="28">
        <f t="shared" si="445"/>
        <v>104883.27</v>
      </c>
      <c r="BN228" s="28">
        <f t="shared" si="445"/>
        <v>104883.27</v>
      </c>
      <c r="BP228" s="4"/>
      <c r="BQ228" s="4"/>
      <c r="BR228" s="4"/>
      <c r="BT228" s="28">
        <f t="shared" ref="BT228:BV228" si="446">SUBTOTAL(9,BT224:BT227)</f>
        <v>3522.3092330000004</v>
      </c>
      <c r="BU228" s="28">
        <f t="shared" si="446"/>
        <v>3467.2129819999996</v>
      </c>
      <c r="BV228" s="28">
        <f t="shared" si="446"/>
        <v>-55.096251000000919</v>
      </c>
      <c r="BW228" s="26"/>
      <c r="BX228" s="28">
        <f t="shared" ref="BX228:BY228" si="447">SUBTOTAL(9,BX224:BX227)</f>
        <v>-55.096251000000919</v>
      </c>
      <c r="BY228" s="28">
        <f t="shared" si="447"/>
        <v>-137.74040711499782</v>
      </c>
      <c r="BZ228" s="1"/>
    </row>
    <row r="229" spans="1:78" s="21" customFormat="1" x14ac:dyDescent="0.2">
      <c r="A229" s="21">
        <f t="shared" si="380"/>
        <v>223</v>
      </c>
      <c r="B229" s="1"/>
      <c r="C229" s="22"/>
      <c r="D229" s="24"/>
      <c r="R229" s="25"/>
      <c r="S229" s="4"/>
      <c r="T229" s="4"/>
      <c r="Y229" s="26"/>
      <c r="AC229" s="24"/>
      <c r="AQ229" s="25"/>
      <c r="AR229" s="4"/>
      <c r="AS229" s="4"/>
      <c r="AX229" s="26"/>
      <c r="BA229" s="1"/>
      <c r="BB229" s="24"/>
      <c r="BP229" s="25"/>
      <c r="BQ229" s="4"/>
      <c r="BR229" s="4"/>
      <c r="BW229" s="26"/>
      <c r="BZ229" s="1"/>
    </row>
    <row r="230" spans="1:78" s="21" customFormat="1" x14ac:dyDescent="0.2">
      <c r="A230" s="21">
        <f t="shared" si="380"/>
        <v>224</v>
      </c>
      <c r="B230" s="1" t="s">
        <v>207</v>
      </c>
      <c r="C230" s="22"/>
      <c r="D230" s="24">
        <v>2569.9299999999998</v>
      </c>
      <c r="E230" s="21">
        <v>2569.9299999999998</v>
      </c>
      <c r="F230" s="21">
        <v>2569.9299999999998</v>
      </c>
      <c r="G230" s="21">
        <v>2569.9299999999998</v>
      </c>
      <c r="H230" s="21">
        <v>2569.9299999999998</v>
      </c>
      <c r="I230" s="21">
        <v>2569.9299999999998</v>
      </c>
      <c r="J230" s="21">
        <v>2569.9299999999998</v>
      </c>
      <c r="K230" s="21">
        <v>2569.9299999999998</v>
      </c>
      <c r="L230" s="21">
        <v>2569.9299999999998</v>
      </c>
      <c r="M230" s="21">
        <v>2569.9299999999998</v>
      </c>
      <c r="N230" s="21">
        <v>2569.9299999999998</v>
      </c>
      <c r="O230" s="21">
        <v>2569.9299999999998</v>
      </c>
      <c r="P230" s="21">
        <v>2569.9299999999998</v>
      </c>
      <c r="R230" s="25">
        <v>3.1400000000000004E-2</v>
      </c>
      <c r="S230" s="4">
        <v>3.4099999999999998E-2</v>
      </c>
      <c r="T230" s="4">
        <f t="shared" ref="T230:T233" si="448">+S230-R230</f>
        <v>2.6999999999999941E-3</v>
      </c>
      <c r="V230" s="21" cm="1">
        <f t="array" ref="V230">SUMPRODUCT(D230:O230*R230/12)</f>
        <v>80.695801999999972</v>
      </c>
      <c r="W230" s="21" cm="1">
        <f t="array" ref="W230">SUMPRODUCT(D230:O230*S230/12)</f>
        <v>87.634613000000002</v>
      </c>
      <c r="X230" s="21">
        <f>+W230-V230</f>
        <v>6.9388110000000296</v>
      </c>
      <c r="Y230" s="26">
        <v>0.99999800000000005</v>
      </c>
      <c r="Z230" s="21">
        <f>+Y230*X230</f>
        <v>6.9387971223780296</v>
      </c>
      <c r="AA230" s="21">
        <f>(D230*T230*12+E230*T230*11+F230*T230*10+G230*T230*9+H230*T230*8+I230*T230*7+J230*T230*6+K230*T230*5+L230*T230*4+M230*T230*3+N230*T230*2+O230*T230*1)/12/13*Y230</f>
        <v>3.469398561188993</v>
      </c>
      <c r="AC230" s="24">
        <v>2569.9299999999998</v>
      </c>
      <c r="AD230" s="21">
        <v>2569.9299999999998</v>
      </c>
      <c r="AE230" s="21">
        <v>2569.9299999999998</v>
      </c>
      <c r="AF230" s="21">
        <v>2569.9299999999998</v>
      </c>
      <c r="AG230" s="21">
        <v>2569.9299999999998</v>
      </c>
      <c r="AH230" s="21">
        <v>2569.9299999999998</v>
      </c>
      <c r="AI230" s="21">
        <v>2569.9299999999998</v>
      </c>
      <c r="AJ230" s="21">
        <v>2569.9299999999998</v>
      </c>
      <c r="AK230" s="21">
        <v>2569.9299999999998</v>
      </c>
      <c r="AL230" s="21">
        <v>2569.9299999999998</v>
      </c>
      <c r="AM230" s="21">
        <v>2569.9299999999998</v>
      </c>
      <c r="AN230" s="21">
        <v>2569.9299999999998</v>
      </c>
      <c r="AO230" s="21">
        <v>2569.9299999999998</v>
      </c>
      <c r="AQ230" s="25">
        <v>3.1400000000000004E-2</v>
      </c>
      <c r="AR230" s="4">
        <v>3.4099999999999998E-2</v>
      </c>
      <c r="AS230" s="4">
        <f t="shared" ref="AS230:AS233" si="449">+AR230-AQ230</f>
        <v>2.6999999999999941E-3</v>
      </c>
      <c r="AU230" s="21" cm="1">
        <f t="array" ref="AU230">SUMPRODUCT(AC230:AN230*AQ230/12)</f>
        <v>80.695801999999972</v>
      </c>
      <c r="AV230" s="21" cm="1">
        <f t="array" ref="AV230">SUMPRODUCT(AC230:AN230*AR230/12)</f>
        <v>87.634613000000002</v>
      </c>
      <c r="AW230" s="21">
        <f>+AV230-AU230</f>
        <v>6.9388110000000296</v>
      </c>
      <c r="AX230" s="26">
        <v>0.99999800000000005</v>
      </c>
      <c r="AY230" s="21">
        <f>+AX230*AW230</f>
        <v>6.9387971223780296</v>
      </c>
      <c r="AZ230" s="21">
        <f>(AC230*AS230*12+AD230*AS230*11+AE230*AS230*10+AF230*AS230*9+AG230*AS230*8+AH230*AS230*7+AI230*AS230*6+AJ230*AS230*5+AK230*AS230*4+AL230*AS230*3+AM230*AS230*2+AN230*AS230*1)/12/13*AX230+Z230</f>
        <v>10.408195683567023</v>
      </c>
      <c r="BA230" s="1"/>
      <c r="BB230" s="24">
        <v>2569.9299999999998</v>
      </c>
      <c r="BC230" s="21">
        <v>2569.9299999999998</v>
      </c>
      <c r="BD230" s="21">
        <v>2569.9299999999998</v>
      </c>
      <c r="BE230" s="21">
        <v>2569.9299999999998</v>
      </c>
      <c r="BF230" s="21">
        <v>2569.9299999999998</v>
      </c>
      <c r="BG230" s="21">
        <v>2569.9299999999998</v>
      </c>
      <c r="BH230" s="21">
        <v>2569.9299999999998</v>
      </c>
      <c r="BI230" s="21">
        <v>2569.9299999999998</v>
      </c>
      <c r="BJ230" s="21">
        <v>2569.9299999999998</v>
      </c>
      <c r="BK230" s="21">
        <v>2569.9299999999998</v>
      </c>
      <c r="BL230" s="21">
        <v>2569.9299999999998</v>
      </c>
      <c r="BM230" s="21">
        <v>2569.9299999999998</v>
      </c>
      <c r="BN230" s="21">
        <v>2569.9299999999998</v>
      </c>
      <c r="BP230" s="25">
        <v>3.1400000000000004E-2</v>
      </c>
      <c r="BQ230" s="4">
        <v>3.4099999999999998E-2</v>
      </c>
      <c r="BR230" s="4">
        <f t="shared" ref="BR230:BR233" si="450">+BQ230-BP230</f>
        <v>2.6999999999999941E-3</v>
      </c>
      <c r="BT230" s="21" cm="1">
        <f t="array" ref="BT230">SUMPRODUCT(BB230:BM230*BP230/12)</f>
        <v>80.695801999999972</v>
      </c>
      <c r="BU230" s="21" cm="1">
        <f t="array" ref="BU230">SUMPRODUCT(BB230:BM230*BQ230/12)</f>
        <v>87.634613000000002</v>
      </c>
      <c r="BV230" s="21">
        <f>+BU230-BT230</f>
        <v>6.9388110000000296</v>
      </c>
      <c r="BW230" s="26">
        <v>1</v>
      </c>
      <c r="BX230" s="21">
        <f>+BW230*BV230</f>
        <v>6.9388110000000296</v>
      </c>
      <c r="BY230" s="21">
        <f>(BB230*BR230*12+BC230*BR230*11+BD230*BR230*10+BE230*BR230*9+BF230*BR230*8+BG230*BR230*7+BH230*BR230*6+BI230*BR230*5+BJ230*BR230*4+BK230*BR230*3+BL230*BR230*2+BM230*BR230*1)/12/13*BW230+AY230+Z230</f>
        <v>17.346999744756051</v>
      </c>
      <c r="BZ230" s="1"/>
    </row>
    <row r="231" spans="1:78" s="21" customFormat="1" x14ac:dyDescent="0.2">
      <c r="A231" s="21">
        <f t="shared" si="380"/>
        <v>225</v>
      </c>
      <c r="B231" s="1" t="s">
        <v>208</v>
      </c>
      <c r="C231" s="22"/>
      <c r="D231" s="24">
        <v>96885.37</v>
      </c>
      <c r="E231" s="21">
        <v>96885.37</v>
      </c>
      <c r="F231" s="21">
        <v>96885.37</v>
      </c>
      <c r="G231" s="21">
        <v>96885.37</v>
      </c>
      <c r="H231" s="21">
        <v>96885.37</v>
      </c>
      <c r="I231" s="21">
        <v>96885.37</v>
      </c>
      <c r="J231" s="21">
        <v>96885.37</v>
      </c>
      <c r="K231" s="21">
        <v>96885.37</v>
      </c>
      <c r="L231" s="21">
        <v>96885.37</v>
      </c>
      <c r="M231" s="21">
        <v>96885.37</v>
      </c>
      <c r="N231" s="21">
        <v>96885.37</v>
      </c>
      <c r="O231" s="21">
        <v>96885.37</v>
      </c>
      <c r="P231" s="21">
        <v>96885.37</v>
      </c>
      <c r="R231" s="25">
        <v>3.4000000000000002E-2</v>
      </c>
      <c r="S231" s="4">
        <v>3.4000000000000002E-2</v>
      </c>
      <c r="T231" s="4">
        <f t="shared" si="448"/>
        <v>0</v>
      </c>
      <c r="V231" s="21" cm="1">
        <f t="array" ref="V231">SUMPRODUCT(D231:O231*R231/12)</f>
        <v>3294.1025799999993</v>
      </c>
      <c r="W231" s="21" cm="1">
        <f t="array" ref="W231">SUMPRODUCT(D231:O231*S231/12)</f>
        <v>3294.1025799999993</v>
      </c>
      <c r="X231" s="21">
        <f>+W231-V231</f>
        <v>0</v>
      </c>
      <c r="Y231" s="26">
        <v>0.99999800000000005</v>
      </c>
      <c r="Z231" s="21">
        <f>+Y231*X231</f>
        <v>0</v>
      </c>
      <c r="AA231" s="21">
        <f>(D231*T231*12+E231*T231*11+F231*T231*10+G231*T231*9+H231*T231*8+I231*T231*7+J231*T231*6+K231*T231*5+L231*T231*4+M231*T231*3+N231*T231*2+O231*T231*1)/12/13*Y231</f>
        <v>0</v>
      </c>
      <c r="AC231" s="24">
        <v>96885.37</v>
      </c>
      <c r="AD231" s="21">
        <v>96885.37</v>
      </c>
      <c r="AE231" s="21">
        <v>96885.37</v>
      </c>
      <c r="AF231" s="21">
        <v>96885.37</v>
      </c>
      <c r="AG231" s="21">
        <v>96885.37</v>
      </c>
      <c r="AH231" s="21">
        <v>96885.37</v>
      </c>
      <c r="AI231" s="21">
        <v>96885.37</v>
      </c>
      <c r="AJ231" s="21">
        <v>96885.37</v>
      </c>
      <c r="AK231" s="21">
        <v>96885.37</v>
      </c>
      <c r="AL231" s="21">
        <v>96885.37</v>
      </c>
      <c r="AM231" s="21">
        <v>96885.37</v>
      </c>
      <c r="AN231" s="21">
        <v>96885.37</v>
      </c>
      <c r="AO231" s="21">
        <v>96885.37</v>
      </c>
      <c r="AQ231" s="25">
        <v>3.4000000000000002E-2</v>
      </c>
      <c r="AR231" s="4">
        <v>3.4000000000000002E-2</v>
      </c>
      <c r="AS231" s="4">
        <f t="shared" si="449"/>
        <v>0</v>
      </c>
      <c r="AU231" s="21" cm="1">
        <f t="array" ref="AU231">SUMPRODUCT(AC231:AN231*AQ231/12)</f>
        <v>3294.1025799999993</v>
      </c>
      <c r="AV231" s="21" cm="1">
        <f t="array" ref="AV231">SUMPRODUCT(AC231:AN231*AR231/12)</f>
        <v>3294.1025799999993</v>
      </c>
      <c r="AW231" s="21">
        <f>+AV231-AU231</f>
        <v>0</v>
      </c>
      <c r="AX231" s="26">
        <v>0.99999800000000005</v>
      </c>
      <c r="AY231" s="21">
        <f>+AX231*AW231</f>
        <v>0</v>
      </c>
      <c r="AZ231" s="21">
        <f>(AC231*AS231*12+AD231*AS231*11+AE231*AS231*10+AF231*AS231*9+AG231*AS231*8+AH231*AS231*7+AI231*AS231*6+AJ231*AS231*5+AK231*AS231*4+AL231*AS231*3+AM231*AS231*2+AN231*AS231*1)/12/13*AX231+Z231</f>
        <v>0</v>
      </c>
      <c r="BA231" s="1"/>
      <c r="BB231" s="24">
        <v>96885.37</v>
      </c>
      <c r="BC231" s="21">
        <v>96885.37</v>
      </c>
      <c r="BD231" s="21">
        <v>96885.37</v>
      </c>
      <c r="BE231" s="21">
        <v>96885.37</v>
      </c>
      <c r="BF231" s="21">
        <v>96885.37</v>
      </c>
      <c r="BG231" s="21">
        <v>96885.37</v>
      </c>
      <c r="BH231" s="21">
        <v>96885.37</v>
      </c>
      <c r="BI231" s="21">
        <v>96885.37</v>
      </c>
      <c r="BJ231" s="21">
        <v>96885.37</v>
      </c>
      <c r="BK231" s="21">
        <v>96885.37</v>
      </c>
      <c r="BL231" s="21">
        <v>96885.37</v>
      </c>
      <c r="BM231" s="21">
        <v>96885.37</v>
      </c>
      <c r="BN231" s="21">
        <v>96885.37</v>
      </c>
      <c r="BP231" s="25">
        <v>3.4000000000000002E-2</v>
      </c>
      <c r="BQ231" s="4">
        <v>3.4000000000000002E-2</v>
      </c>
      <c r="BR231" s="4">
        <f t="shared" si="450"/>
        <v>0</v>
      </c>
      <c r="BT231" s="21" cm="1">
        <f t="array" ref="BT231">SUMPRODUCT(BB231:BM231*BP231/12)</f>
        <v>3294.1025799999993</v>
      </c>
      <c r="BU231" s="21" cm="1">
        <f t="array" ref="BU231">SUMPRODUCT(BB231:BM231*BQ231/12)</f>
        <v>3294.1025799999993</v>
      </c>
      <c r="BV231" s="21">
        <f>+BU231-BT231</f>
        <v>0</v>
      </c>
      <c r="BW231" s="26">
        <v>1</v>
      </c>
      <c r="BX231" s="21">
        <f>+BW231*BV231</f>
        <v>0</v>
      </c>
      <c r="BY231" s="21">
        <f>(BB231*BR231*12+BC231*BR231*11+BD231*BR231*10+BE231*BR231*9+BF231*BR231*8+BG231*BR231*7+BH231*BR231*6+BI231*BR231*5+BJ231*BR231*4+BK231*BR231*3+BL231*BR231*2+BM231*BR231*1)/12/13*BW231+AY231+Z231</f>
        <v>0</v>
      </c>
      <c r="BZ231" s="1"/>
    </row>
    <row r="232" spans="1:78" s="21" customFormat="1" x14ac:dyDescent="0.2">
      <c r="A232" s="21">
        <f t="shared" si="380"/>
        <v>226</v>
      </c>
      <c r="B232" s="1" t="s">
        <v>209</v>
      </c>
      <c r="C232" s="22"/>
      <c r="D232" s="24">
        <v>10731.81</v>
      </c>
      <c r="E232" s="21">
        <v>10731.81</v>
      </c>
      <c r="F232" s="21">
        <v>10731.81</v>
      </c>
      <c r="G232" s="21">
        <v>10731.81</v>
      </c>
      <c r="H232" s="21">
        <v>10731.81</v>
      </c>
      <c r="I232" s="21">
        <v>10731.81</v>
      </c>
      <c r="J232" s="21">
        <v>10731.81</v>
      </c>
      <c r="K232" s="21">
        <v>10731.81</v>
      </c>
      <c r="L232" s="21">
        <v>10731.81</v>
      </c>
      <c r="M232" s="21">
        <v>10731.81</v>
      </c>
      <c r="N232" s="21">
        <v>10731.81</v>
      </c>
      <c r="O232" s="21">
        <v>10731.81</v>
      </c>
      <c r="P232" s="21">
        <v>10731.81</v>
      </c>
      <c r="R232" s="25">
        <v>3.4000000000000002E-2</v>
      </c>
      <c r="S232" s="4">
        <v>3.5099999999999999E-2</v>
      </c>
      <c r="T232" s="4">
        <f t="shared" si="448"/>
        <v>1.0999999999999968E-3</v>
      </c>
      <c r="V232" s="21" cm="1">
        <f t="array" ref="V232">SUMPRODUCT(D232:O232*R232/12)</f>
        <v>364.88153999999992</v>
      </c>
      <c r="W232" s="21" cm="1">
        <f t="array" ref="W232">SUMPRODUCT(D232:O232*S232/12)</f>
        <v>376.686531</v>
      </c>
      <c r="X232" s="21">
        <f>+W232-V232</f>
        <v>11.804991000000086</v>
      </c>
      <c r="Y232" s="26">
        <v>0.99999800000000005</v>
      </c>
      <c r="Z232" s="21">
        <f>+Y232*X232</f>
        <v>11.804967390018087</v>
      </c>
      <c r="AA232" s="21">
        <f>(D232*T232*12+E232*T232*11+F232*T232*10+G232*T232*9+H232*T232*8+I232*T232*7+J232*T232*6+K232*T232*5+L232*T232*4+M232*T232*3+N232*T232*2+O232*T232*1)/12/13*Y232</f>
        <v>5.902483695008983</v>
      </c>
      <c r="AC232" s="24">
        <v>10731.81</v>
      </c>
      <c r="AD232" s="21">
        <v>10731.81</v>
      </c>
      <c r="AE232" s="21">
        <v>10731.81</v>
      </c>
      <c r="AF232" s="21">
        <v>10731.81</v>
      </c>
      <c r="AG232" s="21">
        <v>10731.81</v>
      </c>
      <c r="AH232" s="21">
        <v>10731.81</v>
      </c>
      <c r="AI232" s="21">
        <v>10731.81</v>
      </c>
      <c r="AJ232" s="21">
        <v>10731.81</v>
      </c>
      <c r="AK232" s="21">
        <v>10731.81</v>
      </c>
      <c r="AL232" s="21">
        <v>10731.81</v>
      </c>
      <c r="AM232" s="21">
        <v>10731.81</v>
      </c>
      <c r="AN232" s="21">
        <v>10731.81</v>
      </c>
      <c r="AO232" s="21">
        <v>10731.81</v>
      </c>
      <c r="AQ232" s="25">
        <v>3.4000000000000002E-2</v>
      </c>
      <c r="AR232" s="4">
        <v>3.5099999999999999E-2</v>
      </c>
      <c r="AS232" s="4">
        <f t="shared" si="449"/>
        <v>1.0999999999999968E-3</v>
      </c>
      <c r="AU232" s="21" cm="1">
        <f t="array" ref="AU232">SUMPRODUCT(AC232:AN232*AQ232/12)</f>
        <v>364.88153999999992</v>
      </c>
      <c r="AV232" s="21" cm="1">
        <f t="array" ref="AV232">SUMPRODUCT(AC232:AN232*AR232/12)</f>
        <v>376.686531</v>
      </c>
      <c r="AW232" s="21">
        <f>+AV232-AU232</f>
        <v>11.804991000000086</v>
      </c>
      <c r="AX232" s="26">
        <v>0.99999800000000005</v>
      </c>
      <c r="AY232" s="21">
        <f>+AX232*AW232</f>
        <v>11.804967390018087</v>
      </c>
      <c r="AZ232" s="21">
        <f>(AC232*AS232*12+AD232*AS232*11+AE232*AS232*10+AF232*AS232*9+AG232*AS232*8+AH232*AS232*7+AI232*AS232*6+AJ232*AS232*5+AK232*AS232*4+AL232*AS232*3+AM232*AS232*2+AN232*AS232*1)/12/13*AX232+Z232</f>
        <v>17.707451085027071</v>
      </c>
      <c r="BA232" s="1"/>
      <c r="BB232" s="24">
        <v>10731.81</v>
      </c>
      <c r="BC232" s="21">
        <v>10731.81</v>
      </c>
      <c r="BD232" s="21">
        <v>10731.81</v>
      </c>
      <c r="BE232" s="21">
        <v>10731.81</v>
      </c>
      <c r="BF232" s="21">
        <v>10731.81</v>
      </c>
      <c r="BG232" s="21">
        <v>10731.81</v>
      </c>
      <c r="BH232" s="21">
        <v>10731.81</v>
      </c>
      <c r="BI232" s="21">
        <v>10731.81</v>
      </c>
      <c r="BJ232" s="21">
        <v>10731.81</v>
      </c>
      <c r="BK232" s="21">
        <v>10731.81</v>
      </c>
      <c r="BL232" s="21">
        <v>10731.81</v>
      </c>
      <c r="BM232" s="21">
        <v>10731.81</v>
      </c>
      <c r="BN232" s="21">
        <v>10731.81</v>
      </c>
      <c r="BP232" s="25">
        <v>3.4000000000000002E-2</v>
      </c>
      <c r="BQ232" s="4">
        <v>3.5099999999999999E-2</v>
      </c>
      <c r="BR232" s="4">
        <f t="shared" si="450"/>
        <v>1.0999999999999968E-3</v>
      </c>
      <c r="BT232" s="21" cm="1">
        <f t="array" ref="BT232">SUMPRODUCT(BB232:BM232*BP232/12)</f>
        <v>364.88153999999992</v>
      </c>
      <c r="BU232" s="21" cm="1">
        <f t="array" ref="BU232">SUMPRODUCT(BB232:BM232*BQ232/12)</f>
        <v>376.686531</v>
      </c>
      <c r="BV232" s="21">
        <f>+BU232-BT232</f>
        <v>11.804991000000086</v>
      </c>
      <c r="BW232" s="26">
        <v>1</v>
      </c>
      <c r="BX232" s="21">
        <f>+BW232*BV232</f>
        <v>11.804991000000086</v>
      </c>
      <c r="BY232" s="21">
        <f>(BB232*BR232*12+BC232*BR232*11+BD232*BR232*10+BE232*BR232*9+BF232*BR232*8+BG232*BR232*7+BH232*BR232*6+BI232*BR232*5+BJ232*BR232*4+BK232*BR232*3+BL232*BR232*2+BM232*BR232*1)/12/13*BW232+AY232+Z232</f>
        <v>29.512430280036156</v>
      </c>
      <c r="BZ232" s="1"/>
    </row>
    <row r="233" spans="1:78" s="21" customFormat="1" x14ac:dyDescent="0.2">
      <c r="A233" s="21">
        <f t="shared" si="380"/>
        <v>227</v>
      </c>
      <c r="B233" s="1" t="s">
        <v>210</v>
      </c>
      <c r="C233" s="22"/>
      <c r="D233" s="24">
        <v>488.501499999999</v>
      </c>
      <c r="E233" s="21">
        <v>488.501499999999</v>
      </c>
      <c r="F233" s="21">
        <v>488.501499999999</v>
      </c>
      <c r="G233" s="21">
        <v>488.501499999999</v>
      </c>
      <c r="H233" s="21">
        <v>488.501499999999</v>
      </c>
      <c r="I233" s="21">
        <v>488.501499999999</v>
      </c>
      <c r="J233" s="21">
        <v>488.501499999999</v>
      </c>
      <c r="K233" s="21">
        <v>488.501499999999</v>
      </c>
      <c r="L233" s="21">
        <v>488.501499999999</v>
      </c>
      <c r="M233" s="21">
        <v>488.501499999999</v>
      </c>
      <c r="N233" s="21">
        <v>488.501499999999</v>
      </c>
      <c r="O233" s="21">
        <v>488.501499999999</v>
      </c>
      <c r="P233" s="21">
        <v>799.38724999999999</v>
      </c>
      <c r="R233" s="25">
        <v>3.4000000000000002E-2</v>
      </c>
      <c r="S233" s="4">
        <v>-1.84E-2</v>
      </c>
      <c r="T233" s="4">
        <f t="shared" si="448"/>
        <v>-5.2400000000000002E-2</v>
      </c>
      <c r="V233" s="21" cm="1">
        <f t="array" ref="V233">SUMPRODUCT(D233:O233*R233/12)</f>
        <v>16.609050999999969</v>
      </c>
      <c r="W233" s="21" cm="1">
        <f t="array" ref="W233">SUMPRODUCT(D233:O233*S233/12)</f>
        <v>-8.9884275999999819</v>
      </c>
      <c r="X233" s="21">
        <f>+W233-V233</f>
        <v>-25.597478599999953</v>
      </c>
      <c r="Y233" s="26">
        <v>0.99999800000000005</v>
      </c>
      <c r="Z233" s="21">
        <f>+Y233*X233</f>
        <v>-25.597427405042755</v>
      </c>
      <c r="AA233" s="21">
        <f>(D233*T233*12+E233*T233*11+F233*T233*10+G233*T233*9+H233*T233*8+I233*T233*7+J233*T233*6+K233*T233*5+L233*T233*4+M233*T233*3+N233*T233*2+O233*T233*1)/12/13*Y233</f>
        <v>-12.798713702521374</v>
      </c>
      <c r="AC233" s="24">
        <v>799.38724999999999</v>
      </c>
      <c r="AD233" s="21">
        <v>799.38724999999999</v>
      </c>
      <c r="AE233" s="21">
        <v>799.38724999999999</v>
      </c>
      <c r="AF233" s="21">
        <v>799.38724999999999</v>
      </c>
      <c r="AG233" s="21">
        <v>799.38724999999999</v>
      </c>
      <c r="AH233" s="21">
        <v>799.38724999999999</v>
      </c>
      <c r="AI233" s="21">
        <v>799.38724999999999</v>
      </c>
      <c r="AJ233" s="21">
        <v>799.38724999999999</v>
      </c>
      <c r="AK233" s="21">
        <v>799.38724999999999</v>
      </c>
      <c r="AL233" s="21">
        <v>799.38724999999999</v>
      </c>
      <c r="AM233" s="21">
        <v>799.38724999999999</v>
      </c>
      <c r="AN233" s="21">
        <v>799.38724999999999</v>
      </c>
      <c r="AO233" s="21">
        <v>1213.5229999999999</v>
      </c>
      <c r="AQ233" s="25">
        <v>3.4000000000000002E-2</v>
      </c>
      <c r="AR233" s="4">
        <v>-1.84E-2</v>
      </c>
      <c r="AS233" s="4">
        <f t="shared" si="449"/>
        <v>-5.2400000000000002E-2</v>
      </c>
      <c r="AU233" s="21" cm="1">
        <f t="array" ref="AU233">SUMPRODUCT(AC233:AN233*AQ233/12)</f>
        <v>27.179166499999994</v>
      </c>
      <c r="AV233" s="21" cm="1">
        <f t="array" ref="AV233">SUMPRODUCT(AC233:AN233*AR233/12)</f>
        <v>-14.708725400000001</v>
      </c>
      <c r="AW233" s="21">
        <f>+AV233-AU233</f>
        <v>-41.887891899999993</v>
      </c>
      <c r="AX233" s="26">
        <v>0.99999800000000005</v>
      </c>
      <c r="AY233" s="21">
        <f>+AX233*AW233</f>
        <v>-41.887808124216193</v>
      </c>
      <c r="AZ233" s="21">
        <f>(AC233*AS233*12+AD233*AS233*11+AE233*AS233*10+AF233*AS233*9+AG233*AS233*8+AH233*AS233*7+AI233*AS233*6+AJ233*AS233*5+AK233*AS233*4+AL233*AS233*3+AM233*AS233*2+AN233*AS233*1)/12/13*AX233+Z233</f>
        <v>-46.541331467150854</v>
      </c>
      <c r="BA233" s="1"/>
      <c r="BB233" s="24">
        <v>1213.5229999999999</v>
      </c>
      <c r="BC233" s="21">
        <v>1213.5229999999999</v>
      </c>
      <c r="BD233" s="21">
        <v>1213.5229999999999</v>
      </c>
      <c r="BE233" s="21">
        <v>1213.5229999999999</v>
      </c>
      <c r="BF233" s="21">
        <v>1213.5229999999999</v>
      </c>
      <c r="BG233" s="21">
        <v>1213.5229999999999</v>
      </c>
      <c r="BH233" s="21">
        <v>1213.5229999999999</v>
      </c>
      <c r="BI233" s="21">
        <v>1213.5229999999999</v>
      </c>
      <c r="BJ233" s="21">
        <v>1213.5229999999999</v>
      </c>
      <c r="BK233" s="21">
        <v>1213.5229999999999</v>
      </c>
      <c r="BL233" s="21">
        <v>1213.5229999999999</v>
      </c>
      <c r="BM233" s="21">
        <v>1213.5229999999999</v>
      </c>
      <c r="BN233" s="21">
        <v>1627.6587500000001</v>
      </c>
      <c r="BP233" s="25">
        <v>3.4000000000000002E-2</v>
      </c>
      <c r="BQ233" s="4">
        <v>-1.84E-2</v>
      </c>
      <c r="BR233" s="4">
        <f t="shared" si="450"/>
        <v>-5.2400000000000002E-2</v>
      </c>
      <c r="BT233" s="21" cm="1">
        <f t="array" ref="BT233">SUMPRODUCT(BB233:BM233*BP233/12)</f>
        <v>41.259782000000001</v>
      </c>
      <c r="BU233" s="21" cm="1">
        <f t="array" ref="BU233">SUMPRODUCT(BB233:BM233*BQ233/12)</f>
        <v>-22.328823199999992</v>
      </c>
      <c r="BV233" s="21">
        <f>+BU233-BT233</f>
        <v>-63.588605199999989</v>
      </c>
      <c r="BW233" s="26">
        <v>1</v>
      </c>
      <c r="BX233" s="21">
        <f>+BW233*BV233</f>
        <v>-63.588605199999989</v>
      </c>
      <c r="BY233" s="21">
        <f>(BB233*BR233*12+BC233*BR233*11+BD233*BR233*10+BE233*BR233*9+BF233*BR233*8+BG233*BR233*7+BH233*BR233*6+BI233*BR233*5+BJ233*BR233*4+BK233*BR233*3+BL233*BR233*2+BM233*BR233*1)/12/13*BW233+AY233+Z233</f>
        <v>-99.279538129258938</v>
      </c>
      <c r="BZ233" s="1"/>
    </row>
    <row r="234" spans="1:78" s="21" customFormat="1" x14ac:dyDescent="0.2">
      <c r="A234" s="21">
        <f t="shared" si="380"/>
        <v>228</v>
      </c>
      <c r="B234" s="21" t="s">
        <v>211</v>
      </c>
      <c r="C234" s="22"/>
      <c r="D234" s="27">
        <f>SUBTOTAL(9,D230:D233)</f>
        <v>110675.61149999998</v>
      </c>
      <c r="E234" s="28">
        <f t="shared" ref="E234:P234" si="451">SUBTOTAL(9,E230:E233)</f>
        <v>110675.61149999998</v>
      </c>
      <c r="F234" s="28">
        <f t="shared" si="451"/>
        <v>110675.61149999998</v>
      </c>
      <c r="G234" s="28">
        <f t="shared" si="451"/>
        <v>110675.61149999998</v>
      </c>
      <c r="H234" s="28">
        <f t="shared" si="451"/>
        <v>110675.61149999998</v>
      </c>
      <c r="I234" s="28">
        <f t="shared" si="451"/>
        <v>110675.61149999998</v>
      </c>
      <c r="J234" s="28">
        <f t="shared" si="451"/>
        <v>110675.61149999998</v>
      </c>
      <c r="K234" s="28">
        <f t="shared" si="451"/>
        <v>110675.61149999998</v>
      </c>
      <c r="L234" s="28">
        <f t="shared" si="451"/>
        <v>110675.61149999998</v>
      </c>
      <c r="M234" s="28">
        <f t="shared" si="451"/>
        <v>110675.61149999998</v>
      </c>
      <c r="N234" s="28">
        <f t="shared" si="451"/>
        <v>110675.61149999998</v>
      </c>
      <c r="O234" s="28">
        <f t="shared" si="451"/>
        <v>110675.61149999998</v>
      </c>
      <c r="P234" s="28">
        <f t="shared" si="451"/>
        <v>110986.49724999999</v>
      </c>
      <c r="R234" s="4"/>
      <c r="S234" s="4"/>
      <c r="T234" s="4"/>
      <c r="V234" s="28">
        <f t="shared" ref="V234:X234" si="452">SUBTOTAL(9,V230:V233)</f>
        <v>3756.2889729999993</v>
      </c>
      <c r="W234" s="28">
        <f t="shared" si="452"/>
        <v>3749.4352963999995</v>
      </c>
      <c r="X234" s="28">
        <f t="shared" si="452"/>
        <v>-6.8536765999998366</v>
      </c>
      <c r="Y234" s="26"/>
      <c r="Z234" s="28">
        <f t="shared" ref="Z234:AA234" si="453">SUBTOTAL(9,Z230:Z233)</f>
        <v>-6.8536628926466392</v>
      </c>
      <c r="AA234" s="28">
        <f t="shared" si="453"/>
        <v>-3.4268314463233978</v>
      </c>
      <c r="AC234" s="27">
        <f t="shared" ref="AC234:AO234" si="454">SUBTOTAL(9,AC230:AC233)</f>
        <v>110986.49724999999</v>
      </c>
      <c r="AD234" s="28">
        <f t="shared" si="454"/>
        <v>110986.49724999999</v>
      </c>
      <c r="AE234" s="28">
        <f t="shared" si="454"/>
        <v>110986.49724999999</v>
      </c>
      <c r="AF234" s="28">
        <f t="shared" si="454"/>
        <v>110986.49724999999</v>
      </c>
      <c r="AG234" s="28">
        <f t="shared" si="454"/>
        <v>110986.49724999999</v>
      </c>
      <c r="AH234" s="28">
        <f t="shared" si="454"/>
        <v>110986.49724999999</v>
      </c>
      <c r="AI234" s="28">
        <f t="shared" si="454"/>
        <v>110986.49724999999</v>
      </c>
      <c r="AJ234" s="28">
        <f t="shared" si="454"/>
        <v>110986.49724999999</v>
      </c>
      <c r="AK234" s="28">
        <f t="shared" si="454"/>
        <v>110986.49724999999</v>
      </c>
      <c r="AL234" s="28">
        <f t="shared" si="454"/>
        <v>110986.49724999999</v>
      </c>
      <c r="AM234" s="28">
        <f t="shared" si="454"/>
        <v>110986.49724999999</v>
      </c>
      <c r="AN234" s="28">
        <f t="shared" si="454"/>
        <v>110986.49724999999</v>
      </c>
      <c r="AO234" s="28">
        <f t="shared" si="454"/>
        <v>111400.63299999999</v>
      </c>
      <c r="AQ234" s="4"/>
      <c r="AR234" s="4"/>
      <c r="AS234" s="4"/>
      <c r="AU234" s="28">
        <f t="shared" ref="AU234:AW234" si="455">SUBTOTAL(9,AU230:AU233)</f>
        <v>3766.8590884999994</v>
      </c>
      <c r="AV234" s="28">
        <f t="shared" si="455"/>
        <v>3743.7149985999995</v>
      </c>
      <c r="AW234" s="28">
        <f t="shared" si="455"/>
        <v>-23.144089899999877</v>
      </c>
      <c r="AX234" s="26"/>
      <c r="AY234" s="28">
        <f t="shared" ref="AY234:AZ234" si="456">SUBTOTAL(9,AY230:AY233)</f>
        <v>-23.144043611820077</v>
      </c>
      <c r="AZ234" s="28">
        <f t="shared" si="456"/>
        <v>-18.425684698556761</v>
      </c>
      <c r="BA234" s="1"/>
      <c r="BB234" s="27">
        <f t="shared" ref="BB234:BN234" si="457">SUBTOTAL(9,BB230:BB233)</f>
        <v>111400.63299999999</v>
      </c>
      <c r="BC234" s="28">
        <f t="shared" si="457"/>
        <v>111400.63299999999</v>
      </c>
      <c r="BD234" s="28">
        <f t="shared" si="457"/>
        <v>111400.63299999999</v>
      </c>
      <c r="BE234" s="28">
        <f t="shared" si="457"/>
        <v>111400.63299999999</v>
      </c>
      <c r="BF234" s="28">
        <f t="shared" si="457"/>
        <v>111400.63299999999</v>
      </c>
      <c r="BG234" s="28">
        <f t="shared" si="457"/>
        <v>111400.63299999999</v>
      </c>
      <c r="BH234" s="28">
        <f t="shared" si="457"/>
        <v>111400.63299999999</v>
      </c>
      <c r="BI234" s="28">
        <f t="shared" si="457"/>
        <v>111400.63299999999</v>
      </c>
      <c r="BJ234" s="28">
        <f t="shared" si="457"/>
        <v>111400.63299999999</v>
      </c>
      <c r="BK234" s="28">
        <f t="shared" si="457"/>
        <v>111400.63299999999</v>
      </c>
      <c r="BL234" s="28">
        <f t="shared" si="457"/>
        <v>111400.63299999999</v>
      </c>
      <c r="BM234" s="28">
        <f t="shared" si="457"/>
        <v>111400.63299999999</v>
      </c>
      <c r="BN234" s="28">
        <f t="shared" si="457"/>
        <v>111814.76874999999</v>
      </c>
      <c r="BP234" s="4"/>
      <c r="BQ234" s="4"/>
      <c r="BR234" s="4"/>
      <c r="BT234" s="28">
        <f t="shared" ref="BT234:BV234" si="458">SUBTOTAL(9,BT230:BT233)</f>
        <v>3780.9397039999994</v>
      </c>
      <c r="BU234" s="28">
        <f t="shared" si="458"/>
        <v>3736.0949007999993</v>
      </c>
      <c r="BV234" s="28">
        <f t="shared" si="458"/>
        <v>-44.844803199999873</v>
      </c>
      <c r="BW234" s="26"/>
      <c r="BX234" s="28">
        <f t="shared" ref="BX234:BY234" si="459">SUBTOTAL(9,BX230:BX233)</f>
        <v>-44.844803199999873</v>
      </c>
      <c r="BY234" s="28">
        <f t="shared" si="459"/>
        <v>-52.420108104466735</v>
      </c>
      <c r="BZ234" s="1"/>
    </row>
    <row r="235" spans="1:78" s="21" customFormat="1" x14ac:dyDescent="0.2">
      <c r="A235" s="21">
        <f t="shared" si="380"/>
        <v>229</v>
      </c>
      <c r="B235" s="1"/>
      <c r="C235" s="22"/>
      <c r="D235" s="24"/>
      <c r="R235" s="25"/>
      <c r="S235" s="4"/>
      <c r="T235" s="4"/>
      <c r="Y235" s="26"/>
      <c r="AC235" s="24"/>
      <c r="AQ235" s="25"/>
      <c r="AR235" s="4"/>
      <c r="AS235" s="4"/>
      <c r="AX235" s="26"/>
      <c r="BA235" s="1"/>
      <c r="BB235" s="24"/>
      <c r="BP235" s="25"/>
      <c r="BQ235" s="4"/>
      <c r="BR235" s="4"/>
      <c r="BW235" s="26"/>
      <c r="BZ235" s="1"/>
    </row>
    <row r="236" spans="1:78" s="21" customFormat="1" x14ac:dyDescent="0.2">
      <c r="A236" s="21">
        <f t="shared" si="380"/>
        <v>230</v>
      </c>
      <c r="B236" s="1" t="s">
        <v>212</v>
      </c>
      <c r="C236" s="22"/>
      <c r="D236" s="24">
        <v>2406.6</v>
      </c>
      <c r="E236" s="21">
        <v>2406.6</v>
      </c>
      <c r="F236" s="21">
        <v>2406.6</v>
      </c>
      <c r="G236" s="21">
        <v>2406.6</v>
      </c>
      <c r="H236" s="21">
        <v>2406.6</v>
      </c>
      <c r="I236" s="21">
        <v>2406.6</v>
      </c>
      <c r="J236" s="21">
        <v>2406.6</v>
      </c>
      <c r="K236" s="21">
        <v>2406.6</v>
      </c>
      <c r="L236" s="21">
        <v>2406.6</v>
      </c>
      <c r="M236" s="21">
        <v>2406.6</v>
      </c>
      <c r="N236" s="21">
        <v>2406.6</v>
      </c>
      <c r="O236" s="21">
        <v>2406.6</v>
      </c>
      <c r="P236" s="21">
        <v>2406.6</v>
      </c>
      <c r="R236" s="25">
        <v>3.3599999999999998E-2</v>
      </c>
      <c r="S236" s="4">
        <v>0.03</v>
      </c>
      <c r="T236" s="4">
        <f t="shared" ref="T236:T238" si="460">+S236-R236</f>
        <v>-3.599999999999999E-3</v>
      </c>
      <c r="V236" s="21" cm="1">
        <f t="array" ref="V236">SUMPRODUCT(D236:O236*R236/12)</f>
        <v>80.861759999999961</v>
      </c>
      <c r="W236" s="21" cm="1">
        <f t="array" ref="W236">SUMPRODUCT(D236:O236*S236/12)</f>
        <v>72.197999999999993</v>
      </c>
      <c r="X236" s="21">
        <f>+W236-V236</f>
        <v>-8.6637599999999679</v>
      </c>
      <c r="Y236" s="26">
        <v>0.99999800000000005</v>
      </c>
      <c r="Z236" s="21">
        <f>+Y236*X236</f>
        <v>-8.6637426724799678</v>
      </c>
      <c r="AA236" s="21">
        <f>(D236*T236*12+E236*T236*11+F236*T236*10+G236*T236*9+H236*T236*8+I236*T236*7+J236*T236*6+K236*T236*5+L236*T236*4+M236*T236*3+N236*T236*2+O236*T236*1)/12/13*Y236</f>
        <v>-4.331871336239999</v>
      </c>
      <c r="AC236" s="24">
        <v>2406.6</v>
      </c>
      <c r="AD236" s="21">
        <v>2406.6</v>
      </c>
      <c r="AE236" s="21">
        <v>2406.6</v>
      </c>
      <c r="AF236" s="21">
        <v>2406.6</v>
      </c>
      <c r="AG236" s="21">
        <v>2406.6</v>
      </c>
      <c r="AH236" s="21">
        <v>2406.6</v>
      </c>
      <c r="AI236" s="21">
        <v>2406.6</v>
      </c>
      <c r="AJ236" s="21">
        <v>2406.6</v>
      </c>
      <c r="AK236" s="21">
        <v>2406.6</v>
      </c>
      <c r="AL236" s="21">
        <v>2406.6</v>
      </c>
      <c r="AM236" s="21">
        <v>2406.6</v>
      </c>
      <c r="AN236" s="21">
        <v>2406.6</v>
      </c>
      <c r="AO236" s="21">
        <v>2406.6</v>
      </c>
      <c r="AQ236" s="25">
        <v>3.3599999999999998E-2</v>
      </c>
      <c r="AR236" s="4">
        <v>0.03</v>
      </c>
      <c r="AS236" s="4">
        <f t="shared" ref="AS236:AS238" si="461">+AR236-AQ236</f>
        <v>-3.599999999999999E-3</v>
      </c>
      <c r="AU236" s="21" cm="1">
        <f t="array" ref="AU236">SUMPRODUCT(AC236:AN236*AQ236/12)</f>
        <v>80.861759999999961</v>
      </c>
      <c r="AV236" s="21" cm="1">
        <f t="array" ref="AV236">SUMPRODUCT(AC236:AN236*AR236/12)</f>
        <v>72.197999999999993</v>
      </c>
      <c r="AW236" s="21">
        <f>+AV236-AU236</f>
        <v>-8.6637599999999679</v>
      </c>
      <c r="AX236" s="26">
        <v>0.99999800000000005</v>
      </c>
      <c r="AY236" s="21">
        <f>+AX236*AW236</f>
        <v>-8.6637426724799678</v>
      </c>
      <c r="AZ236" s="21">
        <f>(AC236*AS236*12+AD236*AS236*11+AE236*AS236*10+AF236*AS236*9+AG236*AS236*8+AH236*AS236*7+AI236*AS236*6+AJ236*AS236*5+AK236*AS236*4+AL236*AS236*3+AM236*AS236*2+AN236*AS236*1)/12/13*AX236+Z236</f>
        <v>-12.995614008719967</v>
      </c>
      <c r="BA236" s="1"/>
      <c r="BB236" s="24">
        <v>2406.6</v>
      </c>
      <c r="BC236" s="21">
        <v>2406.6</v>
      </c>
      <c r="BD236" s="21">
        <v>2406.6</v>
      </c>
      <c r="BE236" s="21">
        <v>2406.6</v>
      </c>
      <c r="BF236" s="21">
        <v>2406.6</v>
      </c>
      <c r="BG236" s="21">
        <v>2406.6</v>
      </c>
      <c r="BH236" s="21">
        <v>2406.6</v>
      </c>
      <c r="BI236" s="21">
        <v>2406.6</v>
      </c>
      <c r="BJ236" s="21">
        <v>2406.6</v>
      </c>
      <c r="BK236" s="21">
        <v>2406.6</v>
      </c>
      <c r="BL236" s="21">
        <v>2406.6</v>
      </c>
      <c r="BM236" s="21">
        <v>2406.6</v>
      </c>
      <c r="BN236" s="21">
        <v>2406.6</v>
      </c>
      <c r="BP236" s="25">
        <v>3.3599999999999998E-2</v>
      </c>
      <c r="BQ236" s="4">
        <v>0.03</v>
      </c>
      <c r="BR236" s="4">
        <f t="shared" ref="BR236:BR238" si="462">+BQ236-BP236</f>
        <v>-3.599999999999999E-3</v>
      </c>
      <c r="BT236" s="21" cm="1">
        <f t="array" ref="BT236">SUMPRODUCT(BB236:BM236*BP236/12)</f>
        <v>80.861759999999961</v>
      </c>
      <c r="BU236" s="21" cm="1">
        <f t="array" ref="BU236">SUMPRODUCT(BB236:BM236*BQ236/12)</f>
        <v>72.197999999999993</v>
      </c>
      <c r="BV236" s="21">
        <f>+BU236-BT236</f>
        <v>-8.6637599999999679</v>
      </c>
      <c r="BW236" s="26">
        <v>1</v>
      </c>
      <c r="BX236" s="21">
        <f>+BW236*BV236</f>
        <v>-8.6637599999999679</v>
      </c>
      <c r="BY236" s="21">
        <f>(BB236*BR236*12+BC236*BR236*11+BD236*BR236*10+BE236*BR236*9+BF236*BR236*8+BG236*BR236*7+BH236*BR236*6+BI236*BR236*5+BJ236*BR236*4+BK236*BR236*3+BL236*BR236*2+BM236*BR236*1)/12/13*BW236+AY236+Z236</f>
        <v>-21.659365344959937</v>
      </c>
      <c r="BZ236" s="1"/>
    </row>
    <row r="237" spans="1:78" s="21" customFormat="1" x14ac:dyDescent="0.2">
      <c r="A237" s="21">
        <f t="shared" si="380"/>
        <v>231</v>
      </c>
      <c r="B237" s="1" t="s">
        <v>213</v>
      </c>
      <c r="C237" s="22"/>
      <c r="D237" s="24">
        <v>74033.929999999993</v>
      </c>
      <c r="E237" s="21">
        <v>74033.929999999993</v>
      </c>
      <c r="F237" s="21">
        <v>74033.929999999993</v>
      </c>
      <c r="G237" s="21">
        <v>74033.929999999993</v>
      </c>
      <c r="H237" s="21">
        <v>74033.929999999993</v>
      </c>
      <c r="I237" s="21">
        <v>74033.929999999993</v>
      </c>
      <c r="J237" s="21">
        <v>74033.929999999993</v>
      </c>
      <c r="K237" s="21">
        <v>74033.929999999993</v>
      </c>
      <c r="L237" s="21">
        <v>74033.929999999993</v>
      </c>
      <c r="M237" s="21">
        <v>74033.929999999993</v>
      </c>
      <c r="N237" s="21">
        <v>74033.929999999993</v>
      </c>
      <c r="O237" s="21">
        <v>74033.929999999993</v>
      </c>
      <c r="P237" s="21">
        <v>74033.929999999993</v>
      </c>
      <c r="R237" s="25">
        <v>3.3599999999999998E-2</v>
      </c>
      <c r="S237" s="4">
        <v>3.3399999999999999E-2</v>
      </c>
      <c r="T237" s="4">
        <f t="shared" si="460"/>
        <v>-1.9999999999999879E-4</v>
      </c>
      <c r="V237" s="21" cm="1">
        <f t="array" ref="V237">SUMPRODUCT(D237:O237*R237/12)</f>
        <v>2487.5400480000003</v>
      </c>
      <c r="W237" s="21" cm="1">
        <f t="array" ref="W237">SUMPRODUCT(D237:O237*S237/12)</f>
        <v>2472.7332619999997</v>
      </c>
      <c r="X237" s="21">
        <f>+W237-V237</f>
        <v>-14.806786000000557</v>
      </c>
      <c r="Y237" s="26">
        <v>0.99999800000000005</v>
      </c>
      <c r="Z237" s="21">
        <f>+Y237*X237</f>
        <v>-14.806756386428557</v>
      </c>
      <c r="AA237" s="21">
        <f>(D237*T237*12+E237*T237*11+F237*T237*10+G237*T237*9+H237*T237*8+I237*T237*7+J237*T237*6+K237*T237*5+L237*T237*4+M237*T237*3+N237*T237*2+O237*T237*1)/12/13*Y237</f>
        <v>-7.4033781932139533</v>
      </c>
      <c r="AC237" s="24">
        <v>74033.929999999993</v>
      </c>
      <c r="AD237" s="21">
        <v>74033.929999999993</v>
      </c>
      <c r="AE237" s="21">
        <v>74033.929999999993</v>
      </c>
      <c r="AF237" s="21">
        <v>74033.929999999993</v>
      </c>
      <c r="AG237" s="21">
        <v>74033.929999999993</v>
      </c>
      <c r="AH237" s="21">
        <v>74033.929999999993</v>
      </c>
      <c r="AI237" s="21">
        <v>74033.929999999993</v>
      </c>
      <c r="AJ237" s="21">
        <v>74033.929999999993</v>
      </c>
      <c r="AK237" s="21">
        <v>74033.929999999993</v>
      </c>
      <c r="AL237" s="21">
        <v>74033.929999999993</v>
      </c>
      <c r="AM237" s="21">
        <v>74033.929999999993</v>
      </c>
      <c r="AN237" s="21">
        <v>74033.929999999993</v>
      </c>
      <c r="AO237" s="21">
        <v>74033.929999999993</v>
      </c>
      <c r="AQ237" s="25">
        <v>3.3599999999999998E-2</v>
      </c>
      <c r="AR237" s="4">
        <v>3.3399999999999999E-2</v>
      </c>
      <c r="AS237" s="4">
        <f t="shared" si="461"/>
        <v>-1.9999999999999879E-4</v>
      </c>
      <c r="AU237" s="21" cm="1">
        <f t="array" ref="AU237">SUMPRODUCT(AC237:AN237*AQ237/12)</f>
        <v>2487.5400480000003</v>
      </c>
      <c r="AV237" s="21" cm="1">
        <f t="array" ref="AV237">SUMPRODUCT(AC237:AN237*AR237/12)</f>
        <v>2472.7332619999997</v>
      </c>
      <c r="AW237" s="21">
        <f>+AV237-AU237</f>
        <v>-14.806786000000557</v>
      </c>
      <c r="AX237" s="26">
        <v>0.99999800000000005</v>
      </c>
      <c r="AY237" s="21">
        <f>+AX237*AW237</f>
        <v>-14.806756386428557</v>
      </c>
      <c r="AZ237" s="21">
        <f>(AC237*AS237*12+AD237*AS237*11+AE237*AS237*10+AF237*AS237*9+AG237*AS237*8+AH237*AS237*7+AI237*AS237*6+AJ237*AS237*5+AK237*AS237*4+AL237*AS237*3+AM237*AS237*2+AN237*AS237*1)/12/13*AX237+Z237</f>
        <v>-22.21013457964251</v>
      </c>
      <c r="BA237" s="1"/>
      <c r="BB237" s="24">
        <v>74033.929999999993</v>
      </c>
      <c r="BC237" s="21">
        <v>74033.929999999993</v>
      </c>
      <c r="BD237" s="21">
        <v>74033.929999999993</v>
      </c>
      <c r="BE237" s="21">
        <v>74033.929999999993</v>
      </c>
      <c r="BF237" s="21">
        <v>74033.929999999993</v>
      </c>
      <c r="BG237" s="21">
        <v>74033.929999999993</v>
      </c>
      <c r="BH237" s="21">
        <v>74033.929999999993</v>
      </c>
      <c r="BI237" s="21">
        <v>74033.929999999993</v>
      </c>
      <c r="BJ237" s="21">
        <v>74033.929999999993</v>
      </c>
      <c r="BK237" s="21">
        <v>74033.929999999993</v>
      </c>
      <c r="BL237" s="21">
        <v>74033.929999999993</v>
      </c>
      <c r="BM237" s="21">
        <v>74033.929999999993</v>
      </c>
      <c r="BN237" s="21">
        <v>74033.929999999993</v>
      </c>
      <c r="BP237" s="25">
        <v>3.3599999999999998E-2</v>
      </c>
      <c r="BQ237" s="4">
        <v>3.3399999999999999E-2</v>
      </c>
      <c r="BR237" s="4">
        <f t="shared" si="462"/>
        <v>-1.9999999999999879E-4</v>
      </c>
      <c r="BT237" s="21" cm="1">
        <f t="array" ref="BT237">SUMPRODUCT(BB237:BM237*BP237/12)</f>
        <v>2487.5400480000003</v>
      </c>
      <c r="BU237" s="21" cm="1">
        <f t="array" ref="BU237">SUMPRODUCT(BB237:BM237*BQ237/12)</f>
        <v>2472.7332619999997</v>
      </c>
      <c r="BV237" s="21">
        <f>+BU237-BT237</f>
        <v>-14.806786000000557</v>
      </c>
      <c r="BW237" s="26">
        <v>1</v>
      </c>
      <c r="BX237" s="21">
        <f>+BW237*BV237</f>
        <v>-14.806786000000557</v>
      </c>
      <c r="BY237" s="21">
        <f>(BB237*BR237*12+BC237*BR237*11+BD237*BR237*10+BE237*BR237*9+BF237*BR237*8+BG237*BR237*7+BH237*BR237*6+BI237*BR237*5+BJ237*BR237*4+BK237*BR237*3+BL237*BR237*2+BM237*BR237*1)/12/13*BW237+AY237+Z237</f>
        <v>-37.016905772857072</v>
      </c>
      <c r="BZ237" s="1"/>
    </row>
    <row r="238" spans="1:78" s="21" customFormat="1" x14ac:dyDescent="0.2">
      <c r="A238" s="21">
        <f t="shared" si="380"/>
        <v>232</v>
      </c>
      <c r="B238" s="1" t="s">
        <v>214</v>
      </c>
      <c r="C238" s="22"/>
      <c r="D238" s="24">
        <v>10721.27</v>
      </c>
      <c r="E238" s="21">
        <v>10721.27</v>
      </c>
      <c r="F238" s="21">
        <v>10721.27</v>
      </c>
      <c r="G238" s="21">
        <v>10721.27</v>
      </c>
      <c r="H238" s="21">
        <v>10721.27</v>
      </c>
      <c r="I238" s="21">
        <v>10721.27</v>
      </c>
      <c r="J238" s="21">
        <v>10721.27</v>
      </c>
      <c r="K238" s="21">
        <v>10721.27</v>
      </c>
      <c r="L238" s="21">
        <v>10721.27</v>
      </c>
      <c r="M238" s="21">
        <v>10721.27</v>
      </c>
      <c r="N238" s="21">
        <v>10721.27</v>
      </c>
      <c r="O238" s="21">
        <v>10721.27</v>
      </c>
      <c r="P238" s="21">
        <v>10721.27</v>
      </c>
      <c r="R238" s="25">
        <v>3.3599999999999998E-2</v>
      </c>
      <c r="S238" s="4">
        <v>3.2500000000000001E-2</v>
      </c>
      <c r="T238" s="4">
        <f t="shared" si="460"/>
        <v>-1.0999999999999968E-3</v>
      </c>
      <c r="V238" s="21" cm="1">
        <f t="array" ref="V238">SUMPRODUCT(D238:O238*R238/12)</f>
        <v>360.23467200000005</v>
      </c>
      <c r="W238" s="21" cm="1">
        <f t="array" ref="W238">SUMPRODUCT(D238:O238*S238/12)</f>
        <v>348.44127500000008</v>
      </c>
      <c r="X238" s="21">
        <f>+W238-V238</f>
        <v>-11.79339699999997</v>
      </c>
      <c r="Y238" s="26">
        <v>0.99999800000000005</v>
      </c>
      <c r="Z238" s="21">
        <f>+Y238*X238</f>
        <v>-11.793373413205972</v>
      </c>
      <c r="AA238" s="21">
        <f>(D238*T238*12+E238*T238*11+F238*T238*10+G238*T238*9+H238*T238*8+I238*T238*7+J238*T238*6+K238*T238*5+L238*T238*4+M238*T238*3+N238*T238*2+O238*T238*1)/12/13*Y238</f>
        <v>-5.896686706602984</v>
      </c>
      <c r="AC238" s="24">
        <v>10721.27</v>
      </c>
      <c r="AD238" s="21">
        <v>10721.27</v>
      </c>
      <c r="AE238" s="21">
        <v>10721.27</v>
      </c>
      <c r="AF238" s="21">
        <v>10721.27</v>
      </c>
      <c r="AG238" s="21">
        <v>10721.27</v>
      </c>
      <c r="AH238" s="21">
        <v>10721.27</v>
      </c>
      <c r="AI238" s="21">
        <v>10721.27</v>
      </c>
      <c r="AJ238" s="21">
        <v>10721.27</v>
      </c>
      <c r="AK238" s="21">
        <v>10721.27</v>
      </c>
      <c r="AL238" s="21">
        <v>10721.27</v>
      </c>
      <c r="AM238" s="21">
        <v>10721.27</v>
      </c>
      <c r="AN238" s="21">
        <v>10721.27</v>
      </c>
      <c r="AO238" s="21">
        <v>10721.27</v>
      </c>
      <c r="AQ238" s="25">
        <v>3.3599999999999998E-2</v>
      </c>
      <c r="AR238" s="4">
        <v>3.2500000000000001E-2</v>
      </c>
      <c r="AS238" s="4">
        <f t="shared" si="461"/>
        <v>-1.0999999999999968E-3</v>
      </c>
      <c r="AU238" s="21" cm="1">
        <f t="array" ref="AU238">SUMPRODUCT(AC238:AN238*AQ238/12)</f>
        <v>360.23467200000005</v>
      </c>
      <c r="AV238" s="21" cm="1">
        <f t="array" ref="AV238">SUMPRODUCT(AC238:AN238*AR238/12)</f>
        <v>348.44127500000008</v>
      </c>
      <c r="AW238" s="21">
        <f>+AV238-AU238</f>
        <v>-11.79339699999997</v>
      </c>
      <c r="AX238" s="26">
        <v>0.99999800000000005</v>
      </c>
      <c r="AY238" s="21">
        <f>+AX238*AW238</f>
        <v>-11.793373413205972</v>
      </c>
      <c r="AZ238" s="21">
        <f>(AC238*AS238*12+AD238*AS238*11+AE238*AS238*10+AF238*AS238*9+AG238*AS238*8+AH238*AS238*7+AI238*AS238*6+AJ238*AS238*5+AK238*AS238*4+AL238*AS238*3+AM238*AS238*2+AN238*AS238*1)/12/13*AX238+Z238</f>
        <v>-17.690060119808955</v>
      </c>
      <c r="BA238" s="1"/>
      <c r="BB238" s="24">
        <v>10721.27</v>
      </c>
      <c r="BC238" s="21">
        <v>10721.27</v>
      </c>
      <c r="BD238" s="21">
        <v>10721.27</v>
      </c>
      <c r="BE238" s="21">
        <v>10721.27</v>
      </c>
      <c r="BF238" s="21">
        <v>10721.27</v>
      </c>
      <c r="BG238" s="21">
        <v>10721.27</v>
      </c>
      <c r="BH238" s="21">
        <v>10721.27</v>
      </c>
      <c r="BI238" s="21">
        <v>10721.27</v>
      </c>
      <c r="BJ238" s="21">
        <v>10721.27</v>
      </c>
      <c r="BK238" s="21">
        <v>10721.27</v>
      </c>
      <c r="BL238" s="21">
        <v>10721.27</v>
      </c>
      <c r="BM238" s="21">
        <v>10721.27</v>
      </c>
      <c r="BN238" s="21">
        <v>10721.27</v>
      </c>
      <c r="BP238" s="25">
        <v>3.3599999999999998E-2</v>
      </c>
      <c r="BQ238" s="4">
        <v>3.2500000000000001E-2</v>
      </c>
      <c r="BR238" s="4">
        <f t="shared" si="462"/>
        <v>-1.0999999999999968E-3</v>
      </c>
      <c r="BT238" s="21" cm="1">
        <f t="array" ref="BT238">SUMPRODUCT(BB238:BM238*BP238/12)</f>
        <v>360.23467200000005</v>
      </c>
      <c r="BU238" s="21" cm="1">
        <f t="array" ref="BU238">SUMPRODUCT(BB238:BM238*BQ238/12)</f>
        <v>348.44127500000008</v>
      </c>
      <c r="BV238" s="21">
        <f>+BU238-BT238</f>
        <v>-11.79339699999997</v>
      </c>
      <c r="BW238" s="26">
        <v>1</v>
      </c>
      <c r="BX238" s="21">
        <f>+BW238*BV238</f>
        <v>-11.79339699999997</v>
      </c>
      <c r="BY238" s="21">
        <f>(BB238*BR238*12+BC238*BR238*11+BD238*BR238*10+BE238*BR238*9+BF238*BR238*8+BG238*BR238*7+BH238*BR238*6+BI238*BR238*5+BJ238*BR238*4+BK238*BR238*3+BL238*BR238*2+BM238*BR238*1)/12/13*BW238+AY238+Z238</f>
        <v>-29.483445326411925</v>
      </c>
      <c r="BZ238" s="1"/>
    </row>
    <row r="239" spans="1:78" s="21" customFormat="1" x14ac:dyDescent="0.2">
      <c r="A239" s="21">
        <f t="shared" si="380"/>
        <v>233</v>
      </c>
      <c r="B239" s="21" t="s">
        <v>215</v>
      </c>
      <c r="C239" s="22"/>
      <c r="D239" s="27">
        <f>SUBTOTAL(9,D236:D238)</f>
        <v>87161.8</v>
      </c>
      <c r="E239" s="28">
        <f t="shared" ref="E239:P239" si="463">SUBTOTAL(9,E236:E238)</f>
        <v>87161.8</v>
      </c>
      <c r="F239" s="28">
        <f t="shared" si="463"/>
        <v>87161.8</v>
      </c>
      <c r="G239" s="28">
        <f t="shared" si="463"/>
        <v>87161.8</v>
      </c>
      <c r="H239" s="28">
        <f t="shared" si="463"/>
        <v>87161.8</v>
      </c>
      <c r="I239" s="28">
        <f t="shared" si="463"/>
        <v>87161.8</v>
      </c>
      <c r="J239" s="28">
        <f t="shared" si="463"/>
        <v>87161.8</v>
      </c>
      <c r="K239" s="28">
        <f t="shared" si="463"/>
        <v>87161.8</v>
      </c>
      <c r="L239" s="28">
        <f t="shared" si="463"/>
        <v>87161.8</v>
      </c>
      <c r="M239" s="28">
        <f t="shared" si="463"/>
        <v>87161.8</v>
      </c>
      <c r="N239" s="28">
        <f t="shared" si="463"/>
        <v>87161.8</v>
      </c>
      <c r="O239" s="28">
        <f t="shared" si="463"/>
        <v>87161.8</v>
      </c>
      <c r="P239" s="28">
        <f t="shared" si="463"/>
        <v>87161.8</v>
      </c>
      <c r="R239" s="4"/>
      <c r="S239" s="4"/>
      <c r="T239" s="4"/>
      <c r="V239" s="28">
        <f t="shared" ref="V239:X239" si="464">SUBTOTAL(9,V236:V238)</f>
        <v>2928.6364800000001</v>
      </c>
      <c r="W239" s="28">
        <f t="shared" si="464"/>
        <v>2893.3725369999997</v>
      </c>
      <c r="X239" s="28">
        <f t="shared" si="464"/>
        <v>-35.263943000000495</v>
      </c>
      <c r="Y239" s="26"/>
      <c r="Z239" s="28">
        <f t="shared" ref="Z239:AA239" si="465">SUBTOTAL(9,Z236:Z238)</f>
        <v>-35.263872472114492</v>
      </c>
      <c r="AA239" s="28">
        <f t="shared" si="465"/>
        <v>-17.631936236056937</v>
      </c>
      <c r="AC239" s="27">
        <f t="shared" ref="AC239:AO239" si="466">SUBTOTAL(9,AC236:AC238)</f>
        <v>87161.8</v>
      </c>
      <c r="AD239" s="28">
        <f t="shared" si="466"/>
        <v>87161.8</v>
      </c>
      <c r="AE239" s="28">
        <f t="shared" si="466"/>
        <v>87161.8</v>
      </c>
      <c r="AF239" s="28">
        <f t="shared" si="466"/>
        <v>87161.8</v>
      </c>
      <c r="AG239" s="28">
        <f t="shared" si="466"/>
        <v>87161.8</v>
      </c>
      <c r="AH239" s="28">
        <f t="shared" si="466"/>
        <v>87161.8</v>
      </c>
      <c r="AI239" s="28">
        <f t="shared" si="466"/>
        <v>87161.8</v>
      </c>
      <c r="AJ239" s="28">
        <f t="shared" si="466"/>
        <v>87161.8</v>
      </c>
      <c r="AK239" s="28">
        <f t="shared" si="466"/>
        <v>87161.8</v>
      </c>
      <c r="AL239" s="28">
        <f t="shared" si="466"/>
        <v>87161.8</v>
      </c>
      <c r="AM239" s="28">
        <f t="shared" si="466"/>
        <v>87161.8</v>
      </c>
      <c r="AN239" s="28">
        <f t="shared" si="466"/>
        <v>87161.8</v>
      </c>
      <c r="AO239" s="28">
        <f t="shared" si="466"/>
        <v>87161.8</v>
      </c>
      <c r="AQ239" s="4"/>
      <c r="AR239" s="4"/>
      <c r="AS239" s="4"/>
      <c r="AU239" s="28">
        <f t="shared" ref="AU239:AW239" si="467">SUBTOTAL(9,AU236:AU238)</f>
        <v>2928.6364800000001</v>
      </c>
      <c r="AV239" s="28">
        <f t="shared" si="467"/>
        <v>2893.3725369999997</v>
      </c>
      <c r="AW239" s="28">
        <f t="shared" si="467"/>
        <v>-35.263943000000495</v>
      </c>
      <c r="AX239" s="26"/>
      <c r="AY239" s="28">
        <f t="shared" ref="AY239:AZ239" si="468">SUBTOTAL(9,AY236:AY238)</f>
        <v>-35.263872472114492</v>
      </c>
      <c r="AZ239" s="28">
        <f t="shared" si="468"/>
        <v>-52.89580870817143</v>
      </c>
      <c r="BA239" s="1"/>
      <c r="BB239" s="27">
        <f t="shared" ref="BB239:BN239" si="469">SUBTOTAL(9,BB236:BB238)</f>
        <v>87161.8</v>
      </c>
      <c r="BC239" s="28">
        <f t="shared" si="469"/>
        <v>87161.8</v>
      </c>
      <c r="BD239" s="28">
        <f t="shared" si="469"/>
        <v>87161.8</v>
      </c>
      <c r="BE239" s="28">
        <f t="shared" si="469"/>
        <v>87161.8</v>
      </c>
      <c r="BF239" s="28">
        <f t="shared" si="469"/>
        <v>87161.8</v>
      </c>
      <c r="BG239" s="28">
        <f t="shared" si="469"/>
        <v>87161.8</v>
      </c>
      <c r="BH239" s="28">
        <f t="shared" si="469"/>
        <v>87161.8</v>
      </c>
      <c r="BI239" s="28">
        <f t="shared" si="469"/>
        <v>87161.8</v>
      </c>
      <c r="BJ239" s="28">
        <f t="shared" si="469"/>
        <v>87161.8</v>
      </c>
      <c r="BK239" s="28">
        <f t="shared" si="469"/>
        <v>87161.8</v>
      </c>
      <c r="BL239" s="28">
        <f t="shared" si="469"/>
        <v>87161.8</v>
      </c>
      <c r="BM239" s="28">
        <f t="shared" si="469"/>
        <v>87161.8</v>
      </c>
      <c r="BN239" s="28">
        <f t="shared" si="469"/>
        <v>87161.8</v>
      </c>
      <c r="BP239" s="4"/>
      <c r="BQ239" s="4"/>
      <c r="BR239" s="4"/>
      <c r="BT239" s="28">
        <f t="shared" ref="BT239:BV239" si="470">SUBTOTAL(9,BT236:BT238)</f>
        <v>2928.6364800000001</v>
      </c>
      <c r="BU239" s="28">
        <f t="shared" si="470"/>
        <v>2893.3725369999997</v>
      </c>
      <c r="BV239" s="28">
        <f t="shared" si="470"/>
        <v>-35.263943000000495</v>
      </c>
      <c r="BW239" s="26"/>
      <c r="BX239" s="28">
        <f t="shared" ref="BX239:BY239" si="471">SUBTOTAL(9,BX236:BX238)</f>
        <v>-35.263943000000495</v>
      </c>
      <c r="BY239" s="28">
        <f t="shared" si="471"/>
        <v>-88.159716444228934</v>
      </c>
      <c r="BZ239" s="1"/>
    </row>
    <row r="240" spans="1:78" s="21" customFormat="1" x14ac:dyDescent="0.2">
      <c r="A240" s="21">
        <f t="shared" si="380"/>
        <v>234</v>
      </c>
      <c r="B240" s="1"/>
      <c r="C240" s="22"/>
      <c r="D240" s="24"/>
      <c r="R240" s="25"/>
      <c r="S240" s="4"/>
      <c r="T240" s="4"/>
      <c r="Y240" s="26"/>
      <c r="AC240" s="24"/>
      <c r="AQ240" s="25"/>
      <c r="AR240" s="4"/>
      <c r="AS240" s="4"/>
      <c r="AX240" s="26"/>
      <c r="BA240" s="1"/>
      <c r="BB240" s="24"/>
      <c r="BP240" s="25"/>
      <c r="BQ240" s="4"/>
      <c r="BR240" s="4"/>
      <c r="BW240" s="26"/>
      <c r="BZ240" s="1"/>
    </row>
    <row r="241" spans="1:78" s="21" customFormat="1" x14ac:dyDescent="0.2">
      <c r="A241" s="21">
        <f t="shared" si="380"/>
        <v>235</v>
      </c>
      <c r="B241" s="1" t="s">
        <v>216</v>
      </c>
      <c r="C241" s="22"/>
      <c r="D241" s="24">
        <v>6242.04</v>
      </c>
      <c r="E241" s="21">
        <v>6242.04</v>
      </c>
      <c r="F241" s="21">
        <v>6242.04</v>
      </c>
      <c r="G241" s="21">
        <v>6242.04</v>
      </c>
      <c r="H241" s="21">
        <v>6242.04</v>
      </c>
      <c r="I241" s="21">
        <v>6242.04</v>
      </c>
      <c r="J241" s="21">
        <v>6242.04</v>
      </c>
      <c r="K241" s="21">
        <v>6242.04</v>
      </c>
      <c r="L241" s="21">
        <v>6242.04</v>
      </c>
      <c r="M241" s="21">
        <v>6242.04</v>
      </c>
      <c r="N241" s="21">
        <v>6242.04</v>
      </c>
      <c r="O241" s="21">
        <v>6242.04</v>
      </c>
      <c r="P241" s="21">
        <v>6242.04</v>
      </c>
      <c r="R241" s="25">
        <v>3.4000000000000002E-2</v>
      </c>
      <c r="S241" s="4">
        <v>3.4000000000000002E-2</v>
      </c>
      <c r="T241" s="4">
        <f t="shared" ref="T241:T244" si="472">+S241-R241</f>
        <v>0</v>
      </c>
      <c r="V241" s="21" cm="1">
        <f t="array" ref="V241">SUMPRODUCT(D241:O241*R241/12)</f>
        <v>212.22935999999996</v>
      </c>
      <c r="W241" s="21" cm="1">
        <f t="array" ref="W241">SUMPRODUCT(D241:O241*S241/12)</f>
        <v>212.22935999999996</v>
      </c>
      <c r="X241" s="21">
        <f>+W241-V241</f>
        <v>0</v>
      </c>
      <c r="Y241" s="26">
        <v>0.99999800000000005</v>
      </c>
      <c r="Z241" s="21">
        <f>+Y241*X241</f>
        <v>0</v>
      </c>
      <c r="AA241" s="21">
        <f>(D241*T241*12+E241*T241*11+F241*T241*10+G241*T241*9+H241*T241*8+I241*T241*7+J241*T241*6+K241*T241*5+L241*T241*4+M241*T241*3+N241*T241*2+O241*T241*1)/12/13*Y241</f>
        <v>0</v>
      </c>
      <c r="AC241" s="24">
        <v>6242.04</v>
      </c>
      <c r="AD241" s="21">
        <v>6242.04</v>
      </c>
      <c r="AE241" s="21">
        <v>6242.04</v>
      </c>
      <c r="AF241" s="21">
        <v>6242.04</v>
      </c>
      <c r="AG241" s="21">
        <v>6242.04</v>
      </c>
      <c r="AH241" s="21">
        <v>6242.04</v>
      </c>
      <c r="AI241" s="21">
        <v>6242.04</v>
      </c>
      <c r="AJ241" s="21">
        <v>6242.04</v>
      </c>
      <c r="AK241" s="21">
        <v>6242.04</v>
      </c>
      <c r="AL241" s="21">
        <v>6242.04</v>
      </c>
      <c r="AM241" s="21">
        <v>6242.04</v>
      </c>
      <c r="AN241" s="21">
        <v>6242.04</v>
      </c>
      <c r="AO241" s="21">
        <v>6242.04</v>
      </c>
      <c r="AQ241" s="25">
        <v>3.4000000000000002E-2</v>
      </c>
      <c r="AR241" s="4">
        <v>3.4000000000000002E-2</v>
      </c>
      <c r="AS241" s="4">
        <f t="shared" ref="AS241:AS244" si="473">+AR241-AQ241</f>
        <v>0</v>
      </c>
      <c r="AU241" s="21" cm="1">
        <f t="array" ref="AU241">SUMPRODUCT(AC241:AN241*AQ241/12)</f>
        <v>212.22935999999996</v>
      </c>
      <c r="AV241" s="21" cm="1">
        <f t="array" ref="AV241">SUMPRODUCT(AC241:AN241*AR241/12)</f>
        <v>212.22935999999996</v>
      </c>
      <c r="AW241" s="21">
        <f>+AV241-AU241</f>
        <v>0</v>
      </c>
      <c r="AX241" s="26">
        <v>0.99999800000000005</v>
      </c>
      <c r="AY241" s="21">
        <f>+AX241*AW241</f>
        <v>0</v>
      </c>
      <c r="AZ241" s="21">
        <f>(AC241*AS241*12+AD241*AS241*11+AE241*AS241*10+AF241*AS241*9+AG241*AS241*8+AH241*AS241*7+AI241*AS241*6+AJ241*AS241*5+AK241*AS241*4+AL241*AS241*3+AM241*AS241*2+AN241*AS241*1)/12/13*AX241+Z241</f>
        <v>0</v>
      </c>
      <c r="BA241" s="1"/>
      <c r="BB241" s="24">
        <v>6242.04</v>
      </c>
      <c r="BC241" s="21">
        <v>6242.04</v>
      </c>
      <c r="BD241" s="21">
        <v>6242.04</v>
      </c>
      <c r="BE241" s="21">
        <v>6242.04</v>
      </c>
      <c r="BF241" s="21">
        <v>6242.04</v>
      </c>
      <c r="BG241" s="21">
        <v>6242.04</v>
      </c>
      <c r="BH241" s="21">
        <v>6242.04</v>
      </c>
      <c r="BI241" s="21">
        <v>6242.04</v>
      </c>
      <c r="BJ241" s="21">
        <v>6242.04</v>
      </c>
      <c r="BK241" s="21">
        <v>6242.04</v>
      </c>
      <c r="BL241" s="21">
        <v>6242.04</v>
      </c>
      <c r="BM241" s="21">
        <v>6242.04</v>
      </c>
      <c r="BN241" s="21">
        <v>6242.04</v>
      </c>
      <c r="BP241" s="25">
        <v>3.4000000000000002E-2</v>
      </c>
      <c r="BQ241" s="4">
        <v>3.4000000000000002E-2</v>
      </c>
      <c r="BR241" s="4">
        <f t="shared" ref="BR241:BR244" si="474">+BQ241-BP241</f>
        <v>0</v>
      </c>
      <c r="BT241" s="21" cm="1">
        <f t="array" ref="BT241">SUMPRODUCT(BB241:BM241*BP241/12)</f>
        <v>212.22935999999996</v>
      </c>
      <c r="BU241" s="21" cm="1">
        <f t="array" ref="BU241">SUMPRODUCT(BB241:BM241*BQ241/12)</f>
        <v>212.22935999999996</v>
      </c>
      <c r="BV241" s="21">
        <f>+BU241-BT241</f>
        <v>0</v>
      </c>
      <c r="BW241" s="26">
        <v>1</v>
      </c>
      <c r="BX241" s="21">
        <f>+BW241*BV241</f>
        <v>0</v>
      </c>
      <c r="BY241" s="21">
        <f>(BB241*BR241*12+BC241*BR241*11+BD241*BR241*10+BE241*BR241*9+BF241*BR241*8+BG241*BR241*7+BH241*BR241*6+BI241*BR241*5+BJ241*BR241*4+BK241*BR241*3+BL241*BR241*2+BM241*BR241*1)/12/13*BW241+AY241+Z241</f>
        <v>0</v>
      </c>
      <c r="BZ241" s="1"/>
    </row>
    <row r="242" spans="1:78" s="21" customFormat="1" x14ac:dyDescent="0.2">
      <c r="A242" s="21">
        <f t="shared" si="380"/>
        <v>236</v>
      </c>
      <c r="B242" s="1" t="s">
        <v>217</v>
      </c>
      <c r="C242" s="22"/>
      <c r="D242" s="24">
        <v>75345.22</v>
      </c>
      <c r="E242" s="21">
        <v>75345.22</v>
      </c>
      <c r="F242" s="21">
        <v>75345.22</v>
      </c>
      <c r="G242" s="21">
        <v>75345.22</v>
      </c>
      <c r="H242" s="21">
        <v>75345.22</v>
      </c>
      <c r="I242" s="21">
        <v>75345.22</v>
      </c>
      <c r="J242" s="21">
        <v>75345.22</v>
      </c>
      <c r="K242" s="21">
        <v>75345.22</v>
      </c>
      <c r="L242" s="21">
        <v>75345.22</v>
      </c>
      <c r="M242" s="21">
        <v>75345.22</v>
      </c>
      <c r="N242" s="21">
        <v>75345.22</v>
      </c>
      <c r="O242" s="21">
        <v>75345.22</v>
      </c>
      <c r="P242" s="21">
        <v>75345.22</v>
      </c>
      <c r="R242" s="25">
        <v>3.4000000000000002E-2</v>
      </c>
      <c r="S242" s="4">
        <v>3.3700000000000001E-2</v>
      </c>
      <c r="T242" s="4">
        <f t="shared" si="472"/>
        <v>-3.0000000000000165E-4</v>
      </c>
      <c r="V242" s="21" cm="1">
        <f t="array" ref="V242">SUMPRODUCT(D242:O242*R242/12)</f>
        <v>2561.7374800000002</v>
      </c>
      <c r="W242" s="21" cm="1">
        <f t="array" ref="W242">SUMPRODUCT(D242:O242*S242/12)</f>
        <v>2539.133914</v>
      </c>
      <c r="X242" s="21">
        <f>+W242-V242</f>
        <v>-22.603566000000228</v>
      </c>
      <c r="Y242" s="26">
        <v>0.99999800000000005</v>
      </c>
      <c r="Z242" s="21">
        <f>+Y242*X242</f>
        <v>-22.603520792868228</v>
      </c>
      <c r="AA242" s="21">
        <f>(D242*T242*12+E242*T242*11+F242*T242*10+G242*T242*9+H242*T242*8+I242*T242*7+J242*T242*6+K242*T242*5+L242*T242*4+M242*T242*3+N242*T242*2+O242*T242*1)/12/13*Y242</f>
        <v>-11.301760396434064</v>
      </c>
      <c r="AC242" s="24">
        <v>75345.22</v>
      </c>
      <c r="AD242" s="21">
        <v>75345.22</v>
      </c>
      <c r="AE242" s="21">
        <v>75345.22</v>
      </c>
      <c r="AF242" s="21">
        <v>75345.22</v>
      </c>
      <c r="AG242" s="21">
        <v>75345.22</v>
      </c>
      <c r="AH242" s="21">
        <v>75345.22</v>
      </c>
      <c r="AI242" s="21">
        <v>75345.22</v>
      </c>
      <c r="AJ242" s="21">
        <v>75345.22</v>
      </c>
      <c r="AK242" s="21">
        <v>75345.22</v>
      </c>
      <c r="AL242" s="21">
        <v>75345.22</v>
      </c>
      <c r="AM242" s="21">
        <v>75345.22</v>
      </c>
      <c r="AN242" s="21">
        <v>75345.22</v>
      </c>
      <c r="AO242" s="21">
        <v>75345.22</v>
      </c>
      <c r="AQ242" s="25">
        <v>3.4000000000000002E-2</v>
      </c>
      <c r="AR242" s="4">
        <v>3.3700000000000001E-2</v>
      </c>
      <c r="AS242" s="4">
        <f t="shared" si="473"/>
        <v>-3.0000000000000165E-4</v>
      </c>
      <c r="AU242" s="21" cm="1">
        <f t="array" ref="AU242">SUMPRODUCT(AC242:AN242*AQ242/12)</f>
        <v>2561.7374800000002</v>
      </c>
      <c r="AV242" s="21" cm="1">
        <f t="array" ref="AV242">SUMPRODUCT(AC242:AN242*AR242/12)</f>
        <v>2539.133914</v>
      </c>
      <c r="AW242" s="21">
        <f>+AV242-AU242</f>
        <v>-22.603566000000228</v>
      </c>
      <c r="AX242" s="26">
        <v>0.99999800000000005</v>
      </c>
      <c r="AY242" s="21">
        <f>+AX242*AW242</f>
        <v>-22.603520792868228</v>
      </c>
      <c r="AZ242" s="21">
        <f>(AC242*AS242*12+AD242*AS242*11+AE242*AS242*10+AF242*AS242*9+AG242*AS242*8+AH242*AS242*7+AI242*AS242*6+AJ242*AS242*5+AK242*AS242*4+AL242*AS242*3+AM242*AS242*2+AN242*AS242*1)/12/13*AX242+Z242</f>
        <v>-33.905281189302293</v>
      </c>
      <c r="BA242" s="1"/>
      <c r="BB242" s="24">
        <v>75345.22</v>
      </c>
      <c r="BC242" s="21">
        <v>75345.22</v>
      </c>
      <c r="BD242" s="21">
        <v>75345.22</v>
      </c>
      <c r="BE242" s="21">
        <v>75345.22</v>
      </c>
      <c r="BF242" s="21">
        <v>75345.22</v>
      </c>
      <c r="BG242" s="21">
        <v>75345.22</v>
      </c>
      <c r="BH242" s="21">
        <v>75345.22</v>
      </c>
      <c r="BI242" s="21">
        <v>75345.22</v>
      </c>
      <c r="BJ242" s="21">
        <v>75345.22</v>
      </c>
      <c r="BK242" s="21">
        <v>75345.22</v>
      </c>
      <c r="BL242" s="21">
        <v>75345.22</v>
      </c>
      <c r="BM242" s="21">
        <v>75345.22</v>
      </c>
      <c r="BN242" s="21">
        <v>75345.22</v>
      </c>
      <c r="BP242" s="25">
        <v>3.4000000000000002E-2</v>
      </c>
      <c r="BQ242" s="4">
        <v>3.3700000000000001E-2</v>
      </c>
      <c r="BR242" s="4">
        <f t="shared" si="474"/>
        <v>-3.0000000000000165E-4</v>
      </c>
      <c r="BT242" s="21" cm="1">
        <f t="array" ref="BT242">SUMPRODUCT(BB242:BM242*BP242/12)</f>
        <v>2561.7374800000002</v>
      </c>
      <c r="BU242" s="21" cm="1">
        <f t="array" ref="BU242">SUMPRODUCT(BB242:BM242*BQ242/12)</f>
        <v>2539.133914</v>
      </c>
      <c r="BV242" s="21">
        <f>+BU242-BT242</f>
        <v>-22.603566000000228</v>
      </c>
      <c r="BW242" s="26">
        <v>1</v>
      </c>
      <c r="BX242" s="21">
        <f>+BW242*BV242</f>
        <v>-22.603566000000228</v>
      </c>
      <c r="BY242" s="21">
        <f>(BB242*BR242*12+BC242*BR242*11+BD242*BR242*10+BE242*BR242*9+BF242*BR242*8+BG242*BR242*7+BH242*BR242*6+BI242*BR242*5+BJ242*BR242*4+BK242*BR242*3+BL242*BR242*2+BM242*BR242*1)/12/13*BW242+AY242+Z242</f>
        <v>-56.508824585736519</v>
      </c>
      <c r="BZ242" s="1"/>
    </row>
    <row r="243" spans="1:78" s="21" customFormat="1" x14ac:dyDescent="0.2">
      <c r="A243" s="21">
        <f t="shared" si="380"/>
        <v>237</v>
      </c>
      <c r="B243" s="1" t="s">
        <v>218</v>
      </c>
      <c r="C243" s="22"/>
      <c r="D243" s="24">
        <v>15840.88</v>
      </c>
      <c r="E243" s="21">
        <v>15840.88</v>
      </c>
      <c r="F243" s="21">
        <v>15840.88</v>
      </c>
      <c r="G243" s="21">
        <v>15840.88</v>
      </c>
      <c r="H243" s="21">
        <v>15840.88</v>
      </c>
      <c r="I243" s="21">
        <v>15840.88</v>
      </c>
      <c r="J243" s="21">
        <v>15840.88</v>
      </c>
      <c r="K243" s="21">
        <v>15840.88</v>
      </c>
      <c r="L243" s="21">
        <v>15840.88</v>
      </c>
      <c r="M243" s="21">
        <v>15840.88</v>
      </c>
      <c r="N243" s="21">
        <v>15840.88</v>
      </c>
      <c r="O243" s="21">
        <v>15840.88</v>
      </c>
      <c r="P243" s="21">
        <v>15840.88</v>
      </c>
      <c r="R243" s="25">
        <v>3.4000000000000002E-2</v>
      </c>
      <c r="S243" s="4">
        <v>3.5200000000000002E-2</v>
      </c>
      <c r="T243" s="4">
        <f t="shared" si="472"/>
        <v>1.1999999999999997E-3</v>
      </c>
      <c r="V243" s="21" cm="1">
        <f t="array" ref="V243">SUMPRODUCT(D243:O243*R243/12)</f>
        <v>538.58992000000001</v>
      </c>
      <c r="W243" s="21" cm="1">
        <f t="array" ref="W243">SUMPRODUCT(D243:O243*S243/12)</f>
        <v>557.59897600000011</v>
      </c>
      <c r="X243" s="21">
        <f>+W243-V243</f>
        <v>19.009056000000101</v>
      </c>
      <c r="Y243" s="26">
        <v>0.99999800000000005</v>
      </c>
      <c r="Z243" s="21">
        <f>+Y243*X243</f>
        <v>19.009017981888103</v>
      </c>
      <c r="AA243" s="21">
        <f>(D243*T243*12+E243*T243*11+F243*T243*10+G243*T243*9+H243*T243*8+I243*T243*7+J243*T243*6+K243*T243*5+L243*T243*4+M243*T243*3+N243*T243*2+O243*T243*1)/12/13*Y243</f>
        <v>9.5045089909439984</v>
      </c>
      <c r="AC243" s="24">
        <v>15840.88</v>
      </c>
      <c r="AD243" s="21">
        <v>15840.88</v>
      </c>
      <c r="AE243" s="21">
        <v>15840.88</v>
      </c>
      <c r="AF243" s="21">
        <v>15840.88</v>
      </c>
      <c r="AG243" s="21">
        <v>15840.88</v>
      </c>
      <c r="AH243" s="21">
        <v>15840.88</v>
      </c>
      <c r="AI243" s="21">
        <v>15840.88</v>
      </c>
      <c r="AJ243" s="21">
        <v>15840.88</v>
      </c>
      <c r="AK243" s="21">
        <v>15840.88</v>
      </c>
      <c r="AL243" s="21">
        <v>15840.88</v>
      </c>
      <c r="AM243" s="21">
        <v>15840.88</v>
      </c>
      <c r="AN243" s="21">
        <v>15840.88</v>
      </c>
      <c r="AO243" s="21">
        <v>15840.88</v>
      </c>
      <c r="AQ243" s="25">
        <v>3.4000000000000002E-2</v>
      </c>
      <c r="AR243" s="4">
        <v>3.5200000000000002E-2</v>
      </c>
      <c r="AS243" s="4">
        <f t="shared" si="473"/>
        <v>1.1999999999999997E-3</v>
      </c>
      <c r="AU243" s="21" cm="1">
        <f t="array" ref="AU243">SUMPRODUCT(AC243:AN243*AQ243/12)</f>
        <v>538.58992000000001</v>
      </c>
      <c r="AV243" s="21" cm="1">
        <f t="array" ref="AV243">SUMPRODUCT(AC243:AN243*AR243/12)</f>
        <v>557.59897600000011</v>
      </c>
      <c r="AW243" s="21">
        <f>+AV243-AU243</f>
        <v>19.009056000000101</v>
      </c>
      <c r="AX243" s="26">
        <v>0.99999800000000005</v>
      </c>
      <c r="AY243" s="21">
        <f>+AX243*AW243</f>
        <v>19.009017981888103</v>
      </c>
      <c r="AZ243" s="21">
        <f>(AC243*AS243*12+AD243*AS243*11+AE243*AS243*10+AF243*AS243*9+AG243*AS243*8+AH243*AS243*7+AI243*AS243*6+AJ243*AS243*5+AK243*AS243*4+AL243*AS243*3+AM243*AS243*2+AN243*AS243*1)/12/13*AX243+Z243</f>
        <v>28.513526972832103</v>
      </c>
      <c r="BA243" s="1"/>
      <c r="BB243" s="24">
        <v>15840.88</v>
      </c>
      <c r="BC243" s="21">
        <v>15840.88</v>
      </c>
      <c r="BD243" s="21">
        <v>15840.88</v>
      </c>
      <c r="BE243" s="21">
        <v>15840.88</v>
      </c>
      <c r="BF243" s="21">
        <v>15840.88</v>
      </c>
      <c r="BG243" s="21">
        <v>15840.88</v>
      </c>
      <c r="BH243" s="21">
        <v>15840.88</v>
      </c>
      <c r="BI243" s="21">
        <v>15840.88</v>
      </c>
      <c r="BJ243" s="21">
        <v>15840.88</v>
      </c>
      <c r="BK243" s="21">
        <v>15840.88</v>
      </c>
      <c r="BL243" s="21">
        <v>15840.88</v>
      </c>
      <c r="BM243" s="21">
        <v>15840.88</v>
      </c>
      <c r="BN243" s="21">
        <v>15840.88</v>
      </c>
      <c r="BP243" s="25">
        <v>3.4000000000000002E-2</v>
      </c>
      <c r="BQ243" s="4">
        <v>3.5200000000000002E-2</v>
      </c>
      <c r="BR243" s="4">
        <f t="shared" si="474"/>
        <v>1.1999999999999997E-3</v>
      </c>
      <c r="BT243" s="21" cm="1">
        <f t="array" ref="BT243">SUMPRODUCT(BB243:BM243*BP243/12)</f>
        <v>538.58992000000001</v>
      </c>
      <c r="BU243" s="21" cm="1">
        <f t="array" ref="BU243">SUMPRODUCT(BB243:BM243*BQ243/12)</f>
        <v>557.59897600000011</v>
      </c>
      <c r="BV243" s="21">
        <f>+BU243-BT243</f>
        <v>19.009056000000101</v>
      </c>
      <c r="BW243" s="26">
        <v>1</v>
      </c>
      <c r="BX243" s="21">
        <f>+BW243*BV243</f>
        <v>19.009056000000101</v>
      </c>
      <c r="BY243" s="21">
        <f>(BB243*BR243*12+BC243*BR243*11+BD243*BR243*10+BE243*BR243*9+BF243*BR243*8+BG243*BR243*7+BH243*BR243*6+BI243*BR243*5+BJ243*BR243*4+BK243*BR243*3+BL243*BR243*2+BM243*BR243*1)/12/13*BW243+AY243+Z243</f>
        <v>47.522563963776207</v>
      </c>
      <c r="BZ243" s="1"/>
    </row>
    <row r="244" spans="1:78" s="21" customFormat="1" x14ac:dyDescent="0.2">
      <c r="A244" s="21">
        <f t="shared" si="380"/>
        <v>238</v>
      </c>
      <c r="B244" s="1" t="s">
        <v>219</v>
      </c>
      <c r="C244" s="22"/>
      <c r="D244" s="24">
        <v>64.879999999999896</v>
      </c>
      <c r="E244" s="21">
        <v>64.879999999999896</v>
      </c>
      <c r="F244" s="21">
        <v>64.879999999999896</v>
      </c>
      <c r="G244" s="21">
        <v>64.879999999999896</v>
      </c>
      <c r="H244" s="21">
        <v>64.879999999999896</v>
      </c>
      <c r="I244" s="21">
        <v>64.879999999999896</v>
      </c>
      <c r="J244" s="21">
        <v>64.879999999999896</v>
      </c>
      <c r="K244" s="21">
        <v>64.879999999999896</v>
      </c>
      <c r="L244" s="21">
        <v>64.879999999999896</v>
      </c>
      <c r="M244" s="21">
        <v>64.879999999999896</v>
      </c>
      <c r="N244" s="21">
        <v>64.879999999999896</v>
      </c>
      <c r="O244" s="21">
        <v>64.879999999999896</v>
      </c>
      <c r="P244" s="21">
        <v>64.879999999999896</v>
      </c>
      <c r="R244" s="25">
        <v>3.4000000000000002E-2</v>
      </c>
      <c r="S244" s="4">
        <v>3.73E-2</v>
      </c>
      <c r="T244" s="4">
        <f t="shared" si="472"/>
        <v>3.2999999999999974E-3</v>
      </c>
      <c r="V244" s="21" cm="1">
        <f t="array" ref="V244">SUMPRODUCT(D244:O244*R244/12)</f>
        <v>2.2059199999999968</v>
      </c>
      <c r="W244" s="21" cm="1">
        <f t="array" ref="W244">SUMPRODUCT(D244:O244*S244/12)</f>
        <v>2.4200239999999962</v>
      </c>
      <c r="X244" s="21">
        <f>+W244-V244</f>
        <v>0.21410399999999941</v>
      </c>
      <c r="Y244" s="26">
        <v>0.99999800000000005</v>
      </c>
      <c r="Z244" s="21">
        <f>+Y244*X244</f>
        <v>0.21410357179199943</v>
      </c>
      <c r="AA244" s="21">
        <f>(D244*T244*12+E244*T244*11+F244*T244*10+G244*T244*9+H244*T244*8+I244*T244*7+J244*T244*6+K244*T244*5+L244*T244*4+M244*T244*3+N244*T244*2+O244*T244*1)/12/13*Y244</f>
        <v>0.10705178589599974</v>
      </c>
      <c r="AC244" s="24">
        <v>64.879999999999896</v>
      </c>
      <c r="AD244" s="21">
        <v>64.879999999999896</v>
      </c>
      <c r="AE244" s="21">
        <v>64.879999999999896</v>
      </c>
      <c r="AF244" s="21">
        <v>64.879999999999896</v>
      </c>
      <c r="AG244" s="21">
        <v>64.879999999999896</v>
      </c>
      <c r="AH244" s="21">
        <v>64.879999999999896</v>
      </c>
      <c r="AI244" s="21">
        <v>64.879999999999896</v>
      </c>
      <c r="AJ244" s="21">
        <v>64.879999999999896</v>
      </c>
      <c r="AK244" s="21">
        <v>64.879999999999896</v>
      </c>
      <c r="AL244" s="21">
        <v>64.879999999999896</v>
      </c>
      <c r="AM244" s="21">
        <v>64.879999999999896</v>
      </c>
      <c r="AN244" s="21">
        <v>64.879999999999896</v>
      </c>
      <c r="AO244" s="21">
        <v>64.879999999999896</v>
      </c>
      <c r="AQ244" s="25">
        <v>3.4000000000000002E-2</v>
      </c>
      <c r="AR244" s="4">
        <v>3.73E-2</v>
      </c>
      <c r="AS244" s="4">
        <f t="shared" si="473"/>
        <v>3.2999999999999974E-3</v>
      </c>
      <c r="AU244" s="21" cm="1">
        <f t="array" ref="AU244">SUMPRODUCT(AC244:AN244*AQ244/12)</f>
        <v>2.2059199999999968</v>
      </c>
      <c r="AV244" s="21" cm="1">
        <f t="array" ref="AV244">SUMPRODUCT(AC244:AN244*AR244/12)</f>
        <v>2.4200239999999962</v>
      </c>
      <c r="AW244" s="21">
        <f>+AV244-AU244</f>
        <v>0.21410399999999941</v>
      </c>
      <c r="AX244" s="26">
        <v>0.99999800000000005</v>
      </c>
      <c r="AY244" s="21">
        <f>+AX244*AW244</f>
        <v>0.21410357179199943</v>
      </c>
      <c r="AZ244" s="21">
        <f>(AC244*AS244*12+AD244*AS244*11+AE244*AS244*10+AF244*AS244*9+AG244*AS244*8+AH244*AS244*7+AI244*AS244*6+AJ244*AS244*5+AK244*AS244*4+AL244*AS244*3+AM244*AS244*2+AN244*AS244*1)/12/13*AX244+Z244</f>
        <v>0.32115535768799919</v>
      </c>
      <c r="BA244" s="1"/>
      <c r="BB244" s="24">
        <v>64.879999999999896</v>
      </c>
      <c r="BC244" s="21">
        <v>64.879999999999896</v>
      </c>
      <c r="BD244" s="21">
        <v>64.879999999999896</v>
      </c>
      <c r="BE244" s="21">
        <v>64.879999999999896</v>
      </c>
      <c r="BF244" s="21">
        <v>64.879999999999896</v>
      </c>
      <c r="BG244" s="21">
        <v>64.879999999999896</v>
      </c>
      <c r="BH244" s="21">
        <v>64.879999999999896</v>
      </c>
      <c r="BI244" s="21">
        <v>64.879999999999896</v>
      </c>
      <c r="BJ244" s="21">
        <v>64.879999999999896</v>
      </c>
      <c r="BK244" s="21">
        <v>64.879999999999896</v>
      </c>
      <c r="BL244" s="21">
        <v>64.879999999999896</v>
      </c>
      <c r="BM244" s="21">
        <v>64.879999999999896</v>
      </c>
      <c r="BN244" s="21">
        <v>64.879999999999896</v>
      </c>
      <c r="BP244" s="25">
        <v>3.4000000000000002E-2</v>
      </c>
      <c r="BQ244" s="4">
        <v>3.73E-2</v>
      </c>
      <c r="BR244" s="4">
        <f t="shared" si="474"/>
        <v>3.2999999999999974E-3</v>
      </c>
      <c r="BT244" s="21" cm="1">
        <f t="array" ref="BT244">SUMPRODUCT(BB244:BM244*BP244/12)</f>
        <v>2.2059199999999968</v>
      </c>
      <c r="BU244" s="21" cm="1">
        <f t="array" ref="BU244">SUMPRODUCT(BB244:BM244*BQ244/12)</f>
        <v>2.4200239999999962</v>
      </c>
      <c r="BV244" s="21">
        <f>+BU244-BT244</f>
        <v>0.21410399999999941</v>
      </c>
      <c r="BW244" s="26">
        <v>1</v>
      </c>
      <c r="BX244" s="21">
        <f>+BW244*BV244</f>
        <v>0.21410399999999941</v>
      </c>
      <c r="BY244" s="21">
        <f>(BB244*BR244*12+BC244*BR244*11+BD244*BR244*10+BE244*BR244*9+BF244*BR244*8+BG244*BR244*7+BH244*BR244*6+BI244*BR244*5+BJ244*BR244*4+BK244*BR244*3+BL244*BR244*2+BM244*BR244*1)/12/13*BW244+AY244+Z244</f>
        <v>0.53525914358399862</v>
      </c>
      <c r="BZ244" s="1"/>
    </row>
    <row r="245" spans="1:78" s="21" customFormat="1" x14ac:dyDescent="0.2">
      <c r="A245" s="21">
        <f t="shared" si="380"/>
        <v>239</v>
      </c>
      <c r="B245" s="21" t="s">
        <v>220</v>
      </c>
      <c r="C245" s="22"/>
      <c r="D245" s="27">
        <f>SUBTOTAL(9,D241:D244)</f>
        <v>97493.02</v>
      </c>
      <c r="E245" s="28">
        <f t="shared" ref="E245:P245" si="475">SUBTOTAL(9,E241:E244)</f>
        <v>97493.02</v>
      </c>
      <c r="F245" s="28">
        <f t="shared" si="475"/>
        <v>97493.02</v>
      </c>
      <c r="G245" s="28">
        <f t="shared" si="475"/>
        <v>97493.02</v>
      </c>
      <c r="H245" s="28">
        <f t="shared" si="475"/>
        <v>97493.02</v>
      </c>
      <c r="I245" s="28">
        <f t="shared" si="475"/>
        <v>97493.02</v>
      </c>
      <c r="J245" s="28">
        <f t="shared" si="475"/>
        <v>97493.02</v>
      </c>
      <c r="K245" s="28">
        <f t="shared" si="475"/>
        <v>97493.02</v>
      </c>
      <c r="L245" s="28">
        <f t="shared" si="475"/>
        <v>97493.02</v>
      </c>
      <c r="M245" s="28">
        <f t="shared" si="475"/>
        <v>97493.02</v>
      </c>
      <c r="N245" s="28">
        <f t="shared" si="475"/>
        <v>97493.02</v>
      </c>
      <c r="O245" s="28">
        <f t="shared" si="475"/>
        <v>97493.02</v>
      </c>
      <c r="P245" s="28">
        <f t="shared" si="475"/>
        <v>97493.02</v>
      </c>
      <c r="R245" s="4"/>
      <c r="S245" s="4"/>
      <c r="T245" s="4"/>
      <c r="V245" s="28">
        <f t="shared" ref="V245:X245" si="476">SUBTOTAL(9,V241:V244)</f>
        <v>3314.7626799999998</v>
      </c>
      <c r="W245" s="28">
        <f t="shared" si="476"/>
        <v>3311.3822740000001</v>
      </c>
      <c r="X245" s="28">
        <f t="shared" si="476"/>
        <v>-3.3804060000001281</v>
      </c>
      <c r="Y245" s="26"/>
      <c r="Z245" s="28">
        <f t="shared" ref="Z245:AA245" si="477">SUBTOTAL(9,Z241:Z244)</f>
        <v>-3.380399239188125</v>
      </c>
      <c r="AA245" s="28">
        <f t="shared" si="477"/>
        <v>-1.6901996195940658</v>
      </c>
      <c r="AC245" s="27">
        <f t="shared" ref="AC245:AO245" si="478">SUBTOTAL(9,AC241:AC244)</f>
        <v>97493.02</v>
      </c>
      <c r="AD245" s="28">
        <f t="shared" si="478"/>
        <v>97493.02</v>
      </c>
      <c r="AE245" s="28">
        <f t="shared" si="478"/>
        <v>97493.02</v>
      </c>
      <c r="AF245" s="28">
        <f t="shared" si="478"/>
        <v>97493.02</v>
      </c>
      <c r="AG245" s="28">
        <f t="shared" si="478"/>
        <v>97493.02</v>
      </c>
      <c r="AH245" s="28">
        <f t="shared" si="478"/>
        <v>97493.02</v>
      </c>
      <c r="AI245" s="28">
        <f t="shared" si="478"/>
        <v>97493.02</v>
      </c>
      <c r="AJ245" s="28">
        <f t="shared" si="478"/>
        <v>97493.02</v>
      </c>
      <c r="AK245" s="28">
        <f t="shared" si="478"/>
        <v>97493.02</v>
      </c>
      <c r="AL245" s="28">
        <f t="shared" si="478"/>
        <v>97493.02</v>
      </c>
      <c r="AM245" s="28">
        <f t="shared" si="478"/>
        <v>97493.02</v>
      </c>
      <c r="AN245" s="28">
        <f t="shared" si="478"/>
        <v>97493.02</v>
      </c>
      <c r="AO245" s="28">
        <f t="shared" si="478"/>
        <v>97493.02</v>
      </c>
      <c r="AQ245" s="4"/>
      <c r="AR245" s="4"/>
      <c r="AS245" s="4"/>
      <c r="AU245" s="28">
        <f t="shared" ref="AU245:AW245" si="479">SUBTOTAL(9,AU241:AU244)</f>
        <v>3314.7626799999998</v>
      </c>
      <c r="AV245" s="28">
        <f t="shared" si="479"/>
        <v>3311.3822740000001</v>
      </c>
      <c r="AW245" s="28">
        <f t="shared" si="479"/>
        <v>-3.3804060000001281</v>
      </c>
      <c r="AX245" s="26"/>
      <c r="AY245" s="28">
        <f t="shared" ref="AY245:AZ245" si="480">SUBTOTAL(9,AY241:AY244)</f>
        <v>-3.380399239188125</v>
      </c>
      <c r="AZ245" s="28">
        <f t="shared" si="480"/>
        <v>-5.0705988587821906</v>
      </c>
      <c r="BA245" s="1"/>
      <c r="BB245" s="27">
        <f t="shared" ref="BB245:BN245" si="481">SUBTOTAL(9,BB241:BB244)</f>
        <v>97493.02</v>
      </c>
      <c r="BC245" s="28">
        <f t="shared" si="481"/>
        <v>97493.02</v>
      </c>
      <c r="BD245" s="28">
        <f t="shared" si="481"/>
        <v>97493.02</v>
      </c>
      <c r="BE245" s="28">
        <f t="shared" si="481"/>
        <v>97493.02</v>
      </c>
      <c r="BF245" s="28">
        <f t="shared" si="481"/>
        <v>97493.02</v>
      </c>
      <c r="BG245" s="28">
        <f t="shared" si="481"/>
        <v>97493.02</v>
      </c>
      <c r="BH245" s="28">
        <f t="shared" si="481"/>
        <v>97493.02</v>
      </c>
      <c r="BI245" s="28">
        <f t="shared" si="481"/>
        <v>97493.02</v>
      </c>
      <c r="BJ245" s="28">
        <f t="shared" si="481"/>
        <v>97493.02</v>
      </c>
      <c r="BK245" s="28">
        <f t="shared" si="481"/>
        <v>97493.02</v>
      </c>
      <c r="BL245" s="28">
        <f t="shared" si="481"/>
        <v>97493.02</v>
      </c>
      <c r="BM245" s="28">
        <f t="shared" si="481"/>
        <v>97493.02</v>
      </c>
      <c r="BN245" s="28">
        <f t="shared" si="481"/>
        <v>97493.02</v>
      </c>
      <c r="BP245" s="4"/>
      <c r="BQ245" s="4"/>
      <c r="BR245" s="4"/>
      <c r="BT245" s="28">
        <f t="shared" ref="BT245:BV245" si="482">SUBTOTAL(9,BT241:BT244)</f>
        <v>3314.7626799999998</v>
      </c>
      <c r="BU245" s="28">
        <f t="shared" si="482"/>
        <v>3311.3822740000001</v>
      </c>
      <c r="BV245" s="28">
        <f t="shared" si="482"/>
        <v>-3.3804060000001281</v>
      </c>
      <c r="BW245" s="26"/>
      <c r="BX245" s="28">
        <f t="shared" ref="BX245:BY245" si="483">SUBTOTAL(9,BX241:BX244)</f>
        <v>-3.3804060000001281</v>
      </c>
      <c r="BY245" s="28">
        <f t="shared" si="483"/>
        <v>-8.4510014783763143</v>
      </c>
      <c r="BZ245" s="1"/>
    </row>
    <row r="246" spans="1:78" s="21" customFormat="1" x14ac:dyDescent="0.2">
      <c r="A246" s="21">
        <f t="shared" si="380"/>
        <v>240</v>
      </c>
      <c r="B246" s="1"/>
      <c r="C246" s="22"/>
      <c r="D246" s="24"/>
      <c r="R246" s="25"/>
      <c r="S246" s="4"/>
      <c r="T246" s="4"/>
      <c r="Y246" s="26"/>
      <c r="AC246" s="24"/>
      <c r="AQ246" s="25"/>
      <c r="AR246" s="4"/>
      <c r="AS246" s="4"/>
      <c r="AX246" s="26"/>
      <c r="BA246" s="1"/>
      <c r="BB246" s="24"/>
      <c r="BP246" s="25"/>
      <c r="BQ246" s="4"/>
      <c r="BR246" s="4"/>
      <c r="BW246" s="26"/>
      <c r="BZ246" s="1"/>
    </row>
    <row r="247" spans="1:78" s="21" customFormat="1" x14ac:dyDescent="0.2">
      <c r="A247" s="21">
        <f t="shared" si="380"/>
        <v>241</v>
      </c>
      <c r="B247" s="1" t="s">
        <v>221</v>
      </c>
      <c r="C247" s="22"/>
      <c r="D247" s="24">
        <v>2613.4</v>
      </c>
      <c r="E247" s="21">
        <v>2613.4</v>
      </c>
      <c r="F247" s="21">
        <v>2613.4</v>
      </c>
      <c r="G247" s="21">
        <v>2613.4</v>
      </c>
      <c r="H247" s="21">
        <v>2613.4</v>
      </c>
      <c r="I247" s="21">
        <v>2613.4</v>
      </c>
      <c r="J247" s="21">
        <v>2613.4</v>
      </c>
      <c r="K247" s="21">
        <v>2613.4</v>
      </c>
      <c r="L247" s="21">
        <v>2613.4</v>
      </c>
      <c r="M247" s="21">
        <v>2613.4</v>
      </c>
      <c r="N247" s="21">
        <v>2613.4</v>
      </c>
      <c r="O247" s="21">
        <v>2613.4</v>
      </c>
      <c r="P247" s="21">
        <v>2613.4</v>
      </c>
      <c r="R247" s="25">
        <v>3.39E-2</v>
      </c>
      <c r="S247" s="4">
        <v>3.4099999999999998E-2</v>
      </c>
      <c r="T247" s="4">
        <f t="shared" ref="T247:T249" si="484">+S247-R247</f>
        <v>1.9999999999999879E-4</v>
      </c>
      <c r="V247" s="21" cm="1">
        <f t="array" ref="V247">SUMPRODUCT(D247:O247*R247/12)</f>
        <v>88.59426000000002</v>
      </c>
      <c r="W247" s="21" cm="1">
        <f t="array" ref="W247">SUMPRODUCT(D247:O247*S247/12)</f>
        <v>89.11694</v>
      </c>
      <c r="X247" s="21">
        <f>+W247-V247</f>
        <v>0.52267999999997983</v>
      </c>
      <c r="Y247" s="26">
        <v>0.99999800000000005</v>
      </c>
      <c r="Z247" s="21">
        <f>+Y247*X247</f>
        <v>0.52267895463997982</v>
      </c>
      <c r="AA247" s="21">
        <f>(D247*T247*12+E247*T247*11+F247*T247*10+G247*T247*9+H247*T247*8+I247*T247*7+J247*T247*6+K247*T247*5+L247*T247*4+M247*T247*3+N247*T247*2+O247*T247*1)/12/13*Y247</f>
        <v>0.2613394773199984</v>
      </c>
      <c r="AC247" s="24">
        <v>2613.4</v>
      </c>
      <c r="AD247" s="21">
        <v>2613.4</v>
      </c>
      <c r="AE247" s="21">
        <v>2613.4</v>
      </c>
      <c r="AF247" s="21">
        <v>2613.4</v>
      </c>
      <c r="AG247" s="21">
        <v>2613.4</v>
      </c>
      <c r="AH247" s="21">
        <v>2613.4</v>
      </c>
      <c r="AI247" s="21">
        <v>2613.4</v>
      </c>
      <c r="AJ247" s="21">
        <v>2613.4</v>
      </c>
      <c r="AK247" s="21">
        <v>2613.4</v>
      </c>
      <c r="AL247" s="21">
        <v>2613.4</v>
      </c>
      <c r="AM247" s="21">
        <v>2613.4</v>
      </c>
      <c r="AN247" s="21">
        <v>2613.4</v>
      </c>
      <c r="AO247" s="21">
        <v>2613.4</v>
      </c>
      <c r="AQ247" s="25">
        <v>3.39E-2</v>
      </c>
      <c r="AR247" s="4">
        <v>3.4099999999999998E-2</v>
      </c>
      <c r="AS247" s="4">
        <f t="shared" ref="AS247:AS249" si="485">+AR247-AQ247</f>
        <v>1.9999999999999879E-4</v>
      </c>
      <c r="AU247" s="21" cm="1">
        <f t="array" ref="AU247">SUMPRODUCT(AC247:AN247*AQ247/12)</f>
        <v>88.59426000000002</v>
      </c>
      <c r="AV247" s="21" cm="1">
        <f t="array" ref="AV247">SUMPRODUCT(AC247:AN247*AR247/12)</f>
        <v>89.11694</v>
      </c>
      <c r="AW247" s="21">
        <f>+AV247-AU247</f>
        <v>0.52267999999997983</v>
      </c>
      <c r="AX247" s="26">
        <v>0.99999800000000005</v>
      </c>
      <c r="AY247" s="21">
        <f>+AX247*AW247</f>
        <v>0.52267895463997982</v>
      </c>
      <c r="AZ247" s="21">
        <f>(AC247*AS247*12+AD247*AS247*11+AE247*AS247*10+AF247*AS247*9+AG247*AS247*8+AH247*AS247*7+AI247*AS247*6+AJ247*AS247*5+AK247*AS247*4+AL247*AS247*3+AM247*AS247*2+AN247*AS247*1)/12/13*AX247+Z247</f>
        <v>0.78401843195997822</v>
      </c>
      <c r="BA247" s="1"/>
      <c r="BB247" s="24">
        <v>2613.4</v>
      </c>
      <c r="BC247" s="21">
        <v>2613.4</v>
      </c>
      <c r="BD247" s="21">
        <v>2613.4</v>
      </c>
      <c r="BE247" s="21">
        <v>2613.4</v>
      </c>
      <c r="BF247" s="21">
        <v>2613.4</v>
      </c>
      <c r="BG247" s="21">
        <v>2613.4</v>
      </c>
      <c r="BH247" s="21">
        <v>2613.4</v>
      </c>
      <c r="BI247" s="21">
        <v>2613.4</v>
      </c>
      <c r="BJ247" s="21">
        <v>2613.4</v>
      </c>
      <c r="BK247" s="21">
        <v>2613.4</v>
      </c>
      <c r="BL247" s="21">
        <v>2613.4</v>
      </c>
      <c r="BM247" s="21">
        <v>2613.4</v>
      </c>
      <c r="BN247" s="21">
        <v>2613.4</v>
      </c>
      <c r="BP247" s="25">
        <v>3.39E-2</v>
      </c>
      <c r="BQ247" s="4">
        <v>3.4099999999999998E-2</v>
      </c>
      <c r="BR247" s="4">
        <f t="shared" ref="BR247:BR249" si="486">+BQ247-BP247</f>
        <v>1.9999999999999879E-4</v>
      </c>
      <c r="BT247" s="21" cm="1">
        <f t="array" ref="BT247">SUMPRODUCT(BB247:BM247*BP247/12)</f>
        <v>88.59426000000002</v>
      </c>
      <c r="BU247" s="21" cm="1">
        <f t="array" ref="BU247">SUMPRODUCT(BB247:BM247*BQ247/12)</f>
        <v>89.11694</v>
      </c>
      <c r="BV247" s="21">
        <f>+BU247-BT247</f>
        <v>0.52267999999997983</v>
      </c>
      <c r="BW247" s="26">
        <v>1</v>
      </c>
      <c r="BX247" s="21">
        <f>+BW247*BV247</f>
        <v>0.52267999999997983</v>
      </c>
      <c r="BY247" s="21">
        <f>(BB247*BR247*12+BC247*BR247*11+BD247*BR247*10+BE247*BR247*9+BF247*BR247*8+BG247*BR247*7+BH247*BR247*6+BI247*BR247*5+BJ247*BR247*4+BK247*BR247*3+BL247*BR247*2+BM247*BR247*1)/12/13*BW247+AY247+Z247</f>
        <v>1.3066979092799582</v>
      </c>
      <c r="BZ247" s="1"/>
    </row>
    <row r="248" spans="1:78" s="21" customFormat="1" x14ac:dyDescent="0.2">
      <c r="A248" s="21">
        <f t="shared" si="380"/>
        <v>242</v>
      </c>
      <c r="B248" s="1" t="s">
        <v>222</v>
      </c>
      <c r="C248" s="22"/>
      <c r="D248" s="24">
        <v>45157.99</v>
      </c>
      <c r="E248" s="21">
        <v>45157.99</v>
      </c>
      <c r="F248" s="21">
        <v>45157.99</v>
      </c>
      <c r="G248" s="21">
        <v>45157.99</v>
      </c>
      <c r="H248" s="21">
        <v>45157.99</v>
      </c>
      <c r="I248" s="21">
        <v>45157.99</v>
      </c>
      <c r="J248" s="21">
        <v>45157.99</v>
      </c>
      <c r="K248" s="21">
        <v>45157.99</v>
      </c>
      <c r="L248" s="21">
        <v>45157.99</v>
      </c>
      <c r="M248" s="21">
        <v>45157.99</v>
      </c>
      <c r="N248" s="21">
        <v>45157.99</v>
      </c>
      <c r="O248" s="21">
        <v>45157.99</v>
      </c>
      <c r="P248" s="21">
        <v>45157.99</v>
      </c>
      <c r="R248" s="25">
        <v>3.39E-2</v>
      </c>
      <c r="S248" s="4">
        <v>3.3799999999999997E-2</v>
      </c>
      <c r="T248" s="4">
        <f t="shared" si="484"/>
        <v>-1.0000000000000286E-4</v>
      </c>
      <c r="V248" s="21" cm="1">
        <f t="array" ref="V248">SUMPRODUCT(D248:O248*R248/12)</f>
        <v>1530.8558609999998</v>
      </c>
      <c r="W248" s="21" cm="1">
        <f t="array" ref="W248">SUMPRODUCT(D248:O248*S248/12)</f>
        <v>1526.3400620000002</v>
      </c>
      <c r="X248" s="21">
        <f>+W248-V248</f>
        <v>-4.5157989999995607</v>
      </c>
      <c r="Y248" s="26">
        <v>0.99999800000000005</v>
      </c>
      <c r="Z248" s="21">
        <f>+Y248*X248</f>
        <v>-4.5157899684015606</v>
      </c>
      <c r="AA248" s="21">
        <f>(D248*T248*12+E248*T248*11+F248*T248*10+G248*T248*9+H248*T248*8+I248*T248*7+J248*T248*6+K248*T248*5+L248*T248*4+M248*T248*3+N248*T248*2+O248*T248*1)/12/13*Y248</f>
        <v>-2.2578949842010645</v>
      </c>
      <c r="AC248" s="24">
        <v>45157.99</v>
      </c>
      <c r="AD248" s="21">
        <v>45157.99</v>
      </c>
      <c r="AE248" s="21">
        <v>45157.99</v>
      </c>
      <c r="AF248" s="21">
        <v>45157.99</v>
      </c>
      <c r="AG248" s="21">
        <v>45157.99</v>
      </c>
      <c r="AH248" s="21">
        <v>45157.99</v>
      </c>
      <c r="AI248" s="21">
        <v>45157.99</v>
      </c>
      <c r="AJ248" s="21">
        <v>45157.99</v>
      </c>
      <c r="AK248" s="21">
        <v>45157.99</v>
      </c>
      <c r="AL248" s="21">
        <v>45157.99</v>
      </c>
      <c r="AM248" s="21">
        <v>45157.99</v>
      </c>
      <c r="AN248" s="21">
        <v>45157.99</v>
      </c>
      <c r="AO248" s="21">
        <v>45157.99</v>
      </c>
      <c r="AQ248" s="25">
        <v>3.39E-2</v>
      </c>
      <c r="AR248" s="4">
        <v>3.3799999999999997E-2</v>
      </c>
      <c r="AS248" s="4">
        <f t="shared" si="485"/>
        <v>-1.0000000000000286E-4</v>
      </c>
      <c r="AU248" s="21" cm="1">
        <f t="array" ref="AU248">SUMPRODUCT(AC248:AN248*AQ248/12)</f>
        <v>1530.8558609999998</v>
      </c>
      <c r="AV248" s="21" cm="1">
        <f t="array" ref="AV248">SUMPRODUCT(AC248:AN248*AR248/12)</f>
        <v>1526.3400620000002</v>
      </c>
      <c r="AW248" s="21">
        <f>+AV248-AU248</f>
        <v>-4.5157989999995607</v>
      </c>
      <c r="AX248" s="26">
        <v>0.99999800000000005</v>
      </c>
      <c r="AY248" s="21">
        <f>+AX248*AW248</f>
        <v>-4.5157899684015606</v>
      </c>
      <c r="AZ248" s="21">
        <f>(AC248*AS248*12+AD248*AS248*11+AE248*AS248*10+AF248*AS248*9+AG248*AS248*8+AH248*AS248*7+AI248*AS248*6+AJ248*AS248*5+AK248*AS248*4+AL248*AS248*3+AM248*AS248*2+AN248*AS248*1)/12/13*AX248+Z248</f>
        <v>-6.7736849526026255</v>
      </c>
      <c r="BA248" s="1"/>
      <c r="BB248" s="24">
        <v>45157.99</v>
      </c>
      <c r="BC248" s="21">
        <v>45157.99</v>
      </c>
      <c r="BD248" s="21">
        <v>45157.99</v>
      </c>
      <c r="BE248" s="21">
        <v>45157.99</v>
      </c>
      <c r="BF248" s="21">
        <v>45157.99</v>
      </c>
      <c r="BG248" s="21">
        <v>45157.99</v>
      </c>
      <c r="BH248" s="21">
        <v>45157.99</v>
      </c>
      <c r="BI248" s="21">
        <v>45157.99</v>
      </c>
      <c r="BJ248" s="21">
        <v>45157.99</v>
      </c>
      <c r="BK248" s="21">
        <v>45157.99</v>
      </c>
      <c r="BL248" s="21">
        <v>45157.99</v>
      </c>
      <c r="BM248" s="21">
        <v>45157.99</v>
      </c>
      <c r="BN248" s="21">
        <v>45157.99</v>
      </c>
      <c r="BP248" s="25">
        <v>3.39E-2</v>
      </c>
      <c r="BQ248" s="4">
        <v>3.3799999999999997E-2</v>
      </c>
      <c r="BR248" s="4">
        <f t="shared" si="486"/>
        <v>-1.0000000000000286E-4</v>
      </c>
      <c r="BT248" s="21" cm="1">
        <f t="array" ref="BT248">SUMPRODUCT(BB248:BM248*BP248/12)</f>
        <v>1530.8558609999998</v>
      </c>
      <c r="BU248" s="21" cm="1">
        <f t="array" ref="BU248">SUMPRODUCT(BB248:BM248*BQ248/12)</f>
        <v>1526.3400620000002</v>
      </c>
      <c r="BV248" s="21">
        <f>+BU248-BT248</f>
        <v>-4.5157989999995607</v>
      </c>
      <c r="BW248" s="26">
        <v>1</v>
      </c>
      <c r="BX248" s="21">
        <f>+BW248*BV248</f>
        <v>-4.5157989999995607</v>
      </c>
      <c r="BY248" s="21">
        <f>(BB248*BR248*12+BC248*BR248*11+BD248*BR248*10+BE248*BR248*9+BF248*BR248*8+BG248*BR248*7+BH248*BR248*6+BI248*BR248*5+BJ248*BR248*4+BK248*BR248*3+BL248*BR248*2+BM248*BR248*1)/12/13*BW248+AY248+Z248</f>
        <v>-11.289479436803186</v>
      </c>
      <c r="BZ248" s="1"/>
    </row>
    <row r="249" spans="1:78" s="21" customFormat="1" x14ac:dyDescent="0.2">
      <c r="A249" s="21">
        <f t="shared" si="380"/>
        <v>243</v>
      </c>
      <c r="B249" s="1" t="s">
        <v>223</v>
      </c>
      <c r="C249" s="22"/>
      <c r="D249" s="24">
        <v>11603.52</v>
      </c>
      <c r="E249" s="21">
        <v>11603.52</v>
      </c>
      <c r="F249" s="21">
        <v>11603.52</v>
      </c>
      <c r="G249" s="21">
        <v>11603.52</v>
      </c>
      <c r="H249" s="21">
        <v>11603.52</v>
      </c>
      <c r="I249" s="21">
        <v>11603.52</v>
      </c>
      <c r="J249" s="21">
        <v>11603.52</v>
      </c>
      <c r="K249" s="21">
        <v>11603.52</v>
      </c>
      <c r="L249" s="21">
        <v>11603.52</v>
      </c>
      <c r="M249" s="21">
        <v>11603.52</v>
      </c>
      <c r="N249" s="21">
        <v>11603.52</v>
      </c>
      <c r="O249" s="21">
        <v>11603.52</v>
      </c>
      <c r="P249" s="21">
        <v>11603.52</v>
      </c>
      <c r="R249" s="25">
        <v>3.39E-2</v>
      </c>
      <c r="S249" s="4">
        <v>3.44E-2</v>
      </c>
      <c r="T249" s="4">
        <f t="shared" si="484"/>
        <v>5.0000000000000044E-4</v>
      </c>
      <c r="V249" s="21" cm="1">
        <f t="array" ref="V249">SUMPRODUCT(D249:O249*R249/12)</f>
        <v>393.359328</v>
      </c>
      <c r="W249" s="21" cm="1">
        <f t="array" ref="W249">SUMPRODUCT(D249:O249*S249/12)</f>
        <v>399.16108799999989</v>
      </c>
      <c r="X249" s="21">
        <f>+W249-V249</f>
        <v>5.8017599999998879</v>
      </c>
      <c r="Y249" s="26">
        <v>0.99999800000000005</v>
      </c>
      <c r="Z249" s="21">
        <f>+Y249*X249</f>
        <v>5.8017483964798879</v>
      </c>
      <c r="AA249" s="21">
        <f>(D249*T249*12+E249*T249*11+F249*T249*10+G249*T249*9+H249*T249*8+I249*T249*7+J249*T249*6+K249*T249*5+L249*T249*4+M249*T249*3+N249*T249*2+O249*T249*1)/12/13*Y249</f>
        <v>2.9008741982400017</v>
      </c>
      <c r="AC249" s="24">
        <v>11603.52</v>
      </c>
      <c r="AD249" s="21">
        <v>11603.52</v>
      </c>
      <c r="AE249" s="21">
        <v>11603.52</v>
      </c>
      <c r="AF249" s="21">
        <v>11603.52</v>
      </c>
      <c r="AG249" s="21">
        <v>11603.52</v>
      </c>
      <c r="AH249" s="21">
        <v>11603.52</v>
      </c>
      <c r="AI249" s="21">
        <v>11603.52</v>
      </c>
      <c r="AJ249" s="21">
        <v>11603.52</v>
      </c>
      <c r="AK249" s="21">
        <v>11603.52</v>
      </c>
      <c r="AL249" s="21">
        <v>11603.52</v>
      </c>
      <c r="AM249" s="21">
        <v>11603.52</v>
      </c>
      <c r="AN249" s="21">
        <v>11603.52</v>
      </c>
      <c r="AO249" s="21">
        <v>11603.52</v>
      </c>
      <c r="AQ249" s="25">
        <v>3.39E-2</v>
      </c>
      <c r="AR249" s="4">
        <v>3.44E-2</v>
      </c>
      <c r="AS249" s="4">
        <f t="shared" si="485"/>
        <v>5.0000000000000044E-4</v>
      </c>
      <c r="AU249" s="21" cm="1">
        <f t="array" ref="AU249">SUMPRODUCT(AC249:AN249*AQ249/12)</f>
        <v>393.359328</v>
      </c>
      <c r="AV249" s="21" cm="1">
        <f t="array" ref="AV249">SUMPRODUCT(AC249:AN249*AR249/12)</f>
        <v>399.16108799999989</v>
      </c>
      <c r="AW249" s="21">
        <f>+AV249-AU249</f>
        <v>5.8017599999998879</v>
      </c>
      <c r="AX249" s="26">
        <v>0.99999800000000005</v>
      </c>
      <c r="AY249" s="21">
        <f>+AX249*AW249</f>
        <v>5.8017483964798879</v>
      </c>
      <c r="AZ249" s="21">
        <f>(AC249*AS249*12+AD249*AS249*11+AE249*AS249*10+AF249*AS249*9+AG249*AS249*8+AH249*AS249*7+AI249*AS249*6+AJ249*AS249*5+AK249*AS249*4+AL249*AS249*3+AM249*AS249*2+AN249*AS249*1)/12/13*AX249+Z249</f>
        <v>8.7026225947198892</v>
      </c>
      <c r="BA249" s="1"/>
      <c r="BB249" s="24">
        <v>11603.52</v>
      </c>
      <c r="BC249" s="21">
        <v>11603.52</v>
      </c>
      <c r="BD249" s="21">
        <v>11603.52</v>
      </c>
      <c r="BE249" s="21">
        <v>11603.52</v>
      </c>
      <c r="BF249" s="21">
        <v>11603.52</v>
      </c>
      <c r="BG249" s="21">
        <v>11603.52</v>
      </c>
      <c r="BH249" s="21">
        <v>11603.52</v>
      </c>
      <c r="BI249" s="21">
        <v>11603.52</v>
      </c>
      <c r="BJ249" s="21">
        <v>11603.52</v>
      </c>
      <c r="BK249" s="21">
        <v>11603.52</v>
      </c>
      <c r="BL249" s="21">
        <v>11603.52</v>
      </c>
      <c r="BM249" s="21">
        <v>11603.52</v>
      </c>
      <c r="BN249" s="21">
        <v>11603.52</v>
      </c>
      <c r="BP249" s="25">
        <v>3.39E-2</v>
      </c>
      <c r="BQ249" s="4">
        <v>3.44E-2</v>
      </c>
      <c r="BR249" s="4">
        <f t="shared" si="486"/>
        <v>5.0000000000000044E-4</v>
      </c>
      <c r="BT249" s="21" cm="1">
        <f t="array" ref="BT249">SUMPRODUCT(BB249:BM249*BP249/12)</f>
        <v>393.359328</v>
      </c>
      <c r="BU249" s="21" cm="1">
        <f t="array" ref="BU249">SUMPRODUCT(BB249:BM249*BQ249/12)</f>
        <v>399.16108799999989</v>
      </c>
      <c r="BV249" s="21">
        <f>+BU249-BT249</f>
        <v>5.8017599999998879</v>
      </c>
      <c r="BW249" s="26">
        <v>1</v>
      </c>
      <c r="BX249" s="21">
        <f>+BW249*BV249</f>
        <v>5.8017599999998879</v>
      </c>
      <c r="BY249" s="21">
        <f>(BB249*BR249*12+BC249*BR249*11+BD249*BR249*10+BE249*BR249*9+BF249*BR249*8+BG249*BR249*7+BH249*BR249*6+BI249*BR249*5+BJ249*BR249*4+BK249*BR249*3+BL249*BR249*2+BM249*BR249*1)/12/13*BW249+AY249+Z249</f>
        <v>14.504376792959778</v>
      </c>
      <c r="BZ249" s="1"/>
    </row>
    <row r="250" spans="1:78" s="21" customFormat="1" x14ac:dyDescent="0.2">
      <c r="A250" s="21">
        <f t="shared" si="380"/>
        <v>244</v>
      </c>
      <c r="B250" s="21" t="s">
        <v>224</v>
      </c>
      <c r="C250" s="22"/>
      <c r="D250" s="27">
        <f>SUBTOTAL(9,D247:D249)</f>
        <v>59374.91</v>
      </c>
      <c r="E250" s="28">
        <f t="shared" ref="E250:P250" si="487">SUBTOTAL(9,E247:E249)</f>
        <v>59374.91</v>
      </c>
      <c r="F250" s="28">
        <f t="shared" si="487"/>
        <v>59374.91</v>
      </c>
      <c r="G250" s="28">
        <f t="shared" si="487"/>
        <v>59374.91</v>
      </c>
      <c r="H250" s="28">
        <f t="shared" si="487"/>
        <v>59374.91</v>
      </c>
      <c r="I250" s="28">
        <f t="shared" si="487"/>
        <v>59374.91</v>
      </c>
      <c r="J250" s="28">
        <f t="shared" si="487"/>
        <v>59374.91</v>
      </c>
      <c r="K250" s="28">
        <f t="shared" si="487"/>
        <v>59374.91</v>
      </c>
      <c r="L250" s="28">
        <f t="shared" si="487"/>
        <v>59374.91</v>
      </c>
      <c r="M250" s="28">
        <f t="shared" si="487"/>
        <v>59374.91</v>
      </c>
      <c r="N250" s="28">
        <f t="shared" si="487"/>
        <v>59374.91</v>
      </c>
      <c r="O250" s="28">
        <f t="shared" si="487"/>
        <v>59374.91</v>
      </c>
      <c r="P250" s="28">
        <f t="shared" si="487"/>
        <v>59374.91</v>
      </c>
      <c r="R250" s="4"/>
      <c r="S250" s="4"/>
      <c r="T250" s="4"/>
      <c r="V250" s="28">
        <f t="shared" ref="V250:X250" si="488">SUBTOTAL(9,V247:V249)</f>
        <v>2012.8094489999999</v>
      </c>
      <c r="W250" s="28">
        <f t="shared" si="488"/>
        <v>2014.6180899999999</v>
      </c>
      <c r="X250" s="28">
        <f t="shared" si="488"/>
        <v>1.808641000000307</v>
      </c>
      <c r="Y250" s="26"/>
      <c r="Z250" s="28">
        <f t="shared" ref="Z250:AA250" si="489">SUBTOTAL(9,Z247:Z249)</f>
        <v>1.8086373827183073</v>
      </c>
      <c r="AA250" s="28">
        <f t="shared" si="489"/>
        <v>0.90431869135893561</v>
      </c>
      <c r="AC250" s="27">
        <f t="shared" ref="AC250:AO250" si="490">SUBTOTAL(9,AC247:AC249)</f>
        <v>59374.91</v>
      </c>
      <c r="AD250" s="28">
        <f t="shared" si="490"/>
        <v>59374.91</v>
      </c>
      <c r="AE250" s="28">
        <f t="shared" si="490"/>
        <v>59374.91</v>
      </c>
      <c r="AF250" s="28">
        <f t="shared" si="490"/>
        <v>59374.91</v>
      </c>
      <c r="AG250" s="28">
        <f t="shared" si="490"/>
        <v>59374.91</v>
      </c>
      <c r="AH250" s="28">
        <f t="shared" si="490"/>
        <v>59374.91</v>
      </c>
      <c r="AI250" s="28">
        <f t="shared" si="490"/>
        <v>59374.91</v>
      </c>
      <c r="AJ250" s="28">
        <f t="shared" si="490"/>
        <v>59374.91</v>
      </c>
      <c r="AK250" s="28">
        <f t="shared" si="490"/>
        <v>59374.91</v>
      </c>
      <c r="AL250" s="28">
        <f t="shared" si="490"/>
        <v>59374.91</v>
      </c>
      <c r="AM250" s="28">
        <f t="shared" si="490"/>
        <v>59374.91</v>
      </c>
      <c r="AN250" s="28">
        <f t="shared" si="490"/>
        <v>59374.91</v>
      </c>
      <c r="AO250" s="28">
        <f t="shared" si="490"/>
        <v>59374.91</v>
      </c>
      <c r="AQ250" s="4"/>
      <c r="AR250" s="4"/>
      <c r="AS250" s="4"/>
      <c r="AU250" s="28">
        <f t="shared" ref="AU250:AW250" si="491">SUBTOTAL(9,AU247:AU249)</f>
        <v>2012.8094489999999</v>
      </c>
      <c r="AV250" s="28">
        <f t="shared" si="491"/>
        <v>2014.6180899999999</v>
      </c>
      <c r="AW250" s="28">
        <f t="shared" si="491"/>
        <v>1.808641000000307</v>
      </c>
      <c r="AX250" s="26"/>
      <c r="AY250" s="28">
        <f t="shared" ref="AY250:AZ250" si="492">SUBTOTAL(9,AY247:AY249)</f>
        <v>1.8086373827183073</v>
      </c>
      <c r="AZ250" s="28">
        <f t="shared" si="492"/>
        <v>2.7129560740772423</v>
      </c>
      <c r="BA250" s="1"/>
      <c r="BB250" s="27">
        <f t="shared" ref="BB250:BN250" si="493">SUBTOTAL(9,BB247:BB249)</f>
        <v>59374.91</v>
      </c>
      <c r="BC250" s="28">
        <f t="shared" si="493"/>
        <v>59374.91</v>
      </c>
      <c r="BD250" s="28">
        <f t="shared" si="493"/>
        <v>59374.91</v>
      </c>
      <c r="BE250" s="28">
        <f t="shared" si="493"/>
        <v>59374.91</v>
      </c>
      <c r="BF250" s="28">
        <f t="shared" si="493"/>
        <v>59374.91</v>
      </c>
      <c r="BG250" s="28">
        <f t="shared" si="493"/>
        <v>59374.91</v>
      </c>
      <c r="BH250" s="28">
        <f t="shared" si="493"/>
        <v>59374.91</v>
      </c>
      <c r="BI250" s="28">
        <f t="shared" si="493"/>
        <v>59374.91</v>
      </c>
      <c r="BJ250" s="28">
        <f t="shared" si="493"/>
        <v>59374.91</v>
      </c>
      <c r="BK250" s="28">
        <f t="shared" si="493"/>
        <v>59374.91</v>
      </c>
      <c r="BL250" s="28">
        <f t="shared" si="493"/>
        <v>59374.91</v>
      </c>
      <c r="BM250" s="28">
        <f t="shared" si="493"/>
        <v>59374.91</v>
      </c>
      <c r="BN250" s="28">
        <f t="shared" si="493"/>
        <v>59374.91</v>
      </c>
      <c r="BP250" s="4"/>
      <c r="BQ250" s="4"/>
      <c r="BR250" s="4"/>
      <c r="BT250" s="28">
        <f t="shared" ref="BT250:BV250" si="494">SUBTOTAL(9,BT247:BT249)</f>
        <v>2012.8094489999999</v>
      </c>
      <c r="BU250" s="28">
        <f t="shared" si="494"/>
        <v>2014.6180899999999</v>
      </c>
      <c r="BV250" s="28">
        <f t="shared" si="494"/>
        <v>1.808641000000307</v>
      </c>
      <c r="BW250" s="26"/>
      <c r="BX250" s="28">
        <f t="shared" ref="BX250:BY250" si="495">SUBTOTAL(9,BX247:BX249)</f>
        <v>1.808641000000307</v>
      </c>
      <c r="BY250" s="28">
        <f t="shared" si="495"/>
        <v>4.5215952654365505</v>
      </c>
      <c r="BZ250" s="1"/>
    </row>
    <row r="251" spans="1:78" s="21" customFormat="1" x14ac:dyDescent="0.2">
      <c r="A251" s="21">
        <f t="shared" si="380"/>
        <v>245</v>
      </c>
      <c r="B251" s="1"/>
      <c r="C251" s="22"/>
      <c r="D251" s="24"/>
      <c r="R251" s="25"/>
      <c r="S251" s="4"/>
      <c r="T251" s="4"/>
      <c r="Y251" s="26"/>
      <c r="AC251" s="24"/>
      <c r="AQ251" s="25"/>
      <c r="AR251" s="4"/>
      <c r="AS251" s="4"/>
      <c r="AX251" s="26"/>
      <c r="BA251" s="1"/>
      <c r="BB251" s="24"/>
      <c r="BP251" s="25"/>
      <c r="BQ251" s="4"/>
      <c r="BR251" s="4"/>
      <c r="BW251" s="26"/>
      <c r="BZ251" s="1"/>
    </row>
    <row r="252" spans="1:78" s="21" customFormat="1" x14ac:dyDescent="0.2">
      <c r="A252" s="21">
        <f t="shared" si="380"/>
        <v>246</v>
      </c>
      <c r="B252" s="1" t="s">
        <v>225</v>
      </c>
      <c r="C252" s="22"/>
      <c r="D252" s="24">
        <v>8908.52</v>
      </c>
      <c r="E252" s="21">
        <v>8908.52</v>
      </c>
      <c r="F252" s="21">
        <v>8908.52</v>
      </c>
      <c r="G252" s="21">
        <v>8908.52</v>
      </c>
      <c r="H252" s="21">
        <v>8908.52</v>
      </c>
      <c r="I252" s="21">
        <v>8908.52</v>
      </c>
      <c r="J252" s="21">
        <v>8908.52</v>
      </c>
      <c r="K252" s="21">
        <v>8908.52</v>
      </c>
      <c r="L252" s="21">
        <v>8908.52</v>
      </c>
      <c r="M252" s="21">
        <v>8908.52</v>
      </c>
      <c r="N252" s="21">
        <v>8908.52</v>
      </c>
      <c r="O252" s="21">
        <v>8908.52</v>
      </c>
      <c r="P252" s="21">
        <v>8908.52</v>
      </c>
      <c r="R252" s="25">
        <v>3.3300000000000003E-2</v>
      </c>
      <c r="S252" s="4">
        <v>3.3599999999999998E-2</v>
      </c>
      <c r="T252" s="4">
        <f t="shared" ref="T252:T254" si="496">+S252-R252</f>
        <v>2.9999999999999472E-4</v>
      </c>
      <c r="V252" s="21" cm="1">
        <f t="array" ref="V252">SUMPRODUCT(D252:O252*R252/12)</f>
        <v>296.65371600000003</v>
      </c>
      <c r="W252" s="21" cm="1">
        <f t="array" ref="W252">SUMPRODUCT(D252:O252*S252/12)</f>
        <v>299.32627200000002</v>
      </c>
      <c r="X252" s="21">
        <f>+W252-V252</f>
        <v>2.6725559999999859</v>
      </c>
      <c r="Y252" s="26">
        <v>0.99999800000000005</v>
      </c>
      <c r="Z252" s="21">
        <f>+Y252*X252</f>
        <v>2.6725506548879863</v>
      </c>
      <c r="AA252" s="21">
        <f>(D252*T252*12+E252*T252*11+F252*T252*10+G252*T252*9+H252*T252*8+I252*T252*7+J252*T252*6+K252*T252*5+L252*T252*4+M252*T252*3+N252*T252*2+O252*T252*1)/12/13*Y252</f>
        <v>1.3362753274439765</v>
      </c>
      <c r="AC252" s="24">
        <v>8908.52</v>
      </c>
      <c r="AD252" s="21">
        <v>8908.52</v>
      </c>
      <c r="AE252" s="21">
        <v>8908.52</v>
      </c>
      <c r="AF252" s="21">
        <v>8908.52</v>
      </c>
      <c r="AG252" s="21">
        <v>8908.52</v>
      </c>
      <c r="AH252" s="21">
        <v>8908.52</v>
      </c>
      <c r="AI252" s="21">
        <v>8908.52</v>
      </c>
      <c r="AJ252" s="21">
        <v>8908.52</v>
      </c>
      <c r="AK252" s="21">
        <v>8908.52</v>
      </c>
      <c r="AL252" s="21">
        <v>8908.52</v>
      </c>
      <c r="AM252" s="21">
        <v>8908.52</v>
      </c>
      <c r="AN252" s="21">
        <v>8908.52</v>
      </c>
      <c r="AO252" s="21">
        <v>8908.52</v>
      </c>
      <c r="AQ252" s="25">
        <v>3.3300000000000003E-2</v>
      </c>
      <c r="AR252" s="4">
        <v>3.3599999999999998E-2</v>
      </c>
      <c r="AS252" s="4">
        <f t="shared" ref="AS252:AS254" si="497">+AR252-AQ252</f>
        <v>2.9999999999999472E-4</v>
      </c>
      <c r="AU252" s="21" cm="1">
        <f t="array" ref="AU252">SUMPRODUCT(AC252:AN252*AQ252/12)</f>
        <v>296.65371600000003</v>
      </c>
      <c r="AV252" s="21" cm="1">
        <f t="array" ref="AV252">SUMPRODUCT(AC252:AN252*AR252/12)</f>
        <v>299.32627200000002</v>
      </c>
      <c r="AW252" s="21">
        <f>+AV252-AU252</f>
        <v>2.6725559999999859</v>
      </c>
      <c r="AX252" s="26">
        <v>0.99999800000000005</v>
      </c>
      <c r="AY252" s="21">
        <f>+AX252*AW252</f>
        <v>2.6725506548879863</v>
      </c>
      <c r="AZ252" s="21">
        <f>(AC252*AS252*12+AD252*AS252*11+AE252*AS252*10+AF252*AS252*9+AG252*AS252*8+AH252*AS252*7+AI252*AS252*6+AJ252*AS252*5+AK252*AS252*4+AL252*AS252*3+AM252*AS252*2+AN252*AS252*1)/12/13*AX252+Z252</f>
        <v>4.0088259823319632</v>
      </c>
      <c r="BA252" s="1"/>
      <c r="BB252" s="24">
        <v>8908.52</v>
      </c>
      <c r="BC252" s="21">
        <v>8908.52</v>
      </c>
      <c r="BD252" s="21">
        <v>8908.52</v>
      </c>
      <c r="BE252" s="21">
        <v>8908.52</v>
      </c>
      <c r="BF252" s="21">
        <v>8908.52</v>
      </c>
      <c r="BG252" s="21">
        <v>8908.52</v>
      </c>
      <c r="BH252" s="21">
        <v>8908.52</v>
      </c>
      <c r="BI252" s="21">
        <v>8908.52</v>
      </c>
      <c r="BJ252" s="21">
        <v>8908.52</v>
      </c>
      <c r="BK252" s="21">
        <v>8908.52</v>
      </c>
      <c r="BL252" s="21">
        <v>8908.52</v>
      </c>
      <c r="BM252" s="21">
        <v>8908.52</v>
      </c>
      <c r="BN252" s="21">
        <v>8908.52</v>
      </c>
      <c r="BP252" s="25">
        <v>3.3300000000000003E-2</v>
      </c>
      <c r="BQ252" s="4">
        <v>3.3599999999999998E-2</v>
      </c>
      <c r="BR252" s="4">
        <f t="shared" ref="BR252:BR254" si="498">+BQ252-BP252</f>
        <v>2.9999999999999472E-4</v>
      </c>
      <c r="BT252" s="21" cm="1">
        <f t="array" ref="BT252">SUMPRODUCT(BB252:BM252*BP252/12)</f>
        <v>296.65371600000003</v>
      </c>
      <c r="BU252" s="21" cm="1">
        <f t="array" ref="BU252">SUMPRODUCT(BB252:BM252*BQ252/12)</f>
        <v>299.32627200000002</v>
      </c>
      <c r="BV252" s="21">
        <f>+BU252-BT252</f>
        <v>2.6725559999999859</v>
      </c>
      <c r="BW252" s="26">
        <v>1</v>
      </c>
      <c r="BX252" s="21">
        <f>+BW252*BV252</f>
        <v>2.6725559999999859</v>
      </c>
      <c r="BY252" s="21">
        <f>(BB252*BR252*12+BC252*BR252*11+BD252*BR252*10+BE252*BR252*9+BF252*BR252*8+BG252*BR252*7+BH252*BR252*6+BI252*BR252*5+BJ252*BR252*4+BK252*BR252*3+BL252*BR252*2+BM252*BR252*1)/12/13*BW252+AY252+Z252</f>
        <v>6.6813793097759486</v>
      </c>
      <c r="BZ252" s="1"/>
    </row>
    <row r="253" spans="1:78" s="21" customFormat="1" x14ac:dyDescent="0.2">
      <c r="A253" s="21">
        <f t="shared" si="380"/>
        <v>247</v>
      </c>
      <c r="B253" s="1" t="s">
        <v>226</v>
      </c>
      <c r="C253" s="22"/>
      <c r="D253" s="24">
        <v>73197.119999999995</v>
      </c>
      <c r="E253" s="21">
        <v>73197.119999999995</v>
      </c>
      <c r="F253" s="21">
        <v>73197.119999999995</v>
      </c>
      <c r="G253" s="21">
        <v>73197.119999999995</v>
      </c>
      <c r="H253" s="21">
        <v>73197.119999999995</v>
      </c>
      <c r="I253" s="21">
        <v>73197.119999999995</v>
      </c>
      <c r="J253" s="21">
        <v>73197.119999999995</v>
      </c>
      <c r="K253" s="21">
        <v>73197.119999999995</v>
      </c>
      <c r="L253" s="21">
        <v>73197.119999999995</v>
      </c>
      <c r="M253" s="21">
        <v>73197.119999999995</v>
      </c>
      <c r="N253" s="21">
        <v>73197.119999999995</v>
      </c>
      <c r="O253" s="21">
        <v>73197.119999999995</v>
      </c>
      <c r="P253" s="21">
        <v>73197.119999999995</v>
      </c>
      <c r="R253" s="25">
        <v>3.3300000000000003E-2</v>
      </c>
      <c r="S253" s="4">
        <v>3.3599999999999998E-2</v>
      </c>
      <c r="T253" s="4">
        <f t="shared" si="496"/>
        <v>2.9999999999999472E-4</v>
      </c>
      <c r="V253" s="21" cm="1">
        <f t="array" ref="V253">SUMPRODUCT(D253:O253*R253/12)</f>
        <v>2437.4640960000002</v>
      </c>
      <c r="W253" s="21" cm="1">
        <f t="array" ref="W253">SUMPRODUCT(D253:O253*S253/12)</f>
        <v>2459.4232319999996</v>
      </c>
      <c r="X253" s="21">
        <f>+W253-V253</f>
        <v>21.959135999999489</v>
      </c>
      <c r="Y253" s="26">
        <v>0.99999800000000005</v>
      </c>
      <c r="Z253" s="21">
        <f>+Y253*X253</f>
        <v>21.959092081727491</v>
      </c>
      <c r="AA253" s="21">
        <f>(D253*T253*12+E253*T253*11+F253*T253*10+G253*T253*9+H253*T253*8+I253*T253*7+J253*T253*6+K253*T253*5+L253*T253*4+M253*T253*3+N253*T253*2+O253*T253*1)/12/13*Y253</f>
        <v>10.979546040863809</v>
      </c>
      <c r="AC253" s="24">
        <v>73197.119999999995</v>
      </c>
      <c r="AD253" s="21">
        <v>73197.119999999995</v>
      </c>
      <c r="AE253" s="21">
        <v>73197.119999999995</v>
      </c>
      <c r="AF253" s="21">
        <v>73197.119999999995</v>
      </c>
      <c r="AG253" s="21">
        <v>73197.119999999995</v>
      </c>
      <c r="AH253" s="21">
        <v>73197.119999999995</v>
      </c>
      <c r="AI253" s="21">
        <v>73197.119999999995</v>
      </c>
      <c r="AJ253" s="21">
        <v>73197.119999999995</v>
      </c>
      <c r="AK253" s="21">
        <v>73197.119999999995</v>
      </c>
      <c r="AL253" s="21">
        <v>73197.119999999995</v>
      </c>
      <c r="AM253" s="21">
        <v>73197.119999999995</v>
      </c>
      <c r="AN253" s="21">
        <v>73197.119999999995</v>
      </c>
      <c r="AO253" s="21">
        <v>73197.119999999995</v>
      </c>
      <c r="AQ253" s="25">
        <v>3.3300000000000003E-2</v>
      </c>
      <c r="AR253" s="4">
        <v>3.3599999999999998E-2</v>
      </c>
      <c r="AS253" s="4">
        <f t="shared" si="497"/>
        <v>2.9999999999999472E-4</v>
      </c>
      <c r="AU253" s="21" cm="1">
        <f t="array" ref="AU253">SUMPRODUCT(AC253:AN253*AQ253/12)</f>
        <v>2437.4640960000002</v>
      </c>
      <c r="AV253" s="21" cm="1">
        <f t="array" ref="AV253">SUMPRODUCT(AC253:AN253*AR253/12)</f>
        <v>2459.4232319999996</v>
      </c>
      <c r="AW253" s="21">
        <f>+AV253-AU253</f>
        <v>21.959135999999489</v>
      </c>
      <c r="AX253" s="26">
        <v>0.99999800000000005</v>
      </c>
      <c r="AY253" s="21">
        <f>+AX253*AW253</f>
        <v>21.959092081727491</v>
      </c>
      <c r="AZ253" s="21">
        <f>(AC253*AS253*12+AD253*AS253*11+AE253*AS253*10+AF253*AS253*9+AG253*AS253*8+AH253*AS253*7+AI253*AS253*6+AJ253*AS253*5+AK253*AS253*4+AL253*AS253*3+AM253*AS253*2+AN253*AS253*1)/12/13*AX253+Z253</f>
        <v>32.9386381225913</v>
      </c>
      <c r="BA253" s="1"/>
      <c r="BB253" s="24">
        <v>73197.119999999995</v>
      </c>
      <c r="BC253" s="21">
        <v>73197.119999999995</v>
      </c>
      <c r="BD253" s="21">
        <v>73197.119999999995</v>
      </c>
      <c r="BE253" s="21">
        <v>73197.119999999995</v>
      </c>
      <c r="BF253" s="21">
        <v>73197.119999999995</v>
      </c>
      <c r="BG253" s="21">
        <v>73197.119999999995</v>
      </c>
      <c r="BH253" s="21">
        <v>73197.119999999995</v>
      </c>
      <c r="BI253" s="21">
        <v>73197.119999999995</v>
      </c>
      <c r="BJ253" s="21">
        <v>73197.119999999995</v>
      </c>
      <c r="BK253" s="21">
        <v>73197.119999999995</v>
      </c>
      <c r="BL253" s="21">
        <v>73197.119999999995</v>
      </c>
      <c r="BM253" s="21">
        <v>73197.119999999995</v>
      </c>
      <c r="BN253" s="21">
        <v>73197.119999999995</v>
      </c>
      <c r="BP253" s="25">
        <v>3.3300000000000003E-2</v>
      </c>
      <c r="BQ253" s="4">
        <v>3.3599999999999998E-2</v>
      </c>
      <c r="BR253" s="4">
        <f t="shared" si="498"/>
        <v>2.9999999999999472E-4</v>
      </c>
      <c r="BT253" s="21" cm="1">
        <f t="array" ref="BT253">SUMPRODUCT(BB253:BM253*BP253/12)</f>
        <v>2437.4640960000002</v>
      </c>
      <c r="BU253" s="21" cm="1">
        <f t="array" ref="BU253">SUMPRODUCT(BB253:BM253*BQ253/12)</f>
        <v>2459.4232319999996</v>
      </c>
      <c r="BV253" s="21">
        <f>+BU253-BT253</f>
        <v>21.959135999999489</v>
      </c>
      <c r="BW253" s="26">
        <v>1</v>
      </c>
      <c r="BX253" s="21">
        <f>+BW253*BV253</f>
        <v>21.959135999999489</v>
      </c>
      <c r="BY253" s="21">
        <f>(BB253*BR253*12+BC253*BR253*11+BD253*BR253*10+BE253*BR253*9+BF253*BR253*8+BG253*BR253*7+BH253*BR253*6+BI253*BR253*5+BJ253*BR253*4+BK253*BR253*3+BL253*BR253*2+BM253*BR253*1)/12/13*BW253+AY253+Z253</f>
        <v>54.89775216345479</v>
      </c>
      <c r="BZ253" s="1"/>
    </row>
    <row r="254" spans="1:78" s="21" customFormat="1" x14ac:dyDescent="0.2">
      <c r="A254" s="21">
        <f t="shared" si="380"/>
        <v>248</v>
      </c>
      <c r="B254" s="1" t="s">
        <v>227</v>
      </c>
      <c r="C254" s="22"/>
      <c r="D254" s="24">
        <v>15970.194845716869</v>
      </c>
      <c r="E254" s="21">
        <v>15970.194845716869</v>
      </c>
      <c r="F254" s="21">
        <v>15970.194845716869</v>
      </c>
      <c r="G254" s="21">
        <v>15970.194845716869</v>
      </c>
      <c r="H254" s="21">
        <v>15970.194845716869</v>
      </c>
      <c r="I254" s="21">
        <v>15970.194845716869</v>
      </c>
      <c r="J254" s="21">
        <v>15970.194845716869</v>
      </c>
      <c r="K254" s="21">
        <v>15970.194845716869</v>
      </c>
      <c r="L254" s="21">
        <v>15970.194845716869</v>
      </c>
      <c r="M254" s="21">
        <v>15970.194845716869</v>
      </c>
      <c r="N254" s="21">
        <v>15970.194845716869</v>
      </c>
      <c r="O254" s="21">
        <v>15970.194845716869</v>
      </c>
      <c r="P254" s="21">
        <v>15970.194845716869</v>
      </c>
      <c r="R254" s="25">
        <v>3.3300000000000003E-2</v>
      </c>
      <c r="S254" s="4">
        <v>3.3599999999999998E-2</v>
      </c>
      <c r="T254" s="4">
        <f t="shared" si="496"/>
        <v>2.9999999999999472E-4</v>
      </c>
      <c r="V254" s="21" cm="1">
        <f t="array" ref="V254">SUMPRODUCT(D254:O254*R254/12)</f>
        <v>531.80748836237194</v>
      </c>
      <c r="W254" s="21" cm="1">
        <f t="array" ref="W254">SUMPRODUCT(D254:O254*S254/12)</f>
        <v>536.59854681608681</v>
      </c>
      <c r="X254" s="21">
        <f>+W254-V254</f>
        <v>4.7910584537148679</v>
      </c>
      <c r="Y254" s="26">
        <v>0.99999800000000005</v>
      </c>
      <c r="Z254" s="21">
        <f>+Y254*X254</f>
        <v>4.7910488715979609</v>
      </c>
      <c r="AA254" s="21">
        <f>(D254*T254*12+E254*T254*11+F254*T254*10+G254*T254*9+H254*T254*8+I254*T254*7+J254*T254*6+K254*T254*5+L254*T254*4+M254*T254*3+N254*T254*2+O254*T254*1)/12/13*Y254</f>
        <v>2.3955244357990342</v>
      </c>
      <c r="AC254" s="24">
        <v>15970.194845716869</v>
      </c>
      <c r="AD254" s="21">
        <v>15970.194845716869</v>
      </c>
      <c r="AE254" s="21">
        <v>15970.194845716869</v>
      </c>
      <c r="AF254" s="21">
        <v>15970.194845716869</v>
      </c>
      <c r="AG254" s="21">
        <v>15970.194845716869</v>
      </c>
      <c r="AH254" s="21">
        <v>15970.194845716869</v>
      </c>
      <c r="AI254" s="21">
        <v>15970.194845716869</v>
      </c>
      <c r="AJ254" s="21">
        <v>15970.194845716869</v>
      </c>
      <c r="AK254" s="21">
        <v>15970.194845716869</v>
      </c>
      <c r="AL254" s="21">
        <v>15970.194845716869</v>
      </c>
      <c r="AM254" s="21">
        <v>15970.194845716869</v>
      </c>
      <c r="AN254" s="21">
        <v>15970.194845716869</v>
      </c>
      <c r="AO254" s="21">
        <v>15970.194845716869</v>
      </c>
      <c r="AQ254" s="25">
        <v>3.3300000000000003E-2</v>
      </c>
      <c r="AR254" s="4">
        <v>3.3599999999999998E-2</v>
      </c>
      <c r="AS254" s="4">
        <f t="shared" si="497"/>
        <v>2.9999999999999472E-4</v>
      </c>
      <c r="AU254" s="21" cm="1">
        <f t="array" ref="AU254">SUMPRODUCT(AC254:AN254*AQ254/12)</f>
        <v>531.80748836237194</v>
      </c>
      <c r="AV254" s="21" cm="1">
        <f t="array" ref="AV254">SUMPRODUCT(AC254:AN254*AR254/12)</f>
        <v>536.59854681608681</v>
      </c>
      <c r="AW254" s="21">
        <f>+AV254-AU254</f>
        <v>4.7910584537148679</v>
      </c>
      <c r="AX254" s="26">
        <v>0.99999800000000005</v>
      </c>
      <c r="AY254" s="21">
        <f>+AX254*AW254</f>
        <v>4.7910488715979609</v>
      </c>
      <c r="AZ254" s="21">
        <f>(AC254*AS254*12+AD254*AS254*11+AE254*AS254*10+AF254*AS254*9+AG254*AS254*8+AH254*AS254*7+AI254*AS254*6+AJ254*AS254*5+AK254*AS254*4+AL254*AS254*3+AM254*AS254*2+AN254*AS254*1)/12/13*AX254+Z254</f>
        <v>7.1865733073969951</v>
      </c>
      <c r="BA254" s="1"/>
      <c r="BB254" s="24">
        <v>15970.194845716869</v>
      </c>
      <c r="BC254" s="21">
        <v>15970.194845716869</v>
      </c>
      <c r="BD254" s="21">
        <v>15970.194845716869</v>
      </c>
      <c r="BE254" s="21">
        <v>15970.194845716869</v>
      </c>
      <c r="BF254" s="21">
        <v>15970.194845716869</v>
      </c>
      <c r="BG254" s="21">
        <v>15970.194845716869</v>
      </c>
      <c r="BH254" s="21">
        <v>15970.194845716869</v>
      </c>
      <c r="BI254" s="21">
        <v>15970.194845716869</v>
      </c>
      <c r="BJ254" s="21">
        <v>15970.194845716869</v>
      </c>
      <c r="BK254" s="21">
        <v>15970.194845716869</v>
      </c>
      <c r="BL254" s="21">
        <v>15970.194845716869</v>
      </c>
      <c r="BM254" s="21">
        <v>15970.194845716869</v>
      </c>
      <c r="BN254" s="21">
        <v>15970.194845716869</v>
      </c>
      <c r="BP254" s="25">
        <v>3.3300000000000003E-2</v>
      </c>
      <c r="BQ254" s="4">
        <v>3.3599999999999998E-2</v>
      </c>
      <c r="BR254" s="4">
        <f t="shared" si="498"/>
        <v>2.9999999999999472E-4</v>
      </c>
      <c r="BT254" s="21" cm="1">
        <f t="array" ref="BT254">SUMPRODUCT(BB254:BM254*BP254/12)</f>
        <v>531.80748836237194</v>
      </c>
      <c r="BU254" s="21" cm="1">
        <f t="array" ref="BU254">SUMPRODUCT(BB254:BM254*BQ254/12)</f>
        <v>536.59854681608681</v>
      </c>
      <c r="BV254" s="21">
        <f>+BU254-BT254</f>
        <v>4.7910584537148679</v>
      </c>
      <c r="BW254" s="26">
        <v>1</v>
      </c>
      <c r="BX254" s="21">
        <f>+BW254*BV254</f>
        <v>4.7910584537148679</v>
      </c>
      <c r="BY254" s="21">
        <f>(BB254*BR254*12+BC254*BR254*11+BD254*BR254*10+BE254*BR254*9+BF254*BR254*8+BG254*BR254*7+BH254*BR254*6+BI254*BR254*5+BJ254*BR254*4+BK254*BR254*3+BL254*BR254*2+BM254*BR254*1)/12/13*BW254+AY254+Z254</f>
        <v>11.977626970053411</v>
      </c>
      <c r="BZ254" s="1"/>
    </row>
    <row r="255" spans="1:78" s="21" customFormat="1" x14ac:dyDescent="0.2">
      <c r="A255" s="21">
        <f t="shared" si="380"/>
        <v>249</v>
      </c>
      <c r="B255" s="21" t="s">
        <v>228</v>
      </c>
      <c r="C255" s="22"/>
      <c r="D255" s="27">
        <f>SUBTOTAL(9,D252:D254)</f>
        <v>98075.834845716861</v>
      </c>
      <c r="E255" s="28">
        <f t="shared" ref="E255:P255" si="499">SUBTOTAL(9,E252:E254)</f>
        <v>98075.834845716861</v>
      </c>
      <c r="F255" s="28">
        <f t="shared" si="499"/>
        <v>98075.834845716861</v>
      </c>
      <c r="G255" s="28">
        <f t="shared" si="499"/>
        <v>98075.834845716861</v>
      </c>
      <c r="H255" s="28">
        <f t="shared" si="499"/>
        <v>98075.834845716861</v>
      </c>
      <c r="I255" s="28">
        <f t="shared" si="499"/>
        <v>98075.834845716861</v>
      </c>
      <c r="J255" s="28">
        <f t="shared" si="499"/>
        <v>98075.834845716861</v>
      </c>
      <c r="K255" s="28">
        <f t="shared" si="499"/>
        <v>98075.834845716861</v>
      </c>
      <c r="L255" s="28">
        <f t="shared" si="499"/>
        <v>98075.834845716861</v>
      </c>
      <c r="M255" s="28">
        <f t="shared" si="499"/>
        <v>98075.834845716861</v>
      </c>
      <c r="N255" s="28">
        <f t="shared" si="499"/>
        <v>98075.834845716861</v>
      </c>
      <c r="O255" s="28">
        <f t="shared" si="499"/>
        <v>98075.834845716861</v>
      </c>
      <c r="P255" s="28">
        <f t="shared" si="499"/>
        <v>98075.834845716861</v>
      </c>
      <c r="R255" s="4"/>
      <c r="S255" s="4"/>
      <c r="T255" s="4"/>
      <c r="V255" s="28">
        <f t="shared" ref="V255:X255" si="500">SUBTOTAL(9,V252:V254)</f>
        <v>3265.9253003623726</v>
      </c>
      <c r="W255" s="28">
        <f t="shared" si="500"/>
        <v>3295.3480508160865</v>
      </c>
      <c r="X255" s="28">
        <f t="shared" si="500"/>
        <v>29.422750453714343</v>
      </c>
      <c r="Y255" s="26"/>
      <c r="Z255" s="28">
        <f t="shared" ref="Z255:AA255" si="501">SUBTOTAL(9,Z252:Z254)</f>
        <v>29.422691608213437</v>
      </c>
      <c r="AA255" s="28">
        <f t="shared" si="501"/>
        <v>14.71134580410682</v>
      </c>
      <c r="AC255" s="27">
        <f t="shared" ref="AC255:AO255" si="502">SUBTOTAL(9,AC252:AC254)</f>
        <v>98075.834845716861</v>
      </c>
      <c r="AD255" s="28">
        <f t="shared" si="502"/>
        <v>98075.834845716861</v>
      </c>
      <c r="AE255" s="28">
        <f t="shared" si="502"/>
        <v>98075.834845716861</v>
      </c>
      <c r="AF255" s="28">
        <f t="shared" si="502"/>
        <v>98075.834845716861</v>
      </c>
      <c r="AG255" s="28">
        <f t="shared" si="502"/>
        <v>98075.834845716861</v>
      </c>
      <c r="AH255" s="28">
        <f t="shared" si="502"/>
        <v>98075.834845716861</v>
      </c>
      <c r="AI255" s="28">
        <f t="shared" si="502"/>
        <v>98075.834845716861</v>
      </c>
      <c r="AJ255" s="28">
        <f t="shared" si="502"/>
        <v>98075.834845716861</v>
      </c>
      <c r="AK255" s="28">
        <f t="shared" si="502"/>
        <v>98075.834845716861</v>
      </c>
      <c r="AL255" s="28">
        <f t="shared" si="502"/>
        <v>98075.834845716861</v>
      </c>
      <c r="AM255" s="28">
        <f t="shared" si="502"/>
        <v>98075.834845716861</v>
      </c>
      <c r="AN255" s="28">
        <f t="shared" si="502"/>
        <v>98075.834845716861</v>
      </c>
      <c r="AO255" s="28">
        <f t="shared" si="502"/>
        <v>98075.834845716861</v>
      </c>
      <c r="AQ255" s="4"/>
      <c r="AR255" s="4"/>
      <c r="AS255" s="4"/>
      <c r="AU255" s="28">
        <f t="shared" ref="AU255:AW255" si="503">SUBTOTAL(9,AU252:AU254)</f>
        <v>3265.9253003623726</v>
      </c>
      <c r="AV255" s="28">
        <f t="shared" si="503"/>
        <v>3295.3480508160865</v>
      </c>
      <c r="AW255" s="28">
        <f t="shared" si="503"/>
        <v>29.422750453714343</v>
      </c>
      <c r="AX255" s="26"/>
      <c r="AY255" s="28">
        <f t="shared" ref="AY255:AZ255" si="504">SUBTOTAL(9,AY252:AY254)</f>
        <v>29.422691608213437</v>
      </c>
      <c r="AZ255" s="28">
        <f t="shared" si="504"/>
        <v>44.134037412320261</v>
      </c>
      <c r="BA255" s="1"/>
      <c r="BB255" s="27">
        <f t="shared" ref="BB255:BN255" si="505">SUBTOTAL(9,BB252:BB254)</f>
        <v>98075.834845716861</v>
      </c>
      <c r="BC255" s="28">
        <f t="shared" si="505"/>
        <v>98075.834845716861</v>
      </c>
      <c r="BD255" s="28">
        <f t="shared" si="505"/>
        <v>98075.834845716861</v>
      </c>
      <c r="BE255" s="28">
        <f t="shared" si="505"/>
        <v>98075.834845716861</v>
      </c>
      <c r="BF255" s="28">
        <f t="shared" si="505"/>
        <v>98075.834845716861</v>
      </c>
      <c r="BG255" s="28">
        <f t="shared" si="505"/>
        <v>98075.834845716861</v>
      </c>
      <c r="BH255" s="28">
        <f t="shared" si="505"/>
        <v>98075.834845716861</v>
      </c>
      <c r="BI255" s="28">
        <f t="shared" si="505"/>
        <v>98075.834845716861</v>
      </c>
      <c r="BJ255" s="28">
        <f t="shared" si="505"/>
        <v>98075.834845716861</v>
      </c>
      <c r="BK255" s="28">
        <f t="shared" si="505"/>
        <v>98075.834845716861</v>
      </c>
      <c r="BL255" s="28">
        <f t="shared" si="505"/>
        <v>98075.834845716861</v>
      </c>
      <c r="BM255" s="28">
        <f t="shared" si="505"/>
        <v>98075.834845716861</v>
      </c>
      <c r="BN255" s="28">
        <f t="shared" si="505"/>
        <v>98075.834845716861</v>
      </c>
      <c r="BP255" s="4"/>
      <c r="BQ255" s="4"/>
      <c r="BR255" s="4"/>
      <c r="BT255" s="28">
        <f t="shared" ref="BT255:BV255" si="506">SUBTOTAL(9,BT252:BT254)</f>
        <v>3265.9253003623726</v>
      </c>
      <c r="BU255" s="28">
        <f t="shared" si="506"/>
        <v>3295.3480508160865</v>
      </c>
      <c r="BV255" s="28">
        <f t="shared" si="506"/>
        <v>29.422750453714343</v>
      </c>
      <c r="BW255" s="26"/>
      <c r="BX255" s="28">
        <f t="shared" ref="BX255:BY255" si="507">SUBTOTAL(9,BX252:BX254)</f>
        <v>29.422750453714343</v>
      </c>
      <c r="BY255" s="28">
        <f t="shared" si="507"/>
        <v>73.556758443284153</v>
      </c>
      <c r="BZ255" s="1"/>
    </row>
    <row r="256" spans="1:78" s="21" customFormat="1" x14ac:dyDescent="0.2">
      <c r="A256" s="21">
        <f t="shared" si="380"/>
        <v>250</v>
      </c>
      <c r="B256" s="1"/>
      <c r="C256" s="22"/>
      <c r="D256" s="24"/>
      <c r="R256" s="25"/>
      <c r="S256" s="4"/>
      <c r="T256" s="4"/>
      <c r="Y256" s="26"/>
      <c r="AC256" s="24"/>
      <c r="AQ256" s="25"/>
      <c r="AR256" s="4"/>
      <c r="AS256" s="4"/>
      <c r="AX256" s="26"/>
      <c r="BA256" s="1"/>
      <c r="BB256" s="24"/>
      <c r="BP256" s="25"/>
      <c r="BQ256" s="4"/>
      <c r="BR256" s="4"/>
      <c r="BW256" s="26"/>
      <c r="BZ256" s="1"/>
    </row>
    <row r="257" spans="1:78" s="21" customFormat="1" x14ac:dyDescent="0.2">
      <c r="A257" s="21">
        <f t="shared" si="380"/>
        <v>251</v>
      </c>
      <c r="B257" s="1" t="s">
        <v>229</v>
      </c>
      <c r="C257" s="22"/>
      <c r="D257" s="24">
        <v>6931.89</v>
      </c>
      <c r="E257" s="21">
        <v>6931.89</v>
      </c>
      <c r="F257" s="21">
        <v>6931.89</v>
      </c>
      <c r="G257" s="21">
        <v>6931.89</v>
      </c>
      <c r="H257" s="21">
        <v>6931.89</v>
      </c>
      <c r="I257" s="21">
        <v>6931.89</v>
      </c>
      <c r="J257" s="21">
        <v>6931.89</v>
      </c>
      <c r="K257" s="21">
        <v>6931.89</v>
      </c>
      <c r="L257" s="21">
        <v>6931.89</v>
      </c>
      <c r="M257" s="21">
        <v>6931.89</v>
      </c>
      <c r="N257" s="21">
        <v>6931.89</v>
      </c>
      <c r="O257" s="21">
        <v>6931.89</v>
      </c>
      <c r="P257" s="21">
        <v>6931.89</v>
      </c>
      <c r="R257" s="25">
        <v>3.3300000000000003E-2</v>
      </c>
      <c r="S257" s="4">
        <v>3.2400000000000005E-2</v>
      </c>
      <c r="T257" s="4">
        <f t="shared" ref="T257:T259" si="508">+S257-R257</f>
        <v>-8.9999999999999802E-4</v>
      </c>
      <c r="V257" s="21" cm="1">
        <f t="array" ref="V257">SUMPRODUCT(D257:O257*R257/12)</f>
        <v>230.83193700000004</v>
      </c>
      <c r="W257" s="21" cm="1">
        <f t="array" ref="W257">SUMPRODUCT(D257:O257*S257/12)</f>
        <v>224.59323600000005</v>
      </c>
      <c r="X257" s="21">
        <f>+W257-V257</f>
        <v>-6.2387009999999918</v>
      </c>
      <c r="Y257" s="26">
        <v>0.99999800000000005</v>
      </c>
      <c r="Z257" s="21">
        <f>+Y257*X257</f>
        <v>-6.2386885225979922</v>
      </c>
      <c r="AA257" s="21">
        <f>(D257*T257*12+E257*T257*11+F257*T257*10+G257*T257*9+H257*T257*8+I257*T257*7+J257*T257*6+K257*T257*5+L257*T257*4+M257*T257*3+N257*T257*2+O257*T257*1)/12/13*Y257</f>
        <v>-3.1193442612989939</v>
      </c>
      <c r="AC257" s="24">
        <v>6931.89</v>
      </c>
      <c r="AD257" s="21">
        <v>6931.89</v>
      </c>
      <c r="AE257" s="21">
        <v>6931.89</v>
      </c>
      <c r="AF257" s="21">
        <v>6931.89</v>
      </c>
      <c r="AG257" s="21">
        <v>6931.89</v>
      </c>
      <c r="AH257" s="21">
        <v>6931.89</v>
      </c>
      <c r="AI257" s="21">
        <v>6931.89</v>
      </c>
      <c r="AJ257" s="21">
        <v>6931.89</v>
      </c>
      <c r="AK257" s="21">
        <v>6931.89</v>
      </c>
      <c r="AL257" s="21">
        <v>6931.89</v>
      </c>
      <c r="AM257" s="21">
        <v>6931.89</v>
      </c>
      <c r="AN257" s="21">
        <v>6931.89</v>
      </c>
      <c r="AO257" s="21">
        <v>6931.89</v>
      </c>
      <c r="AQ257" s="25">
        <v>3.3300000000000003E-2</v>
      </c>
      <c r="AR257" s="4">
        <v>3.2400000000000005E-2</v>
      </c>
      <c r="AS257" s="4">
        <f t="shared" ref="AS257:AS259" si="509">+AR257-AQ257</f>
        <v>-8.9999999999999802E-4</v>
      </c>
      <c r="AU257" s="21" cm="1">
        <f t="array" ref="AU257">SUMPRODUCT(AC257:AN257*AQ257/12)</f>
        <v>230.83193700000004</v>
      </c>
      <c r="AV257" s="21" cm="1">
        <f t="array" ref="AV257">SUMPRODUCT(AC257:AN257*AR257/12)</f>
        <v>224.59323600000005</v>
      </c>
      <c r="AW257" s="21">
        <f>+AV257-AU257</f>
        <v>-6.2387009999999918</v>
      </c>
      <c r="AX257" s="26">
        <v>0.99999800000000005</v>
      </c>
      <c r="AY257" s="21">
        <f>+AX257*AW257</f>
        <v>-6.2386885225979922</v>
      </c>
      <c r="AZ257" s="21">
        <f>(AC257*AS257*12+AD257*AS257*11+AE257*AS257*10+AF257*AS257*9+AG257*AS257*8+AH257*AS257*7+AI257*AS257*6+AJ257*AS257*5+AK257*AS257*4+AL257*AS257*3+AM257*AS257*2+AN257*AS257*1)/12/13*AX257+Z257</f>
        <v>-9.3580327838969861</v>
      </c>
      <c r="BA257" s="1"/>
      <c r="BB257" s="24">
        <v>6931.89</v>
      </c>
      <c r="BC257" s="21">
        <v>6931.89</v>
      </c>
      <c r="BD257" s="21">
        <v>6931.89</v>
      </c>
      <c r="BE257" s="21">
        <v>6931.89</v>
      </c>
      <c r="BF257" s="21">
        <v>6931.89</v>
      </c>
      <c r="BG257" s="21">
        <v>6931.89</v>
      </c>
      <c r="BH257" s="21">
        <v>6931.89</v>
      </c>
      <c r="BI257" s="21">
        <v>6931.89</v>
      </c>
      <c r="BJ257" s="21">
        <v>6931.89</v>
      </c>
      <c r="BK257" s="21">
        <v>6931.89</v>
      </c>
      <c r="BL257" s="21">
        <v>6931.89</v>
      </c>
      <c r="BM257" s="21">
        <v>6931.89</v>
      </c>
      <c r="BN257" s="21">
        <v>6931.89</v>
      </c>
      <c r="BP257" s="25">
        <v>3.3300000000000003E-2</v>
      </c>
      <c r="BQ257" s="4">
        <v>3.2400000000000005E-2</v>
      </c>
      <c r="BR257" s="4">
        <f t="shared" ref="BR257:BR259" si="510">+BQ257-BP257</f>
        <v>-8.9999999999999802E-4</v>
      </c>
      <c r="BT257" s="21" cm="1">
        <f t="array" ref="BT257">SUMPRODUCT(BB257:BM257*BP257/12)</f>
        <v>230.83193700000004</v>
      </c>
      <c r="BU257" s="21" cm="1">
        <f t="array" ref="BU257">SUMPRODUCT(BB257:BM257*BQ257/12)</f>
        <v>224.59323600000005</v>
      </c>
      <c r="BV257" s="21">
        <f>+BU257-BT257</f>
        <v>-6.2387009999999918</v>
      </c>
      <c r="BW257" s="26">
        <v>1</v>
      </c>
      <c r="BX257" s="21">
        <f>+BW257*BV257</f>
        <v>-6.2387009999999918</v>
      </c>
      <c r="BY257" s="21">
        <f>(BB257*BR257*12+BC257*BR257*11+BD257*BR257*10+BE257*BR257*9+BF257*BR257*8+BG257*BR257*7+BH257*BR257*6+BI257*BR257*5+BJ257*BR257*4+BK257*BR257*3+BL257*BR257*2+BM257*BR257*1)/12/13*BW257+AY257+Z257</f>
        <v>-15.596727545195979</v>
      </c>
      <c r="BZ257" s="1"/>
    </row>
    <row r="258" spans="1:78" s="21" customFormat="1" x14ac:dyDescent="0.2">
      <c r="A258" s="21">
        <f t="shared" si="380"/>
        <v>252</v>
      </c>
      <c r="B258" s="1" t="s">
        <v>230</v>
      </c>
      <c r="C258" s="22"/>
      <c r="D258" s="24">
        <v>83728.38</v>
      </c>
      <c r="E258" s="21">
        <v>83728.38</v>
      </c>
      <c r="F258" s="21">
        <v>83728.38</v>
      </c>
      <c r="G258" s="21">
        <v>83728.38</v>
      </c>
      <c r="H258" s="21">
        <v>83728.38</v>
      </c>
      <c r="I258" s="21">
        <v>83728.38</v>
      </c>
      <c r="J258" s="21">
        <v>83728.38</v>
      </c>
      <c r="K258" s="21">
        <v>83728.38</v>
      </c>
      <c r="L258" s="21">
        <v>83728.38</v>
      </c>
      <c r="M258" s="21">
        <v>83728.38</v>
      </c>
      <c r="N258" s="21">
        <v>83728.38</v>
      </c>
      <c r="O258" s="21">
        <v>83728.38</v>
      </c>
      <c r="P258" s="21">
        <v>83728.38</v>
      </c>
      <c r="R258" s="25">
        <v>3.3300000000000003E-2</v>
      </c>
      <c r="S258" s="4">
        <v>3.39E-2</v>
      </c>
      <c r="T258" s="4">
        <f t="shared" si="508"/>
        <v>5.9999999999999637E-4</v>
      </c>
      <c r="V258" s="21" cm="1">
        <f t="array" ref="V258">SUMPRODUCT(D258:O258*R258/12)</f>
        <v>2788.1550540000007</v>
      </c>
      <c r="W258" s="21" cm="1">
        <f t="array" ref="W258">SUMPRODUCT(D258:O258*S258/12)</f>
        <v>2838.3920819999998</v>
      </c>
      <c r="X258" s="21">
        <f>+W258-V258</f>
        <v>50.2370279999991</v>
      </c>
      <c r="Y258" s="26">
        <v>0.99999800000000005</v>
      </c>
      <c r="Z258" s="21">
        <f>+Y258*X258</f>
        <v>50.236927525943102</v>
      </c>
      <c r="AA258" s="21">
        <f>(D258*T258*12+E258*T258*11+F258*T258*10+G258*T258*9+H258*T258*8+I258*T258*7+J258*T258*6+K258*T258*5+L258*T258*4+M258*T258*3+N258*T258*2+O258*T258*1)/12/13*Y258</f>
        <v>25.118463762971853</v>
      </c>
      <c r="AC258" s="24">
        <v>83728.38</v>
      </c>
      <c r="AD258" s="21">
        <v>83728.38</v>
      </c>
      <c r="AE258" s="21">
        <v>83728.38</v>
      </c>
      <c r="AF258" s="21">
        <v>83728.38</v>
      </c>
      <c r="AG258" s="21">
        <v>83728.38</v>
      </c>
      <c r="AH258" s="21">
        <v>83728.38</v>
      </c>
      <c r="AI258" s="21">
        <v>83728.38</v>
      </c>
      <c r="AJ258" s="21">
        <v>83728.38</v>
      </c>
      <c r="AK258" s="21">
        <v>83728.38</v>
      </c>
      <c r="AL258" s="21">
        <v>83728.38</v>
      </c>
      <c r="AM258" s="21">
        <v>83728.38</v>
      </c>
      <c r="AN258" s="21">
        <v>83728.38</v>
      </c>
      <c r="AO258" s="21">
        <v>83728.38</v>
      </c>
      <c r="AQ258" s="25">
        <v>3.3300000000000003E-2</v>
      </c>
      <c r="AR258" s="4">
        <v>3.39E-2</v>
      </c>
      <c r="AS258" s="4">
        <f t="shared" si="509"/>
        <v>5.9999999999999637E-4</v>
      </c>
      <c r="AU258" s="21" cm="1">
        <f t="array" ref="AU258">SUMPRODUCT(AC258:AN258*AQ258/12)</f>
        <v>2788.1550540000007</v>
      </c>
      <c r="AV258" s="21" cm="1">
        <f t="array" ref="AV258">SUMPRODUCT(AC258:AN258*AR258/12)</f>
        <v>2838.3920819999998</v>
      </c>
      <c r="AW258" s="21">
        <f>+AV258-AU258</f>
        <v>50.2370279999991</v>
      </c>
      <c r="AX258" s="26">
        <v>0.99999800000000005</v>
      </c>
      <c r="AY258" s="21">
        <f>+AX258*AW258</f>
        <v>50.236927525943102</v>
      </c>
      <c r="AZ258" s="21">
        <f>(AC258*AS258*12+AD258*AS258*11+AE258*AS258*10+AF258*AS258*9+AG258*AS258*8+AH258*AS258*7+AI258*AS258*6+AJ258*AS258*5+AK258*AS258*4+AL258*AS258*3+AM258*AS258*2+AN258*AS258*1)/12/13*AX258+Z258</f>
        <v>75.355391288914959</v>
      </c>
      <c r="BA258" s="1"/>
      <c r="BB258" s="24">
        <v>83728.38</v>
      </c>
      <c r="BC258" s="21">
        <v>83728.38</v>
      </c>
      <c r="BD258" s="21">
        <v>83728.38</v>
      </c>
      <c r="BE258" s="21">
        <v>83728.38</v>
      </c>
      <c r="BF258" s="21">
        <v>83728.38</v>
      </c>
      <c r="BG258" s="21">
        <v>83728.38</v>
      </c>
      <c r="BH258" s="21">
        <v>83728.38</v>
      </c>
      <c r="BI258" s="21">
        <v>83728.38</v>
      </c>
      <c r="BJ258" s="21">
        <v>83728.38</v>
      </c>
      <c r="BK258" s="21">
        <v>83728.38</v>
      </c>
      <c r="BL258" s="21">
        <v>83728.38</v>
      </c>
      <c r="BM258" s="21">
        <v>83728.38</v>
      </c>
      <c r="BN258" s="21">
        <v>83728.38</v>
      </c>
      <c r="BP258" s="25">
        <v>3.3300000000000003E-2</v>
      </c>
      <c r="BQ258" s="4">
        <v>3.39E-2</v>
      </c>
      <c r="BR258" s="4">
        <f t="shared" si="510"/>
        <v>5.9999999999999637E-4</v>
      </c>
      <c r="BT258" s="21" cm="1">
        <f t="array" ref="BT258">SUMPRODUCT(BB258:BM258*BP258/12)</f>
        <v>2788.1550540000007</v>
      </c>
      <c r="BU258" s="21" cm="1">
        <f t="array" ref="BU258">SUMPRODUCT(BB258:BM258*BQ258/12)</f>
        <v>2838.3920819999998</v>
      </c>
      <c r="BV258" s="21">
        <f>+BU258-BT258</f>
        <v>50.2370279999991</v>
      </c>
      <c r="BW258" s="26">
        <v>1</v>
      </c>
      <c r="BX258" s="21">
        <f>+BW258*BV258</f>
        <v>50.2370279999991</v>
      </c>
      <c r="BY258" s="21">
        <f>(BB258*BR258*12+BC258*BR258*11+BD258*BR258*10+BE258*BR258*9+BF258*BR258*8+BG258*BR258*7+BH258*BR258*6+BI258*BR258*5+BJ258*BR258*4+BK258*BR258*3+BL258*BR258*2+BM258*BR258*1)/12/13*BW258+AY258+Z258</f>
        <v>125.59236905188605</v>
      </c>
      <c r="BZ258" s="1"/>
    </row>
    <row r="259" spans="1:78" s="21" customFormat="1" x14ac:dyDescent="0.2">
      <c r="A259" s="21">
        <f t="shared" si="380"/>
        <v>253</v>
      </c>
      <c r="B259" s="1" t="s">
        <v>231</v>
      </c>
      <c r="C259" s="22"/>
      <c r="D259" s="24">
        <v>7251.59</v>
      </c>
      <c r="E259" s="21">
        <v>7251.59</v>
      </c>
      <c r="F259" s="21">
        <v>7251.59</v>
      </c>
      <c r="G259" s="21">
        <v>7251.59</v>
      </c>
      <c r="H259" s="21">
        <v>7251.59</v>
      </c>
      <c r="I259" s="21">
        <v>7251.59</v>
      </c>
      <c r="J259" s="21">
        <v>7251.59</v>
      </c>
      <c r="K259" s="21">
        <v>7251.59</v>
      </c>
      <c r="L259" s="21">
        <v>7251.59</v>
      </c>
      <c r="M259" s="21">
        <v>7251.59</v>
      </c>
      <c r="N259" s="21">
        <v>7251.59</v>
      </c>
      <c r="O259" s="21">
        <v>7251.59</v>
      </c>
      <c r="P259" s="21">
        <v>7251.59</v>
      </c>
      <c r="R259" s="25">
        <v>3.3300000000000003E-2</v>
      </c>
      <c r="S259" s="4">
        <v>3.2400000000000005E-2</v>
      </c>
      <c r="T259" s="4">
        <f t="shared" si="508"/>
        <v>-8.9999999999999802E-4</v>
      </c>
      <c r="V259" s="21" cm="1">
        <f t="array" ref="V259">SUMPRODUCT(D259:O259*R259/12)</f>
        <v>241.47794700000006</v>
      </c>
      <c r="W259" s="21" cm="1">
        <f t="array" ref="W259">SUMPRODUCT(D259:O259*S259/12)</f>
        <v>234.95151600000005</v>
      </c>
      <c r="X259" s="21">
        <f>+W259-V259</f>
        <v>-6.5264310000000023</v>
      </c>
      <c r="Y259" s="26">
        <v>0.99999800000000005</v>
      </c>
      <c r="Z259" s="21">
        <f>+Y259*X259</f>
        <v>-6.5264179471380031</v>
      </c>
      <c r="AA259" s="21">
        <f>(D259*T259*12+E259*T259*11+F259*T259*10+G259*T259*9+H259*T259*8+I259*T259*7+J259*T259*6+K259*T259*5+L259*T259*4+M259*T259*3+N259*T259*2+O259*T259*1)/12/13*Y259</f>
        <v>-3.2632089735689935</v>
      </c>
      <c r="AC259" s="24">
        <v>7251.59</v>
      </c>
      <c r="AD259" s="21">
        <v>7251.59</v>
      </c>
      <c r="AE259" s="21">
        <v>7251.59</v>
      </c>
      <c r="AF259" s="21">
        <v>7251.59</v>
      </c>
      <c r="AG259" s="21">
        <v>7251.59</v>
      </c>
      <c r="AH259" s="21">
        <v>7251.59</v>
      </c>
      <c r="AI259" s="21">
        <v>7251.59</v>
      </c>
      <c r="AJ259" s="21">
        <v>7251.59</v>
      </c>
      <c r="AK259" s="21">
        <v>7251.59</v>
      </c>
      <c r="AL259" s="21">
        <v>7251.59</v>
      </c>
      <c r="AM259" s="21">
        <v>7251.59</v>
      </c>
      <c r="AN259" s="21">
        <v>7251.59</v>
      </c>
      <c r="AO259" s="21">
        <v>7251.59</v>
      </c>
      <c r="AQ259" s="25">
        <v>3.3300000000000003E-2</v>
      </c>
      <c r="AR259" s="4">
        <v>3.2400000000000005E-2</v>
      </c>
      <c r="AS259" s="4">
        <f t="shared" si="509"/>
        <v>-8.9999999999999802E-4</v>
      </c>
      <c r="AU259" s="21" cm="1">
        <f t="array" ref="AU259">SUMPRODUCT(AC259:AN259*AQ259/12)</f>
        <v>241.47794700000006</v>
      </c>
      <c r="AV259" s="21" cm="1">
        <f t="array" ref="AV259">SUMPRODUCT(AC259:AN259*AR259/12)</f>
        <v>234.95151600000005</v>
      </c>
      <c r="AW259" s="21">
        <f>+AV259-AU259</f>
        <v>-6.5264310000000023</v>
      </c>
      <c r="AX259" s="26">
        <v>0.99999800000000005</v>
      </c>
      <c r="AY259" s="21">
        <f>+AX259*AW259</f>
        <v>-6.5264179471380031</v>
      </c>
      <c r="AZ259" s="21">
        <f>(AC259*AS259*12+AD259*AS259*11+AE259*AS259*10+AF259*AS259*9+AG259*AS259*8+AH259*AS259*7+AI259*AS259*6+AJ259*AS259*5+AK259*AS259*4+AL259*AS259*3+AM259*AS259*2+AN259*AS259*1)/12/13*AX259+Z259</f>
        <v>-9.789626920706997</v>
      </c>
      <c r="BA259" s="1"/>
      <c r="BB259" s="24">
        <v>7251.59</v>
      </c>
      <c r="BC259" s="21">
        <v>7251.59</v>
      </c>
      <c r="BD259" s="21">
        <v>7251.59</v>
      </c>
      <c r="BE259" s="21">
        <v>7251.59</v>
      </c>
      <c r="BF259" s="21">
        <v>7251.59</v>
      </c>
      <c r="BG259" s="21">
        <v>7251.59</v>
      </c>
      <c r="BH259" s="21">
        <v>7251.59</v>
      </c>
      <c r="BI259" s="21">
        <v>7251.59</v>
      </c>
      <c r="BJ259" s="21">
        <v>7251.59</v>
      </c>
      <c r="BK259" s="21">
        <v>7251.59</v>
      </c>
      <c r="BL259" s="21">
        <v>7251.59</v>
      </c>
      <c r="BM259" s="21">
        <v>7251.59</v>
      </c>
      <c r="BN259" s="21">
        <v>7251.59</v>
      </c>
      <c r="BP259" s="25">
        <v>3.3300000000000003E-2</v>
      </c>
      <c r="BQ259" s="4">
        <v>3.2400000000000005E-2</v>
      </c>
      <c r="BR259" s="4">
        <f t="shared" si="510"/>
        <v>-8.9999999999999802E-4</v>
      </c>
      <c r="BT259" s="21" cm="1">
        <f t="array" ref="BT259">SUMPRODUCT(BB259:BM259*BP259/12)</f>
        <v>241.47794700000006</v>
      </c>
      <c r="BU259" s="21" cm="1">
        <f t="array" ref="BU259">SUMPRODUCT(BB259:BM259*BQ259/12)</f>
        <v>234.95151600000005</v>
      </c>
      <c r="BV259" s="21">
        <f>+BU259-BT259</f>
        <v>-6.5264310000000023</v>
      </c>
      <c r="BW259" s="26">
        <v>1</v>
      </c>
      <c r="BX259" s="21">
        <f>+BW259*BV259</f>
        <v>-6.5264310000000023</v>
      </c>
      <c r="BY259" s="21">
        <f>(BB259*BR259*12+BC259*BR259*11+BD259*BR259*10+BE259*BR259*9+BF259*BR259*8+BG259*BR259*7+BH259*BR259*6+BI259*BR259*5+BJ259*BR259*4+BK259*BR259*3+BL259*BR259*2+BM259*BR259*1)/12/13*BW259+AY259+Z259</f>
        <v>-16.316051394275998</v>
      </c>
      <c r="BZ259" s="1"/>
    </row>
    <row r="260" spans="1:78" s="21" customFormat="1" x14ac:dyDescent="0.2">
      <c r="A260" s="21">
        <f t="shared" si="380"/>
        <v>254</v>
      </c>
      <c r="B260" s="21" t="s">
        <v>232</v>
      </c>
      <c r="C260" s="22"/>
      <c r="D260" s="27">
        <f>SUBTOTAL(9,D257:D259)</f>
        <v>97911.86</v>
      </c>
      <c r="E260" s="28">
        <f t="shared" ref="E260:P260" si="511">SUBTOTAL(9,E257:E259)</f>
        <v>97911.86</v>
      </c>
      <c r="F260" s="28">
        <f t="shared" si="511"/>
        <v>97911.86</v>
      </c>
      <c r="G260" s="28">
        <f t="shared" si="511"/>
        <v>97911.86</v>
      </c>
      <c r="H260" s="28">
        <f t="shared" si="511"/>
        <v>97911.86</v>
      </c>
      <c r="I260" s="28">
        <f t="shared" si="511"/>
        <v>97911.86</v>
      </c>
      <c r="J260" s="28">
        <f t="shared" si="511"/>
        <v>97911.86</v>
      </c>
      <c r="K260" s="28">
        <f t="shared" si="511"/>
        <v>97911.86</v>
      </c>
      <c r="L260" s="28">
        <f t="shared" si="511"/>
        <v>97911.86</v>
      </c>
      <c r="M260" s="28">
        <f t="shared" si="511"/>
        <v>97911.86</v>
      </c>
      <c r="N260" s="28">
        <f t="shared" si="511"/>
        <v>97911.86</v>
      </c>
      <c r="O260" s="28">
        <f t="shared" si="511"/>
        <v>97911.86</v>
      </c>
      <c r="P260" s="28">
        <f t="shared" si="511"/>
        <v>97911.86</v>
      </c>
      <c r="R260" s="4"/>
      <c r="S260" s="4"/>
      <c r="T260" s="4"/>
      <c r="V260" s="28">
        <f t="shared" ref="V260:X260" si="512">SUBTOTAL(9,V257:V259)</f>
        <v>3260.4649380000005</v>
      </c>
      <c r="W260" s="28">
        <f t="shared" si="512"/>
        <v>3297.9368340000001</v>
      </c>
      <c r="X260" s="28">
        <f t="shared" si="512"/>
        <v>37.471895999999106</v>
      </c>
      <c r="Y260" s="26"/>
      <c r="Z260" s="28">
        <f t="shared" ref="Z260:AA260" si="513">SUBTOTAL(9,Z257:Z259)</f>
        <v>37.471821056207112</v>
      </c>
      <c r="AA260" s="28">
        <f t="shared" si="513"/>
        <v>18.735910528103865</v>
      </c>
      <c r="AC260" s="27">
        <f t="shared" ref="AC260:AO260" si="514">SUBTOTAL(9,AC257:AC259)</f>
        <v>97911.86</v>
      </c>
      <c r="AD260" s="28">
        <f t="shared" si="514"/>
        <v>97911.86</v>
      </c>
      <c r="AE260" s="28">
        <f t="shared" si="514"/>
        <v>97911.86</v>
      </c>
      <c r="AF260" s="28">
        <f t="shared" si="514"/>
        <v>97911.86</v>
      </c>
      <c r="AG260" s="28">
        <f t="shared" si="514"/>
        <v>97911.86</v>
      </c>
      <c r="AH260" s="28">
        <f t="shared" si="514"/>
        <v>97911.86</v>
      </c>
      <c r="AI260" s="28">
        <f t="shared" si="514"/>
        <v>97911.86</v>
      </c>
      <c r="AJ260" s="28">
        <f t="shared" si="514"/>
        <v>97911.86</v>
      </c>
      <c r="AK260" s="28">
        <f t="shared" si="514"/>
        <v>97911.86</v>
      </c>
      <c r="AL260" s="28">
        <f t="shared" si="514"/>
        <v>97911.86</v>
      </c>
      <c r="AM260" s="28">
        <f t="shared" si="514"/>
        <v>97911.86</v>
      </c>
      <c r="AN260" s="28">
        <f t="shared" si="514"/>
        <v>97911.86</v>
      </c>
      <c r="AO260" s="28">
        <f t="shared" si="514"/>
        <v>97911.86</v>
      </c>
      <c r="AQ260" s="4"/>
      <c r="AR260" s="4"/>
      <c r="AS260" s="4"/>
      <c r="AU260" s="28">
        <f t="shared" ref="AU260:AW260" si="515">SUBTOTAL(9,AU257:AU259)</f>
        <v>3260.4649380000005</v>
      </c>
      <c r="AV260" s="28">
        <f t="shared" si="515"/>
        <v>3297.9368340000001</v>
      </c>
      <c r="AW260" s="28">
        <f t="shared" si="515"/>
        <v>37.471895999999106</v>
      </c>
      <c r="AX260" s="26"/>
      <c r="AY260" s="28">
        <f t="shared" ref="AY260:AZ260" si="516">SUBTOTAL(9,AY257:AY259)</f>
        <v>37.471821056207112</v>
      </c>
      <c r="AZ260" s="28">
        <f t="shared" si="516"/>
        <v>56.207731584310977</v>
      </c>
      <c r="BA260" s="1"/>
      <c r="BB260" s="27">
        <f t="shared" ref="BB260:BN260" si="517">SUBTOTAL(9,BB257:BB259)</f>
        <v>97911.86</v>
      </c>
      <c r="BC260" s="28">
        <f t="shared" si="517"/>
        <v>97911.86</v>
      </c>
      <c r="BD260" s="28">
        <f t="shared" si="517"/>
        <v>97911.86</v>
      </c>
      <c r="BE260" s="28">
        <f t="shared" si="517"/>
        <v>97911.86</v>
      </c>
      <c r="BF260" s="28">
        <f t="shared" si="517"/>
        <v>97911.86</v>
      </c>
      <c r="BG260" s="28">
        <f t="shared" si="517"/>
        <v>97911.86</v>
      </c>
      <c r="BH260" s="28">
        <f t="shared" si="517"/>
        <v>97911.86</v>
      </c>
      <c r="BI260" s="28">
        <f t="shared" si="517"/>
        <v>97911.86</v>
      </c>
      <c r="BJ260" s="28">
        <f t="shared" si="517"/>
        <v>97911.86</v>
      </c>
      <c r="BK260" s="28">
        <f t="shared" si="517"/>
        <v>97911.86</v>
      </c>
      <c r="BL260" s="28">
        <f t="shared" si="517"/>
        <v>97911.86</v>
      </c>
      <c r="BM260" s="28">
        <f t="shared" si="517"/>
        <v>97911.86</v>
      </c>
      <c r="BN260" s="28">
        <f t="shared" si="517"/>
        <v>97911.86</v>
      </c>
      <c r="BP260" s="4"/>
      <c r="BQ260" s="4"/>
      <c r="BR260" s="4"/>
      <c r="BT260" s="28">
        <f t="shared" ref="BT260:BV260" si="518">SUBTOTAL(9,BT257:BT259)</f>
        <v>3260.4649380000005</v>
      </c>
      <c r="BU260" s="28">
        <f t="shared" si="518"/>
        <v>3297.9368340000001</v>
      </c>
      <c r="BV260" s="28">
        <f t="shared" si="518"/>
        <v>37.471895999999106</v>
      </c>
      <c r="BW260" s="26"/>
      <c r="BX260" s="28">
        <f t="shared" ref="BX260:BY260" si="519">SUBTOTAL(9,BX257:BX259)</f>
        <v>37.471895999999106</v>
      </c>
      <c r="BY260" s="28">
        <f t="shared" si="519"/>
        <v>93.679590112414076</v>
      </c>
      <c r="BZ260" s="1"/>
    </row>
    <row r="261" spans="1:78" s="21" customFormat="1" x14ac:dyDescent="0.2">
      <c r="A261" s="21">
        <f t="shared" si="380"/>
        <v>255</v>
      </c>
      <c r="B261" s="1"/>
      <c r="C261" s="22"/>
      <c r="D261" s="24"/>
      <c r="R261" s="25"/>
      <c r="S261" s="4"/>
      <c r="T261" s="4"/>
      <c r="Y261" s="26"/>
      <c r="AC261" s="24"/>
      <c r="AQ261" s="25"/>
      <c r="AR261" s="4"/>
      <c r="AS261" s="4"/>
      <c r="AX261" s="26"/>
      <c r="BA261" s="1"/>
      <c r="BB261" s="24"/>
      <c r="BP261" s="25"/>
      <c r="BQ261" s="4"/>
      <c r="BR261" s="4"/>
      <c r="BW261" s="26"/>
      <c r="BZ261" s="1"/>
    </row>
    <row r="262" spans="1:78" s="21" customFormat="1" ht="15.75" customHeight="1" x14ac:dyDescent="0.2">
      <c r="A262" s="21">
        <f t="shared" si="380"/>
        <v>256</v>
      </c>
      <c r="B262" s="1" t="s">
        <v>233</v>
      </c>
      <c r="C262" s="22"/>
      <c r="D262" s="24">
        <v>19.73</v>
      </c>
      <c r="E262" s="21">
        <v>19.73</v>
      </c>
      <c r="F262" s="21">
        <v>19.73</v>
      </c>
      <c r="G262" s="21">
        <v>19.73</v>
      </c>
      <c r="H262" s="21">
        <v>19.73</v>
      </c>
      <c r="I262" s="21">
        <v>19.73</v>
      </c>
      <c r="J262" s="21">
        <v>19.73</v>
      </c>
      <c r="K262" s="21">
        <v>19.73</v>
      </c>
      <c r="L262" s="21">
        <v>19.73</v>
      </c>
      <c r="M262" s="21">
        <v>19.73</v>
      </c>
      <c r="N262" s="21">
        <v>19.73</v>
      </c>
      <c r="O262" s="21">
        <v>19.73</v>
      </c>
      <c r="P262" s="21">
        <v>19.73</v>
      </c>
      <c r="R262" s="25">
        <v>3.3300000000000003E-2</v>
      </c>
      <c r="S262" s="4">
        <v>3.3000000000000002E-2</v>
      </c>
      <c r="T262" s="4">
        <f t="shared" ref="T262:T265" si="520">+S262-R262</f>
        <v>-3.0000000000000165E-4</v>
      </c>
      <c r="V262" s="21" cm="1">
        <f t="array" ref="V262">SUMPRODUCT(D262:O262*R262/12)</f>
        <v>0.65700899999999995</v>
      </c>
      <c r="W262" s="21" cm="1">
        <f t="array" ref="W262">SUMPRODUCT(D262:O262*S262/12)</f>
        <v>0.65108999999999995</v>
      </c>
      <c r="X262" s="21">
        <f>+W262-V262</f>
        <v>-5.9190000000000076E-3</v>
      </c>
      <c r="Y262" s="26">
        <v>0.99999800000000005</v>
      </c>
      <c r="Z262" s="21">
        <f>+Y262*X262</f>
        <v>-5.9189881620000081E-3</v>
      </c>
      <c r="AA262" s="21">
        <f>(D262*T262*12+E262*T262*11+F262*T262*10+G262*T262*9+H262*T262*8+I262*T262*7+J262*T262*6+K262*T262*5+L262*T262*4+M262*T262*3+N262*T262*2+O262*T262*1)/12/13*Y262</f>
        <v>-2.9594940810000162E-3</v>
      </c>
      <c r="AC262" s="24">
        <v>19.73</v>
      </c>
      <c r="AD262" s="21">
        <v>19.73</v>
      </c>
      <c r="AE262" s="21">
        <v>19.73</v>
      </c>
      <c r="AF262" s="21">
        <v>19.73</v>
      </c>
      <c r="AG262" s="21">
        <v>19.73</v>
      </c>
      <c r="AH262" s="21">
        <v>19.73</v>
      </c>
      <c r="AI262" s="21">
        <v>19.73</v>
      </c>
      <c r="AJ262" s="21">
        <v>19.73</v>
      </c>
      <c r="AK262" s="21">
        <v>19.73</v>
      </c>
      <c r="AL262" s="21">
        <v>19.73</v>
      </c>
      <c r="AM262" s="21">
        <v>19.73</v>
      </c>
      <c r="AN262" s="21">
        <v>19.73</v>
      </c>
      <c r="AO262" s="21">
        <v>19.73</v>
      </c>
      <c r="AQ262" s="25">
        <v>3.3300000000000003E-2</v>
      </c>
      <c r="AR262" s="4">
        <v>3.3000000000000002E-2</v>
      </c>
      <c r="AS262" s="4">
        <f t="shared" ref="AS262:AS265" si="521">+AR262-AQ262</f>
        <v>-3.0000000000000165E-4</v>
      </c>
      <c r="AU262" s="21" cm="1">
        <f t="array" ref="AU262">SUMPRODUCT(AC262:AN262*AQ262/12)</f>
        <v>0.65700899999999995</v>
      </c>
      <c r="AV262" s="21" cm="1">
        <f t="array" ref="AV262">SUMPRODUCT(AC262:AN262*AR262/12)</f>
        <v>0.65108999999999995</v>
      </c>
      <c r="AW262" s="21">
        <f>+AV262-AU262</f>
        <v>-5.9190000000000076E-3</v>
      </c>
      <c r="AX262" s="26">
        <v>0.99999800000000005</v>
      </c>
      <c r="AY262" s="21">
        <f>+AX262*AW262</f>
        <v>-5.9189881620000081E-3</v>
      </c>
      <c r="AZ262" s="21">
        <f>(AC262*AS262*12+AD262*AS262*11+AE262*AS262*10+AF262*AS262*9+AG262*AS262*8+AH262*AS262*7+AI262*AS262*6+AJ262*AS262*5+AK262*AS262*4+AL262*AS262*3+AM262*AS262*2+AN262*AS262*1)/12/13*AX262+Z262</f>
        <v>-8.8784822430000247E-3</v>
      </c>
      <c r="BA262" s="1"/>
      <c r="BB262" s="24">
        <v>19.73</v>
      </c>
      <c r="BC262" s="21">
        <v>19.73</v>
      </c>
      <c r="BD262" s="21">
        <v>19.73</v>
      </c>
      <c r="BE262" s="21">
        <v>19.73</v>
      </c>
      <c r="BF262" s="21">
        <v>19.73</v>
      </c>
      <c r="BG262" s="21">
        <v>19.73</v>
      </c>
      <c r="BH262" s="21">
        <v>19.73</v>
      </c>
      <c r="BI262" s="21">
        <v>19.73</v>
      </c>
      <c r="BJ262" s="21">
        <v>19.73</v>
      </c>
      <c r="BK262" s="21">
        <v>19.73</v>
      </c>
      <c r="BL262" s="21">
        <v>19.73</v>
      </c>
      <c r="BM262" s="21">
        <v>19.73</v>
      </c>
      <c r="BN262" s="21">
        <v>19.73</v>
      </c>
      <c r="BP262" s="25">
        <v>3.3300000000000003E-2</v>
      </c>
      <c r="BQ262" s="4">
        <v>3.3000000000000002E-2</v>
      </c>
      <c r="BR262" s="4">
        <f t="shared" ref="BR262:BR265" si="522">+BQ262-BP262</f>
        <v>-3.0000000000000165E-4</v>
      </c>
      <c r="BT262" s="21" cm="1">
        <f t="array" ref="BT262">SUMPRODUCT(BB262:BM262*BP262/12)</f>
        <v>0.65700899999999995</v>
      </c>
      <c r="BU262" s="21" cm="1">
        <f t="array" ref="BU262">SUMPRODUCT(BB262:BM262*BQ262/12)</f>
        <v>0.65108999999999995</v>
      </c>
      <c r="BV262" s="21">
        <f>+BU262-BT262</f>
        <v>-5.9190000000000076E-3</v>
      </c>
      <c r="BW262" s="26">
        <v>1</v>
      </c>
      <c r="BX262" s="21">
        <f>+BW262*BV262</f>
        <v>-5.9190000000000076E-3</v>
      </c>
      <c r="BY262" s="21">
        <f>(BB262*BR262*12+BC262*BR262*11+BD262*BR262*10+BE262*BR262*9+BF262*BR262*8+BG262*BR262*7+BH262*BR262*6+BI262*BR262*5+BJ262*BR262*4+BK262*BR262*3+BL262*BR262*2+BM262*BR262*1)/12/13*BW262+AY262+Z262</f>
        <v>-1.4797476324000032E-2</v>
      </c>
      <c r="BZ262" s="1"/>
    </row>
    <row r="263" spans="1:78" s="21" customFormat="1" x14ac:dyDescent="0.2">
      <c r="A263" s="21">
        <f t="shared" ref="A263:A326" si="523">+A262+1</f>
        <v>257</v>
      </c>
      <c r="B263" s="1" t="s">
        <v>234</v>
      </c>
      <c r="C263" s="22"/>
      <c r="D263" s="24">
        <v>10043.4</v>
      </c>
      <c r="E263" s="21">
        <v>10043.4</v>
      </c>
      <c r="F263" s="21">
        <v>10043.4</v>
      </c>
      <c r="G263" s="21">
        <v>10043.4</v>
      </c>
      <c r="H263" s="21">
        <v>10043.4</v>
      </c>
      <c r="I263" s="21">
        <v>10043.4</v>
      </c>
      <c r="J263" s="21">
        <v>10043.4</v>
      </c>
      <c r="K263" s="21">
        <v>10043.4</v>
      </c>
      <c r="L263" s="21">
        <v>10043.4</v>
      </c>
      <c r="M263" s="21">
        <v>10043.4</v>
      </c>
      <c r="N263" s="21">
        <v>10043.4</v>
      </c>
      <c r="O263" s="21">
        <v>10043.4</v>
      </c>
      <c r="P263" s="21">
        <v>10043.4</v>
      </c>
      <c r="R263" s="25">
        <v>3.3300000000000003E-2</v>
      </c>
      <c r="S263" s="4">
        <v>3.2199999999999999E-2</v>
      </c>
      <c r="T263" s="4">
        <f t="shared" si="520"/>
        <v>-1.1000000000000038E-3</v>
      </c>
      <c r="V263" s="21" cm="1">
        <f t="array" ref="V263">SUMPRODUCT(D263:O263*R263/12)</f>
        <v>334.44521999999989</v>
      </c>
      <c r="W263" s="21" cm="1">
        <f t="array" ref="W263">SUMPRODUCT(D263:O263*S263/12)</f>
        <v>323.39748000000003</v>
      </c>
      <c r="X263" s="21">
        <f>+W263-V263</f>
        <v>-11.047739999999862</v>
      </c>
      <c r="Y263" s="26">
        <v>0.99999800000000005</v>
      </c>
      <c r="Z263" s="21">
        <f>+Y263*X263</f>
        <v>-11.047717904519864</v>
      </c>
      <c r="AA263" s="21">
        <f>(D263*T263*12+E263*T263*11+F263*T263*10+G263*T263*9+H263*T263*8+I263*T263*7+J263*T263*6+K263*T263*5+L263*T263*4+M263*T263*3+N263*T263*2+O263*T263*1)/12/13*Y263</f>
        <v>-5.5238589522600208</v>
      </c>
      <c r="AC263" s="24">
        <v>10043.4</v>
      </c>
      <c r="AD263" s="21">
        <v>10043.4</v>
      </c>
      <c r="AE263" s="21">
        <v>10043.4</v>
      </c>
      <c r="AF263" s="21">
        <v>10043.4</v>
      </c>
      <c r="AG263" s="21">
        <v>10043.4</v>
      </c>
      <c r="AH263" s="21">
        <v>10043.4</v>
      </c>
      <c r="AI263" s="21">
        <v>10043.4</v>
      </c>
      <c r="AJ263" s="21">
        <v>10043.4</v>
      </c>
      <c r="AK263" s="21">
        <v>10043.4</v>
      </c>
      <c r="AL263" s="21">
        <v>10043.4</v>
      </c>
      <c r="AM263" s="21">
        <v>10043.4</v>
      </c>
      <c r="AN263" s="21">
        <v>10043.4</v>
      </c>
      <c r="AO263" s="21">
        <v>10043.4</v>
      </c>
      <c r="AQ263" s="25">
        <v>3.3300000000000003E-2</v>
      </c>
      <c r="AR263" s="4">
        <v>3.2199999999999999E-2</v>
      </c>
      <c r="AS263" s="4">
        <f t="shared" si="521"/>
        <v>-1.1000000000000038E-3</v>
      </c>
      <c r="AU263" s="21" cm="1">
        <f t="array" ref="AU263">SUMPRODUCT(AC263:AN263*AQ263/12)</f>
        <v>334.44521999999989</v>
      </c>
      <c r="AV263" s="21" cm="1">
        <f t="array" ref="AV263">SUMPRODUCT(AC263:AN263*AR263/12)</f>
        <v>323.39748000000003</v>
      </c>
      <c r="AW263" s="21">
        <f>+AV263-AU263</f>
        <v>-11.047739999999862</v>
      </c>
      <c r="AX263" s="26">
        <v>0.99999800000000005</v>
      </c>
      <c r="AY263" s="21">
        <f>+AX263*AW263</f>
        <v>-11.047717904519864</v>
      </c>
      <c r="AZ263" s="21">
        <f>(AC263*AS263*12+AD263*AS263*11+AE263*AS263*10+AF263*AS263*9+AG263*AS263*8+AH263*AS263*7+AI263*AS263*6+AJ263*AS263*5+AK263*AS263*4+AL263*AS263*3+AM263*AS263*2+AN263*AS263*1)/12/13*AX263+Z263</f>
        <v>-16.571576856779885</v>
      </c>
      <c r="BA263" s="1"/>
      <c r="BB263" s="24">
        <v>10043.4</v>
      </c>
      <c r="BC263" s="21">
        <v>10043.4</v>
      </c>
      <c r="BD263" s="21">
        <v>10043.4</v>
      </c>
      <c r="BE263" s="21">
        <v>10043.4</v>
      </c>
      <c r="BF263" s="21">
        <v>10043.4</v>
      </c>
      <c r="BG263" s="21">
        <v>10043.4</v>
      </c>
      <c r="BH263" s="21">
        <v>10043.4</v>
      </c>
      <c r="BI263" s="21">
        <v>10043.4</v>
      </c>
      <c r="BJ263" s="21">
        <v>10043.4</v>
      </c>
      <c r="BK263" s="21">
        <v>10043.4</v>
      </c>
      <c r="BL263" s="21">
        <v>10043.4</v>
      </c>
      <c r="BM263" s="21">
        <v>10043.4</v>
      </c>
      <c r="BN263" s="21">
        <v>10043.4</v>
      </c>
      <c r="BP263" s="25">
        <v>3.3300000000000003E-2</v>
      </c>
      <c r="BQ263" s="4">
        <v>3.2199999999999999E-2</v>
      </c>
      <c r="BR263" s="4">
        <f t="shared" si="522"/>
        <v>-1.1000000000000038E-3</v>
      </c>
      <c r="BT263" s="21" cm="1">
        <f t="array" ref="BT263">SUMPRODUCT(BB263:BM263*BP263/12)</f>
        <v>334.44521999999989</v>
      </c>
      <c r="BU263" s="21" cm="1">
        <f t="array" ref="BU263">SUMPRODUCT(BB263:BM263*BQ263/12)</f>
        <v>323.39748000000003</v>
      </c>
      <c r="BV263" s="21">
        <f>+BU263-BT263</f>
        <v>-11.047739999999862</v>
      </c>
      <c r="BW263" s="26">
        <v>1</v>
      </c>
      <c r="BX263" s="21">
        <f>+BW263*BV263</f>
        <v>-11.047739999999862</v>
      </c>
      <c r="BY263" s="21">
        <f>(BB263*BR263*12+BC263*BR263*11+BD263*BR263*10+BE263*BR263*9+BF263*BR263*8+BG263*BR263*7+BH263*BR263*6+BI263*BR263*5+BJ263*BR263*4+BK263*BR263*3+BL263*BR263*2+BM263*BR263*1)/12/13*BW263+AY263+Z263</f>
        <v>-27.619305809039748</v>
      </c>
      <c r="BZ263" s="1"/>
    </row>
    <row r="264" spans="1:78" s="21" customFormat="1" x14ac:dyDescent="0.2">
      <c r="A264" s="21">
        <f t="shared" si="523"/>
        <v>258</v>
      </c>
      <c r="B264" s="1" t="s">
        <v>235</v>
      </c>
      <c r="C264" s="22"/>
      <c r="D264" s="24">
        <v>84537.37</v>
      </c>
      <c r="E264" s="21">
        <v>84537.37</v>
      </c>
      <c r="F264" s="21">
        <v>84537.37</v>
      </c>
      <c r="G264" s="21">
        <v>84537.37</v>
      </c>
      <c r="H264" s="21">
        <v>84537.37</v>
      </c>
      <c r="I264" s="21">
        <v>84537.37</v>
      </c>
      <c r="J264" s="21">
        <v>84537.37</v>
      </c>
      <c r="K264" s="21">
        <v>84537.37</v>
      </c>
      <c r="L264" s="21">
        <v>84537.37</v>
      </c>
      <c r="M264" s="21">
        <v>84537.37</v>
      </c>
      <c r="N264" s="21">
        <v>84537.37</v>
      </c>
      <c r="O264" s="21">
        <v>84537.37</v>
      </c>
      <c r="P264" s="21">
        <v>84537.37</v>
      </c>
      <c r="R264" s="25">
        <v>3.3300000000000003E-2</v>
      </c>
      <c r="S264" s="4">
        <v>3.3099999999999997E-2</v>
      </c>
      <c r="T264" s="4">
        <f t="shared" si="520"/>
        <v>-2.0000000000000573E-4</v>
      </c>
      <c r="V264" s="21" cm="1">
        <f t="array" ref="V264">SUMPRODUCT(D264:O264*R264/12)</f>
        <v>2815.0944210000002</v>
      </c>
      <c r="W264" s="21" cm="1">
        <f t="array" ref="W264">SUMPRODUCT(D264:O264*S264/12)</f>
        <v>2798.1869470000001</v>
      </c>
      <c r="X264" s="21">
        <f>+W264-V264</f>
        <v>-16.907474000000093</v>
      </c>
      <c r="Y264" s="26">
        <v>0.99999800000000005</v>
      </c>
      <c r="Z264" s="21">
        <f>+Y264*X264</f>
        <v>-16.907440185052092</v>
      </c>
      <c r="AA264" s="21">
        <f>(D264*T264*12+E264*T264*11+F264*T264*10+G264*T264*9+H264*T264*8+I264*T264*7+J264*T264*6+K264*T264*5+L264*T264*4+M264*T264*3+N264*T264*2+O264*T264*1)/12/13*Y264</f>
        <v>-8.4537200925262415</v>
      </c>
      <c r="AC264" s="24">
        <v>84537.37</v>
      </c>
      <c r="AD264" s="21">
        <v>84537.37</v>
      </c>
      <c r="AE264" s="21">
        <v>84537.37</v>
      </c>
      <c r="AF264" s="21">
        <v>84537.37</v>
      </c>
      <c r="AG264" s="21">
        <v>84537.37</v>
      </c>
      <c r="AH264" s="21">
        <v>84537.37</v>
      </c>
      <c r="AI264" s="21">
        <v>84537.37</v>
      </c>
      <c r="AJ264" s="21">
        <v>84537.37</v>
      </c>
      <c r="AK264" s="21">
        <v>84537.37</v>
      </c>
      <c r="AL264" s="21">
        <v>84537.37</v>
      </c>
      <c r="AM264" s="21">
        <v>84537.37</v>
      </c>
      <c r="AN264" s="21">
        <v>84537.37</v>
      </c>
      <c r="AO264" s="21">
        <v>84537.37</v>
      </c>
      <c r="AQ264" s="25">
        <v>3.3300000000000003E-2</v>
      </c>
      <c r="AR264" s="4">
        <v>3.3099999999999997E-2</v>
      </c>
      <c r="AS264" s="4">
        <f t="shared" si="521"/>
        <v>-2.0000000000000573E-4</v>
      </c>
      <c r="AU264" s="21" cm="1">
        <f t="array" ref="AU264">SUMPRODUCT(AC264:AN264*AQ264/12)</f>
        <v>2815.0944210000002</v>
      </c>
      <c r="AV264" s="21" cm="1">
        <f t="array" ref="AV264">SUMPRODUCT(AC264:AN264*AR264/12)</f>
        <v>2798.1869470000001</v>
      </c>
      <c r="AW264" s="21">
        <f>+AV264-AU264</f>
        <v>-16.907474000000093</v>
      </c>
      <c r="AX264" s="26">
        <v>0.99999800000000005</v>
      </c>
      <c r="AY264" s="21">
        <f>+AX264*AW264</f>
        <v>-16.907440185052092</v>
      </c>
      <c r="AZ264" s="21">
        <f>(AC264*AS264*12+AD264*AS264*11+AE264*AS264*10+AF264*AS264*9+AG264*AS264*8+AH264*AS264*7+AI264*AS264*6+AJ264*AS264*5+AK264*AS264*4+AL264*AS264*3+AM264*AS264*2+AN264*AS264*1)/12/13*AX264+Z264</f>
        <v>-25.361160277578335</v>
      </c>
      <c r="BA264" s="1"/>
      <c r="BB264" s="24">
        <v>84537.37</v>
      </c>
      <c r="BC264" s="21">
        <v>84537.37</v>
      </c>
      <c r="BD264" s="21">
        <v>84537.37</v>
      </c>
      <c r="BE264" s="21">
        <v>84537.37</v>
      </c>
      <c r="BF264" s="21">
        <v>84537.37</v>
      </c>
      <c r="BG264" s="21">
        <v>84537.37</v>
      </c>
      <c r="BH264" s="21">
        <v>84537.37</v>
      </c>
      <c r="BI264" s="21">
        <v>84537.37</v>
      </c>
      <c r="BJ264" s="21">
        <v>84537.37</v>
      </c>
      <c r="BK264" s="21">
        <v>84537.37</v>
      </c>
      <c r="BL264" s="21">
        <v>84537.37</v>
      </c>
      <c r="BM264" s="21">
        <v>84537.37</v>
      </c>
      <c r="BN264" s="21">
        <v>84537.37</v>
      </c>
      <c r="BP264" s="25">
        <v>3.3300000000000003E-2</v>
      </c>
      <c r="BQ264" s="4">
        <v>3.3099999999999997E-2</v>
      </c>
      <c r="BR264" s="4">
        <f t="shared" si="522"/>
        <v>-2.0000000000000573E-4</v>
      </c>
      <c r="BT264" s="21" cm="1">
        <f t="array" ref="BT264">SUMPRODUCT(BB264:BM264*BP264/12)</f>
        <v>2815.0944210000002</v>
      </c>
      <c r="BU264" s="21" cm="1">
        <f t="array" ref="BU264">SUMPRODUCT(BB264:BM264*BQ264/12)</f>
        <v>2798.1869470000001</v>
      </c>
      <c r="BV264" s="21">
        <f>+BU264-BT264</f>
        <v>-16.907474000000093</v>
      </c>
      <c r="BW264" s="26">
        <v>1</v>
      </c>
      <c r="BX264" s="21">
        <f>+BW264*BV264</f>
        <v>-16.907474000000093</v>
      </c>
      <c r="BY264" s="21">
        <f>(BB264*BR264*12+BC264*BR264*11+BD264*BR264*10+BE264*BR264*9+BF264*BR264*8+BG264*BR264*7+BH264*BR264*6+BI264*BR264*5+BJ264*BR264*4+BK264*BR264*3+BL264*BR264*2+BM264*BR264*1)/12/13*BW264+AY264+Z264</f>
        <v>-42.268617370104423</v>
      </c>
      <c r="BZ264" s="1"/>
    </row>
    <row r="265" spans="1:78" s="21" customFormat="1" x14ac:dyDescent="0.2">
      <c r="A265" s="21">
        <f t="shared" si="523"/>
        <v>259</v>
      </c>
      <c r="B265" s="1" t="s">
        <v>236</v>
      </c>
      <c r="C265" s="22"/>
      <c r="D265" s="24">
        <v>8805.82</v>
      </c>
      <c r="E265" s="21">
        <v>8805.82</v>
      </c>
      <c r="F265" s="21">
        <v>8805.82</v>
      </c>
      <c r="G265" s="21">
        <v>8805.82</v>
      </c>
      <c r="H265" s="21">
        <v>8805.82</v>
      </c>
      <c r="I265" s="21">
        <v>8805.82</v>
      </c>
      <c r="J265" s="21">
        <v>8805.82</v>
      </c>
      <c r="K265" s="21">
        <v>8805.82</v>
      </c>
      <c r="L265" s="21">
        <v>8805.82</v>
      </c>
      <c r="M265" s="21">
        <v>8805.82</v>
      </c>
      <c r="N265" s="21">
        <v>8805.82</v>
      </c>
      <c r="O265" s="21">
        <v>8805.82</v>
      </c>
      <c r="P265" s="21">
        <v>8805.82</v>
      </c>
      <c r="R265" s="25">
        <v>3.3300000000000003E-2</v>
      </c>
      <c r="S265" s="4">
        <v>3.2199999999999999E-2</v>
      </c>
      <c r="T265" s="4">
        <f t="shared" si="520"/>
        <v>-1.1000000000000038E-3</v>
      </c>
      <c r="V265" s="21" cm="1">
        <f t="array" ref="V265">SUMPRODUCT(D265:O265*R265/12)</f>
        <v>293.23380600000002</v>
      </c>
      <c r="W265" s="21" cm="1">
        <f t="array" ref="W265">SUMPRODUCT(D265:O265*S265/12)</f>
        <v>283.54740399999997</v>
      </c>
      <c r="X265" s="21">
        <f>+W265-V265</f>
        <v>-9.6864020000000437</v>
      </c>
      <c r="Y265" s="26">
        <v>0.99999800000000005</v>
      </c>
      <c r="Z265" s="21">
        <f>+Y265*X265</f>
        <v>-9.6863826271960445</v>
      </c>
      <c r="AA265" s="21">
        <f>(D265*T265*12+E265*T265*11+F265*T265*10+G265*T265*9+H265*T265*8+I265*T265*7+J265*T265*6+K265*T265*5+L265*T265*4+M265*T265*3+N265*T265*2+O265*T265*1)/12/13*Y265</f>
        <v>-4.843191313598016</v>
      </c>
      <c r="AC265" s="24">
        <v>8805.82</v>
      </c>
      <c r="AD265" s="21">
        <v>8805.82</v>
      </c>
      <c r="AE265" s="21">
        <v>8805.82</v>
      </c>
      <c r="AF265" s="21">
        <v>8805.82</v>
      </c>
      <c r="AG265" s="21">
        <v>8805.82</v>
      </c>
      <c r="AH265" s="21">
        <v>8805.82</v>
      </c>
      <c r="AI265" s="21">
        <v>8805.82</v>
      </c>
      <c r="AJ265" s="21">
        <v>8805.82</v>
      </c>
      <c r="AK265" s="21">
        <v>8805.82</v>
      </c>
      <c r="AL265" s="21">
        <v>8805.82</v>
      </c>
      <c r="AM265" s="21">
        <v>8805.82</v>
      </c>
      <c r="AN265" s="21">
        <v>8805.82</v>
      </c>
      <c r="AO265" s="21">
        <v>8805.82</v>
      </c>
      <c r="AQ265" s="25">
        <v>3.3300000000000003E-2</v>
      </c>
      <c r="AR265" s="4">
        <v>3.2199999999999999E-2</v>
      </c>
      <c r="AS265" s="4">
        <f t="shared" si="521"/>
        <v>-1.1000000000000038E-3</v>
      </c>
      <c r="AU265" s="21" cm="1">
        <f t="array" ref="AU265">SUMPRODUCT(AC265:AN265*AQ265/12)</f>
        <v>293.23380600000002</v>
      </c>
      <c r="AV265" s="21" cm="1">
        <f t="array" ref="AV265">SUMPRODUCT(AC265:AN265*AR265/12)</f>
        <v>283.54740399999997</v>
      </c>
      <c r="AW265" s="21">
        <f>+AV265-AU265</f>
        <v>-9.6864020000000437</v>
      </c>
      <c r="AX265" s="26">
        <v>0.99999800000000005</v>
      </c>
      <c r="AY265" s="21">
        <f>+AX265*AW265</f>
        <v>-9.6863826271960445</v>
      </c>
      <c r="AZ265" s="21">
        <f>(AC265*AS265*12+AD265*AS265*11+AE265*AS265*10+AF265*AS265*9+AG265*AS265*8+AH265*AS265*7+AI265*AS265*6+AJ265*AS265*5+AK265*AS265*4+AL265*AS265*3+AM265*AS265*2+AN265*AS265*1)/12/13*AX265+Z265</f>
        <v>-14.529573940794061</v>
      </c>
      <c r="BA265" s="1"/>
      <c r="BB265" s="24">
        <v>8805.82</v>
      </c>
      <c r="BC265" s="21">
        <v>8805.82</v>
      </c>
      <c r="BD265" s="21">
        <v>8805.82</v>
      </c>
      <c r="BE265" s="21">
        <v>8805.82</v>
      </c>
      <c r="BF265" s="21">
        <v>8805.82</v>
      </c>
      <c r="BG265" s="21">
        <v>8805.82</v>
      </c>
      <c r="BH265" s="21">
        <v>8805.82</v>
      </c>
      <c r="BI265" s="21">
        <v>8805.82</v>
      </c>
      <c r="BJ265" s="21">
        <v>8805.82</v>
      </c>
      <c r="BK265" s="21">
        <v>8805.82</v>
      </c>
      <c r="BL265" s="21">
        <v>8805.82</v>
      </c>
      <c r="BM265" s="21">
        <v>8805.82</v>
      </c>
      <c r="BN265" s="21">
        <v>8805.82</v>
      </c>
      <c r="BP265" s="25">
        <v>3.3300000000000003E-2</v>
      </c>
      <c r="BQ265" s="4">
        <v>3.2199999999999999E-2</v>
      </c>
      <c r="BR265" s="4">
        <f t="shared" si="522"/>
        <v>-1.1000000000000038E-3</v>
      </c>
      <c r="BT265" s="21" cm="1">
        <f t="array" ref="BT265">SUMPRODUCT(BB265:BM265*BP265/12)</f>
        <v>293.23380600000002</v>
      </c>
      <c r="BU265" s="21" cm="1">
        <f t="array" ref="BU265">SUMPRODUCT(BB265:BM265*BQ265/12)</f>
        <v>283.54740399999997</v>
      </c>
      <c r="BV265" s="21">
        <f>+BU265-BT265</f>
        <v>-9.6864020000000437</v>
      </c>
      <c r="BW265" s="26">
        <v>1</v>
      </c>
      <c r="BX265" s="21">
        <f>+BW265*BV265</f>
        <v>-9.6864020000000437</v>
      </c>
      <c r="BY265" s="21">
        <f>(BB265*BR265*12+BC265*BR265*11+BD265*BR265*10+BE265*BR265*9+BF265*BR265*8+BG265*BR265*7+BH265*BR265*6+BI265*BR265*5+BJ265*BR265*4+BK265*BR265*3+BL265*BR265*2+BM265*BR265*1)/12/13*BW265+AY265+Z265</f>
        <v>-24.215966254392107</v>
      </c>
      <c r="BZ265" s="1"/>
    </row>
    <row r="266" spans="1:78" s="21" customFormat="1" x14ac:dyDescent="0.2">
      <c r="A266" s="21">
        <f t="shared" si="523"/>
        <v>260</v>
      </c>
      <c r="B266" s="21" t="s">
        <v>237</v>
      </c>
      <c r="C266" s="22"/>
      <c r="D266" s="27">
        <f>SUBTOTAL(9,D262:D265)</f>
        <v>103406.32</v>
      </c>
      <c r="E266" s="28">
        <f t="shared" ref="E266:P266" si="524">SUBTOTAL(9,E262:E265)</f>
        <v>103406.32</v>
      </c>
      <c r="F266" s="28">
        <f t="shared" si="524"/>
        <v>103406.32</v>
      </c>
      <c r="G266" s="28">
        <f t="shared" si="524"/>
        <v>103406.32</v>
      </c>
      <c r="H266" s="28">
        <f t="shared" si="524"/>
        <v>103406.32</v>
      </c>
      <c r="I266" s="28">
        <f t="shared" si="524"/>
        <v>103406.32</v>
      </c>
      <c r="J266" s="28">
        <f t="shared" si="524"/>
        <v>103406.32</v>
      </c>
      <c r="K266" s="28">
        <f t="shared" si="524"/>
        <v>103406.32</v>
      </c>
      <c r="L266" s="28">
        <f t="shared" si="524"/>
        <v>103406.32</v>
      </c>
      <c r="M266" s="28">
        <f t="shared" si="524"/>
        <v>103406.32</v>
      </c>
      <c r="N266" s="28">
        <f t="shared" si="524"/>
        <v>103406.32</v>
      </c>
      <c r="O266" s="28">
        <f t="shared" si="524"/>
        <v>103406.32</v>
      </c>
      <c r="P266" s="28">
        <f t="shared" si="524"/>
        <v>103406.32</v>
      </c>
      <c r="R266" s="4"/>
      <c r="S266" s="4"/>
      <c r="T266" s="4"/>
      <c r="V266" s="28">
        <f t="shared" ref="V266:X266" si="525">SUBTOTAL(9,V262:V265)</f>
        <v>3443.4304560000005</v>
      </c>
      <c r="W266" s="28">
        <f t="shared" si="525"/>
        <v>3405.782921</v>
      </c>
      <c r="X266" s="28">
        <f t="shared" si="525"/>
        <v>-37.647534999999998</v>
      </c>
      <c r="Y266" s="26"/>
      <c r="Z266" s="28">
        <f t="shared" ref="Z266:AA266" si="526">SUBTOTAL(9,Z262:Z265)</f>
        <v>-37.64745970493</v>
      </c>
      <c r="AA266" s="28">
        <f t="shared" si="526"/>
        <v>-18.823729852465277</v>
      </c>
      <c r="AC266" s="27">
        <f t="shared" ref="AC266:AO266" si="527">SUBTOTAL(9,AC262:AC265)</f>
        <v>103406.32</v>
      </c>
      <c r="AD266" s="28">
        <f t="shared" si="527"/>
        <v>103406.32</v>
      </c>
      <c r="AE266" s="28">
        <f t="shared" si="527"/>
        <v>103406.32</v>
      </c>
      <c r="AF266" s="28">
        <f t="shared" si="527"/>
        <v>103406.32</v>
      </c>
      <c r="AG266" s="28">
        <f t="shared" si="527"/>
        <v>103406.32</v>
      </c>
      <c r="AH266" s="28">
        <f t="shared" si="527"/>
        <v>103406.32</v>
      </c>
      <c r="AI266" s="28">
        <f t="shared" si="527"/>
        <v>103406.32</v>
      </c>
      <c r="AJ266" s="28">
        <f t="shared" si="527"/>
        <v>103406.32</v>
      </c>
      <c r="AK266" s="28">
        <f t="shared" si="527"/>
        <v>103406.32</v>
      </c>
      <c r="AL266" s="28">
        <f t="shared" si="527"/>
        <v>103406.32</v>
      </c>
      <c r="AM266" s="28">
        <f t="shared" si="527"/>
        <v>103406.32</v>
      </c>
      <c r="AN266" s="28">
        <f t="shared" si="527"/>
        <v>103406.32</v>
      </c>
      <c r="AO266" s="28">
        <f t="shared" si="527"/>
        <v>103406.32</v>
      </c>
      <c r="AQ266" s="4"/>
      <c r="AR266" s="4"/>
      <c r="AS266" s="4"/>
      <c r="AU266" s="28">
        <f t="shared" ref="AU266:AW266" si="528">SUBTOTAL(9,AU262:AU265)</f>
        <v>3443.4304560000005</v>
      </c>
      <c r="AV266" s="28">
        <f t="shared" si="528"/>
        <v>3405.782921</v>
      </c>
      <c r="AW266" s="28">
        <f t="shared" si="528"/>
        <v>-37.647534999999998</v>
      </c>
      <c r="AX266" s="26"/>
      <c r="AY266" s="28">
        <f t="shared" ref="AY266:AZ266" si="529">SUBTOTAL(9,AY262:AY265)</f>
        <v>-37.64745970493</v>
      </c>
      <c r="AZ266" s="28">
        <f t="shared" si="529"/>
        <v>-56.471189557395277</v>
      </c>
      <c r="BA266" s="1"/>
      <c r="BB266" s="27">
        <f t="shared" ref="BB266:BN266" si="530">SUBTOTAL(9,BB262:BB265)</f>
        <v>103406.32</v>
      </c>
      <c r="BC266" s="28">
        <f t="shared" si="530"/>
        <v>103406.32</v>
      </c>
      <c r="BD266" s="28">
        <f t="shared" si="530"/>
        <v>103406.32</v>
      </c>
      <c r="BE266" s="28">
        <f t="shared" si="530"/>
        <v>103406.32</v>
      </c>
      <c r="BF266" s="28">
        <f t="shared" si="530"/>
        <v>103406.32</v>
      </c>
      <c r="BG266" s="28">
        <f t="shared" si="530"/>
        <v>103406.32</v>
      </c>
      <c r="BH266" s="28">
        <f t="shared" si="530"/>
        <v>103406.32</v>
      </c>
      <c r="BI266" s="28">
        <f t="shared" si="530"/>
        <v>103406.32</v>
      </c>
      <c r="BJ266" s="28">
        <f t="shared" si="530"/>
        <v>103406.32</v>
      </c>
      <c r="BK266" s="28">
        <f t="shared" si="530"/>
        <v>103406.32</v>
      </c>
      <c r="BL266" s="28">
        <f t="shared" si="530"/>
        <v>103406.32</v>
      </c>
      <c r="BM266" s="28">
        <f t="shared" si="530"/>
        <v>103406.32</v>
      </c>
      <c r="BN266" s="28">
        <f t="shared" si="530"/>
        <v>103406.32</v>
      </c>
      <c r="BP266" s="4"/>
      <c r="BQ266" s="4"/>
      <c r="BR266" s="4"/>
      <c r="BT266" s="28">
        <f t="shared" ref="BT266:BV266" si="531">SUBTOTAL(9,BT262:BT265)</f>
        <v>3443.4304560000005</v>
      </c>
      <c r="BU266" s="28">
        <f t="shared" si="531"/>
        <v>3405.782921</v>
      </c>
      <c r="BV266" s="28">
        <f t="shared" si="531"/>
        <v>-37.647534999999998</v>
      </c>
      <c r="BW266" s="26"/>
      <c r="BX266" s="28">
        <f t="shared" ref="BX266:BY266" si="532">SUBTOTAL(9,BX262:BX265)</f>
        <v>-37.647534999999998</v>
      </c>
      <c r="BY266" s="28">
        <f t="shared" si="532"/>
        <v>-94.118686909860287</v>
      </c>
      <c r="BZ266" s="1"/>
    </row>
    <row r="267" spans="1:78" s="21" customFormat="1" x14ac:dyDescent="0.2">
      <c r="A267" s="21">
        <f t="shared" si="523"/>
        <v>261</v>
      </c>
      <c r="B267" s="1"/>
      <c r="C267" s="22"/>
      <c r="D267" s="24"/>
      <c r="R267" s="25"/>
      <c r="S267" s="4"/>
      <c r="T267" s="4"/>
      <c r="Y267" s="26"/>
      <c r="AC267" s="24"/>
      <c r="AQ267" s="25"/>
      <c r="AR267" s="4"/>
      <c r="AS267" s="4"/>
      <c r="AX267" s="26"/>
      <c r="BA267" s="1"/>
      <c r="BB267" s="24"/>
      <c r="BP267" s="25"/>
      <c r="BQ267" s="4"/>
      <c r="BR267" s="4"/>
      <c r="BW267" s="26"/>
      <c r="BZ267" s="1"/>
    </row>
    <row r="268" spans="1:78" s="21" customFormat="1" x14ac:dyDescent="0.2">
      <c r="A268" s="21">
        <f t="shared" si="523"/>
        <v>262</v>
      </c>
      <c r="B268" s="1" t="s">
        <v>238</v>
      </c>
      <c r="C268" s="22"/>
      <c r="D268" s="24">
        <v>8845.44</v>
      </c>
      <c r="E268" s="21">
        <v>8845.44</v>
      </c>
      <c r="F268" s="21">
        <v>8845.44</v>
      </c>
      <c r="G268" s="21">
        <v>8845.44</v>
      </c>
      <c r="H268" s="21">
        <v>8845.44</v>
      </c>
      <c r="I268" s="21">
        <v>8845.44</v>
      </c>
      <c r="J268" s="21">
        <v>8845.44</v>
      </c>
      <c r="K268" s="21">
        <v>8845.44</v>
      </c>
      <c r="L268" s="21">
        <v>8845.44</v>
      </c>
      <c r="M268" s="21">
        <v>8845.44</v>
      </c>
      <c r="N268" s="21">
        <v>8845.44</v>
      </c>
      <c r="O268" s="21">
        <v>8845.44</v>
      </c>
      <c r="P268" s="21">
        <v>8845.44</v>
      </c>
      <c r="R268" s="25">
        <v>3.3300000000000003E-2</v>
      </c>
      <c r="S268" s="4">
        <v>3.3300000000000003E-2</v>
      </c>
      <c r="T268" s="4">
        <f t="shared" ref="T268:T270" si="533">+S268-R268</f>
        <v>0</v>
      </c>
      <c r="V268" s="21" cm="1">
        <f t="array" ref="V268">SUMPRODUCT(D268:O268*R268/12)</f>
        <v>294.55315200000007</v>
      </c>
      <c r="W268" s="21" cm="1">
        <f t="array" ref="W268">SUMPRODUCT(D268:O268*S268/12)</f>
        <v>294.55315200000007</v>
      </c>
      <c r="X268" s="21">
        <f>+W268-V268</f>
        <v>0</v>
      </c>
      <c r="Y268" s="26">
        <v>0.99999800000000005</v>
      </c>
      <c r="Z268" s="21">
        <f>+Y268*X268</f>
        <v>0</v>
      </c>
      <c r="AA268" s="21">
        <f>(D268*T268*12+E268*T268*11+F268*T268*10+G268*T268*9+H268*T268*8+I268*T268*7+J268*T268*6+K268*T268*5+L268*T268*4+M268*T268*3+N268*T268*2+O268*T268*1)/12/13*Y268</f>
        <v>0</v>
      </c>
      <c r="AC268" s="24">
        <v>8845.44</v>
      </c>
      <c r="AD268" s="21">
        <v>8845.44</v>
      </c>
      <c r="AE268" s="21">
        <v>8845.44</v>
      </c>
      <c r="AF268" s="21">
        <v>8845.44</v>
      </c>
      <c r="AG268" s="21">
        <v>8845.44</v>
      </c>
      <c r="AH268" s="21">
        <v>8845.44</v>
      </c>
      <c r="AI268" s="21">
        <v>8845.44</v>
      </c>
      <c r="AJ268" s="21">
        <v>8845.44</v>
      </c>
      <c r="AK268" s="21">
        <v>8845.44</v>
      </c>
      <c r="AL268" s="21">
        <v>8845.44</v>
      </c>
      <c r="AM268" s="21">
        <v>8845.44</v>
      </c>
      <c r="AN268" s="21">
        <v>8845.44</v>
      </c>
      <c r="AO268" s="21">
        <v>8845.44</v>
      </c>
      <c r="AQ268" s="25">
        <v>3.3300000000000003E-2</v>
      </c>
      <c r="AR268" s="4">
        <v>3.3300000000000003E-2</v>
      </c>
      <c r="AS268" s="4">
        <f t="shared" ref="AS268:AS270" si="534">+AR268-AQ268</f>
        <v>0</v>
      </c>
      <c r="AU268" s="21" cm="1">
        <f t="array" ref="AU268">SUMPRODUCT(AC268:AN268*AQ268/12)</f>
        <v>294.55315200000007</v>
      </c>
      <c r="AV268" s="21" cm="1">
        <f t="array" ref="AV268">SUMPRODUCT(AC268:AN268*AR268/12)</f>
        <v>294.55315200000007</v>
      </c>
      <c r="AW268" s="21">
        <f>+AV268-AU268</f>
        <v>0</v>
      </c>
      <c r="AX268" s="26">
        <v>0.99999800000000005</v>
      </c>
      <c r="AY268" s="21">
        <f>+AX268*AW268</f>
        <v>0</v>
      </c>
      <c r="AZ268" s="21">
        <f>(AC268*AS268*12+AD268*AS268*11+AE268*AS268*10+AF268*AS268*9+AG268*AS268*8+AH268*AS268*7+AI268*AS268*6+AJ268*AS268*5+AK268*AS268*4+AL268*AS268*3+AM268*AS268*2+AN268*AS268*1)/12/13*AX268+Z268</f>
        <v>0</v>
      </c>
      <c r="BA268" s="1"/>
      <c r="BB268" s="24">
        <v>8845.44</v>
      </c>
      <c r="BC268" s="21">
        <v>8845.44</v>
      </c>
      <c r="BD268" s="21">
        <v>8845.44</v>
      </c>
      <c r="BE268" s="21">
        <v>8845.44</v>
      </c>
      <c r="BF268" s="21">
        <v>8845.44</v>
      </c>
      <c r="BG268" s="21">
        <v>8845.44</v>
      </c>
      <c r="BH268" s="21">
        <v>8845.44</v>
      </c>
      <c r="BI268" s="21">
        <v>8845.44</v>
      </c>
      <c r="BJ268" s="21">
        <v>8845.44</v>
      </c>
      <c r="BK268" s="21">
        <v>8845.44</v>
      </c>
      <c r="BL268" s="21">
        <v>8845.44</v>
      </c>
      <c r="BM268" s="21">
        <v>8845.44</v>
      </c>
      <c r="BN268" s="21">
        <v>8845.44</v>
      </c>
      <c r="BP268" s="25">
        <v>3.3300000000000003E-2</v>
      </c>
      <c r="BQ268" s="4">
        <v>3.3300000000000003E-2</v>
      </c>
      <c r="BR268" s="4">
        <f t="shared" ref="BR268:BR270" si="535">+BQ268-BP268</f>
        <v>0</v>
      </c>
      <c r="BT268" s="21" cm="1">
        <f t="array" ref="BT268">SUMPRODUCT(BB268:BM268*BP268/12)</f>
        <v>294.55315200000007</v>
      </c>
      <c r="BU268" s="21" cm="1">
        <f t="array" ref="BU268">SUMPRODUCT(BB268:BM268*BQ268/12)</f>
        <v>294.55315200000007</v>
      </c>
      <c r="BV268" s="21">
        <f>+BU268-BT268</f>
        <v>0</v>
      </c>
      <c r="BW268" s="26">
        <v>1</v>
      </c>
      <c r="BX268" s="21">
        <f>+BW268*BV268</f>
        <v>0</v>
      </c>
      <c r="BY268" s="21">
        <f>(BB268*BR268*12+BC268*BR268*11+BD268*BR268*10+BE268*BR268*9+BF268*BR268*8+BG268*BR268*7+BH268*BR268*6+BI268*BR268*5+BJ268*BR268*4+BK268*BR268*3+BL268*BR268*2+BM268*BR268*1)/12/13*BW268+AY268+Z268</f>
        <v>0</v>
      </c>
      <c r="BZ268" s="1"/>
    </row>
    <row r="269" spans="1:78" s="21" customFormat="1" x14ac:dyDescent="0.2">
      <c r="A269" s="21">
        <f t="shared" si="523"/>
        <v>263</v>
      </c>
      <c r="B269" s="1" t="s">
        <v>239</v>
      </c>
      <c r="C269" s="22"/>
      <c r="D269" s="24">
        <v>74453.84</v>
      </c>
      <c r="E269" s="21">
        <v>74453.84</v>
      </c>
      <c r="F269" s="21">
        <v>74453.84</v>
      </c>
      <c r="G269" s="21">
        <v>74453.84</v>
      </c>
      <c r="H269" s="21">
        <v>74453.84</v>
      </c>
      <c r="I269" s="21">
        <v>74453.84</v>
      </c>
      <c r="J269" s="21">
        <v>74453.84</v>
      </c>
      <c r="K269" s="21">
        <v>74453.84</v>
      </c>
      <c r="L269" s="21">
        <v>74453.84</v>
      </c>
      <c r="M269" s="21">
        <v>74453.84</v>
      </c>
      <c r="N269" s="21">
        <v>74453.84</v>
      </c>
      <c r="O269" s="21">
        <v>74453.84</v>
      </c>
      <c r="P269" s="21">
        <v>74453.84</v>
      </c>
      <c r="R269" s="25">
        <v>3.3300000000000003E-2</v>
      </c>
      <c r="S269" s="4">
        <v>3.3300000000000003E-2</v>
      </c>
      <c r="T269" s="4">
        <f t="shared" si="533"/>
        <v>0</v>
      </c>
      <c r="V269" s="21" cm="1">
        <f t="array" ref="V269">SUMPRODUCT(D269:O269*R269/12)</f>
        <v>2479.312872</v>
      </c>
      <c r="W269" s="21" cm="1">
        <f t="array" ref="W269">SUMPRODUCT(D269:O269*S269/12)</f>
        <v>2479.312872</v>
      </c>
      <c r="X269" s="21">
        <f>+W269-V269</f>
        <v>0</v>
      </c>
      <c r="Y269" s="26">
        <v>0.99999800000000005</v>
      </c>
      <c r="Z269" s="21">
        <f>+Y269*X269</f>
        <v>0</v>
      </c>
      <c r="AA269" s="21">
        <f>(D269*T269*12+E269*T269*11+F269*T269*10+G269*T269*9+H269*T269*8+I269*T269*7+J269*T269*6+K269*T269*5+L269*T269*4+M269*T269*3+N269*T269*2+O269*T269*1)/12/13*Y269</f>
        <v>0</v>
      </c>
      <c r="AC269" s="24">
        <v>74453.84</v>
      </c>
      <c r="AD269" s="21">
        <v>74453.84</v>
      </c>
      <c r="AE269" s="21">
        <v>74453.84</v>
      </c>
      <c r="AF269" s="21">
        <v>74453.84</v>
      </c>
      <c r="AG269" s="21">
        <v>74453.84</v>
      </c>
      <c r="AH269" s="21">
        <v>74453.84</v>
      </c>
      <c r="AI269" s="21">
        <v>74453.84</v>
      </c>
      <c r="AJ269" s="21">
        <v>74453.84</v>
      </c>
      <c r="AK269" s="21">
        <v>74453.84</v>
      </c>
      <c r="AL269" s="21">
        <v>74453.84</v>
      </c>
      <c r="AM269" s="21">
        <v>74453.84</v>
      </c>
      <c r="AN269" s="21">
        <v>74453.84</v>
      </c>
      <c r="AO269" s="21">
        <v>74453.84</v>
      </c>
      <c r="AQ269" s="25">
        <v>3.3300000000000003E-2</v>
      </c>
      <c r="AR269" s="4">
        <v>3.3300000000000003E-2</v>
      </c>
      <c r="AS269" s="4">
        <f t="shared" si="534"/>
        <v>0</v>
      </c>
      <c r="AU269" s="21" cm="1">
        <f t="array" ref="AU269">SUMPRODUCT(AC269:AN269*AQ269/12)</f>
        <v>2479.312872</v>
      </c>
      <c r="AV269" s="21" cm="1">
        <f t="array" ref="AV269">SUMPRODUCT(AC269:AN269*AR269/12)</f>
        <v>2479.312872</v>
      </c>
      <c r="AW269" s="21">
        <f>+AV269-AU269</f>
        <v>0</v>
      </c>
      <c r="AX269" s="26">
        <v>0.99999800000000005</v>
      </c>
      <c r="AY269" s="21">
        <f>+AX269*AW269</f>
        <v>0</v>
      </c>
      <c r="AZ269" s="21">
        <f>(AC269*AS269*12+AD269*AS269*11+AE269*AS269*10+AF269*AS269*9+AG269*AS269*8+AH269*AS269*7+AI269*AS269*6+AJ269*AS269*5+AK269*AS269*4+AL269*AS269*3+AM269*AS269*2+AN269*AS269*1)/12/13*AX269+Z269</f>
        <v>0</v>
      </c>
      <c r="BA269" s="1"/>
      <c r="BB269" s="24">
        <v>74453.84</v>
      </c>
      <c r="BC269" s="21">
        <v>74453.84</v>
      </c>
      <c r="BD269" s="21">
        <v>74453.84</v>
      </c>
      <c r="BE269" s="21">
        <v>74453.84</v>
      </c>
      <c r="BF269" s="21">
        <v>74453.84</v>
      </c>
      <c r="BG269" s="21">
        <v>74453.84</v>
      </c>
      <c r="BH269" s="21">
        <v>74453.84</v>
      </c>
      <c r="BI269" s="21">
        <v>74453.84</v>
      </c>
      <c r="BJ269" s="21">
        <v>74453.84</v>
      </c>
      <c r="BK269" s="21">
        <v>74453.84</v>
      </c>
      <c r="BL269" s="21">
        <v>74453.84</v>
      </c>
      <c r="BM269" s="21">
        <v>74453.84</v>
      </c>
      <c r="BN269" s="21">
        <v>74453.84</v>
      </c>
      <c r="BP269" s="25">
        <v>3.3300000000000003E-2</v>
      </c>
      <c r="BQ269" s="4">
        <v>3.3300000000000003E-2</v>
      </c>
      <c r="BR269" s="4">
        <f t="shared" si="535"/>
        <v>0</v>
      </c>
      <c r="BT269" s="21" cm="1">
        <f t="array" ref="BT269">SUMPRODUCT(BB269:BM269*BP269/12)</f>
        <v>2479.312872</v>
      </c>
      <c r="BU269" s="21" cm="1">
        <f t="array" ref="BU269">SUMPRODUCT(BB269:BM269*BQ269/12)</f>
        <v>2479.312872</v>
      </c>
      <c r="BV269" s="21">
        <f>+BU269-BT269</f>
        <v>0</v>
      </c>
      <c r="BW269" s="26">
        <v>1</v>
      </c>
      <c r="BX269" s="21">
        <f>+BW269*BV269</f>
        <v>0</v>
      </c>
      <c r="BY269" s="21">
        <f>(BB269*BR269*12+BC269*BR269*11+BD269*BR269*10+BE269*BR269*9+BF269*BR269*8+BG269*BR269*7+BH269*BR269*6+BI269*BR269*5+BJ269*BR269*4+BK269*BR269*3+BL269*BR269*2+BM269*BR269*1)/12/13*BW269+AY269+Z269</f>
        <v>0</v>
      </c>
      <c r="BZ269" s="1"/>
    </row>
    <row r="270" spans="1:78" s="21" customFormat="1" x14ac:dyDescent="0.2">
      <c r="A270" s="21">
        <f t="shared" si="523"/>
        <v>264</v>
      </c>
      <c r="B270" s="1" t="s">
        <v>240</v>
      </c>
      <c r="C270" s="22"/>
      <c r="D270" s="24">
        <v>7755.47</v>
      </c>
      <c r="E270" s="21">
        <v>7755.47</v>
      </c>
      <c r="F270" s="21">
        <v>7755.47</v>
      </c>
      <c r="G270" s="21">
        <v>7755.47</v>
      </c>
      <c r="H270" s="21">
        <v>7755.47</v>
      </c>
      <c r="I270" s="21">
        <v>7755.47</v>
      </c>
      <c r="J270" s="21">
        <v>7755.47</v>
      </c>
      <c r="K270" s="21">
        <v>7755.47</v>
      </c>
      <c r="L270" s="21">
        <v>7755.47</v>
      </c>
      <c r="M270" s="21">
        <v>7755.47</v>
      </c>
      <c r="N270" s="21">
        <v>7755.47</v>
      </c>
      <c r="O270" s="21">
        <v>7755.47</v>
      </c>
      <c r="P270" s="21">
        <v>7755.47</v>
      </c>
      <c r="R270" s="25">
        <v>3.3300000000000003E-2</v>
      </c>
      <c r="S270" s="4">
        <v>3.3300000000000003E-2</v>
      </c>
      <c r="T270" s="4">
        <f t="shared" si="533"/>
        <v>0</v>
      </c>
      <c r="V270" s="21" cm="1">
        <f t="array" ref="V270">SUMPRODUCT(D270:O270*R270/12)</f>
        <v>258.25715100000008</v>
      </c>
      <c r="W270" s="21" cm="1">
        <f t="array" ref="W270">SUMPRODUCT(D270:O270*S270/12)</f>
        <v>258.25715100000008</v>
      </c>
      <c r="X270" s="21">
        <f>+W270-V270</f>
        <v>0</v>
      </c>
      <c r="Y270" s="26">
        <v>0.99999800000000005</v>
      </c>
      <c r="Z270" s="21">
        <f>+Y270*X270</f>
        <v>0</v>
      </c>
      <c r="AA270" s="21">
        <f>(D270*T270*12+E270*T270*11+F270*T270*10+G270*T270*9+H270*T270*8+I270*T270*7+J270*T270*6+K270*T270*5+L270*T270*4+M270*T270*3+N270*T270*2+O270*T270*1)/12/13*Y270</f>
        <v>0</v>
      </c>
      <c r="AC270" s="24">
        <v>7755.47</v>
      </c>
      <c r="AD270" s="21">
        <v>7755.47</v>
      </c>
      <c r="AE270" s="21">
        <v>7755.47</v>
      </c>
      <c r="AF270" s="21">
        <v>7755.47</v>
      </c>
      <c r="AG270" s="21">
        <v>7755.47</v>
      </c>
      <c r="AH270" s="21">
        <v>7755.47</v>
      </c>
      <c r="AI270" s="21">
        <v>7755.47</v>
      </c>
      <c r="AJ270" s="21">
        <v>7755.47</v>
      </c>
      <c r="AK270" s="21">
        <v>7755.47</v>
      </c>
      <c r="AL270" s="21">
        <v>7755.47</v>
      </c>
      <c r="AM270" s="21">
        <v>7755.47</v>
      </c>
      <c r="AN270" s="21">
        <v>7755.47</v>
      </c>
      <c r="AO270" s="21">
        <v>7755.47</v>
      </c>
      <c r="AQ270" s="25">
        <v>3.3300000000000003E-2</v>
      </c>
      <c r="AR270" s="4">
        <v>3.3300000000000003E-2</v>
      </c>
      <c r="AS270" s="4">
        <f t="shared" si="534"/>
        <v>0</v>
      </c>
      <c r="AU270" s="21" cm="1">
        <f t="array" ref="AU270">SUMPRODUCT(AC270:AN270*AQ270/12)</f>
        <v>258.25715100000008</v>
      </c>
      <c r="AV270" s="21" cm="1">
        <f t="array" ref="AV270">SUMPRODUCT(AC270:AN270*AR270/12)</f>
        <v>258.25715100000008</v>
      </c>
      <c r="AW270" s="21">
        <f>+AV270-AU270</f>
        <v>0</v>
      </c>
      <c r="AX270" s="26">
        <v>0.99999800000000005</v>
      </c>
      <c r="AY270" s="21">
        <f>+AX270*AW270</f>
        <v>0</v>
      </c>
      <c r="AZ270" s="21">
        <f>(AC270*AS270*12+AD270*AS270*11+AE270*AS270*10+AF270*AS270*9+AG270*AS270*8+AH270*AS270*7+AI270*AS270*6+AJ270*AS270*5+AK270*AS270*4+AL270*AS270*3+AM270*AS270*2+AN270*AS270*1)/12/13*AX270+Z270</f>
        <v>0</v>
      </c>
      <c r="BA270" s="1"/>
      <c r="BB270" s="24">
        <v>7755.47</v>
      </c>
      <c r="BC270" s="21">
        <v>7755.47</v>
      </c>
      <c r="BD270" s="21">
        <v>7755.47</v>
      </c>
      <c r="BE270" s="21">
        <v>7755.47</v>
      </c>
      <c r="BF270" s="21">
        <v>7755.47</v>
      </c>
      <c r="BG270" s="21">
        <v>7755.47</v>
      </c>
      <c r="BH270" s="21">
        <v>7755.47</v>
      </c>
      <c r="BI270" s="21">
        <v>7755.47</v>
      </c>
      <c r="BJ270" s="21">
        <v>7755.47</v>
      </c>
      <c r="BK270" s="21">
        <v>7755.47</v>
      </c>
      <c r="BL270" s="21">
        <v>7755.47</v>
      </c>
      <c r="BM270" s="21">
        <v>7755.47</v>
      </c>
      <c r="BN270" s="21">
        <v>7755.47</v>
      </c>
      <c r="BP270" s="25">
        <v>3.3300000000000003E-2</v>
      </c>
      <c r="BQ270" s="4">
        <v>3.3300000000000003E-2</v>
      </c>
      <c r="BR270" s="4">
        <f t="shared" si="535"/>
        <v>0</v>
      </c>
      <c r="BT270" s="21" cm="1">
        <f t="array" ref="BT270">SUMPRODUCT(BB270:BM270*BP270/12)</f>
        <v>258.25715100000008</v>
      </c>
      <c r="BU270" s="21" cm="1">
        <f t="array" ref="BU270">SUMPRODUCT(BB270:BM270*BQ270/12)</f>
        <v>258.25715100000008</v>
      </c>
      <c r="BV270" s="21">
        <f>+BU270-BT270</f>
        <v>0</v>
      </c>
      <c r="BW270" s="26">
        <v>1</v>
      </c>
      <c r="BX270" s="21">
        <f>+BW270*BV270</f>
        <v>0</v>
      </c>
      <c r="BY270" s="21">
        <f>(BB270*BR270*12+BC270*BR270*11+BD270*BR270*10+BE270*BR270*9+BF270*BR270*8+BG270*BR270*7+BH270*BR270*6+BI270*BR270*5+BJ270*BR270*4+BK270*BR270*3+BL270*BR270*2+BM270*BR270*1)/12/13*BW270+AY270+Z270</f>
        <v>0</v>
      </c>
      <c r="BZ270" s="1"/>
    </row>
    <row r="271" spans="1:78" s="21" customFormat="1" x14ac:dyDescent="0.2">
      <c r="A271" s="21">
        <f t="shared" si="523"/>
        <v>265</v>
      </c>
      <c r="B271" s="21" t="s">
        <v>241</v>
      </c>
      <c r="C271" s="22"/>
      <c r="D271" s="27">
        <f>SUBTOTAL(9,D268:D270)</f>
        <v>91054.75</v>
      </c>
      <c r="E271" s="28">
        <f t="shared" ref="E271:P271" si="536">SUBTOTAL(9,E268:E270)</f>
        <v>91054.75</v>
      </c>
      <c r="F271" s="28">
        <f t="shared" si="536"/>
        <v>91054.75</v>
      </c>
      <c r="G271" s="28">
        <f t="shared" si="536"/>
        <v>91054.75</v>
      </c>
      <c r="H271" s="28">
        <f t="shared" si="536"/>
        <v>91054.75</v>
      </c>
      <c r="I271" s="28">
        <f t="shared" si="536"/>
        <v>91054.75</v>
      </c>
      <c r="J271" s="28">
        <f t="shared" si="536"/>
        <v>91054.75</v>
      </c>
      <c r="K271" s="28">
        <f t="shared" si="536"/>
        <v>91054.75</v>
      </c>
      <c r="L271" s="28">
        <f t="shared" si="536"/>
        <v>91054.75</v>
      </c>
      <c r="M271" s="28">
        <f t="shared" si="536"/>
        <v>91054.75</v>
      </c>
      <c r="N271" s="28">
        <f t="shared" si="536"/>
        <v>91054.75</v>
      </c>
      <c r="O271" s="28">
        <f t="shared" si="536"/>
        <v>91054.75</v>
      </c>
      <c r="P271" s="28">
        <f t="shared" si="536"/>
        <v>91054.75</v>
      </c>
      <c r="R271" s="4"/>
      <c r="S271" s="4"/>
      <c r="T271" s="4"/>
      <c r="V271" s="28">
        <f t="shared" ref="V271:X271" si="537">SUBTOTAL(9,V268:V270)</f>
        <v>3032.1231750000002</v>
      </c>
      <c r="W271" s="28">
        <f t="shared" si="537"/>
        <v>3032.1231750000002</v>
      </c>
      <c r="X271" s="28">
        <f t="shared" si="537"/>
        <v>0</v>
      </c>
      <c r="Y271" s="26"/>
      <c r="Z271" s="28">
        <f t="shared" ref="Z271:AA271" si="538">SUBTOTAL(9,Z268:Z270)</f>
        <v>0</v>
      </c>
      <c r="AA271" s="28">
        <f t="shared" si="538"/>
        <v>0</v>
      </c>
      <c r="AC271" s="27">
        <f t="shared" ref="AC271:AO271" si="539">SUBTOTAL(9,AC268:AC270)</f>
        <v>91054.75</v>
      </c>
      <c r="AD271" s="28">
        <f t="shared" si="539"/>
        <v>91054.75</v>
      </c>
      <c r="AE271" s="28">
        <f t="shared" si="539"/>
        <v>91054.75</v>
      </c>
      <c r="AF271" s="28">
        <f t="shared" si="539"/>
        <v>91054.75</v>
      </c>
      <c r="AG271" s="28">
        <f t="shared" si="539"/>
        <v>91054.75</v>
      </c>
      <c r="AH271" s="28">
        <f t="shared" si="539"/>
        <v>91054.75</v>
      </c>
      <c r="AI271" s="28">
        <f t="shared" si="539"/>
        <v>91054.75</v>
      </c>
      <c r="AJ271" s="28">
        <f t="shared" si="539"/>
        <v>91054.75</v>
      </c>
      <c r="AK271" s="28">
        <f t="shared" si="539"/>
        <v>91054.75</v>
      </c>
      <c r="AL271" s="28">
        <f t="shared" si="539"/>
        <v>91054.75</v>
      </c>
      <c r="AM271" s="28">
        <f t="shared" si="539"/>
        <v>91054.75</v>
      </c>
      <c r="AN271" s="28">
        <f t="shared" si="539"/>
        <v>91054.75</v>
      </c>
      <c r="AO271" s="28">
        <f t="shared" si="539"/>
        <v>91054.75</v>
      </c>
      <c r="AQ271" s="4"/>
      <c r="AR271" s="4"/>
      <c r="AS271" s="4"/>
      <c r="AU271" s="28">
        <f t="shared" ref="AU271:AW271" si="540">SUBTOTAL(9,AU268:AU270)</f>
        <v>3032.1231750000002</v>
      </c>
      <c r="AV271" s="28">
        <f t="shared" si="540"/>
        <v>3032.1231750000002</v>
      </c>
      <c r="AW271" s="28">
        <f t="shared" si="540"/>
        <v>0</v>
      </c>
      <c r="AX271" s="26"/>
      <c r="AY271" s="28">
        <f t="shared" ref="AY271:AZ271" si="541">SUBTOTAL(9,AY268:AY270)</f>
        <v>0</v>
      </c>
      <c r="AZ271" s="28">
        <f t="shared" si="541"/>
        <v>0</v>
      </c>
      <c r="BA271" s="1"/>
      <c r="BB271" s="27">
        <f t="shared" ref="BB271:BN271" si="542">SUBTOTAL(9,BB268:BB270)</f>
        <v>91054.75</v>
      </c>
      <c r="BC271" s="28">
        <f t="shared" si="542"/>
        <v>91054.75</v>
      </c>
      <c r="BD271" s="28">
        <f t="shared" si="542"/>
        <v>91054.75</v>
      </c>
      <c r="BE271" s="28">
        <f t="shared" si="542"/>
        <v>91054.75</v>
      </c>
      <c r="BF271" s="28">
        <f t="shared" si="542"/>
        <v>91054.75</v>
      </c>
      <c r="BG271" s="28">
        <f t="shared" si="542"/>
        <v>91054.75</v>
      </c>
      <c r="BH271" s="28">
        <f t="shared" si="542"/>
        <v>91054.75</v>
      </c>
      <c r="BI271" s="28">
        <f t="shared" si="542"/>
        <v>91054.75</v>
      </c>
      <c r="BJ271" s="28">
        <f t="shared" si="542"/>
        <v>91054.75</v>
      </c>
      <c r="BK271" s="28">
        <f t="shared" si="542"/>
        <v>91054.75</v>
      </c>
      <c r="BL271" s="28">
        <f t="shared" si="542"/>
        <v>91054.75</v>
      </c>
      <c r="BM271" s="28">
        <f t="shared" si="542"/>
        <v>91054.75</v>
      </c>
      <c r="BN271" s="28">
        <f t="shared" si="542"/>
        <v>91054.75</v>
      </c>
      <c r="BP271" s="4"/>
      <c r="BQ271" s="4"/>
      <c r="BR271" s="4"/>
      <c r="BT271" s="28">
        <f t="shared" ref="BT271:BV271" si="543">SUBTOTAL(9,BT268:BT270)</f>
        <v>3032.1231750000002</v>
      </c>
      <c r="BU271" s="28">
        <f t="shared" si="543"/>
        <v>3032.1231750000002</v>
      </c>
      <c r="BV271" s="28">
        <f t="shared" si="543"/>
        <v>0</v>
      </c>
      <c r="BW271" s="26"/>
      <c r="BX271" s="28">
        <f t="shared" ref="BX271:BY271" si="544">SUBTOTAL(9,BX268:BX270)</f>
        <v>0</v>
      </c>
      <c r="BY271" s="28">
        <f t="shared" si="544"/>
        <v>0</v>
      </c>
      <c r="BZ271" s="1"/>
    </row>
    <row r="272" spans="1:78" s="21" customFormat="1" x14ac:dyDescent="0.2">
      <c r="A272" s="21">
        <f t="shared" si="523"/>
        <v>266</v>
      </c>
      <c r="B272" s="1"/>
      <c r="C272" s="22"/>
      <c r="D272" s="24"/>
      <c r="R272" s="25"/>
      <c r="S272" s="4"/>
      <c r="T272" s="4"/>
      <c r="Y272" s="26"/>
      <c r="AC272" s="24"/>
      <c r="AQ272" s="25"/>
      <c r="AR272" s="4"/>
      <c r="AS272" s="4"/>
      <c r="AX272" s="26"/>
      <c r="BA272" s="1"/>
      <c r="BB272" s="24"/>
      <c r="BP272" s="25"/>
      <c r="BQ272" s="4"/>
      <c r="BR272" s="4"/>
      <c r="BW272" s="26"/>
      <c r="BZ272" s="1"/>
    </row>
    <row r="273" spans="1:78" s="21" customFormat="1" x14ac:dyDescent="0.2">
      <c r="A273" s="21">
        <f t="shared" si="523"/>
        <v>267</v>
      </c>
      <c r="B273" s="1" t="s">
        <v>242</v>
      </c>
      <c r="C273" s="22"/>
      <c r="D273" s="24">
        <v>7305.87</v>
      </c>
      <c r="E273" s="21">
        <v>7305.87</v>
      </c>
      <c r="F273" s="21">
        <v>7305.87</v>
      </c>
      <c r="G273" s="21">
        <v>7305.87</v>
      </c>
      <c r="H273" s="21">
        <v>7305.87</v>
      </c>
      <c r="I273" s="21">
        <v>7305.87</v>
      </c>
      <c r="J273" s="21">
        <v>7305.87</v>
      </c>
      <c r="K273" s="21">
        <v>7305.87</v>
      </c>
      <c r="L273" s="21">
        <v>7305.87</v>
      </c>
      <c r="M273" s="21">
        <v>7305.87</v>
      </c>
      <c r="N273" s="21">
        <v>7305.87</v>
      </c>
      <c r="O273" s="21">
        <v>7305.87</v>
      </c>
      <c r="P273" s="21">
        <v>7305.87</v>
      </c>
      <c r="R273" s="25">
        <v>3.3300000000000003E-2</v>
      </c>
      <c r="S273" s="4">
        <v>3.2099999999999997E-2</v>
      </c>
      <c r="T273" s="4">
        <f t="shared" ref="T273:T275" si="545">+S273-R273</f>
        <v>-1.2000000000000066E-3</v>
      </c>
      <c r="V273" s="21" cm="1">
        <f t="array" ref="V273">SUMPRODUCT(D273:O273*R273/12)</f>
        <v>243.285471</v>
      </c>
      <c r="W273" s="21" cm="1">
        <f t="array" ref="W273">SUMPRODUCT(D273:O273*S273/12)</f>
        <v>234.518427</v>
      </c>
      <c r="X273" s="21">
        <f>+W273-V273</f>
        <v>-8.7670439999999985</v>
      </c>
      <c r="Y273" s="26">
        <v>0.99999800000000005</v>
      </c>
      <c r="Z273" s="21">
        <f>+Y273*X273</f>
        <v>-8.7670264659119983</v>
      </c>
      <c r="AA273" s="21">
        <f>(D273*T273*12+E273*T273*11+F273*T273*10+G273*T273*9+H273*T273*8+I273*T273*7+J273*T273*6+K273*T273*5+L273*T273*4+M273*T273*3+N273*T273*2+O273*T273*1)/12/13*Y273</f>
        <v>-4.3835132329560249</v>
      </c>
      <c r="AC273" s="24">
        <v>7305.87</v>
      </c>
      <c r="AD273" s="21">
        <v>7305.87</v>
      </c>
      <c r="AE273" s="21">
        <v>7305.87</v>
      </c>
      <c r="AF273" s="21">
        <v>7305.87</v>
      </c>
      <c r="AG273" s="21">
        <v>7305.87</v>
      </c>
      <c r="AH273" s="21">
        <v>7305.87</v>
      </c>
      <c r="AI273" s="21">
        <v>7305.87</v>
      </c>
      <c r="AJ273" s="21">
        <v>7305.87</v>
      </c>
      <c r="AK273" s="21">
        <v>7305.87</v>
      </c>
      <c r="AL273" s="21">
        <v>7305.87</v>
      </c>
      <c r="AM273" s="21">
        <v>7305.87</v>
      </c>
      <c r="AN273" s="21">
        <v>7305.87</v>
      </c>
      <c r="AO273" s="21">
        <v>7305.87</v>
      </c>
      <c r="AQ273" s="25">
        <v>3.3300000000000003E-2</v>
      </c>
      <c r="AR273" s="4">
        <v>3.2099999999999997E-2</v>
      </c>
      <c r="AS273" s="4">
        <f t="shared" ref="AS273:AS275" si="546">+AR273-AQ273</f>
        <v>-1.2000000000000066E-3</v>
      </c>
      <c r="AU273" s="21" cm="1">
        <f t="array" ref="AU273">SUMPRODUCT(AC273:AN273*AQ273/12)</f>
        <v>243.285471</v>
      </c>
      <c r="AV273" s="21" cm="1">
        <f t="array" ref="AV273">SUMPRODUCT(AC273:AN273*AR273/12)</f>
        <v>234.518427</v>
      </c>
      <c r="AW273" s="21">
        <f>+AV273-AU273</f>
        <v>-8.7670439999999985</v>
      </c>
      <c r="AX273" s="26">
        <v>0.99999800000000005</v>
      </c>
      <c r="AY273" s="21">
        <f>+AX273*AW273</f>
        <v>-8.7670264659119983</v>
      </c>
      <c r="AZ273" s="21">
        <f>(AC273*AS273*12+AD273*AS273*11+AE273*AS273*10+AF273*AS273*9+AG273*AS273*8+AH273*AS273*7+AI273*AS273*6+AJ273*AS273*5+AK273*AS273*4+AL273*AS273*3+AM273*AS273*2+AN273*AS273*1)/12/13*AX273+Z273</f>
        <v>-13.150539698868023</v>
      </c>
      <c r="BA273" s="1"/>
      <c r="BB273" s="24">
        <v>7305.87</v>
      </c>
      <c r="BC273" s="21">
        <v>7305.87</v>
      </c>
      <c r="BD273" s="21">
        <v>7305.87</v>
      </c>
      <c r="BE273" s="21">
        <v>7305.87</v>
      </c>
      <c r="BF273" s="21">
        <v>7305.87</v>
      </c>
      <c r="BG273" s="21">
        <v>7305.87</v>
      </c>
      <c r="BH273" s="21">
        <v>7305.87</v>
      </c>
      <c r="BI273" s="21">
        <v>7305.87</v>
      </c>
      <c r="BJ273" s="21">
        <v>7305.87</v>
      </c>
      <c r="BK273" s="21">
        <v>7305.87</v>
      </c>
      <c r="BL273" s="21">
        <v>7305.87</v>
      </c>
      <c r="BM273" s="21">
        <v>7305.87</v>
      </c>
      <c r="BN273" s="21">
        <v>7305.87</v>
      </c>
      <c r="BP273" s="25">
        <v>3.3300000000000003E-2</v>
      </c>
      <c r="BQ273" s="4">
        <v>3.2099999999999997E-2</v>
      </c>
      <c r="BR273" s="4">
        <f t="shared" ref="BR273:BR275" si="547">+BQ273-BP273</f>
        <v>-1.2000000000000066E-3</v>
      </c>
      <c r="BT273" s="21" cm="1">
        <f t="array" ref="BT273">SUMPRODUCT(BB273:BM273*BP273/12)</f>
        <v>243.285471</v>
      </c>
      <c r="BU273" s="21" cm="1">
        <f t="array" ref="BU273">SUMPRODUCT(BB273:BM273*BQ273/12)</f>
        <v>234.518427</v>
      </c>
      <c r="BV273" s="21">
        <f>+BU273-BT273</f>
        <v>-8.7670439999999985</v>
      </c>
      <c r="BW273" s="26">
        <v>1</v>
      </c>
      <c r="BX273" s="21">
        <f>+BW273*BV273</f>
        <v>-8.7670439999999985</v>
      </c>
      <c r="BY273" s="21">
        <f>(BB273*BR273*12+BC273*BR273*11+BD273*BR273*10+BE273*BR273*9+BF273*BR273*8+BG273*BR273*7+BH273*BR273*6+BI273*BR273*5+BJ273*BR273*4+BK273*BR273*3+BL273*BR273*2+BM273*BR273*1)/12/13*BW273+AY273+Z273</f>
        <v>-21.917574931824021</v>
      </c>
      <c r="BZ273" s="1"/>
    </row>
    <row r="274" spans="1:78" s="21" customFormat="1" x14ac:dyDescent="0.2">
      <c r="A274" s="21">
        <f t="shared" si="523"/>
        <v>268</v>
      </c>
      <c r="B274" s="1" t="s">
        <v>243</v>
      </c>
      <c r="C274" s="22"/>
      <c r="D274" s="24">
        <v>67787.98</v>
      </c>
      <c r="E274" s="21">
        <v>67787.98</v>
      </c>
      <c r="F274" s="21">
        <v>67787.98</v>
      </c>
      <c r="G274" s="21">
        <v>67787.98</v>
      </c>
      <c r="H274" s="21">
        <v>67787.98</v>
      </c>
      <c r="I274" s="21">
        <v>67787.98</v>
      </c>
      <c r="J274" s="21">
        <v>67787.98</v>
      </c>
      <c r="K274" s="21">
        <v>67787.98</v>
      </c>
      <c r="L274" s="21">
        <v>67787.98</v>
      </c>
      <c r="M274" s="21">
        <v>67787.98</v>
      </c>
      <c r="N274" s="21">
        <v>67787.98</v>
      </c>
      <c r="O274" s="21">
        <v>67787.98</v>
      </c>
      <c r="P274" s="21">
        <v>67787.98</v>
      </c>
      <c r="R274" s="25">
        <v>3.3300000000000003E-2</v>
      </c>
      <c r="S274" s="4">
        <v>3.3799999999999997E-2</v>
      </c>
      <c r="T274" s="4">
        <f t="shared" si="545"/>
        <v>4.9999999999999351E-4</v>
      </c>
      <c r="V274" s="21" cm="1">
        <f t="array" ref="V274">SUMPRODUCT(D274:O274*R274/12)</f>
        <v>2257.3397340000001</v>
      </c>
      <c r="W274" s="21" cm="1">
        <f t="array" ref="W274">SUMPRODUCT(D274:O274*S274/12)</f>
        <v>2291.2337239999997</v>
      </c>
      <c r="X274" s="21">
        <f>+W274-V274</f>
        <v>33.893989999999576</v>
      </c>
      <c r="Y274" s="26">
        <v>0.99999800000000005</v>
      </c>
      <c r="Z274" s="21">
        <f>+Y274*X274</f>
        <v>33.893922212019575</v>
      </c>
      <c r="AA274" s="21">
        <f>(D274*T274*12+E274*T274*11+F274*T274*10+G274*T274*9+H274*T274*8+I274*T274*7+J274*T274*6+K274*T274*5+L274*T274*4+M274*T274*3+N274*T274*2+O274*T274*1)/12/13*Y274</f>
        <v>16.94696110600978</v>
      </c>
      <c r="AC274" s="24">
        <v>67787.98</v>
      </c>
      <c r="AD274" s="21">
        <v>67787.98</v>
      </c>
      <c r="AE274" s="21">
        <v>67787.98</v>
      </c>
      <c r="AF274" s="21">
        <v>67787.98</v>
      </c>
      <c r="AG274" s="21">
        <v>67787.98</v>
      </c>
      <c r="AH274" s="21">
        <v>67787.98</v>
      </c>
      <c r="AI274" s="21">
        <v>67787.98</v>
      </c>
      <c r="AJ274" s="21">
        <v>67787.98</v>
      </c>
      <c r="AK274" s="21">
        <v>67787.98</v>
      </c>
      <c r="AL274" s="21">
        <v>67787.98</v>
      </c>
      <c r="AM274" s="21">
        <v>67787.98</v>
      </c>
      <c r="AN274" s="21">
        <v>67787.98</v>
      </c>
      <c r="AO274" s="21">
        <v>67787.98</v>
      </c>
      <c r="AQ274" s="25">
        <v>3.3300000000000003E-2</v>
      </c>
      <c r="AR274" s="4">
        <v>3.3799999999999997E-2</v>
      </c>
      <c r="AS274" s="4">
        <f t="shared" si="546"/>
        <v>4.9999999999999351E-4</v>
      </c>
      <c r="AU274" s="21" cm="1">
        <f t="array" ref="AU274">SUMPRODUCT(AC274:AN274*AQ274/12)</f>
        <v>2257.3397340000001</v>
      </c>
      <c r="AV274" s="21" cm="1">
        <f t="array" ref="AV274">SUMPRODUCT(AC274:AN274*AR274/12)</f>
        <v>2291.2337239999997</v>
      </c>
      <c r="AW274" s="21">
        <f>+AV274-AU274</f>
        <v>33.893989999999576</v>
      </c>
      <c r="AX274" s="26">
        <v>0.99999800000000005</v>
      </c>
      <c r="AY274" s="21">
        <f>+AX274*AW274</f>
        <v>33.893922212019575</v>
      </c>
      <c r="AZ274" s="21">
        <f>(AC274*AS274*12+AD274*AS274*11+AE274*AS274*10+AF274*AS274*9+AG274*AS274*8+AH274*AS274*7+AI274*AS274*6+AJ274*AS274*5+AK274*AS274*4+AL274*AS274*3+AM274*AS274*2+AN274*AS274*1)/12/13*AX274+Z274</f>
        <v>50.840883318029356</v>
      </c>
      <c r="BA274" s="1"/>
      <c r="BB274" s="24">
        <v>67787.98</v>
      </c>
      <c r="BC274" s="21">
        <v>67787.98</v>
      </c>
      <c r="BD274" s="21">
        <v>67787.98</v>
      </c>
      <c r="BE274" s="21">
        <v>67787.98</v>
      </c>
      <c r="BF274" s="21">
        <v>67787.98</v>
      </c>
      <c r="BG274" s="21">
        <v>67787.98</v>
      </c>
      <c r="BH274" s="21">
        <v>67787.98</v>
      </c>
      <c r="BI274" s="21">
        <v>67787.98</v>
      </c>
      <c r="BJ274" s="21">
        <v>67787.98</v>
      </c>
      <c r="BK274" s="21">
        <v>67787.98</v>
      </c>
      <c r="BL274" s="21">
        <v>67787.98</v>
      </c>
      <c r="BM274" s="21">
        <v>67787.98</v>
      </c>
      <c r="BN274" s="21">
        <v>67787.98</v>
      </c>
      <c r="BP274" s="25">
        <v>3.3300000000000003E-2</v>
      </c>
      <c r="BQ274" s="4">
        <v>3.3799999999999997E-2</v>
      </c>
      <c r="BR274" s="4">
        <f t="shared" si="547"/>
        <v>4.9999999999999351E-4</v>
      </c>
      <c r="BT274" s="21" cm="1">
        <f t="array" ref="BT274">SUMPRODUCT(BB274:BM274*BP274/12)</f>
        <v>2257.3397340000001</v>
      </c>
      <c r="BU274" s="21" cm="1">
        <f t="array" ref="BU274">SUMPRODUCT(BB274:BM274*BQ274/12)</f>
        <v>2291.2337239999997</v>
      </c>
      <c r="BV274" s="21">
        <f>+BU274-BT274</f>
        <v>33.893989999999576</v>
      </c>
      <c r="BW274" s="26">
        <v>1</v>
      </c>
      <c r="BX274" s="21">
        <f>+BW274*BV274</f>
        <v>33.893989999999576</v>
      </c>
      <c r="BY274" s="21">
        <f>(BB274*BR274*12+BC274*BR274*11+BD274*BR274*10+BE274*BR274*9+BF274*BR274*8+BG274*BR274*7+BH274*BR274*6+BI274*BR274*5+BJ274*BR274*4+BK274*BR274*3+BL274*BR274*2+BM274*BR274*1)/12/13*BW274+AY274+Z274</f>
        <v>84.734839424038938</v>
      </c>
      <c r="BZ274" s="1"/>
    </row>
    <row r="275" spans="1:78" s="21" customFormat="1" x14ac:dyDescent="0.2">
      <c r="A275" s="21">
        <f t="shared" si="523"/>
        <v>269</v>
      </c>
      <c r="B275" s="1" t="s">
        <v>244</v>
      </c>
      <c r="C275" s="22"/>
      <c r="D275" s="24">
        <v>19089.169999999998</v>
      </c>
      <c r="E275" s="21">
        <v>19089.169999999998</v>
      </c>
      <c r="F275" s="21">
        <v>19089.169999999998</v>
      </c>
      <c r="G275" s="21">
        <v>19089.169999999998</v>
      </c>
      <c r="H275" s="21">
        <v>19089.169999999998</v>
      </c>
      <c r="I275" s="21">
        <v>19089.169999999998</v>
      </c>
      <c r="J275" s="21">
        <v>19089.169999999998</v>
      </c>
      <c r="K275" s="21">
        <v>19089.169999999998</v>
      </c>
      <c r="L275" s="21">
        <v>19089.169999999998</v>
      </c>
      <c r="M275" s="21">
        <v>19089.169999999998</v>
      </c>
      <c r="N275" s="21">
        <v>19089.169999999998</v>
      </c>
      <c r="O275" s="21">
        <v>19089.169999999998</v>
      </c>
      <c r="P275" s="21">
        <v>19089.169999999998</v>
      </c>
      <c r="R275" s="25">
        <v>3.3300000000000003E-2</v>
      </c>
      <c r="S275" s="4">
        <v>3.2099999999999997E-2</v>
      </c>
      <c r="T275" s="4">
        <f t="shared" si="545"/>
        <v>-1.2000000000000066E-3</v>
      </c>
      <c r="V275" s="21" cm="1">
        <f t="array" ref="V275">SUMPRODUCT(D275:O275*R275/12)</f>
        <v>635.66936100000009</v>
      </c>
      <c r="W275" s="21" cm="1">
        <f t="array" ref="W275">SUMPRODUCT(D275:O275*S275/12)</f>
        <v>612.76235699999984</v>
      </c>
      <c r="X275" s="21">
        <f>+W275-V275</f>
        <v>-22.907004000000256</v>
      </c>
      <c r="Y275" s="26">
        <v>0.99999800000000005</v>
      </c>
      <c r="Z275" s="21">
        <f>+Y275*X275</f>
        <v>-22.906958185992259</v>
      </c>
      <c r="AA275" s="21">
        <f>(D275*T275*12+E275*T275*11+F275*T275*10+G275*T275*9+H275*T275*8+I275*T275*7+J275*T275*6+K275*T275*5+L275*T275*4+M275*T275*3+N275*T275*2+O275*T275*1)/12/13*Y275</f>
        <v>-11.453479092996064</v>
      </c>
      <c r="AC275" s="24">
        <v>19089.169999999998</v>
      </c>
      <c r="AD275" s="21">
        <v>19089.169999999998</v>
      </c>
      <c r="AE275" s="21">
        <v>19089.169999999998</v>
      </c>
      <c r="AF275" s="21">
        <v>19089.169999999998</v>
      </c>
      <c r="AG275" s="21">
        <v>19089.169999999998</v>
      </c>
      <c r="AH275" s="21">
        <v>19089.169999999998</v>
      </c>
      <c r="AI275" s="21">
        <v>19089.169999999998</v>
      </c>
      <c r="AJ275" s="21">
        <v>19089.169999999998</v>
      </c>
      <c r="AK275" s="21">
        <v>19089.169999999998</v>
      </c>
      <c r="AL275" s="21">
        <v>19089.169999999998</v>
      </c>
      <c r="AM275" s="21">
        <v>19089.169999999998</v>
      </c>
      <c r="AN275" s="21">
        <v>19089.169999999998</v>
      </c>
      <c r="AO275" s="21">
        <v>19089.169999999998</v>
      </c>
      <c r="AQ275" s="25">
        <v>3.3300000000000003E-2</v>
      </c>
      <c r="AR275" s="4">
        <v>3.2099999999999997E-2</v>
      </c>
      <c r="AS275" s="4">
        <f t="shared" si="546"/>
        <v>-1.2000000000000066E-3</v>
      </c>
      <c r="AU275" s="21" cm="1">
        <f t="array" ref="AU275">SUMPRODUCT(AC275:AN275*AQ275/12)</f>
        <v>635.66936100000009</v>
      </c>
      <c r="AV275" s="21" cm="1">
        <f t="array" ref="AV275">SUMPRODUCT(AC275:AN275*AR275/12)</f>
        <v>612.76235699999984</v>
      </c>
      <c r="AW275" s="21">
        <f>+AV275-AU275</f>
        <v>-22.907004000000256</v>
      </c>
      <c r="AX275" s="26">
        <v>0.99999800000000005</v>
      </c>
      <c r="AY275" s="21">
        <f>+AX275*AW275</f>
        <v>-22.906958185992259</v>
      </c>
      <c r="AZ275" s="21">
        <f>(AC275*AS275*12+AD275*AS275*11+AE275*AS275*10+AF275*AS275*9+AG275*AS275*8+AH275*AS275*7+AI275*AS275*6+AJ275*AS275*5+AK275*AS275*4+AL275*AS275*3+AM275*AS275*2+AN275*AS275*1)/12/13*AX275+Z275</f>
        <v>-34.360437278988321</v>
      </c>
      <c r="BA275" s="1"/>
      <c r="BB275" s="24">
        <v>19089.169999999998</v>
      </c>
      <c r="BC275" s="21">
        <v>19089.169999999998</v>
      </c>
      <c r="BD275" s="21">
        <v>19089.169999999998</v>
      </c>
      <c r="BE275" s="21">
        <v>19089.169999999998</v>
      </c>
      <c r="BF275" s="21">
        <v>19089.169999999998</v>
      </c>
      <c r="BG275" s="21">
        <v>19089.169999999998</v>
      </c>
      <c r="BH275" s="21">
        <v>19089.169999999998</v>
      </c>
      <c r="BI275" s="21">
        <v>19089.169999999998</v>
      </c>
      <c r="BJ275" s="21">
        <v>19089.169999999998</v>
      </c>
      <c r="BK275" s="21">
        <v>19089.169999999998</v>
      </c>
      <c r="BL275" s="21">
        <v>19089.169999999998</v>
      </c>
      <c r="BM275" s="21">
        <v>19089.169999999998</v>
      </c>
      <c r="BN275" s="21">
        <v>19089.169999999998</v>
      </c>
      <c r="BP275" s="25">
        <v>3.3300000000000003E-2</v>
      </c>
      <c r="BQ275" s="4">
        <v>3.2099999999999997E-2</v>
      </c>
      <c r="BR275" s="4">
        <f t="shared" si="547"/>
        <v>-1.2000000000000066E-3</v>
      </c>
      <c r="BT275" s="21" cm="1">
        <f t="array" ref="BT275">SUMPRODUCT(BB275:BM275*BP275/12)</f>
        <v>635.66936100000009</v>
      </c>
      <c r="BU275" s="21" cm="1">
        <f t="array" ref="BU275">SUMPRODUCT(BB275:BM275*BQ275/12)</f>
        <v>612.76235699999984</v>
      </c>
      <c r="BV275" s="21">
        <f>+BU275-BT275</f>
        <v>-22.907004000000256</v>
      </c>
      <c r="BW275" s="26">
        <v>1</v>
      </c>
      <c r="BX275" s="21">
        <f>+BW275*BV275</f>
        <v>-22.907004000000256</v>
      </c>
      <c r="BY275" s="21">
        <f>(BB275*BR275*12+BC275*BR275*11+BD275*BR275*10+BE275*BR275*9+BF275*BR275*8+BG275*BR275*7+BH275*BR275*6+BI275*BR275*5+BJ275*BR275*4+BK275*BR275*3+BL275*BR275*2+BM275*BR275*1)/12/13*BW275+AY275+Z275</f>
        <v>-57.267418371984583</v>
      </c>
      <c r="BZ275" s="1"/>
    </row>
    <row r="276" spans="1:78" s="21" customFormat="1" x14ac:dyDescent="0.2">
      <c r="A276" s="21">
        <f t="shared" si="523"/>
        <v>270</v>
      </c>
      <c r="B276" s="21" t="s">
        <v>245</v>
      </c>
      <c r="C276" s="22"/>
      <c r="D276" s="27">
        <f>SUBTOTAL(9,D273:D275)</f>
        <v>94183.01999999999</v>
      </c>
      <c r="E276" s="28">
        <f t="shared" ref="E276:P276" si="548">SUBTOTAL(9,E273:E275)</f>
        <v>94183.01999999999</v>
      </c>
      <c r="F276" s="28">
        <f t="shared" si="548"/>
        <v>94183.01999999999</v>
      </c>
      <c r="G276" s="28">
        <f t="shared" si="548"/>
        <v>94183.01999999999</v>
      </c>
      <c r="H276" s="28">
        <f t="shared" si="548"/>
        <v>94183.01999999999</v>
      </c>
      <c r="I276" s="28">
        <f t="shared" si="548"/>
        <v>94183.01999999999</v>
      </c>
      <c r="J276" s="28">
        <f t="shared" si="548"/>
        <v>94183.01999999999</v>
      </c>
      <c r="K276" s="28">
        <f t="shared" si="548"/>
        <v>94183.01999999999</v>
      </c>
      <c r="L276" s="28">
        <f t="shared" si="548"/>
        <v>94183.01999999999</v>
      </c>
      <c r="M276" s="28">
        <f t="shared" si="548"/>
        <v>94183.01999999999</v>
      </c>
      <c r="N276" s="28">
        <f t="shared" si="548"/>
        <v>94183.01999999999</v>
      </c>
      <c r="O276" s="28">
        <f t="shared" si="548"/>
        <v>94183.01999999999</v>
      </c>
      <c r="P276" s="28">
        <f t="shared" si="548"/>
        <v>94183.01999999999</v>
      </c>
      <c r="R276" s="4"/>
      <c r="S276" s="4"/>
      <c r="T276" s="4"/>
      <c r="V276" s="28">
        <f t="shared" ref="V276:X276" si="549">SUBTOTAL(9,V273:V275)</f>
        <v>3136.2945660000005</v>
      </c>
      <c r="W276" s="28">
        <f t="shared" si="549"/>
        <v>3138.5145079999993</v>
      </c>
      <c r="X276" s="28">
        <f t="shared" si="549"/>
        <v>2.2199419999993211</v>
      </c>
      <c r="Y276" s="26"/>
      <c r="Z276" s="28">
        <f t="shared" ref="Z276:AA276" si="550">SUBTOTAL(9,Z273:Z275)</f>
        <v>2.2199375601153193</v>
      </c>
      <c r="AA276" s="28">
        <f t="shared" si="550"/>
        <v>1.1099687800576916</v>
      </c>
      <c r="AC276" s="27">
        <f t="shared" ref="AC276:AO276" si="551">SUBTOTAL(9,AC273:AC275)</f>
        <v>94183.01999999999</v>
      </c>
      <c r="AD276" s="28">
        <f t="shared" si="551"/>
        <v>94183.01999999999</v>
      </c>
      <c r="AE276" s="28">
        <f t="shared" si="551"/>
        <v>94183.01999999999</v>
      </c>
      <c r="AF276" s="28">
        <f t="shared" si="551"/>
        <v>94183.01999999999</v>
      </c>
      <c r="AG276" s="28">
        <f t="shared" si="551"/>
        <v>94183.01999999999</v>
      </c>
      <c r="AH276" s="28">
        <f t="shared" si="551"/>
        <v>94183.01999999999</v>
      </c>
      <c r="AI276" s="28">
        <f t="shared" si="551"/>
        <v>94183.01999999999</v>
      </c>
      <c r="AJ276" s="28">
        <f t="shared" si="551"/>
        <v>94183.01999999999</v>
      </c>
      <c r="AK276" s="28">
        <f t="shared" si="551"/>
        <v>94183.01999999999</v>
      </c>
      <c r="AL276" s="28">
        <f t="shared" si="551"/>
        <v>94183.01999999999</v>
      </c>
      <c r="AM276" s="28">
        <f t="shared" si="551"/>
        <v>94183.01999999999</v>
      </c>
      <c r="AN276" s="28">
        <f t="shared" si="551"/>
        <v>94183.01999999999</v>
      </c>
      <c r="AO276" s="28">
        <f t="shared" si="551"/>
        <v>94183.01999999999</v>
      </c>
      <c r="AQ276" s="4"/>
      <c r="AR276" s="4"/>
      <c r="AS276" s="4"/>
      <c r="AU276" s="28">
        <f t="shared" ref="AU276:AW276" si="552">SUBTOTAL(9,AU273:AU275)</f>
        <v>3136.2945660000005</v>
      </c>
      <c r="AV276" s="28">
        <f t="shared" si="552"/>
        <v>3138.5145079999993</v>
      </c>
      <c r="AW276" s="28">
        <f t="shared" si="552"/>
        <v>2.2199419999993211</v>
      </c>
      <c r="AX276" s="26"/>
      <c r="AY276" s="28">
        <f t="shared" ref="AY276:AZ276" si="553">SUBTOTAL(9,AY273:AY275)</f>
        <v>2.2199375601153193</v>
      </c>
      <c r="AZ276" s="28">
        <f t="shared" si="553"/>
        <v>3.3299063401730109</v>
      </c>
      <c r="BA276" s="1"/>
      <c r="BB276" s="27">
        <f t="shared" ref="BB276:BN276" si="554">SUBTOTAL(9,BB273:BB275)</f>
        <v>94183.01999999999</v>
      </c>
      <c r="BC276" s="28">
        <f t="shared" si="554"/>
        <v>94183.01999999999</v>
      </c>
      <c r="BD276" s="28">
        <f t="shared" si="554"/>
        <v>94183.01999999999</v>
      </c>
      <c r="BE276" s="28">
        <f t="shared" si="554"/>
        <v>94183.01999999999</v>
      </c>
      <c r="BF276" s="28">
        <f t="shared" si="554"/>
        <v>94183.01999999999</v>
      </c>
      <c r="BG276" s="28">
        <f t="shared" si="554"/>
        <v>94183.01999999999</v>
      </c>
      <c r="BH276" s="28">
        <f t="shared" si="554"/>
        <v>94183.01999999999</v>
      </c>
      <c r="BI276" s="28">
        <f t="shared" si="554"/>
        <v>94183.01999999999</v>
      </c>
      <c r="BJ276" s="28">
        <f t="shared" si="554"/>
        <v>94183.01999999999</v>
      </c>
      <c r="BK276" s="28">
        <f t="shared" si="554"/>
        <v>94183.01999999999</v>
      </c>
      <c r="BL276" s="28">
        <f t="shared" si="554"/>
        <v>94183.01999999999</v>
      </c>
      <c r="BM276" s="28">
        <f t="shared" si="554"/>
        <v>94183.01999999999</v>
      </c>
      <c r="BN276" s="28">
        <f t="shared" si="554"/>
        <v>94183.01999999999</v>
      </c>
      <c r="BP276" s="4"/>
      <c r="BQ276" s="4"/>
      <c r="BR276" s="4"/>
      <c r="BT276" s="28">
        <f t="shared" ref="BT276:BV276" si="555">SUBTOTAL(9,BT273:BT275)</f>
        <v>3136.2945660000005</v>
      </c>
      <c r="BU276" s="28">
        <f t="shared" si="555"/>
        <v>3138.5145079999993</v>
      </c>
      <c r="BV276" s="28">
        <f t="shared" si="555"/>
        <v>2.2199419999993211</v>
      </c>
      <c r="BW276" s="26"/>
      <c r="BX276" s="28">
        <f t="shared" ref="BX276:BY276" si="556">SUBTOTAL(9,BX273:BX275)</f>
        <v>2.2199419999993211</v>
      </c>
      <c r="BY276" s="28">
        <f t="shared" si="556"/>
        <v>5.5498461202303346</v>
      </c>
      <c r="BZ276" s="1"/>
    </row>
    <row r="277" spans="1:78" s="21" customFormat="1" x14ac:dyDescent="0.2">
      <c r="A277" s="21">
        <f t="shared" si="523"/>
        <v>271</v>
      </c>
      <c r="B277" s="1"/>
      <c r="C277" s="22"/>
      <c r="D277" s="24"/>
      <c r="R277" s="25"/>
      <c r="S277" s="4"/>
      <c r="T277" s="4"/>
      <c r="Y277" s="26"/>
      <c r="AC277" s="24"/>
      <c r="AQ277" s="25"/>
      <c r="AR277" s="4"/>
      <c r="AS277" s="4"/>
      <c r="AX277" s="26"/>
      <c r="BA277" s="1"/>
      <c r="BB277" s="24"/>
      <c r="BP277" s="25"/>
      <c r="BQ277" s="4"/>
      <c r="BR277" s="4"/>
      <c r="BW277" s="26"/>
      <c r="BZ277" s="1"/>
    </row>
    <row r="278" spans="1:78" s="21" customFormat="1" x14ac:dyDescent="0.2">
      <c r="A278" s="21">
        <f t="shared" si="523"/>
        <v>272</v>
      </c>
      <c r="B278" s="1" t="s">
        <v>246</v>
      </c>
      <c r="C278" s="22"/>
      <c r="D278" s="24">
        <v>85.63</v>
      </c>
      <c r="E278" s="21">
        <v>85.63</v>
      </c>
      <c r="F278" s="21">
        <v>85.63</v>
      </c>
      <c r="G278" s="21">
        <v>85.63</v>
      </c>
      <c r="H278" s="21">
        <v>85.63</v>
      </c>
      <c r="I278" s="21">
        <v>85.63</v>
      </c>
      <c r="J278" s="21">
        <v>85.63</v>
      </c>
      <c r="K278" s="21">
        <v>85.63</v>
      </c>
      <c r="L278" s="21">
        <v>85.63</v>
      </c>
      <c r="M278" s="21">
        <v>85.63</v>
      </c>
      <c r="N278" s="21">
        <v>85.63</v>
      </c>
      <c r="O278" s="21">
        <v>85.63</v>
      </c>
      <c r="P278" s="21">
        <v>85.63</v>
      </c>
      <c r="R278" s="25">
        <v>0.2077</v>
      </c>
      <c r="S278" s="4">
        <v>3.3300000000000003E-2</v>
      </c>
      <c r="T278" s="4">
        <f t="shared" ref="T278:T280" si="557">+S278-R278</f>
        <v>-0.1744</v>
      </c>
      <c r="V278" s="21" cm="1">
        <f t="array" ref="V278">SUMPRODUCT(D278:O278*R278/12)</f>
        <v>17.785350999999995</v>
      </c>
      <c r="W278" s="21" cm="1">
        <f t="array" ref="W278">SUMPRODUCT(D278:O278*S278/12)</f>
        <v>2.8514789999999999</v>
      </c>
      <c r="X278" s="21">
        <f>+W278-V278</f>
        <v>-14.933871999999996</v>
      </c>
      <c r="Y278" s="26">
        <v>0.99999800000000005</v>
      </c>
      <c r="Z278" s="21">
        <f>+Y278*X278</f>
        <v>-14.933842132255997</v>
      </c>
      <c r="AA278" s="21">
        <f>(D278*T278*12+E278*T278*11+F278*T278*10+G278*T278*9+H278*T278*8+I278*T278*7+J278*T278*6+K278*T278*5+L278*T278*4+M278*T278*3+N278*T278*2+O278*T278*1)/12/13*Y278</f>
        <v>-7.4669210661279992</v>
      </c>
      <c r="AC278" s="24">
        <v>85.63</v>
      </c>
      <c r="AD278" s="21">
        <v>85.63</v>
      </c>
      <c r="AE278" s="21">
        <v>85.63</v>
      </c>
      <c r="AF278" s="21">
        <v>85.63</v>
      </c>
      <c r="AG278" s="21">
        <v>85.63</v>
      </c>
      <c r="AH278" s="21">
        <v>85.63</v>
      </c>
      <c r="AI278" s="21">
        <v>85.63</v>
      </c>
      <c r="AJ278" s="21">
        <v>85.63</v>
      </c>
      <c r="AK278" s="21">
        <v>85.63</v>
      </c>
      <c r="AL278" s="21">
        <v>85.63</v>
      </c>
      <c r="AM278" s="21">
        <v>85.63</v>
      </c>
      <c r="AN278" s="21">
        <v>85.63</v>
      </c>
      <c r="AO278" s="21">
        <v>85.63</v>
      </c>
      <c r="AQ278" s="25">
        <v>0.2077</v>
      </c>
      <c r="AR278" s="4">
        <v>3.3300000000000003E-2</v>
      </c>
      <c r="AS278" s="4">
        <f t="shared" ref="AS278:AS280" si="558">+AR278-AQ278</f>
        <v>-0.1744</v>
      </c>
      <c r="AU278" s="21" cm="1">
        <f t="array" ref="AU278">SUMPRODUCT(AC278:AN278*AQ278/12)</f>
        <v>17.785350999999995</v>
      </c>
      <c r="AV278" s="21" cm="1">
        <f t="array" ref="AV278">SUMPRODUCT(AC278:AN278*AR278/12)</f>
        <v>2.8514789999999999</v>
      </c>
      <c r="AW278" s="21">
        <f>+AV278-AU278</f>
        <v>-14.933871999999996</v>
      </c>
      <c r="AX278" s="26">
        <v>0.99999800000000005</v>
      </c>
      <c r="AY278" s="21">
        <f>+AX278*AW278</f>
        <v>-14.933842132255997</v>
      </c>
      <c r="AZ278" s="21">
        <f>(AC278*AS278*12+AD278*AS278*11+AE278*AS278*10+AF278*AS278*9+AG278*AS278*8+AH278*AS278*7+AI278*AS278*6+AJ278*AS278*5+AK278*AS278*4+AL278*AS278*3+AM278*AS278*2+AN278*AS278*1)/12/13*AX278+Z278</f>
        <v>-22.400763198383995</v>
      </c>
      <c r="BA278" s="1"/>
      <c r="BB278" s="24">
        <v>85.63</v>
      </c>
      <c r="BC278" s="21">
        <v>85.63</v>
      </c>
      <c r="BD278" s="21">
        <v>85.63</v>
      </c>
      <c r="BE278" s="21">
        <v>85.63</v>
      </c>
      <c r="BF278" s="21">
        <v>85.63</v>
      </c>
      <c r="BG278" s="21">
        <v>85.63</v>
      </c>
      <c r="BH278" s="21">
        <v>85.63</v>
      </c>
      <c r="BI278" s="21">
        <v>85.63</v>
      </c>
      <c r="BJ278" s="21">
        <v>85.63</v>
      </c>
      <c r="BK278" s="21">
        <v>85.63</v>
      </c>
      <c r="BL278" s="21">
        <v>85.63</v>
      </c>
      <c r="BM278" s="21">
        <v>85.63</v>
      </c>
      <c r="BN278" s="21">
        <v>85.63</v>
      </c>
      <c r="BP278" s="25">
        <v>0.2077</v>
      </c>
      <c r="BQ278" s="4">
        <v>3.3300000000000003E-2</v>
      </c>
      <c r="BR278" s="4">
        <f t="shared" ref="BR278:BR280" si="559">+BQ278-BP278</f>
        <v>-0.1744</v>
      </c>
      <c r="BT278" s="21" cm="1">
        <f t="array" ref="BT278">SUMPRODUCT(BB278:BM278*BP278/12)</f>
        <v>17.785350999999995</v>
      </c>
      <c r="BU278" s="21" cm="1">
        <f t="array" ref="BU278">SUMPRODUCT(BB278:BM278*BQ278/12)</f>
        <v>2.8514789999999999</v>
      </c>
      <c r="BV278" s="21">
        <f>+BU278-BT278</f>
        <v>-14.933871999999996</v>
      </c>
      <c r="BW278" s="26">
        <v>1</v>
      </c>
      <c r="BX278" s="21">
        <f>+BW278*BV278</f>
        <v>-14.933871999999996</v>
      </c>
      <c r="BY278" s="21">
        <f>(BB278*BR278*12+BC278*BR278*11+BD278*BR278*10+BE278*BR278*9+BF278*BR278*8+BG278*BR278*7+BH278*BR278*6+BI278*BR278*5+BJ278*BR278*4+BK278*BR278*3+BL278*BR278*2+BM278*BR278*1)/12/13*BW278+AY278+Z278</f>
        <v>-37.33462026451199</v>
      </c>
      <c r="BZ278" s="1"/>
    </row>
    <row r="279" spans="1:78" s="21" customFormat="1" x14ac:dyDescent="0.2">
      <c r="A279" s="21">
        <f t="shared" si="523"/>
        <v>273</v>
      </c>
      <c r="B279" s="1" t="s">
        <v>247</v>
      </c>
      <c r="C279" s="22"/>
      <c r="D279" s="24">
        <v>6419.24</v>
      </c>
      <c r="E279" s="21">
        <v>6418.91</v>
      </c>
      <c r="F279" s="21">
        <v>6418.58</v>
      </c>
      <c r="G279" s="21">
        <v>6418.25</v>
      </c>
      <c r="H279" s="21">
        <v>6417.92</v>
      </c>
      <c r="I279" s="21">
        <v>6417.59</v>
      </c>
      <c r="J279" s="21">
        <v>6417.26</v>
      </c>
      <c r="K279" s="21">
        <v>6416.93</v>
      </c>
      <c r="L279" s="21">
        <v>6416.6</v>
      </c>
      <c r="M279" s="21">
        <v>6416.27</v>
      </c>
      <c r="N279" s="21">
        <v>6415.94</v>
      </c>
      <c r="O279" s="21">
        <v>6415.61</v>
      </c>
      <c r="P279" s="21">
        <v>6415.28</v>
      </c>
      <c r="R279" s="25">
        <v>3.3300000000000003E-2</v>
      </c>
      <c r="S279" s="4">
        <v>3.5400000000000001E-2</v>
      </c>
      <c r="T279" s="4">
        <f t="shared" si="557"/>
        <v>2.0999999999999977E-3</v>
      </c>
      <c r="V279" s="21" cm="1">
        <f t="array" ref="V279">SUMPRODUCT(D279:O279*R279/12)</f>
        <v>213.7002525</v>
      </c>
      <c r="W279" s="21" cm="1">
        <f t="array" ref="W279">SUMPRODUCT(D279:O279*S279/12)</f>
        <v>227.17684499999999</v>
      </c>
      <c r="X279" s="21">
        <f>+W279-V279</f>
        <v>13.476592499999981</v>
      </c>
      <c r="Y279" s="26">
        <v>0.99999800000000005</v>
      </c>
      <c r="Z279" s="21">
        <f>+Y279*X279</f>
        <v>13.476565546814982</v>
      </c>
      <c r="AA279" s="21">
        <f>(D279*T279*12+E279*T279*11+F279*T279*10+G279*T279*9+H279*T279*8+I279*T279*7+J279*T279*6+K279*T279*5+L279*T279*4+M279*T279*3+N279*T279*2+O279*T279*1)/12/13*Y279</f>
        <v>6.7389180221369926</v>
      </c>
      <c r="AC279" s="24">
        <v>6415.28</v>
      </c>
      <c r="AD279" s="21">
        <v>6414.95</v>
      </c>
      <c r="AE279" s="21">
        <v>6414.62</v>
      </c>
      <c r="AF279" s="21">
        <v>6414.29</v>
      </c>
      <c r="AG279" s="21">
        <v>6413.96</v>
      </c>
      <c r="AH279" s="21">
        <v>6413.63</v>
      </c>
      <c r="AI279" s="21">
        <v>6413.3</v>
      </c>
      <c r="AJ279" s="21">
        <v>6412.97</v>
      </c>
      <c r="AK279" s="21">
        <v>6412.64</v>
      </c>
      <c r="AL279" s="21">
        <v>6412.31</v>
      </c>
      <c r="AM279" s="21">
        <v>6411.98</v>
      </c>
      <c r="AN279" s="21">
        <v>6411.65</v>
      </c>
      <c r="AO279" s="21">
        <v>6411.32</v>
      </c>
      <c r="AQ279" s="25">
        <v>3.3300000000000003E-2</v>
      </c>
      <c r="AR279" s="4">
        <v>3.5400000000000001E-2</v>
      </c>
      <c r="AS279" s="4">
        <f t="shared" si="558"/>
        <v>2.0999999999999977E-3</v>
      </c>
      <c r="AU279" s="21" cm="1">
        <f t="array" ref="AU279">SUMPRODUCT(AC279:AN279*AQ279/12)</f>
        <v>213.56838450000001</v>
      </c>
      <c r="AV279" s="21" cm="1">
        <f t="array" ref="AV279">SUMPRODUCT(AC279:AN279*AR279/12)</f>
        <v>227.03666100000001</v>
      </c>
      <c r="AW279" s="21">
        <f>+AV279-AU279</f>
        <v>13.468276500000002</v>
      </c>
      <c r="AX279" s="26">
        <v>0.99999800000000005</v>
      </c>
      <c r="AY279" s="21">
        <f>+AX279*AW279</f>
        <v>13.468249563447003</v>
      </c>
      <c r="AZ279" s="21">
        <f>(AC279*AS279*12+AD279*AS279*11+AE279*AS279*10+AF279*AS279*9+AG279*AS279*8+AH279*AS279*7+AI279*AS279*6+AJ279*AS279*5+AK279*AS279*4+AL279*AS279*3+AM279*AS279*2+AN279*AS279*1)/12/13*AX279+Z279</f>
        <v>20.211325577267978</v>
      </c>
      <c r="BA279" s="1"/>
      <c r="BB279" s="24">
        <v>6411.32</v>
      </c>
      <c r="BC279" s="21">
        <v>6410.99</v>
      </c>
      <c r="BD279" s="21">
        <v>6410.66</v>
      </c>
      <c r="BE279" s="21">
        <v>6410.33</v>
      </c>
      <c r="BF279" s="21">
        <v>6410</v>
      </c>
      <c r="BG279" s="21">
        <v>6409.67</v>
      </c>
      <c r="BH279" s="21">
        <v>6409.34</v>
      </c>
      <c r="BI279" s="21">
        <v>6409.01</v>
      </c>
      <c r="BJ279" s="21">
        <v>6408.68</v>
      </c>
      <c r="BK279" s="21">
        <v>6408.35</v>
      </c>
      <c r="BL279" s="21">
        <v>6408.02</v>
      </c>
      <c r="BM279" s="21">
        <v>6407.69</v>
      </c>
      <c r="BN279" s="21">
        <v>6407.36</v>
      </c>
      <c r="BP279" s="25">
        <v>3.3300000000000003E-2</v>
      </c>
      <c r="BQ279" s="4">
        <v>3.5400000000000001E-2</v>
      </c>
      <c r="BR279" s="4">
        <f t="shared" si="559"/>
        <v>2.0999999999999977E-3</v>
      </c>
      <c r="BT279" s="21" cm="1">
        <f t="array" ref="BT279">SUMPRODUCT(BB279:BM279*BP279/12)</f>
        <v>213.43651650000001</v>
      </c>
      <c r="BU279" s="21" cm="1">
        <f t="array" ref="BU279">SUMPRODUCT(BB279:BM279*BQ279/12)</f>
        <v>226.89647699999998</v>
      </c>
      <c r="BV279" s="21">
        <f>+BU279-BT279</f>
        <v>13.459960499999966</v>
      </c>
      <c r="BW279" s="26">
        <v>1</v>
      </c>
      <c r="BX279" s="21">
        <f>+BW279*BV279</f>
        <v>13.459960499999966</v>
      </c>
      <c r="BY279" s="21">
        <f>(BB279*BR279*12+BC279*BR279*11+BD279*BR279*10+BE279*BR279*9+BF279*BR279*8+BG279*BR279*7+BH279*BR279*6+BI279*BR279*5+BJ279*BR279*4+BK279*BR279*3+BL279*BR279*2+BM279*BR279*1)/12/13*BW279+AY279+Z279</f>
        <v>33.675430610261976</v>
      </c>
      <c r="BZ279" s="1"/>
    </row>
    <row r="280" spans="1:78" s="21" customFormat="1" x14ac:dyDescent="0.2">
      <c r="A280" s="21">
        <f t="shared" si="523"/>
        <v>274</v>
      </c>
      <c r="B280" s="1" t="s">
        <v>248</v>
      </c>
      <c r="C280" s="22"/>
      <c r="D280" s="24">
        <v>1106.23</v>
      </c>
      <c r="E280" s="21">
        <v>1106.23</v>
      </c>
      <c r="F280" s="21">
        <v>1106.23</v>
      </c>
      <c r="G280" s="21">
        <v>1106.23</v>
      </c>
      <c r="H280" s="21">
        <v>1106.23</v>
      </c>
      <c r="I280" s="21">
        <v>1106.23</v>
      </c>
      <c r="J280" s="21">
        <v>1106.23</v>
      </c>
      <c r="K280" s="21">
        <v>1106.23</v>
      </c>
      <c r="L280" s="21">
        <v>1106.23</v>
      </c>
      <c r="M280" s="21">
        <v>1106.23</v>
      </c>
      <c r="N280" s="21">
        <v>1106.23</v>
      </c>
      <c r="O280" s="21">
        <v>1106.23</v>
      </c>
      <c r="P280" s="21">
        <v>1106.23</v>
      </c>
      <c r="R280" s="25">
        <v>3.3300000000000003E-2</v>
      </c>
      <c r="S280" s="4">
        <v>3.5499999999999997E-2</v>
      </c>
      <c r="T280" s="4">
        <f t="shared" si="557"/>
        <v>2.1999999999999936E-3</v>
      </c>
      <c r="V280" s="21" cm="1">
        <f t="array" ref="V280">SUMPRODUCT(D280:O280*R280/12)</f>
        <v>36.83745900000001</v>
      </c>
      <c r="W280" s="21" cm="1">
        <f t="array" ref="W280">SUMPRODUCT(D280:O280*S280/12)</f>
        <v>39.271164999999996</v>
      </c>
      <c r="X280" s="21">
        <f>+W280-V280</f>
        <v>2.4337059999999866</v>
      </c>
      <c r="Y280" s="26">
        <v>0.99999800000000005</v>
      </c>
      <c r="Z280" s="21">
        <f>+Y280*X280</f>
        <v>2.4337011325879869</v>
      </c>
      <c r="AA280" s="21">
        <f>(D280*T280*12+E280*T280*11+F280*T280*10+G280*T280*9+H280*T280*8+I280*T280*7+J280*T280*6+K280*T280*5+L280*T280*4+M280*T280*3+N280*T280*2+O280*T280*1)/12/13*Y280</f>
        <v>1.2168505662939966</v>
      </c>
      <c r="AC280" s="24">
        <v>1106.23</v>
      </c>
      <c r="AD280" s="21">
        <v>1106.23</v>
      </c>
      <c r="AE280" s="21">
        <v>1106.23</v>
      </c>
      <c r="AF280" s="21">
        <v>1106.23</v>
      </c>
      <c r="AG280" s="21">
        <v>1106.23</v>
      </c>
      <c r="AH280" s="21">
        <v>1106.23</v>
      </c>
      <c r="AI280" s="21">
        <v>1106.23</v>
      </c>
      <c r="AJ280" s="21">
        <v>1106.23</v>
      </c>
      <c r="AK280" s="21">
        <v>1106.23</v>
      </c>
      <c r="AL280" s="21">
        <v>1106.23</v>
      </c>
      <c r="AM280" s="21">
        <v>1106.23</v>
      </c>
      <c r="AN280" s="21">
        <v>1106.23</v>
      </c>
      <c r="AO280" s="21">
        <v>1106.23</v>
      </c>
      <c r="AQ280" s="25">
        <v>3.3300000000000003E-2</v>
      </c>
      <c r="AR280" s="4">
        <v>3.5499999999999997E-2</v>
      </c>
      <c r="AS280" s="4">
        <f t="shared" si="558"/>
        <v>2.1999999999999936E-3</v>
      </c>
      <c r="AU280" s="21" cm="1">
        <f t="array" ref="AU280">SUMPRODUCT(AC280:AN280*AQ280/12)</f>
        <v>36.83745900000001</v>
      </c>
      <c r="AV280" s="21" cm="1">
        <f t="array" ref="AV280">SUMPRODUCT(AC280:AN280*AR280/12)</f>
        <v>39.271164999999996</v>
      </c>
      <c r="AW280" s="21">
        <f>+AV280-AU280</f>
        <v>2.4337059999999866</v>
      </c>
      <c r="AX280" s="26">
        <v>0.99999800000000005</v>
      </c>
      <c r="AY280" s="21">
        <f>+AX280*AW280</f>
        <v>2.4337011325879869</v>
      </c>
      <c r="AZ280" s="21">
        <f>(AC280*AS280*12+AD280*AS280*11+AE280*AS280*10+AF280*AS280*9+AG280*AS280*8+AH280*AS280*7+AI280*AS280*6+AJ280*AS280*5+AK280*AS280*4+AL280*AS280*3+AM280*AS280*2+AN280*AS280*1)/12/13*AX280+Z280</f>
        <v>3.6505516988819835</v>
      </c>
      <c r="BA280" s="1"/>
      <c r="BB280" s="24">
        <v>1106.23</v>
      </c>
      <c r="BC280" s="21">
        <v>1106.23</v>
      </c>
      <c r="BD280" s="21">
        <v>1106.23</v>
      </c>
      <c r="BE280" s="21">
        <v>1106.23</v>
      </c>
      <c r="BF280" s="21">
        <v>1106.23</v>
      </c>
      <c r="BG280" s="21">
        <v>1106.23</v>
      </c>
      <c r="BH280" s="21">
        <v>1106.23</v>
      </c>
      <c r="BI280" s="21">
        <v>1106.23</v>
      </c>
      <c r="BJ280" s="21">
        <v>1106.23</v>
      </c>
      <c r="BK280" s="21">
        <v>1106.23</v>
      </c>
      <c r="BL280" s="21">
        <v>1106.23</v>
      </c>
      <c r="BM280" s="21">
        <v>1106.23</v>
      </c>
      <c r="BN280" s="21">
        <v>1106.23</v>
      </c>
      <c r="BP280" s="25">
        <v>3.3300000000000003E-2</v>
      </c>
      <c r="BQ280" s="4">
        <v>3.5499999999999997E-2</v>
      </c>
      <c r="BR280" s="4">
        <f t="shared" si="559"/>
        <v>2.1999999999999936E-3</v>
      </c>
      <c r="BT280" s="21" cm="1">
        <f t="array" ref="BT280">SUMPRODUCT(BB280:BM280*BP280/12)</f>
        <v>36.83745900000001</v>
      </c>
      <c r="BU280" s="21" cm="1">
        <f t="array" ref="BU280">SUMPRODUCT(BB280:BM280*BQ280/12)</f>
        <v>39.271164999999996</v>
      </c>
      <c r="BV280" s="21">
        <f>+BU280-BT280</f>
        <v>2.4337059999999866</v>
      </c>
      <c r="BW280" s="26">
        <v>1</v>
      </c>
      <c r="BX280" s="21">
        <f>+BW280*BV280</f>
        <v>2.4337059999999866</v>
      </c>
      <c r="BY280" s="21">
        <f>(BB280*BR280*12+BC280*BR280*11+BD280*BR280*10+BE280*BR280*9+BF280*BR280*8+BG280*BR280*7+BH280*BR280*6+BI280*BR280*5+BJ280*BR280*4+BK280*BR280*3+BL280*BR280*2+BM280*BR280*1)/12/13*BW280+AY280+Z280</f>
        <v>6.0842552651759707</v>
      </c>
      <c r="BZ280" s="1"/>
    </row>
    <row r="281" spans="1:78" s="21" customFormat="1" x14ac:dyDescent="0.2">
      <c r="A281" s="21">
        <f t="shared" si="523"/>
        <v>275</v>
      </c>
      <c r="B281" s="21" t="s">
        <v>249</v>
      </c>
      <c r="C281" s="22"/>
      <c r="D281" s="27">
        <f>SUBTOTAL(9,D278:D280)</f>
        <v>7611.1</v>
      </c>
      <c r="E281" s="28">
        <f t="shared" ref="E281:P281" si="560">SUBTOTAL(9,E278:E280)</f>
        <v>7610.77</v>
      </c>
      <c r="F281" s="28">
        <f t="shared" si="560"/>
        <v>7610.4400000000005</v>
      </c>
      <c r="G281" s="28">
        <f t="shared" si="560"/>
        <v>7610.1100000000006</v>
      </c>
      <c r="H281" s="28">
        <f t="shared" si="560"/>
        <v>7609.7800000000007</v>
      </c>
      <c r="I281" s="28">
        <f t="shared" si="560"/>
        <v>7609.4500000000007</v>
      </c>
      <c r="J281" s="28">
        <f t="shared" si="560"/>
        <v>7609.1200000000008</v>
      </c>
      <c r="K281" s="28">
        <f t="shared" si="560"/>
        <v>7608.7900000000009</v>
      </c>
      <c r="L281" s="28">
        <f t="shared" si="560"/>
        <v>7608.4600000000009</v>
      </c>
      <c r="M281" s="28">
        <f t="shared" si="560"/>
        <v>7608.130000000001</v>
      </c>
      <c r="N281" s="28">
        <f t="shared" si="560"/>
        <v>7607.7999999999993</v>
      </c>
      <c r="O281" s="28">
        <f t="shared" si="560"/>
        <v>7607.4699999999993</v>
      </c>
      <c r="P281" s="28">
        <f t="shared" si="560"/>
        <v>7607.1399999999994</v>
      </c>
      <c r="R281" s="4"/>
      <c r="S281" s="4"/>
      <c r="T281" s="4"/>
      <c r="V281" s="28">
        <f t="shared" ref="V281:X281" si="561">SUBTOTAL(9,V278:V280)</f>
        <v>268.32306249999999</v>
      </c>
      <c r="W281" s="28">
        <f t="shared" si="561"/>
        <v>269.29948899999999</v>
      </c>
      <c r="X281" s="28">
        <f t="shared" si="561"/>
        <v>0.97642649999997211</v>
      </c>
      <c r="Y281" s="26"/>
      <c r="Z281" s="28">
        <f t="shared" ref="Z281:AA281" si="562">SUBTOTAL(9,Z278:Z280)</f>
        <v>0.97642454714697191</v>
      </c>
      <c r="AA281" s="28">
        <f t="shared" si="562"/>
        <v>0.48884752230299</v>
      </c>
      <c r="AC281" s="27">
        <f t="shared" ref="AC281:AO281" si="563">SUBTOTAL(9,AC278:AC280)</f>
        <v>7607.1399999999994</v>
      </c>
      <c r="AD281" s="28">
        <f t="shared" si="563"/>
        <v>7606.8099999999995</v>
      </c>
      <c r="AE281" s="28">
        <f t="shared" si="563"/>
        <v>7606.48</v>
      </c>
      <c r="AF281" s="28">
        <f t="shared" si="563"/>
        <v>7606.15</v>
      </c>
      <c r="AG281" s="28">
        <f t="shared" si="563"/>
        <v>7605.82</v>
      </c>
      <c r="AH281" s="28">
        <f t="shared" si="563"/>
        <v>7605.49</v>
      </c>
      <c r="AI281" s="28">
        <f t="shared" si="563"/>
        <v>7605.16</v>
      </c>
      <c r="AJ281" s="28">
        <f t="shared" si="563"/>
        <v>7604.83</v>
      </c>
      <c r="AK281" s="28">
        <f t="shared" si="563"/>
        <v>7604.5</v>
      </c>
      <c r="AL281" s="28">
        <f t="shared" si="563"/>
        <v>7604.17</v>
      </c>
      <c r="AM281" s="28">
        <f t="shared" si="563"/>
        <v>7603.84</v>
      </c>
      <c r="AN281" s="28">
        <f t="shared" si="563"/>
        <v>7603.51</v>
      </c>
      <c r="AO281" s="28">
        <f t="shared" si="563"/>
        <v>7603.18</v>
      </c>
      <c r="AQ281" s="4"/>
      <c r="AR281" s="4"/>
      <c r="AS281" s="4"/>
      <c r="AU281" s="28">
        <f t="shared" ref="AU281:AW281" si="564">SUBTOTAL(9,AU278:AU280)</f>
        <v>268.19119449999999</v>
      </c>
      <c r="AV281" s="28">
        <f t="shared" si="564"/>
        <v>269.15930500000002</v>
      </c>
      <c r="AW281" s="28">
        <f t="shared" si="564"/>
        <v>0.96811049999999277</v>
      </c>
      <c r="AX281" s="26"/>
      <c r="AY281" s="28">
        <f t="shared" ref="AY281:AZ281" si="565">SUBTOTAL(9,AY278:AY280)</f>
        <v>0.96810856377899324</v>
      </c>
      <c r="AZ281" s="28">
        <f t="shared" si="565"/>
        <v>1.4611140777659664</v>
      </c>
      <c r="BA281" s="1"/>
      <c r="BB281" s="27">
        <f t="shared" ref="BB281:BN281" si="566">SUBTOTAL(9,BB278:BB280)</f>
        <v>7603.18</v>
      </c>
      <c r="BC281" s="28">
        <f t="shared" si="566"/>
        <v>7602.85</v>
      </c>
      <c r="BD281" s="28">
        <f t="shared" si="566"/>
        <v>7602.52</v>
      </c>
      <c r="BE281" s="28">
        <f t="shared" si="566"/>
        <v>7602.1900000000005</v>
      </c>
      <c r="BF281" s="28">
        <f t="shared" si="566"/>
        <v>7601.8600000000006</v>
      </c>
      <c r="BG281" s="28">
        <f t="shared" si="566"/>
        <v>7601.5300000000007</v>
      </c>
      <c r="BH281" s="28">
        <f t="shared" si="566"/>
        <v>7601.2000000000007</v>
      </c>
      <c r="BI281" s="28">
        <f t="shared" si="566"/>
        <v>7600.8700000000008</v>
      </c>
      <c r="BJ281" s="28">
        <f t="shared" si="566"/>
        <v>7600.5400000000009</v>
      </c>
      <c r="BK281" s="28">
        <f t="shared" si="566"/>
        <v>7600.2100000000009</v>
      </c>
      <c r="BL281" s="28">
        <f t="shared" si="566"/>
        <v>7599.880000000001</v>
      </c>
      <c r="BM281" s="28">
        <f t="shared" si="566"/>
        <v>7599.5499999999993</v>
      </c>
      <c r="BN281" s="28">
        <f t="shared" si="566"/>
        <v>7599.2199999999993</v>
      </c>
      <c r="BP281" s="4"/>
      <c r="BQ281" s="4"/>
      <c r="BR281" s="4"/>
      <c r="BT281" s="28">
        <f t="shared" ref="BT281:BV281" si="567">SUBTOTAL(9,BT278:BT280)</f>
        <v>268.0593265</v>
      </c>
      <c r="BU281" s="28">
        <f t="shared" si="567"/>
        <v>269.01912099999998</v>
      </c>
      <c r="BV281" s="28">
        <f t="shared" si="567"/>
        <v>0.95979449999995659</v>
      </c>
      <c r="BW281" s="26"/>
      <c r="BX281" s="28">
        <f t="shared" ref="BX281:BY281" si="568">SUBTOTAL(9,BX278:BX280)</f>
        <v>0.95979449999995659</v>
      </c>
      <c r="BY281" s="28">
        <f t="shared" si="568"/>
        <v>2.425065610925957</v>
      </c>
      <c r="BZ281" s="1"/>
    </row>
    <row r="282" spans="1:78" s="21" customFormat="1" x14ac:dyDescent="0.2">
      <c r="A282" s="21">
        <f t="shared" si="523"/>
        <v>276</v>
      </c>
      <c r="B282" s="1"/>
      <c r="C282" s="22"/>
      <c r="D282" s="24"/>
      <c r="R282" s="25"/>
      <c r="S282" s="4"/>
      <c r="T282" s="4"/>
      <c r="Y282" s="26"/>
      <c r="AC282" s="24"/>
      <c r="AQ282" s="25"/>
      <c r="AR282" s="4"/>
      <c r="AS282" s="4"/>
      <c r="AX282" s="26"/>
      <c r="BA282" s="1"/>
      <c r="BB282" s="24"/>
      <c r="BP282" s="25"/>
      <c r="BQ282" s="4"/>
      <c r="BR282" s="4"/>
      <c r="BW282" s="26"/>
      <c r="BZ282" s="1"/>
    </row>
    <row r="283" spans="1:78" s="21" customFormat="1" x14ac:dyDescent="0.2">
      <c r="A283" s="21">
        <f t="shared" si="523"/>
        <v>277</v>
      </c>
      <c r="B283" s="1" t="s">
        <v>250</v>
      </c>
      <c r="C283" s="22"/>
      <c r="D283" s="24">
        <v>346.78</v>
      </c>
      <c r="E283" s="21">
        <v>346.78</v>
      </c>
      <c r="F283" s="21">
        <v>346.78</v>
      </c>
      <c r="G283" s="21">
        <v>346.78</v>
      </c>
      <c r="H283" s="21">
        <v>346.78</v>
      </c>
      <c r="I283" s="21">
        <v>346.78</v>
      </c>
      <c r="J283" s="21">
        <v>346.78</v>
      </c>
      <c r="K283" s="21">
        <v>346.78</v>
      </c>
      <c r="L283" s="21">
        <v>346.78</v>
      </c>
      <c r="M283" s="21">
        <v>346.78</v>
      </c>
      <c r="N283" s="21">
        <v>346.78</v>
      </c>
      <c r="O283" s="21">
        <v>346.78</v>
      </c>
      <c r="P283" s="21">
        <v>346.78</v>
      </c>
      <c r="R283" s="25">
        <v>3.7999999999999999E-2</v>
      </c>
      <c r="S283" s="4">
        <v>3.8100000000000002E-2</v>
      </c>
      <c r="T283" s="4">
        <f t="shared" ref="T283:T286" si="569">+S283-R283</f>
        <v>1.0000000000000286E-4</v>
      </c>
      <c r="V283" s="21" cm="1">
        <f t="array" ref="V283">SUMPRODUCT(D283:O283*R283/12)</f>
        <v>13.177640000000002</v>
      </c>
      <c r="W283" s="21" cm="1">
        <f t="array" ref="W283">SUMPRODUCT(D283:O283*S283/12)</f>
        <v>13.212317999999998</v>
      </c>
      <c r="X283" s="21">
        <f>+W283-V283</f>
        <v>3.467799999999599E-2</v>
      </c>
      <c r="Y283" s="26">
        <v>0.99999800000000005</v>
      </c>
      <c r="Z283" s="21">
        <f>+Y283*X283</f>
        <v>3.4677930643995991E-2</v>
      </c>
      <c r="AA283" s="21">
        <f>(D283*T283*12+E283*T283*11+F283*T283*10+G283*T283*9+H283*T283*8+I283*T283*7+J283*T283*6+K283*T283*5+L283*T283*4+M283*T283*3+N283*T283*2+O283*T283*1)/12/13*Y283</f>
        <v>1.7338965322000497E-2</v>
      </c>
      <c r="AC283" s="24">
        <v>346.78</v>
      </c>
      <c r="AD283" s="21">
        <v>346.78</v>
      </c>
      <c r="AE283" s="21">
        <v>346.78</v>
      </c>
      <c r="AF283" s="21">
        <v>346.78</v>
      </c>
      <c r="AG283" s="21">
        <v>346.78</v>
      </c>
      <c r="AH283" s="21">
        <v>346.78</v>
      </c>
      <c r="AI283" s="21">
        <v>346.78</v>
      </c>
      <c r="AJ283" s="21">
        <v>346.78</v>
      </c>
      <c r="AK283" s="21">
        <v>346.78</v>
      </c>
      <c r="AL283" s="21">
        <v>346.78</v>
      </c>
      <c r="AM283" s="21">
        <v>346.78</v>
      </c>
      <c r="AN283" s="21">
        <v>346.78</v>
      </c>
      <c r="AO283" s="21">
        <v>346.78</v>
      </c>
      <c r="AQ283" s="25">
        <v>3.7999999999999999E-2</v>
      </c>
      <c r="AR283" s="4">
        <v>3.8100000000000002E-2</v>
      </c>
      <c r="AS283" s="4">
        <f t="shared" ref="AS283:AS286" si="570">+AR283-AQ283</f>
        <v>1.0000000000000286E-4</v>
      </c>
      <c r="AU283" s="21" cm="1">
        <f t="array" ref="AU283">SUMPRODUCT(AC283:AN283*AQ283/12)</f>
        <v>13.177640000000002</v>
      </c>
      <c r="AV283" s="21" cm="1">
        <f t="array" ref="AV283">SUMPRODUCT(AC283:AN283*AR283/12)</f>
        <v>13.212317999999998</v>
      </c>
      <c r="AW283" s="21">
        <f>+AV283-AU283</f>
        <v>3.467799999999599E-2</v>
      </c>
      <c r="AX283" s="26">
        <v>0.99999800000000005</v>
      </c>
      <c r="AY283" s="21">
        <f>+AX283*AW283</f>
        <v>3.4677930643995991E-2</v>
      </c>
      <c r="AZ283" s="21">
        <f>(AC283*AS283*12+AD283*AS283*11+AE283*AS283*10+AF283*AS283*9+AG283*AS283*8+AH283*AS283*7+AI283*AS283*6+AJ283*AS283*5+AK283*AS283*4+AL283*AS283*3+AM283*AS283*2+AN283*AS283*1)/12/13*AX283+Z283</f>
        <v>5.2016895965996485E-2</v>
      </c>
      <c r="BA283" s="1"/>
      <c r="BB283" s="24">
        <v>346.78</v>
      </c>
      <c r="BC283" s="21">
        <v>346.78</v>
      </c>
      <c r="BD283" s="21">
        <v>346.78</v>
      </c>
      <c r="BE283" s="21">
        <v>346.78</v>
      </c>
      <c r="BF283" s="21">
        <v>346.78</v>
      </c>
      <c r="BG283" s="21">
        <v>346.78</v>
      </c>
      <c r="BH283" s="21">
        <v>346.78</v>
      </c>
      <c r="BI283" s="21">
        <v>346.78</v>
      </c>
      <c r="BJ283" s="21">
        <v>346.78</v>
      </c>
      <c r="BK283" s="21">
        <v>346.78</v>
      </c>
      <c r="BL283" s="21">
        <v>346.78</v>
      </c>
      <c r="BM283" s="21">
        <v>346.78</v>
      </c>
      <c r="BN283" s="21">
        <v>346.78</v>
      </c>
      <c r="BP283" s="25">
        <v>3.7999999999999999E-2</v>
      </c>
      <c r="BQ283" s="4">
        <v>3.8100000000000002E-2</v>
      </c>
      <c r="BR283" s="4">
        <f t="shared" ref="BR283:BR286" si="571">+BQ283-BP283</f>
        <v>1.0000000000000286E-4</v>
      </c>
      <c r="BT283" s="21" cm="1">
        <f t="array" ref="BT283">SUMPRODUCT(BB283:BM283*BP283/12)</f>
        <v>13.177640000000002</v>
      </c>
      <c r="BU283" s="21" cm="1">
        <f t="array" ref="BU283">SUMPRODUCT(BB283:BM283*BQ283/12)</f>
        <v>13.212317999999998</v>
      </c>
      <c r="BV283" s="21">
        <f>+BU283-BT283</f>
        <v>3.467799999999599E-2</v>
      </c>
      <c r="BW283" s="26">
        <v>1</v>
      </c>
      <c r="BX283" s="21">
        <f>+BW283*BV283</f>
        <v>3.467799999999599E-2</v>
      </c>
      <c r="BY283" s="21">
        <f>(BB283*BR283*12+BC283*BR283*11+BD283*BR283*10+BE283*BR283*9+BF283*BR283*8+BG283*BR283*7+BH283*BR283*6+BI283*BR283*5+BJ283*BR283*4+BK283*BR283*3+BL283*BR283*2+BM283*BR283*1)/12/13*BW283+AY283+Z283</f>
        <v>8.6694861287992475E-2</v>
      </c>
      <c r="BZ283" s="1"/>
    </row>
    <row r="284" spans="1:78" s="21" customFormat="1" x14ac:dyDescent="0.2">
      <c r="A284" s="21">
        <f t="shared" si="523"/>
        <v>278</v>
      </c>
      <c r="B284" s="1" t="s">
        <v>251</v>
      </c>
      <c r="C284" s="22"/>
      <c r="D284" s="24">
        <v>9270.67</v>
      </c>
      <c r="E284" s="21">
        <v>9270.67</v>
      </c>
      <c r="F284" s="21">
        <v>9270.67</v>
      </c>
      <c r="G284" s="21">
        <v>9270.67</v>
      </c>
      <c r="H284" s="21">
        <v>9270.67</v>
      </c>
      <c r="I284" s="21">
        <v>9270.67</v>
      </c>
      <c r="J284" s="21">
        <v>9270.67</v>
      </c>
      <c r="K284" s="21">
        <v>9270.67</v>
      </c>
      <c r="L284" s="21">
        <v>9270.67</v>
      </c>
      <c r="M284" s="21">
        <v>9270.67</v>
      </c>
      <c r="N284" s="21">
        <v>9270.67</v>
      </c>
      <c r="O284" s="21">
        <v>9270.67</v>
      </c>
      <c r="P284" s="21">
        <v>9270.67</v>
      </c>
      <c r="R284" s="25">
        <v>3.3599999999999998E-2</v>
      </c>
      <c r="S284" s="4">
        <v>3.3799999999999997E-2</v>
      </c>
      <c r="T284" s="4">
        <f t="shared" si="569"/>
        <v>1.9999999999999879E-4</v>
      </c>
      <c r="V284" s="21" cm="1">
        <f t="array" ref="V284">SUMPRODUCT(D284:O284*R284/12)</f>
        <v>311.49451199999999</v>
      </c>
      <c r="W284" s="21" cm="1">
        <f t="array" ref="W284">SUMPRODUCT(D284:O284*S284/12)</f>
        <v>313.34864600000009</v>
      </c>
      <c r="X284" s="21">
        <f>+W284-V284</f>
        <v>1.8541340000001014</v>
      </c>
      <c r="Y284" s="26">
        <v>0.99999800000000005</v>
      </c>
      <c r="Z284" s="21">
        <f>+Y284*X284</f>
        <v>1.8541302917321014</v>
      </c>
      <c r="AA284" s="21">
        <f>(D284*T284*12+E284*T284*11+F284*T284*10+G284*T284*9+H284*T284*8+I284*T284*7+J284*T284*6+K284*T284*5+L284*T284*4+M284*T284*3+N284*T284*2+O284*T284*1)/12/13*Y284</f>
        <v>0.92706514586599442</v>
      </c>
      <c r="AC284" s="24">
        <v>9270.67</v>
      </c>
      <c r="AD284" s="21">
        <v>9270.67</v>
      </c>
      <c r="AE284" s="21">
        <v>9270.67</v>
      </c>
      <c r="AF284" s="21">
        <v>9270.67</v>
      </c>
      <c r="AG284" s="21">
        <v>9270.67</v>
      </c>
      <c r="AH284" s="21">
        <v>9270.67</v>
      </c>
      <c r="AI284" s="21">
        <v>9270.67</v>
      </c>
      <c r="AJ284" s="21">
        <v>9270.67</v>
      </c>
      <c r="AK284" s="21">
        <v>9270.67</v>
      </c>
      <c r="AL284" s="21">
        <v>9270.67</v>
      </c>
      <c r="AM284" s="21">
        <v>9270.67</v>
      </c>
      <c r="AN284" s="21">
        <v>9270.67</v>
      </c>
      <c r="AO284" s="21">
        <v>9270.67</v>
      </c>
      <c r="AQ284" s="25">
        <v>3.3599999999999998E-2</v>
      </c>
      <c r="AR284" s="4">
        <v>3.3799999999999997E-2</v>
      </c>
      <c r="AS284" s="4">
        <f t="shared" si="570"/>
        <v>1.9999999999999879E-4</v>
      </c>
      <c r="AU284" s="21" cm="1">
        <f t="array" ref="AU284">SUMPRODUCT(AC284:AN284*AQ284/12)</f>
        <v>311.49451199999999</v>
      </c>
      <c r="AV284" s="21" cm="1">
        <f t="array" ref="AV284">SUMPRODUCT(AC284:AN284*AR284/12)</f>
        <v>313.34864600000009</v>
      </c>
      <c r="AW284" s="21">
        <f>+AV284-AU284</f>
        <v>1.8541340000001014</v>
      </c>
      <c r="AX284" s="26">
        <v>0.99999800000000005</v>
      </c>
      <c r="AY284" s="21">
        <f>+AX284*AW284</f>
        <v>1.8541302917321014</v>
      </c>
      <c r="AZ284" s="21">
        <f>(AC284*AS284*12+AD284*AS284*11+AE284*AS284*10+AF284*AS284*9+AG284*AS284*8+AH284*AS284*7+AI284*AS284*6+AJ284*AS284*5+AK284*AS284*4+AL284*AS284*3+AM284*AS284*2+AN284*AS284*1)/12/13*AX284+Z284</f>
        <v>2.7811954375980958</v>
      </c>
      <c r="BA284" s="1"/>
      <c r="BB284" s="24">
        <v>9270.67</v>
      </c>
      <c r="BC284" s="21">
        <v>9270.67</v>
      </c>
      <c r="BD284" s="21">
        <v>9270.67</v>
      </c>
      <c r="BE284" s="21">
        <v>9270.67</v>
      </c>
      <c r="BF284" s="21">
        <v>9270.67</v>
      </c>
      <c r="BG284" s="21">
        <v>9270.67</v>
      </c>
      <c r="BH284" s="21">
        <v>9270.67</v>
      </c>
      <c r="BI284" s="21">
        <v>9270.67</v>
      </c>
      <c r="BJ284" s="21">
        <v>9270.67</v>
      </c>
      <c r="BK284" s="21">
        <v>9270.67</v>
      </c>
      <c r="BL284" s="21">
        <v>9270.67</v>
      </c>
      <c r="BM284" s="21">
        <v>9270.67</v>
      </c>
      <c r="BN284" s="21">
        <v>9270.67</v>
      </c>
      <c r="BP284" s="25">
        <v>3.3599999999999998E-2</v>
      </c>
      <c r="BQ284" s="4">
        <v>3.3799999999999997E-2</v>
      </c>
      <c r="BR284" s="4">
        <f t="shared" si="571"/>
        <v>1.9999999999999879E-4</v>
      </c>
      <c r="BT284" s="21" cm="1">
        <f t="array" ref="BT284">SUMPRODUCT(BB284:BM284*BP284/12)</f>
        <v>311.49451199999999</v>
      </c>
      <c r="BU284" s="21" cm="1">
        <f t="array" ref="BU284">SUMPRODUCT(BB284:BM284*BQ284/12)</f>
        <v>313.34864600000009</v>
      </c>
      <c r="BV284" s="21">
        <f>+BU284-BT284</f>
        <v>1.8541340000001014</v>
      </c>
      <c r="BW284" s="26">
        <v>1</v>
      </c>
      <c r="BX284" s="21">
        <f>+BW284*BV284</f>
        <v>1.8541340000001014</v>
      </c>
      <c r="BY284" s="21">
        <f>(BB284*BR284*12+BC284*BR284*11+BD284*BR284*10+BE284*BR284*9+BF284*BR284*8+BG284*BR284*7+BH284*BR284*6+BI284*BR284*5+BJ284*BR284*4+BK284*BR284*3+BL284*BR284*2+BM284*BR284*1)/12/13*BW284+AY284+Z284</f>
        <v>4.6353275834641972</v>
      </c>
      <c r="BZ284" s="1"/>
    </row>
    <row r="285" spans="1:78" s="21" customFormat="1" x14ac:dyDescent="0.2">
      <c r="A285" s="21">
        <f t="shared" si="523"/>
        <v>279</v>
      </c>
      <c r="B285" s="1" t="s">
        <v>252</v>
      </c>
      <c r="C285" s="22"/>
      <c r="D285" s="24">
        <v>1495.67</v>
      </c>
      <c r="E285" s="21">
        <v>1495.67</v>
      </c>
      <c r="F285" s="21">
        <v>1495.67</v>
      </c>
      <c r="G285" s="21">
        <v>1495.67</v>
      </c>
      <c r="H285" s="21">
        <v>1495.67</v>
      </c>
      <c r="I285" s="21">
        <v>1495.67</v>
      </c>
      <c r="J285" s="21">
        <v>1495.67</v>
      </c>
      <c r="K285" s="21">
        <v>1495.67</v>
      </c>
      <c r="L285" s="21">
        <v>1495.67</v>
      </c>
      <c r="M285" s="21">
        <v>1495.67</v>
      </c>
      <c r="N285" s="21">
        <v>1495.67</v>
      </c>
      <c r="O285" s="21">
        <v>1495.67</v>
      </c>
      <c r="P285" s="21">
        <v>1495.67</v>
      </c>
      <c r="R285" s="25">
        <v>3.3599999999999998E-2</v>
      </c>
      <c r="S285" s="4">
        <v>3.6499999999999998E-2</v>
      </c>
      <c r="T285" s="4">
        <f t="shared" si="569"/>
        <v>2.8999999999999998E-3</v>
      </c>
      <c r="V285" s="21" cm="1">
        <f t="array" ref="V285">SUMPRODUCT(D285:O285*R285/12)</f>
        <v>50.254512000000013</v>
      </c>
      <c r="W285" s="21" cm="1">
        <f t="array" ref="W285">SUMPRODUCT(D285:O285*S285/12)</f>
        <v>54.591954999999992</v>
      </c>
      <c r="X285" s="21">
        <f>+W285-V285</f>
        <v>4.3374429999999791</v>
      </c>
      <c r="Y285" s="26">
        <v>0.99999800000000005</v>
      </c>
      <c r="Z285" s="21">
        <f>+Y285*X285</f>
        <v>4.3374343251139793</v>
      </c>
      <c r="AA285" s="21">
        <f>(D285*T285*12+E285*T285*11+F285*T285*10+G285*T285*9+H285*T285*8+I285*T285*7+J285*T285*6+K285*T285*5+L285*T285*4+M285*T285*3+N285*T285*2+O285*T285*1)/12/13*Y285</f>
        <v>2.1687171625569999</v>
      </c>
      <c r="AC285" s="24">
        <v>1495.67</v>
      </c>
      <c r="AD285" s="21">
        <v>1495.67</v>
      </c>
      <c r="AE285" s="21">
        <v>1495.67</v>
      </c>
      <c r="AF285" s="21">
        <v>1495.67</v>
      </c>
      <c r="AG285" s="21">
        <v>1495.67</v>
      </c>
      <c r="AH285" s="21">
        <v>1495.67</v>
      </c>
      <c r="AI285" s="21">
        <v>1495.67</v>
      </c>
      <c r="AJ285" s="21">
        <v>1495.67</v>
      </c>
      <c r="AK285" s="21">
        <v>1495.67</v>
      </c>
      <c r="AL285" s="21">
        <v>1495.67</v>
      </c>
      <c r="AM285" s="21">
        <v>1495.67</v>
      </c>
      <c r="AN285" s="21">
        <v>1495.67</v>
      </c>
      <c r="AO285" s="21">
        <v>1495.67</v>
      </c>
      <c r="AQ285" s="25">
        <v>3.3599999999999998E-2</v>
      </c>
      <c r="AR285" s="4">
        <v>3.6499999999999998E-2</v>
      </c>
      <c r="AS285" s="4">
        <f t="shared" si="570"/>
        <v>2.8999999999999998E-3</v>
      </c>
      <c r="AU285" s="21" cm="1">
        <f t="array" ref="AU285">SUMPRODUCT(AC285:AN285*AQ285/12)</f>
        <v>50.254512000000013</v>
      </c>
      <c r="AV285" s="21" cm="1">
        <f t="array" ref="AV285">SUMPRODUCT(AC285:AN285*AR285/12)</f>
        <v>54.591954999999992</v>
      </c>
      <c r="AW285" s="21">
        <f>+AV285-AU285</f>
        <v>4.3374429999999791</v>
      </c>
      <c r="AX285" s="26">
        <v>0.99999800000000005</v>
      </c>
      <c r="AY285" s="21">
        <f>+AX285*AW285</f>
        <v>4.3374343251139793</v>
      </c>
      <c r="AZ285" s="21">
        <f>(AC285*AS285*12+AD285*AS285*11+AE285*AS285*10+AF285*AS285*9+AG285*AS285*8+AH285*AS285*7+AI285*AS285*6+AJ285*AS285*5+AK285*AS285*4+AL285*AS285*3+AM285*AS285*2+AN285*AS285*1)/12/13*AX285+Z285</f>
        <v>6.5061514876709792</v>
      </c>
      <c r="BA285" s="1"/>
      <c r="BB285" s="24">
        <v>1495.67</v>
      </c>
      <c r="BC285" s="21">
        <v>1495.67</v>
      </c>
      <c r="BD285" s="21">
        <v>1495.67</v>
      </c>
      <c r="BE285" s="21">
        <v>1495.67</v>
      </c>
      <c r="BF285" s="21">
        <v>1495.67</v>
      </c>
      <c r="BG285" s="21">
        <v>1495.67</v>
      </c>
      <c r="BH285" s="21">
        <v>1495.67</v>
      </c>
      <c r="BI285" s="21">
        <v>1495.67</v>
      </c>
      <c r="BJ285" s="21">
        <v>1495.67</v>
      </c>
      <c r="BK285" s="21">
        <v>1495.67</v>
      </c>
      <c r="BL285" s="21">
        <v>1495.67</v>
      </c>
      <c r="BM285" s="21">
        <v>1495.67</v>
      </c>
      <c r="BN285" s="21">
        <v>1495.67</v>
      </c>
      <c r="BP285" s="25">
        <v>3.3599999999999998E-2</v>
      </c>
      <c r="BQ285" s="4">
        <v>3.6499999999999998E-2</v>
      </c>
      <c r="BR285" s="4">
        <f t="shared" si="571"/>
        <v>2.8999999999999998E-3</v>
      </c>
      <c r="BT285" s="21" cm="1">
        <f t="array" ref="BT285">SUMPRODUCT(BB285:BM285*BP285/12)</f>
        <v>50.254512000000013</v>
      </c>
      <c r="BU285" s="21" cm="1">
        <f t="array" ref="BU285">SUMPRODUCT(BB285:BM285*BQ285/12)</f>
        <v>54.591954999999992</v>
      </c>
      <c r="BV285" s="21">
        <f>+BU285-BT285</f>
        <v>4.3374429999999791</v>
      </c>
      <c r="BW285" s="26">
        <v>1</v>
      </c>
      <c r="BX285" s="21">
        <f>+BW285*BV285</f>
        <v>4.3374429999999791</v>
      </c>
      <c r="BY285" s="21">
        <f>(BB285*BR285*12+BC285*BR285*11+BD285*BR285*10+BE285*BR285*9+BF285*BR285*8+BG285*BR285*7+BH285*BR285*6+BI285*BR285*5+BJ285*BR285*4+BK285*BR285*3+BL285*BR285*2+BM285*BR285*1)/12/13*BW285+AY285+Z285</f>
        <v>10.843590150227957</v>
      </c>
      <c r="BZ285" s="1"/>
    </row>
    <row r="286" spans="1:78" s="21" customFormat="1" x14ac:dyDescent="0.2">
      <c r="A286" s="21">
        <f t="shared" si="523"/>
        <v>280</v>
      </c>
      <c r="B286" s="1" t="s">
        <v>253</v>
      </c>
      <c r="C286" s="22"/>
      <c r="D286" s="24">
        <v>14.56</v>
      </c>
      <c r="E286" s="21">
        <v>14.56</v>
      </c>
      <c r="F286" s="21">
        <v>14.56</v>
      </c>
      <c r="G286" s="21">
        <v>14.56</v>
      </c>
      <c r="H286" s="21">
        <v>14.56</v>
      </c>
      <c r="I286" s="21">
        <v>14.56</v>
      </c>
      <c r="J286" s="21">
        <v>14.56</v>
      </c>
      <c r="K286" s="21">
        <v>14.56</v>
      </c>
      <c r="L286" s="21">
        <v>14.56</v>
      </c>
      <c r="M286" s="21">
        <v>14.56</v>
      </c>
      <c r="N286" s="21">
        <v>14.56</v>
      </c>
      <c r="O286" s="21">
        <v>14.56</v>
      </c>
      <c r="P286" s="21">
        <v>14.56</v>
      </c>
      <c r="R286" s="25">
        <v>3.5499999999999997E-2</v>
      </c>
      <c r="S286" s="4">
        <v>3.5499999999999997E-2</v>
      </c>
      <c r="T286" s="4">
        <f t="shared" si="569"/>
        <v>0</v>
      </c>
      <c r="V286" s="21" cm="1">
        <f t="array" ref="V286">SUMPRODUCT(D286:O286*R286/12)</f>
        <v>0.51688000000000012</v>
      </c>
      <c r="W286" s="21" cm="1">
        <f t="array" ref="W286">SUMPRODUCT(D286:O286*S286/12)</f>
        <v>0.51688000000000012</v>
      </c>
      <c r="X286" s="21">
        <f>+W286-V286</f>
        <v>0</v>
      </c>
      <c r="Y286" s="26">
        <v>0.99999800000000005</v>
      </c>
      <c r="Z286" s="21">
        <f>+Y286*X286</f>
        <v>0</v>
      </c>
      <c r="AA286" s="21">
        <f>(D286*T286*12+E286*T286*11+F286*T286*10+G286*T286*9+H286*T286*8+I286*T286*7+J286*T286*6+K286*T286*5+L286*T286*4+M286*T286*3+N286*T286*2+O286*T286*1)/12/13*Y286</f>
        <v>0</v>
      </c>
      <c r="AC286" s="24">
        <v>14.56</v>
      </c>
      <c r="AD286" s="21">
        <v>14.56</v>
      </c>
      <c r="AE286" s="21">
        <v>14.56</v>
      </c>
      <c r="AF286" s="21">
        <v>14.56</v>
      </c>
      <c r="AG286" s="21">
        <v>14.56</v>
      </c>
      <c r="AH286" s="21">
        <v>14.56</v>
      </c>
      <c r="AI286" s="21">
        <v>14.56</v>
      </c>
      <c r="AJ286" s="21">
        <v>14.56</v>
      </c>
      <c r="AK286" s="21">
        <v>14.56</v>
      </c>
      <c r="AL286" s="21">
        <v>14.56</v>
      </c>
      <c r="AM286" s="21">
        <v>14.56</v>
      </c>
      <c r="AN286" s="21">
        <v>14.56</v>
      </c>
      <c r="AO286" s="21">
        <v>14.56</v>
      </c>
      <c r="AQ286" s="25">
        <v>3.5499999999999997E-2</v>
      </c>
      <c r="AR286" s="4">
        <v>3.5499999999999997E-2</v>
      </c>
      <c r="AS286" s="4">
        <f t="shared" si="570"/>
        <v>0</v>
      </c>
      <c r="AU286" s="21" cm="1">
        <f t="array" ref="AU286">SUMPRODUCT(AC286:AN286*AQ286/12)</f>
        <v>0.51688000000000012</v>
      </c>
      <c r="AV286" s="21" cm="1">
        <f t="array" ref="AV286">SUMPRODUCT(AC286:AN286*AR286/12)</f>
        <v>0.51688000000000012</v>
      </c>
      <c r="AW286" s="21">
        <f>+AV286-AU286</f>
        <v>0</v>
      </c>
      <c r="AX286" s="26">
        <v>0.99999800000000005</v>
      </c>
      <c r="AY286" s="21">
        <f>+AX286*AW286</f>
        <v>0</v>
      </c>
      <c r="AZ286" s="21">
        <f>(AC286*AS286*12+AD286*AS286*11+AE286*AS286*10+AF286*AS286*9+AG286*AS286*8+AH286*AS286*7+AI286*AS286*6+AJ286*AS286*5+AK286*AS286*4+AL286*AS286*3+AM286*AS286*2+AN286*AS286*1)/12/13*AX286+Z286</f>
        <v>0</v>
      </c>
      <c r="BA286" s="1"/>
      <c r="BB286" s="24">
        <v>14.56</v>
      </c>
      <c r="BC286" s="21">
        <v>14.56</v>
      </c>
      <c r="BD286" s="21">
        <v>14.56</v>
      </c>
      <c r="BE286" s="21">
        <v>14.56</v>
      </c>
      <c r="BF286" s="21">
        <v>14.56</v>
      </c>
      <c r="BG286" s="21">
        <v>14.56</v>
      </c>
      <c r="BH286" s="21">
        <v>14.56</v>
      </c>
      <c r="BI286" s="21">
        <v>14.56</v>
      </c>
      <c r="BJ286" s="21">
        <v>14.56</v>
      </c>
      <c r="BK286" s="21">
        <v>14.56</v>
      </c>
      <c r="BL286" s="21">
        <v>14.56</v>
      </c>
      <c r="BM286" s="21">
        <v>14.56</v>
      </c>
      <c r="BN286" s="21">
        <v>14.56</v>
      </c>
      <c r="BP286" s="25">
        <v>3.5499999999999997E-2</v>
      </c>
      <c r="BQ286" s="4">
        <v>3.5499999999999997E-2</v>
      </c>
      <c r="BR286" s="4">
        <f t="shared" si="571"/>
        <v>0</v>
      </c>
      <c r="BT286" s="21" cm="1">
        <f t="array" ref="BT286">SUMPRODUCT(BB286:BM286*BP286/12)</f>
        <v>0.51688000000000012</v>
      </c>
      <c r="BU286" s="21" cm="1">
        <f t="array" ref="BU286">SUMPRODUCT(BB286:BM286*BQ286/12)</f>
        <v>0.51688000000000012</v>
      </c>
      <c r="BV286" s="21">
        <f>+BU286-BT286</f>
        <v>0</v>
      </c>
      <c r="BW286" s="26">
        <v>1</v>
      </c>
      <c r="BX286" s="21">
        <f>+BW286*BV286</f>
        <v>0</v>
      </c>
      <c r="BY286" s="21">
        <f>(BB286*BR286*12+BC286*BR286*11+BD286*BR286*10+BE286*BR286*9+BF286*BR286*8+BG286*BR286*7+BH286*BR286*6+BI286*BR286*5+BJ286*BR286*4+BK286*BR286*3+BL286*BR286*2+BM286*BR286*1)/12/13*BW286+AY286+Z286</f>
        <v>0</v>
      </c>
      <c r="BZ286" s="1"/>
    </row>
    <row r="287" spans="1:78" s="21" customFormat="1" x14ac:dyDescent="0.2">
      <c r="A287" s="21">
        <f t="shared" si="523"/>
        <v>281</v>
      </c>
      <c r="B287" s="21" t="s">
        <v>254</v>
      </c>
      <c r="C287" s="22"/>
      <c r="D287" s="27">
        <f>SUBTOTAL(9,D283:D286)</f>
        <v>11127.68</v>
      </c>
      <c r="E287" s="28">
        <f t="shared" ref="E287:P287" si="572">SUBTOTAL(9,E283:E286)</f>
        <v>11127.68</v>
      </c>
      <c r="F287" s="28">
        <f t="shared" si="572"/>
        <v>11127.68</v>
      </c>
      <c r="G287" s="28">
        <f t="shared" si="572"/>
        <v>11127.68</v>
      </c>
      <c r="H287" s="28">
        <f t="shared" si="572"/>
        <v>11127.68</v>
      </c>
      <c r="I287" s="28">
        <f t="shared" si="572"/>
        <v>11127.68</v>
      </c>
      <c r="J287" s="28">
        <f t="shared" si="572"/>
        <v>11127.68</v>
      </c>
      <c r="K287" s="28">
        <f t="shared" si="572"/>
        <v>11127.68</v>
      </c>
      <c r="L287" s="28">
        <f t="shared" si="572"/>
        <v>11127.68</v>
      </c>
      <c r="M287" s="28">
        <f t="shared" si="572"/>
        <v>11127.68</v>
      </c>
      <c r="N287" s="28">
        <f t="shared" si="572"/>
        <v>11127.68</v>
      </c>
      <c r="O287" s="28">
        <f t="shared" si="572"/>
        <v>11127.68</v>
      </c>
      <c r="P287" s="28">
        <f t="shared" si="572"/>
        <v>11127.68</v>
      </c>
      <c r="R287" s="4"/>
      <c r="S287" s="4"/>
      <c r="T287" s="4"/>
      <c r="V287" s="28">
        <f t="shared" ref="V287:X287" si="573">SUBTOTAL(9,V283:V286)</f>
        <v>375.44354400000003</v>
      </c>
      <c r="W287" s="28">
        <f t="shared" si="573"/>
        <v>381.66979900000007</v>
      </c>
      <c r="X287" s="28">
        <f t="shared" si="573"/>
        <v>6.2262550000000765</v>
      </c>
      <c r="Y287" s="26"/>
      <c r="Z287" s="28">
        <f t="shared" ref="Z287:AA287" si="574">SUBTOTAL(9,Z283:Z286)</f>
        <v>6.2262425474900764</v>
      </c>
      <c r="AA287" s="28">
        <f t="shared" si="574"/>
        <v>3.1131212737449947</v>
      </c>
      <c r="AC287" s="27">
        <f t="shared" ref="AC287:AO287" si="575">SUBTOTAL(9,AC283:AC286)</f>
        <v>11127.68</v>
      </c>
      <c r="AD287" s="28">
        <f t="shared" si="575"/>
        <v>11127.68</v>
      </c>
      <c r="AE287" s="28">
        <f t="shared" si="575"/>
        <v>11127.68</v>
      </c>
      <c r="AF287" s="28">
        <f t="shared" si="575"/>
        <v>11127.68</v>
      </c>
      <c r="AG287" s="28">
        <f t="shared" si="575"/>
        <v>11127.68</v>
      </c>
      <c r="AH287" s="28">
        <f t="shared" si="575"/>
        <v>11127.68</v>
      </c>
      <c r="AI287" s="28">
        <f t="shared" si="575"/>
        <v>11127.68</v>
      </c>
      <c r="AJ287" s="28">
        <f t="shared" si="575"/>
        <v>11127.68</v>
      </c>
      <c r="AK287" s="28">
        <f t="shared" si="575"/>
        <v>11127.68</v>
      </c>
      <c r="AL287" s="28">
        <f t="shared" si="575"/>
        <v>11127.68</v>
      </c>
      <c r="AM287" s="28">
        <f t="shared" si="575"/>
        <v>11127.68</v>
      </c>
      <c r="AN287" s="28">
        <f t="shared" si="575"/>
        <v>11127.68</v>
      </c>
      <c r="AO287" s="28">
        <f t="shared" si="575"/>
        <v>11127.68</v>
      </c>
      <c r="AQ287" s="4"/>
      <c r="AR287" s="4"/>
      <c r="AS287" s="4"/>
      <c r="AU287" s="28">
        <f t="shared" ref="AU287:AW287" si="576">SUBTOTAL(9,AU283:AU286)</f>
        <v>375.44354400000003</v>
      </c>
      <c r="AV287" s="28">
        <f t="shared" si="576"/>
        <v>381.66979900000007</v>
      </c>
      <c r="AW287" s="28">
        <f t="shared" si="576"/>
        <v>6.2262550000000765</v>
      </c>
      <c r="AX287" s="26"/>
      <c r="AY287" s="28">
        <f t="shared" ref="AY287:AZ287" si="577">SUBTOTAL(9,AY283:AY286)</f>
        <v>6.2262425474900764</v>
      </c>
      <c r="AZ287" s="28">
        <f t="shared" si="577"/>
        <v>9.3393638212350716</v>
      </c>
      <c r="BA287" s="1"/>
      <c r="BB287" s="27">
        <f t="shared" ref="BB287:BN287" si="578">SUBTOTAL(9,BB283:BB286)</f>
        <v>11127.68</v>
      </c>
      <c r="BC287" s="28">
        <f t="shared" si="578"/>
        <v>11127.68</v>
      </c>
      <c r="BD287" s="28">
        <f t="shared" si="578"/>
        <v>11127.68</v>
      </c>
      <c r="BE287" s="28">
        <f t="shared" si="578"/>
        <v>11127.68</v>
      </c>
      <c r="BF287" s="28">
        <f t="shared" si="578"/>
        <v>11127.68</v>
      </c>
      <c r="BG287" s="28">
        <f t="shared" si="578"/>
        <v>11127.68</v>
      </c>
      <c r="BH287" s="28">
        <f t="shared" si="578"/>
        <v>11127.68</v>
      </c>
      <c r="BI287" s="28">
        <f t="shared" si="578"/>
        <v>11127.68</v>
      </c>
      <c r="BJ287" s="28">
        <f t="shared" si="578"/>
        <v>11127.68</v>
      </c>
      <c r="BK287" s="28">
        <f t="shared" si="578"/>
        <v>11127.68</v>
      </c>
      <c r="BL287" s="28">
        <f t="shared" si="578"/>
        <v>11127.68</v>
      </c>
      <c r="BM287" s="28">
        <f t="shared" si="578"/>
        <v>11127.68</v>
      </c>
      <c r="BN287" s="28">
        <f t="shared" si="578"/>
        <v>11127.68</v>
      </c>
      <c r="BP287" s="4"/>
      <c r="BQ287" s="4"/>
      <c r="BR287" s="4"/>
      <c r="BT287" s="28">
        <f t="shared" ref="BT287:BV287" si="579">SUBTOTAL(9,BT283:BT286)</f>
        <v>375.44354400000003</v>
      </c>
      <c r="BU287" s="28">
        <f t="shared" si="579"/>
        <v>381.66979900000007</v>
      </c>
      <c r="BV287" s="28">
        <f t="shared" si="579"/>
        <v>6.2262550000000765</v>
      </c>
      <c r="BW287" s="26"/>
      <c r="BX287" s="28">
        <f t="shared" ref="BX287:BY287" si="580">SUBTOTAL(9,BX283:BX286)</f>
        <v>6.2262550000000765</v>
      </c>
      <c r="BY287" s="28">
        <f t="shared" si="580"/>
        <v>15.565612594980147</v>
      </c>
      <c r="BZ287" s="1"/>
    </row>
    <row r="288" spans="1:78" s="21" customFormat="1" x14ac:dyDescent="0.2">
      <c r="A288" s="21">
        <f t="shared" si="523"/>
        <v>282</v>
      </c>
      <c r="B288" s="1"/>
      <c r="C288" s="22"/>
      <c r="D288" s="24"/>
      <c r="R288" s="25"/>
      <c r="S288" s="4"/>
      <c r="T288" s="4"/>
      <c r="Y288" s="26"/>
      <c r="AC288" s="24"/>
      <c r="AQ288" s="25"/>
      <c r="AR288" s="4"/>
      <c r="AS288" s="4"/>
      <c r="AX288" s="26"/>
      <c r="BA288" s="1"/>
      <c r="BB288" s="24"/>
      <c r="BP288" s="25"/>
      <c r="BQ288" s="4"/>
      <c r="BR288" s="4"/>
      <c r="BW288" s="26"/>
      <c r="BZ288" s="1"/>
    </row>
    <row r="289" spans="1:78" s="21" customFormat="1" x14ac:dyDescent="0.2">
      <c r="A289" s="21">
        <f t="shared" si="523"/>
        <v>283</v>
      </c>
      <c r="B289" s="1" t="s">
        <v>255</v>
      </c>
      <c r="C289" s="22"/>
      <c r="D289" s="24">
        <v>1452.08</v>
      </c>
      <c r="E289" s="21">
        <v>1452.08</v>
      </c>
      <c r="F289" s="21">
        <v>1452.08</v>
      </c>
      <c r="G289" s="21">
        <v>1452.08</v>
      </c>
      <c r="H289" s="21">
        <v>1452.08</v>
      </c>
      <c r="I289" s="21">
        <v>1452.08</v>
      </c>
      <c r="J289" s="21">
        <v>1452.08</v>
      </c>
      <c r="K289" s="21">
        <v>1452.08</v>
      </c>
      <c r="L289" s="21">
        <v>1452.08</v>
      </c>
      <c r="M289" s="21">
        <v>1452.08</v>
      </c>
      <c r="N289" s="21">
        <v>1452.08</v>
      </c>
      <c r="O289" s="21">
        <v>1452.08</v>
      </c>
      <c r="P289" s="21">
        <v>1452.08</v>
      </c>
      <c r="R289" s="25">
        <v>3.39E-2</v>
      </c>
      <c r="S289" s="4">
        <v>3.4500000000000003E-2</v>
      </c>
      <c r="T289" s="4">
        <f t="shared" ref="T289:T290" si="581">+S289-R289</f>
        <v>6.0000000000000331E-4</v>
      </c>
      <c r="V289" s="21" cm="1">
        <f t="array" ref="V289">SUMPRODUCT(D289:O289*R289/12)</f>
        <v>49.225511999999988</v>
      </c>
      <c r="W289" s="21" cm="1">
        <f t="array" ref="W289">SUMPRODUCT(D289:O289*S289/12)</f>
        <v>50.096759999999989</v>
      </c>
      <c r="X289" s="21">
        <f>+W289-V289</f>
        <v>0.87124800000000135</v>
      </c>
      <c r="Y289" s="26">
        <v>0.99999800000000005</v>
      </c>
      <c r="Z289" s="21">
        <f>+Y289*X289</f>
        <v>0.87124625750400142</v>
      </c>
      <c r="AA289" s="21">
        <f>(D289*T289*12+E289*T289*11+F289*T289*10+G289*T289*9+H289*T289*8+I289*T289*7+J289*T289*6+K289*T289*5+L289*T289*4+M289*T289*3+N289*T289*2+O289*T289*1)/12/13*Y289</f>
        <v>0.43562312875200238</v>
      </c>
      <c r="AC289" s="24">
        <v>1452.08</v>
      </c>
      <c r="AD289" s="21">
        <v>1452.08</v>
      </c>
      <c r="AE289" s="21">
        <v>1452.08</v>
      </c>
      <c r="AF289" s="21">
        <v>1452.08</v>
      </c>
      <c r="AG289" s="21">
        <v>1452.08</v>
      </c>
      <c r="AH289" s="21">
        <v>1452.08</v>
      </c>
      <c r="AI289" s="21">
        <v>1452.08</v>
      </c>
      <c r="AJ289" s="21">
        <v>1452.08</v>
      </c>
      <c r="AK289" s="21">
        <v>1452.08</v>
      </c>
      <c r="AL289" s="21">
        <v>1452.08</v>
      </c>
      <c r="AM289" s="21">
        <v>1452.08</v>
      </c>
      <c r="AN289" s="21">
        <v>1452.08</v>
      </c>
      <c r="AO289" s="21">
        <v>1452.08</v>
      </c>
      <c r="AQ289" s="25">
        <v>3.39E-2</v>
      </c>
      <c r="AR289" s="4">
        <v>3.4500000000000003E-2</v>
      </c>
      <c r="AS289" s="4">
        <f t="shared" ref="AS289:AS290" si="582">+AR289-AQ289</f>
        <v>6.0000000000000331E-4</v>
      </c>
      <c r="AU289" s="21" cm="1">
        <f t="array" ref="AU289">SUMPRODUCT(AC289:AN289*AQ289/12)</f>
        <v>49.225511999999988</v>
      </c>
      <c r="AV289" s="21" cm="1">
        <f t="array" ref="AV289">SUMPRODUCT(AC289:AN289*AR289/12)</f>
        <v>50.096759999999989</v>
      </c>
      <c r="AW289" s="21">
        <f>+AV289-AU289</f>
        <v>0.87124800000000135</v>
      </c>
      <c r="AX289" s="26">
        <v>0.99999800000000005</v>
      </c>
      <c r="AY289" s="21">
        <f>+AX289*AW289</f>
        <v>0.87124625750400142</v>
      </c>
      <c r="AZ289" s="21">
        <f>(AC289*AS289*12+AD289*AS289*11+AE289*AS289*10+AF289*AS289*9+AG289*AS289*8+AH289*AS289*7+AI289*AS289*6+AJ289*AS289*5+AK289*AS289*4+AL289*AS289*3+AM289*AS289*2+AN289*AS289*1)/12/13*AX289+Z289</f>
        <v>1.3068693862560039</v>
      </c>
      <c r="BA289" s="1"/>
      <c r="BB289" s="24">
        <v>1452.08</v>
      </c>
      <c r="BC289" s="21">
        <v>1452.08</v>
      </c>
      <c r="BD289" s="21">
        <v>1452.08</v>
      </c>
      <c r="BE289" s="21">
        <v>1452.08</v>
      </c>
      <c r="BF289" s="21">
        <v>1452.08</v>
      </c>
      <c r="BG289" s="21">
        <v>1452.08</v>
      </c>
      <c r="BH289" s="21">
        <v>1452.08</v>
      </c>
      <c r="BI289" s="21">
        <v>1452.08</v>
      </c>
      <c r="BJ289" s="21">
        <v>1452.08</v>
      </c>
      <c r="BK289" s="21">
        <v>1452.08</v>
      </c>
      <c r="BL289" s="21">
        <v>1452.08</v>
      </c>
      <c r="BM289" s="21">
        <v>1452.08</v>
      </c>
      <c r="BN289" s="21">
        <v>1452.08</v>
      </c>
      <c r="BP289" s="25">
        <v>3.39E-2</v>
      </c>
      <c r="BQ289" s="4">
        <v>3.4500000000000003E-2</v>
      </c>
      <c r="BR289" s="4">
        <f t="shared" ref="BR289:BR290" si="583">+BQ289-BP289</f>
        <v>6.0000000000000331E-4</v>
      </c>
      <c r="BT289" s="21" cm="1">
        <f t="array" ref="BT289">SUMPRODUCT(BB289:BM289*BP289/12)</f>
        <v>49.225511999999988</v>
      </c>
      <c r="BU289" s="21" cm="1">
        <f t="array" ref="BU289">SUMPRODUCT(BB289:BM289*BQ289/12)</f>
        <v>50.096759999999989</v>
      </c>
      <c r="BV289" s="21">
        <f>+BU289-BT289</f>
        <v>0.87124800000000135</v>
      </c>
      <c r="BW289" s="26">
        <v>1</v>
      </c>
      <c r="BX289" s="21">
        <f>+BW289*BV289</f>
        <v>0.87124800000000135</v>
      </c>
      <c r="BY289" s="21">
        <f>(BB289*BR289*12+BC289*BR289*11+BD289*BR289*10+BE289*BR289*9+BF289*BR289*8+BG289*BR289*7+BH289*BR289*6+BI289*BR289*5+BJ289*BR289*4+BK289*BR289*3+BL289*BR289*2+BM289*BR289*1)/12/13*BW289+AY289+Z289</f>
        <v>2.1781165150080053</v>
      </c>
      <c r="BZ289" s="1"/>
    </row>
    <row r="290" spans="1:78" s="21" customFormat="1" x14ac:dyDescent="0.2">
      <c r="A290" s="21">
        <f t="shared" si="523"/>
        <v>284</v>
      </c>
      <c r="B290" s="1" t="s">
        <v>256</v>
      </c>
      <c r="C290" s="22"/>
      <c r="D290" s="24">
        <v>93.67</v>
      </c>
      <c r="E290" s="21">
        <v>93.67</v>
      </c>
      <c r="F290" s="21">
        <v>93.67</v>
      </c>
      <c r="G290" s="21">
        <v>93.67</v>
      </c>
      <c r="H290" s="21">
        <v>93.67</v>
      </c>
      <c r="I290" s="21">
        <v>93.67</v>
      </c>
      <c r="J290" s="21">
        <v>93.67</v>
      </c>
      <c r="K290" s="21">
        <v>93.67</v>
      </c>
      <c r="L290" s="21">
        <v>93.67</v>
      </c>
      <c r="M290" s="21">
        <v>93.67</v>
      </c>
      <c r="N290" s="21">
        <v>93.67</v>
      </c>
      <c r="O290" s="21">
        <v>93.67</v>
      </c>
      <c r="P290" s="21">
        <v>93.67</v>
      </c>
      <c r="R290" s="25">
        <v>3.39E-2</v>
      </c>
      <c r="S290" s="4">
        <v>3.4500000000000003E-2</v>
      </c>
      <c r="T290" s="4">
        <f t="shared" si="581"/>
        <v>6.0000000000000331E-4</v>
      </c>
      <c r="V290" s="21" cm="1">
        <f t="array" ref="V290">SUMPRODUCT(D290:O290*R290/12)</f>
        <v>3.1754130000000007</v>
      </c>
      <c r="W290" s="21" cm="1">
        <f t="array" ref="W290">SUMPRODUCT(D290:O290*S290/12)</f>
        <v>3.2316149999999992</v>
      </c>
      <c r="X290" s="21">
        <f>+W290-V290</f>
        <v>5.6201999999998531E-2</v>
      </c>
      <c r="Y290" s="26">
        <v>0.99999800000000005</v>
      </c>
      <c r="Z290" s="21">
        <f>+Y290*X290</f>
        <v>5.6201887595998534E-2</v>
      </c>
      <c r="AA290" s="21">
        <f>(D290*T290*12+E290*T290*11+F290*T290*10+G290*T290*9+H290*T290*8+I290*T290*7+J290*T290*6+K290*T290*5+L290*T290*4+M290*T290*3+N290*T290*2+O290*T290*1)/12/13*Y290</f>
        <v>2.8100943798000169E-2</v>
      </c>
      <c r="AC290" s="24">
        <v>93.67</v>
      </c>
      <c r="AD290" s="21">
        <v>93.67</v>
      </c>
      <c r="AE290" s="21">
        <v>93.67</v>
      </c>
      <c r="AF290" s="21">
        <v>93.67</v>
      </c>
      <c r="AG290" s="21">
        <v>93.67</v>
      </c>
      <c r="AH290" s="21">
        <v>93.67</v>
      </c>
      <c r="AI290" s="21">
        <v>93.67</v>
      </c>
      <c r="AJ290" s="21">
        <v>93.67</v>
      </c>
      <c r="AK290" s="21">
        <v>93.67</v>
      </c>
      <c r="AL290" s="21">
        <v>93.67</v>
      </c>
      <c r="AM290" s="21">
        <v>93.67</v>
      </c>
      <c r="AN290" s="21">
        <v>93.67</v>
      </c>
      <c r="AO290" s="21">
        <v>93.67</v>
      </c>
      <c r="AQ290" s="25">
        <v>3.39E-2</v>
      </c>
      <c r="AR290" s="4">
        <v>3.4500000000000003E-2</v>
      </c>
      <c r="AS290" s="4">
        <f t="shared" si="582"/>
        <v>6.0000000000000331E-4</v>
      </c>
      <c r="AU290" s="21" cm="1">
        <f t="array" ref="AU290">SUMPRODUCT(AC290:AN290*AQ290/12)</f>
        <v>3.1754130000000007</v>
      </c>
      <c r="AV290" s="21" cm="1">
        <f t="array" ref="AV290">SUMPRODUCT(AC290:AN290*AR290/12)</f>
        <v>3.2316149999999992</v>
      </c>
      <c r="AW290" s="21">
        <f>+AV290-AU290</f>
        <v>5.6201999999998531E-2</v>
      </c>
      <c r="AX290" s="26">
        <v>0.99999800000000005</v>
      </c>
      <c r="AY290" s="21">
        <f>+AX290*AW290</f>
        <v>5.6201887595998534E-2</v>
      </c>
      <c r="AZ290" s="21">
        <f>(AC290*AS290*12+AD290*AS290*11+AE290*AS290*10+AF290*AS290*9+AG290*AS290*8+AH290*AS290*7+AI290*AS290*6+AJ290*AS290*5+AK290*AS290*4+AL290*AS290*3+AM290*AS290*2+AN290*AS290*1)/12/13*AX290+Z290</f>
        <v>8.4302831393998703E-2</v>
      </c>
      <c r="BA290" s="1"/>
      <c r="BB290" s="24">
        <v>93.67</v>
      </c>
      <c r="BC290" s="21">
        <v>93.67</v>
      </c>
      <c r="BD290" s="21">
        <v>93.67</v>
      </c>
      <c r="BE290" s="21">
        <v>93.67</v>
      </c>
      <c r="BF290" s="21">
        <v>93.67</v>
      </c>
      <c r="BG290" s="21">
        <v>93.67</v>
      </c>
      <c r="BH290" s="21">
        <v>93.67</v>
      </c>
      <c r="BI290" s="21">
        <v>93.67</v>
      </c>
      <c r="BJ290" s="21">
        <v>93.67</v>
      </c>
      <c r="BK290" s="21">
        <v>93.67</v>
      </c>
      <c r="BL290" s="21">
        <v>93.67</v>
      </c>
      <c r="BM290" s="21">
        <v>93.67</v>
      </c>
      <c r="BN290" s="21">
        <v>93.67</v>
      </c>
      <c r="BP290" s="25">
        <v>3.39E-2</v>
      </c>
      <c r="BQ290" s="4">
        <v>3.4500000000000003E-2</v>
      </c>
      <c r="BR290" s="4">
        <f t="shared" si="583"/>
        <v>6.0000000000000331E-4</v>
      </c>
      <c r="BT290" s="21" cm="1">
        <f t="array" ref="BT290">SUMPRODUCT(BB290:BM290*BP290/12)</f>
        <v>3.1754130000000007</v>
      </c>
      <c r="BU290" s="21" cm="1">
        <f t="array" ref="BU290">SUMPRODUCT(BB290:BM290*BQ290/12)</f>
        <v>3.2316149999999992</v>
      </c>
      <c r="BV290" s="21">
        <f>+BU290-BT290</f>
        <v>5.6201999999998531E-2</v>
      </c>
      <c r="BW290" s="26">
        <v>1</v>
      </c>
      <c r="BX290" s="21">
        <f>+BW290*BV290</f>
        <v>5.6201999999998531E-2</v>
      </c>
      <c r="BY290" s="21">
        <f>(BB290*BR290*12+BC290*BR290*11+BD290*BR290*10+BE290*BR290*9+BF290*BR290*8+BG290*BR290*7+BH290*BR290*6+BI290*BR290*5+BJ290*BR290*4+BK290*BR290*3+BL290*BR290*2+BM290*BR290*1)/12/13*BW290+AY290+Z290</f>
        <v>0.14050477519199722</v>
      </c>
      <c r="BZ290" s="1"/>
    </row>
    <row r="291" spans="1:78" s="21" customFormat="1" x14ac:dyDescent="0.2">
      <c r="A291" s="21">
        <f t="shared" si="523"/>
        <v>285</v>
      </c>
      <c r="B291" s="21" t="s">
        <v>257</v>
      </c>
      <c r="C291" s="22"/>
      <c r="D291" s="27">
        <f>SUBTOTAL(9,D289:D290)</f>
        <v>1545.75</v>
      </c>
      <c r="E291" s="28">
        <f t="shared" ref="E291:P291" si="584">SUBTOTAL(9,E289:E290)</f>
        <v>1545.75</v>
      </c>
      <c r="F291" s="28">
        <f t="shared" si="584"/>
        <v>1545.75</v>
      </c>
      <c r="G291" s="28">
        <f t="shared" si="584"/>
        <v>1545.75</v>
      </c>
      <c r="H291" s="28">
        <f t="shared" si="584"/>
        <v>1545.75</v>
      </c>
      <c r="I291" s="28">
        <f t="shared" si="584"/>
        <v>1545.75</v>
      </c>
      <c r="J291" s="28">
        <f t="shared" si="584"/>
        <v>1545.75</v>
      </c>
      <c r="K291" s="28">
        <f t="shared" si="584"/>
        <v>1545.75</v>
      </c>
      <c r="L291" s="28">
        <f t="shared" si="584"/>
        <v>1545.75</v>
      </c>
      <c r="M291" s="28">
        <f t="shared" si="584"/>
        <v>1545.75</v>
      </c>
      <c r="N291" s="28">
        <f t="shared" si="584"/>
        <v>1545.75</v>
      </c>
      <c r="O291" s="28">
        <f t="shared" si="584"/>
        <v>1545.75</v>
      </c>
      <c r="P291" s="28">
        <f t="shared" si="584"/>
        <v>1545.75</v>
      </c>
      <c r="R291" s="4"/>
      <c r="S291" s="4"/>
      <c r="T291" s="4"/>
      <c r="V291" s="28">
        <f t="shared" ref="V291:X291" si="585">SUBTOTAL(9,V289:V290)</f>
        <v>52.400924999999987</v>
      </c>
      <c r="W291" s="28">
        <f t="shared" si="585"/>
        <v>53.328374999999987</v>
      </c>
      <c r="X291" s="28">
        <f t="shared" si="585"/>
        <v>0.92744999999999989</v>
      </c>
      <c r="Y291" s="26"/>
      <c r="Z291" s="28">
        <f t="shared" ref="Z291:AA291" si="586">SUBTOTAL(9,Z289:Z290)</f>
        <v>0.92744814509999995</v>
      </c>
      <c r="AA291" s="28">
        <f t="shared" si="586"/>
        <v>0.46372407255000253</v>
      </c>
      <c r="AC291" s="27">
        <f t="shared" ref="AC291:AO291" si="587">SUBTOTAL(9,AC289:AC290)</f>
        <v>1545.75</v>
      </c>
      <c r="AD291" s="28">
        <f t="shared" si="587"/>
        <v>1545.75</v>
      </c>
      <c r="AE291" s="28">
        <f t="shared" si="587"/>
        <v>1545.75</v>
      </c>
      <c r="AF291" s="28">
        <f t="shared" si="587"/>
        <v>1545.75</v>
      </c>
      <c r="AG291" s="28">
        <f t="shared" si="587"/>
        <v>1545.75</v>
      </c>
      <c r="AH291" s="28">
        <f t="shared" si="587"/>
        <v>1545.75</v>
      </c>
      <c r="AI291" s="28">
        <f t="shared" si="587"/>
        <v>1545.75</v>
      </c>
      <c r="AJ291" s="28">
        <f t="shared" si="587"/>
        <v>1545.75</v>
      </c>
      <c r="AK291" s="28">
        <f t="shared" si="587"/>
        <v>1545.75</v>
      </c>
      <c r="AL291" s="28">
        <f t="shared" si="587"/>
        <v>1545.75</v>
      </c>
      <c r="AM291" s="28">
        <f t="shared" si="587"/>
        <v>1545.75</v>
      </c>
      <c r="AN291" s="28">
        <f t="shared" si="587"/>
        <v>1545.75</v>
      </c>
      <c r="AO291" s="28">
        <f t="shared" si="587"/>
        <v>1545.75</v>
      </c>
      <c r="AQ291" s="4"/>
      <c r="AR291" s="4"/>
      <c r="AS291" s="4"/>
      <c r="AU291" s="28">
        <f t="shared" ref="AU291:AW291" si="588">SUBTOTAL(9,AU289:AU290)</f>
        <v>52.400924999999987</v>
      </c>
      <c r="AV291" s="28">
        <f t="shared" si="588"/>
        <v>53.328374999999987</v>
      </c>
      <c r="AW291" s="28">
        <f t="shared" si="588"/>
        <v>0.92744999999999989</v>
      </c>
      <c r="AX291" s="26"/>
      <c r="AY291" s="28">
        <f t="shared" ref="AY291:AZ291" si="589">SUBTOTAL(9,AY289:AY290)</f>
        <v>0.92744814509999995</v>
      </c>
      <c r="AZ291" s="28">
        <f t="shared" si="589"/>
        <v>1.3911722176500025</v>
      </c>
      <c r="BA291" s="1"/>
      <c r="BB291" s="27">
        <f t="shared" ref="BB291:BN291" si="590">SUBTOTAL(9,BB289:BB290)</f>
        <v>1545.75</v>
      </c>
      <c r="BC291" s="28">
        <f t="shared" si="590"/>
        <v>1545.75</v>
      </c>
      <c r="BD291" s="28">
        <f t="shared" si="590"/>
        <v>1545.75</v>
      </c>
      <c r="BE291" s="28">
        <f t="shared" si="590"/>
        <v>1545.75</v>
      </c>
      <c r="BF291" s="28">
        <f t="shared" si="590"/>
        <v>1545.75</v>
      </c>
      <c r="BG291" s="28">
        <f t="shared" si="590"/>
        <v>1545.75</v>
      </c>
      <c r="BH291" s="28">
        <f t="shared" si="590"/>
        <v>1545.75</v>
      </c>
      <c r="BI291" s="28">
        <f t="shared" si="590"/>
        <v>1545.75</v>
      </c>
      <c r="BJ291" s="28">
        <f t="shared" si="590"/>
        <v>1545.75</v>
      </c>
      <c r="BK291" s="28">
        <f t="shared" si="590"/>
        <v>1545.75</v>
      </c>
      <c r="BL291" s="28">
        <f t="shared" si="590"/>
        <v>1545.75</v>
      </c>
      <c r="BM291" s="28">
        <f t="shared" si="590"/>
        <v>1545.75</v>
      </c>
      <c r="BN291" s="28">
        <f t="shared" si="590"/>
        <v>1545.75</v>
      </c>
      <c r="BP291" s="4"/>
      <c r="BQ291" s="4"/>
      <c r="BR291" s="4"/>
      <c r="BT291" s="28">
        <f t="shared" ref="BT291:BV291" si="591">SUBTOTAL(9,BT289:BT290)</f>
        <v>52.400924999999987</v>
      </c>
      <c r="BU291" s="28">
        <f t="shared" si="591"/>
        <v>53.328374999999987</v>
      </c>
      <c r="BV291" s="28">
        <f t="shared" si="591"/>
        <v>0.92744999999999989</v>
      </c>
      <c r="BW291" s="26"/>
      <c r="BX291" s="28">
        <f t="shared" ref="BX291:BY291" si="592">SUBTOTAL(9,BX289:BX290)</f>
        <v>0.92744999999999989</v>
      </c>
      <c r="BY291" s="28">
        <f t="shared" si="592"/>
        <v>2.3186212902000025</v>
      </c>
      <c r="BZ291" s="1"/>
    </row>
    <row r="292" spans="1:78" s="21" customFormat="1" x14ac:dyDescent="0.2">
      <c r="A292" s="21">
        <f t="shared" si="523"/>
        <v>286</v>
      </c>
      <c r="B292" s="1"/>
      <c r="C292" s="22"/>
      <c r="D292" s="24"/>
      <c r="R292" s="25"/>
      <c r="S292" s="4"/>
      <c r="T292" s="4"/>
      <c r="Y292" s="26"/>
      <c r="AC292" s="24"/>
      <c r="AQ292" s="25"/>
      <c r="AR292" s="4"/>
      <c r="AS292" s="4"/>
      <c r="AX292" s="26"/>
      <c r="BA292" s="1"/>
      <c r="BB292" s="24"/>
      <c r="BP292" s="25"/>
      <c r="BQ292" s="4"/>
      <c r="BR292" s="4"/>
      <c r="BW292" s="26"/>
      <c r="BZ292" s="1"/>
    </row>
    <row r="293" spans="1:78" s="21" customFormat="1" x14ac:dyDescent="0.2">
      <c r="A293" s="21">
        <f t="shared" si="523"/>
        <v>287</v>
      </c>
      <c r="B293" s="1" t="s">
        <v>258</v>
      </c>
      <c r="C293" s="22"/>
      <c r="D293" s="24">
        <v>60.1</v>
      </c>
      <c r="E293" s="21">
        <v>60.1</v>
      </c>
      <c r="F293" s="21">
        <v>60.1</v>
      </c>
      <c r="G293" s="21">
        <v>60.1</v>
      </c>
      <c r="H293" s="21">
        <v>60.1</v>
      </c>
      <c r="I293" s="21">
        <v>60.1</v>
      </c>
      <c r="J293" s="21">
        <v>60.1</v>
      </c>
      <c r="K293" s="21">
        <v>60.1</v>
      </c>
      <c r="L293" s="21">
        <v>60.1</v>
      </c>
      <c r="M293" s="21">
        <v>60.1</v>
      </c>
      <c r="N293" s="21">
        <v>60.1</v>
      </c>
      <c r="O293" s="21">
        <v>60.1</v>
      </c>
      <c r="P293" s="21">
        <v>60.1</v>
      </c>
      <c r="R293" s="25">
        <v>3.4000000000000002E-2</v>
      </c>
      <c r="S293" s="4">
        <v>3.4000000000000002E-2</v>
      </c>
      <c r="T293" s="4">
        <f t="shared" ref="T293:T295" si="593">+S293-R293</f>
        <v>0</v>
      </c>
      <c r="V293" s="21" cm="1">
        <f t="array" ref="V293">SUMPRODUCT(D293:O293*R293/12)</f>
        <v>2.0434000000000001</v>
      </c>
      <c r="W293" s="21" cm="1">
        <f t="array" ref="W293">SUMPRODUCT(D293:O293*S293/12)</f>
        <v>2.0434000000000001</v>
      </c>
      <c r="X293" s="21">
        <f>+W293-V293</f>
        <v>0</v>
      </c>
      <c r="Y293" s="26">
        <v>0.99999800000000005</v>
      </c>
      <c r="Z293" s="21">
        <f>+Y293*X293</f>
        <v>0</v>
      </c>
      <c r="AA293" s="21">
        <f>(D293*T293*12+E293*T293*11+F293*T293*10+G293*T293*9+H293*T293*8+I293*T293*7+J293*T293*6+K293*T293*5+L293*T293*4+M293*T293*3+N293*T293*2+O293*T293*1)/12/13*Y293</f>
        <v>0</v>
      </c>
      <c r="AC293" s="24">
        <v>60.1</v>
      </c>
      <c r="AD293" s="21">
        <v>60.1</v>
      </c>
      <c r="AE293" s="21">
        <v>60.1</v>
      </c>
      <c r="AF293" s="21">
        <v>60.1</v>
      </c>
      <c r="AG293" s="21">
        <v>60.1</v>
      </c>
      <c r="AH293" s="21">
        <v>60.1</v>
      </c>
      <c r="AI293" s="21">
        <v>60.1</v>
      </c>
      <c r="AJ293" s="21">
        <v>60.1</v>
      </c>
      <c r="AK293" s="21">
        <v>60.1</v>
      </c>
      <c r="AL293" s="21">
        <v>60.1</v>
      </c>
      <c r="AM293" s="21">
        <v>60.1</v>
      </c>
      <c r="AN293" s="21">
        <v>60.1</v>
      </c>
      <c r="AO293" s="21">
        <v>60.1</v>
      </c>
      <c r="AQ293" s="25">
        <v>3.4000000000000002E-2</v>
      </c>
      <c r="AR293" s="4">
        <v>3.4000000000000002E-2</v>
      </c>
      <c r="AS293" s="4">
        <f t="shared" ref="AS293:AS295" si="594">+AR293-AQ293</f>
        <v>0</v>
      </c>
      <c r="AU293" s="21" cm="1">
        <f t="array" ref="AU293">SUMPRODUCT(AC293:AN293*AQ293/12)</f>
        <v>2.0434000000000001</v>
      </c>
      <c r="AV293" s="21" cm="1">
        <f t="array" ref="AV293">SUMPRODUCT(AC293:AN293*AR293/12)</f>
        <v>2.0434000000000001</v>
      </c>
      <c r="AW293" s="21">
        <f>+AV293-AU293</f>
        <v>0</v>
      </c>
      <c r="AX293" s="26">
        <v>0.99999800000000005</v>
      </c>
      <c r="AY293" s="21">
        <f>+AX293*AW293</f>
        <v>0</v>
      </c>
      <c r="AZ293" s="21">
        <f>(AC293*AS293*12+AD293*AS293*11+AE293*AS293*10+AF293*AS293*9+AG293*AS293*8+AH293*AS293*7+AI293*AS293*6+AJ293*AS293*5+AK293*AS293*4+AL293*AS293*3+AM293*AS293*2+AN293*AS293*1)/12/13*AX293+Z293</f>
        <v>0</v>
      </c>
      <c r="BA293" s="1"/>
      <c r="BB293" s="24">
        <v>60.1</v>
      </c>
      <c r="BC293" s="21">
        <v>60.1</v>
      </c>
      <c r="BD293" s="21">
        <v>60.1</v>
      </c>
      <c r="BE293" s="21">
        <v>60.1</v>
      </c>
      <c r="BF293" s="21">
        <v>60.1</v>
      </c>
      <c r="BG293" s="21">
        <v>60.1</v>
      </c>
      <c r="BH293" s="21">
        <v>60.1</v>
      </c>
      <c r="BI293" s="21">
        <v>60.1</v>
      </c>
      <c r="BJ293" s="21">
        <v>60.1</v>
      </c>
      <c r="BK293" s="21">
        <v>60.1</v>
      </c>
      <c r="BL293" s="21">
        <v>60.1</v>
      </c>
      <c r="BM293" s="21">
        <v>60.1</v>
      </c>
      <c r="BN293" s="21">
        <v>60.1</v>
      </c>
      <c r="BP293" s="25">
        <v>3.4000000000000002E-2</v>
      </c>
      <c r="BQ293" s="4">
        <v>3.4000000000000002E-2</v>
      </c>
      <c r="BR293" s="4">
        <f t="shared" ref="BR293:BR295" si="595">+BQ293-BP293</f>
        <v>0</v>
      </c>
      <c r="BT293" s="21" cm="1">
        <f t="array" ref="BT293">SUMPRODUCT(BB293:BM293*BP293/12)</f>
        <v>2.0434000000000001</v>
      </c>
      <c r="BU293" s="21" cm="1">
        <f t="array" ref="BU293">SUMPRODUCT(BB293:BM293*BQ293/12)</f>
        <v>2.0434000000000001</v>
      </c>
      <c r="BV293" s="21">
        <f>+BU293-BT293</f>
        <v>0</v>
      </c>
      <c r="BW293" s="26">
        <v>1</v>
      </c>
      <c r="BX293" s="21">
        <f>+BW293*BV293</f>
        <v>0</v>
      </c>
      <c r="BY293" s="21">
        <f>(BB293*BR293*12+BC293*BR293*11+BD293*BR293*10+BE293*BR293*9+BF293*BR293*8+BG293*BR293*7+BH293*BR293*6+BI293*BR293*5+BJ293*BR293*4+BK293*BR293*3+BL293*BR293*2+BM293*BR293*1)/12/13*BW293+AY293+Z293</f>
        <v>0</v>
      </c>
      <c r="BZ293" s="1"/>
    </row>
    <row r="294" spans="1:78" s="21" customFormat="1" x14ac:dyDescent="0.2">
      <c r="A294" s="21">
        <f t="shared" si="523"/>
        <v>288</v>
      </c>
      <c r="B294" s="1" t="s">
        <v>259</v>
      </c>
      <c r="C294" s="22"/>
      <c r="D294" s="24">
        <v>14110.95</v>
      </c>
      <c r="E294" s="21">
        <v>14110.95</v>
      </c>
      <c r="F294" s="21">
        <v>14110.95</v>
      </c>
      <c r="G294" s="21">
        <v>14110.95</v>
      </c>
      <c r="H294" s="21">
        <v>14110.95</v>
      </c>
      <c r="I294" s="21">
        <v>14110.95</v>
      </c>
      <c r="J294" s="21">
        <v>14110.95</v>
      </c>
      <c r="K294" s="21">
        <v>14110.95</v>
      </c>
      <c r="L294" s="21">
        <v>14110.95</v>
      </c>
      <c r="M294" s="21">
        <v>14110.95</v>
      </c>
      <c r="N294" s="21">
        <v>14110.95</v>
      </c>
      <c r="O294" s="21">
        <v>14110.95</v>
      </c>
      <c r="P294" s="21">
        <v>14110.95</v>
      </c>
      <c r="R294" s="25">
        <v>3.39E-2</v>
      </c>
      <c r="S294" s="4">
        <v>3.3399999999999999E-2</v>
      </c>
      <c r="T294" s="4">
        <f t="shared" si="593"/>
        <v>-5.0000000000000044E-4</v>
      </c>
      <c r="V294" s="21" cm="1">
        <f t="array" ref="V294">SUMPRODUCT(D294:O294*R294/12)</f>
        <v>478.3612050000001</v>
      </c>
      <c r="W294" s="21" cm="1">
        <f t="array" ref="W294">SUMPRODUCT(D294:O294*S294/12)</f>
        <v>471.3057300000001</v>
      </c>
      <c r="X294" s="21">
        <f>+W294-V294</f>
        <v>-7.0554750000000013</v>
      </c>
      <c r="Y294" s="26">
        <v>0.99999800000000005</v>
      </c>
      <c r="Z294" s="21">
        <f>+Y294*X294</f>
        <v>-7.0554608890500017</v>
      </c>
      <c r="AA294" s="21">
        <f>(D294*T294*12+E294*T294*11+F294*T294*10+G294*T294*9+H294*T294*8+I294*T294*7+J294*T294*6+K294*T294*5+L294*T294*4+M294*T294*3+N294*T294*2+O294*T294*1)/12/13*Y294</f>
        <v>-3.5277304445250031</v>
      </c>
      <c r="AC294" s="24">
        <v>14110.95</v>
      </c>
      <c r="AD294" s="21">
        <v>14110.95</v>
      </c>
      <c r="AE294" s="21">
        <v>14110.95</v>
      </c>
      <c r="AF294" s="21">
        <v>14110.95</v>
      </c>
      <c r="AG294" s="21">
        <v>14110.95</v>
      </c>
      <c r="AH294" s="21">
        <v>14110.95</v>
      </c>
      <c r="AI294" s="21">
        <v>14110.95</v>
      </c>
      <c r="AJ294" s="21">
        <v>14110.95</v>
      </c>
      <c r="AK294" s="21">
        <v>14110.95</v>
      </c>
      <c r="AL294" s="21">
        <v>14110.95</v>
      </c>
      <c r="AM294" s="21">
        <v>14110.95</v>
      </c>
      <c r="AN294" s="21">
        <v>14110.95</v>
      </c>
      <c r="AO294" s="21">
        <v>14110.95</v>
      </c>
      <c r="AQ294" s="25">
        <v>3.39E-2</v>
      </c>
      <c r="AR294" s="4">
        <v>3.3399999999999999E-2</v>
      </c>
      <c r="AS294" s="4">
        <f t="shared" si="594"/>
        <v>-5.0000000000000044E-4</v>
      </c>
      <c r="AU294" s="21" cm="1">
        <f t="array" ref="AU294">SUMPRODUCT(AC294:AN294*AQ294/12)</f>
        <v>478.3612050000001</v>
      </c>
      <c r="AV294" s="21" cm="1">
        <f t="array" ref="AV294">SUMPRODUCT(AC294:AN294*AR294/12)</f>
        <v>471.3057300000001</v>
      </c>
      <c r="AW294" s="21">
        <f>+AV294-AU294</f>
        <v>-7.0554750000000013</v>
      </c>
      <c r="AX294" s="26">
        <v>0.99999800000000005</v>
      </c>
      <c r="AY294" s="21">
        <f>+AX294*AW294</f>
        <v>-7.0554608890500017</v>
      </c>
      <c r="AZ294" s="21">
        <f>(AC294*AS294*12+AD294*AS294*11+AE294*AS294*10+AF294*AS294*9+AG294*AS294*8+AH294*AS294*7+AI294*AS294*6+AJ294*AS294*5+AK294*AS294*4+AL294*AS294*3+AM294*AS294*2+AN294*AS294*1)/12/13*AX294+Z294</f>
        <v>-10.583191333575005</v>
      </c>
      <c r="BA294" s="1"/>
      <c r="BB294" s="24">
        <v>14110.95</v>
      </c>
      <c r="BC294" s="21">
        <v>14110.95</v>
      </c>
      <c r="BD294" s="21">
        <v>14110.95</v>
      </c>
      <c r="BE294" s="21">
        <v>14110.95</v>
      </c>
      <c r="BF294" s="21">
        <v>14110.95</v>
      </c>
      <c r="BG294" s="21">
        <v>14110.95</v>
      </c>
      <c r="BH294" s="21">
        <v>14110.95</v>
      </c>
      <c r="BI294" s="21">
        <v>14110.95</v>
      </c>
      <c r="BJ294" s="21">
        <v>14110.95</v>
      </c>
      <c r="BK294" s="21">
        <v>14110.95</v>
      </c>
      <c r="BL294" s="21">
        <v>14110.95</v>
      </c>
      <c r="BM294" s="21">
        <v>14110.95</v>
      </c>
      <c r="BN294" s="21">
        <v>14110.95</v>
      </c>
      <c r="BP294" s="25">
        <v>3.39E-2</v>
      </c>
      <c r="BQ294" s="4">
        <v>3.3399999999999999E-2</v>
      </c>
      <c r="BR294" s="4">
        <f t="shared" si="595"/>
        <v>-5.0000000000000044E-4</v>
      </c>
      <c r="BT294" s="21" cm="1">
        <f t="array" ref="BT294">SUMPRODUCT(BB294:BM294*BP294/12)</f>
        <v>478.3612050000001</v>
      </c>
      <c r="BU294" s="21" cm="1">
        <f t="array" ref="BU294">SUMPRODUCT(BB294:BM294*BQ294/12)</f>
        <v>471.3057300000001</v>
      </c>
      <c r="BV294" s="21">
        <f>+BU294-BT294</f>
        <v>-7.0554750000000013</v>
      </c>
      <c r="BW294" s="26">
        <v>1</v>
      </c>
      <c r="BX294" s="21">
        <f>+BW294*BV294</f>
        <v>-7.0554750000000013</v>
      </c>
      <c r="BY294" s="21">
        <f>(BB294*BR294*12+BC294*BR294*11+BD294*BR294*10+BE294*BR294*9+BF294*BR294*8+BG294*BR294*7+BH294*BR294*6+BI294*BR294*5+BJ294*BR294*4+BK294*BR294*3+BL294*BR294*2+BM294*BR294*1)/12/13*BW294+AY294+Z294</f>
        <v>-17.638659278100008</v>
      </c>
      <c r="BZ294" s="1"/>
    </row>
    <row r="295" spans="1:78" s="21" customFormat="1" x14ac:dyDescent="0.2">
      <c r="A295" s="21">
        <f t="shared" si="523"/>
        <v>289</v>
      </c>
      <c r="B295" s="1" t="s">
        <v>260</v>
      </c>
      <c r="C295" s="22"/>
      <c r="D295" s="24">
        <v>2543.84</v>
      </c>
      <c r="E295" s="21">
        <v>2543.84</v>
      </c>
      <c r="F295" s="21">
        <v>2543.84</v>
      </c>
      <c r="G295" s="21">
        <v>2543.84</v>
      </c>
      <c r="H295" s="21">
        <v>2543.84</v>
      </c>
      <c r="I295" s="21">
        <v>2543.84</v>
      </c>
      <c r="J295" s="21">
        <v>2543.84</v>
      </c>
      <c r="K295" s="21">
        <v>2543.84</v>
      </c>
      <c r="L295" s="21">
        <v>2543.84</v>
      </c>
      <c r="M295" s="21">
        <v>2543.84</v>
      </c>
      <c r="N295" s="21">
        <v>2543.84</v>
      </c>
      <c r="O295" s="21">
        <v>2543.84</v>
      </c>
      <c r="P295" s="21">
        <v>2543.84</v>
      </c>
      <c r="R295" s="25">
        <v>3.3799999999999997E-2</v>
      </c>
      <c r="S295" s="4">
        <v>3.6400000000000002E-2</v>
      </c>
      <c r="T295" s="4">
        <f t="shared" si="593"/>
        <v>2.6000000000000051E-3</v>
      </c>
      <c r="V295" s="21" cm="1">
        <f t="array" ref="V295">SUMPRODUCT(D295:O295*R295/12)</f>
        <v>85.981791999999999</v>
      </c>
      <c r="W295" s="21" cm="1">
        <f t="array" ref="W295">SUMPRODUCT(D295:O295*S295/12)</f>
        <v>92.595776000000001</v>
      </c>
      <c r="X295" s="21">
        <f>+W295-V295</f>
        <v>6.6139840000000021</v>
      </c>
      <c r="Y295" s="26">
        <v>0.99999800000000005</v>
      </c>
      <c r="Z295" s="21">
        <f>+Y295*X295</f>
        <v>6.613970772032002</v>
      </c>
      <c r="AA295" s="21">
        <f>(D295*T295*12+E295*T295*11+F295*T295*10+G295*T295*9+H295*T295*8+I295*T295*7+J295*T295*6+K295*T295*5+L295*T295*4+M295*T295*3+N295*T295*2+O295*T295*1)/12/13*Y295</f>
        <v>3.3069853860160077</v>
      </c>
      <c r="AC295" s="24">
        <v>2543.84</v>
      </c>
      <c r="AD295" s="21">
        <v>2543.84</v>
      </c>
      <c r="AE295" s="21">
        <v>2543.84</v>
      </c>
      <c r="AF295" s="21">
        <v>2543.84</v>
      </c>
      <c r="AG295" s="21">
        <v>2543.84</v>
      </c>
      <c r="AH295" s="21">
        <v>2543.84</v>
      </c>
      <c r="AI295" s="21">
        <v>2543.84</v>
      </c>
      <c r="AJ295" s="21">
        <v>2543.84</v>
      </c>
      <c r="AK295" s="21">
        <v>2543.84</v>
      </c>
      <c r="AL295" s="21">
        <v>2543.84</v>
      </c>
      <c r="AM295" s="21">
        <v>2543.84</v>
      </c>
      <c r="AN295" s="21">
        <v>2543.84</v>
      </c>
      <c r="AO295" s="21">
        <v>2543.84</v>
      </c>
      <c r="AQ295" s="25">
        <v>3.3799999999999997E-2</v>
      </c>
      <c r="AR295" s="4">
        <v>3.6400000000000002E-2</v>
      </c>
      <c r="AS295" s="4">
        <f t="shared" si="594"/>
        <v>2.6000000000000051E-3</v>
      </c>
      <c r="AU295" s="21" cm="1">
        <f t="array" ref="AU295">SUMPRODUCT(AC295:AN295*AQ295/12)</f>
        <v>85.981791999999999</v>
      </c>
      <c r="AV295" s="21" cm="1">
        <f t="array" ref="AV295">SUMPRODUCT(AC295:AN295*AR295/12)</f>
        <v>92.595776000000001</v>
      </c>
      <c r="AW295" s="21">
        <f>+AV295-AU295</f>
        <v>6.6139840000000021</v>
      </c>
      <c r="AX295" s="26">
        <v>0.99999800000000005</v>
      </c>
      <c r="AY295" s="21">
        <f>+AX295*AW295</f>
        <v>6.613970772032002</v>
      </c>
      <c r="AZ295" s="21">
        <f>(AC295*AS295*12+AD295*AS295*11+AE295*AS295*10+AF295*AS295*9+AG295*AS295*8+AH295*AS295*7+AI295*AS295*6+AJ295*AS295*5+AK295*AS295*4+AL295*AS295*3+AM295*AS295*2+AN295*AS295*1)/12/13*AX295+Z295</f>
        <v>9.9209561580480106</v>
      </c>
      <c r="BA295" s="1"/>
      <c r="BB295" s="24">
        <v>2543.84</v>
      </c>
      <c r="BC295" s="21">
        <v>2543.84</v>
      </c>
      <c r="BD295" s="21">
        <v>2543.84</v>
      </c>
      <c r="BE295" s="21">
        <v>2543.84</v>
      </c>
      <c r="BF295" s="21">
        <v>2543.84</v>
      </c>
      <c r="BG295" s="21">
        <v>2543.84</v>
      </c>
      <c r="BH295" s="21">
        <v>2543.84</v>
      </c>
      <c r="BI295" s="21">
        <v>2543.84</v>
      </c>
      <c r="BJ295" s="21">
        <v>2543.84</v>
      </c>
      <c r="BK295" s="21">
        <v>2543.84</v>
      </c>
      <c r="BL295" s="21">
        <v>2543.84</v>
      </c>
      <c r="BM295" s="21">
        <v>2543.84</v>
      </c>
      <c r="BN295" s="21">
        <v>2543.84</v>
      </c>
      <c r="BP295" s="25">
        <v>3.3799999999999997E-2</v>
      </c>
      <c r="BQ295" s="4">
        <v>3.6400000000000002E-2</v>
      </c>
      <c r="BR295" s="4">
        <f t="shared" si="595"/>
        <v>2.6000000000000051E-3</v>
      </c>
      <c r="BT295" s="21" cm="1">
        <f t="array" ref="BT295">SUMPRODUCT(BB295:BM295*BP295/12)</f>
        <v>85.981791999999999</v>
      </c>
      <c r="BU295" s="21" cm="1">
        <f t="array" ref="BU295">SUMPRODUCT(BB295:BM295*BQ295/12)</f>
        <v>92.595776000000001</v>
      </c>
      <c r="BV295" s="21">
        <f>+BU295-BT295</f>
        <v>6.6139840000000021</v>
      </c>
      <c r="BW295" s="26">
        <v>1</v>
      </c>
      <c r="BX295" s="21">
        <f>+BW295*BV295</f>
        <v>6.6139840000000021</v>
      </c>
      <c r="BY295" s="21">
        <f>(BB295*BR295*12+BC295*BR295*11+BD295*BR295*10+BE295*BR295*9+BF295*BR295*8+BG295*BR295*7+BH295*BR295*6+BI295*BR295*5+BJ295*BR295*4+BK295*BR295*3+BL295*BR295*2+BM295*BR295*1)/12/13*BW295+AY295+Z295</f>
        <v>16.53493354406401</v>
      </c>
      <c r="BZ295" s="1"/>
    </row>
    <row r="296" spans="1:78" s="21" customFormat="1" x14ac:dyDescent="0.2">
      <c r="A296" s="21">
        <f t="shared" si="523"/>
        <v>290</v>
      </c>
      <c r="B296" s="21" t="s">
        <v>261</v>
      </c>
      <c r="C296" s="22"/>
      <c r="D296" s="27">
        <f>SUBTOTAL(9,D293:D295)</f>
        <v>16714.89</v>
      </c>
      <c r="E296" s="28">
        <f t="shared" ref="E296:P296" si="596">SUBTOTAL(9,E293:E295)</f>
        <v>16714.89</v>
      </c>
      <c r="F296" s="28">
        <f t="shared" si="596"/>
        <v>16714.89</v>
      </c>
      <c r="G296" s="28">
        <f t="shared" si="596"/>
        <v>16714.89</v>
      </c>
      <c r="H296" s="28">
        <f t="shared" si="596"/>
        <v>16714.89</v>
      </c>
      <c r="I296" s="28">
        <f t="shared" si="596"/>
        <v>16714.89</v>
      </c>
      <c r="J296" s="28">
        <f t="shared" si="596"/>
        <v>16714.89</v>
      </c>
      <c r="K296" s="28">
        <f t="shared" si="596"/>
        <v>16714.89</v>
      </c>
      <c r="L296" s="28">
        <f t="shared" si="596"/>
        <v>16714.89</v>
      </c>
      <c r="M296" s="28">
        <f t="shared" si="596"/>
        <v>16714.89</v>
      </c>
      <c r="N296" s="28">
        <f t="shared" si="596"/>
        <v>16714.89</v>
      </c>
      <c r="O296" s="28">
        <f t="shared" si="596"/>
        <v>16714.89</v>
      </c>
      <c r="P296" s="28">
        <f t="shared" si="596"/>
        <v>16714.89</v>
      </c>
      <c r="R296" s="4"/>
      <c r="S296" s="4"/>
      <c r="T296" s="4"/>
      <c r="V296" s="28">
        <f t="shared" ref="V296:X296" si="597">SUBTOTAL(9,V293:V295)</f>
        <v>566.3863970000001</v>
      </c>
      <c r="W296" s="28">
        <f t="shared" si="597"/>
        <v>565.94490600000017</v>
      </c>
      <c r="X296" s="28">
        <f t="shared" si="597"/>
        <v>-0.44149099999999919</v>
      </c>
      <c r="Y296" s="26"/>
      <c r="Z296" s="28">
        <f t="shared" ref="Z296:AA296" si="598">SUBTOTAL(9,Z293:Z295)</f>
        <v>-0.44149011701799967</v>
      </c>
      <c r="AA296" s="28">
        <f t="shared" si="598"/>
        <v>-0.2207450585089954</v>
      </c>
      <c r="AC296" s="27">
        <f t="shared" ref="AC296:AO296" si="599">SUBTOTAL(9,AC293:AC295)</f>
        <v>16714.89</v>
      </c>
      <c r="AD296" s="28">
        <f t="shared" si="599"/>
        <v>16714.89</v>
      </c>
      <c r="AE296" s="28">
        <f t="shared" si="599"/>
        <v>16714.89</v>
      </c>
      <c r="AF296" s="28">
        <f t="shared" si="599"/>
        <v>16714.89</v>
      </c>
      <c r="AG296" s="28">
        <f t="shared" si="599"/>
        <v>16714.89</v>
      </c>
      <c r="AH296" s="28">
        <f t="shared" si="599"/>
        <v>16714.89</v>
      </c>
      <c r="AI296" s="28">
        <f t="shared" si="599"/>
        <v>16714.89</v>
      </c>
      <c r="AJ296" s="28">
        <f t="shared" si="599"/>
        <v>16714.89</v>
      </c>
      <c r="AK296" s="28">
        <f t="shared" si="599"/>
        <v>16714.89</v>
      </c>
      <c r="AL296" s="28">
        <f t="shared" si="599"/>
        <v>16714.89</v>
      </c>
      <c r="AM296" s="28">
        <f t="shared" si="599"/>
        <v>16714.89</v>
      </c>
      <c r="AN296" s="28">
        <f t="shared" si="599"/>
        <v>16714.89</v>
      </c>
      <c r="AO296" s="28">
        <f t="shared" si="599"/>
        <v>16714.89</v>
      </c>
      <c r="AQ296" s="4"/>
      <c r="AR296" s="4"/>
      <c r="AS296" s="4"/>
      <c r="AU296" s="28">
        <f t="shared" ref="AU296:AW296" si="600">SUBTOTAL(9,AU293:AU295)</f>
        <v>566.3863970000001</v>
      </c>
      <c r="AV296" s="28">
        <f t="shared" si="600"/>
        <v>565.94490600000017</v>
      </c>
      <c r="AW296" s="28">
        <f t="shared" si="600"/>
        <v>-0.44149099999999919</v>
      </c>
      <c r="AX296" s="26"/>
      <c r="AY296" s="28">
        <f t="shared" ref="AY296:AZ296" si="601">SUBTOTAL(9,AY293:AY295)</f>
        <v>-0.44149011701799967</v>
      </c>
      <c r="AZ296" s="28">
        <f t="shared" si="601"/>
        <v>-0.66223517552699462</v>
      </c>
      <c r="BA296" s="1"/>
      <c r="BB296" s="27">
        <f t="shared" ref="BB296:BN296" si="602">SUBTOTAL(9,BB293:BB295)</f>
        <v>16714.89</v>
      </c>
      <c r="BC296" s="28">
        <f t="shared" si="602"/>
        <v>16714.89</v>
      </c>
      <c r="BD296" s="28">
        <f t="shared" si="602"/>
        <v>16714.89</v>
      </c>
      <c r="BE296" s="28">
        <f t="shared" si="602"/>
        <v>16714.89</v>
      </c>
      <c r="BF296" s="28">
        <f t="shared" si="602"/>
        <v>16714.89</v>
      </c>
      <c r="BG296" s="28">
        <f t="shared" si="602"/>
        <v>16714.89</v>
      </c>
      <c r="BH296" s="28">
        <f t="shared" si="602"/>
        <v>16714.89</v>
      </c>
      <c r="BI296" s="28">
        <f t="shared" si="602"/>
        <v>16714.89</v>
      </c>
      <c r="BJ296" s="28">
        <f t="shared" si="602"/>
        <v>16714.89</v>
      </c>
      <c r="BK296" s="28">
        <f t="shared" si="602"/>
        <v>16714.89</v>
      </c>
      <c r="BL296" s="28">
        <f t="shared" si="602"/>
        <v>16714.89</v>
      </c>
      <c r="BM296" s="28">
        <f t="shared" si="602"/>
        <v>16714.89</v>
      </c>
      <c r="BN296" s="28">
        <f t="shared" si="602"/>
        <v>16714.89</v>
      </c>
      <c r="BP296" s="4"/>
      <c r="BQ296" s="4"/>
      <c r="BR296" s="4"/>
      <c r="BT296" s="28">
        <f t="shared" ref="BT296:BV296" si="603">SUBTOTAL(9,BT293:BT295)</f>
        <v>566.3863970000001</v>
      </c>
      <c r="BU296" s="28">
        <f t="shared" si="603"/>
        <v>565.94490600000017</v>
      </c>
      <c r="BV296" s="28">
        <f t="shared" si="603"/>
        <v>-0.44149099999999919</v>
      </c>
      <c r="BW296" s="26"/>
      <c r="BX296" s="28">
        <f t="shared" ref="BX296:BY296" si="604">SUBTOTAL(9,BX293:BX295)</f>
        <v>-0.44149099999999919</v>
      </c>
      <c r="BY296" s="28">
        <f t="shared" si="604"/>
        <v>-1.1037257340359972</v>
      </c>
      <c r="BZ296" s="1"/>
    </row>
    <row r="297" spans="1:78" s="21" customFormat="1" x14ac:dyDescent="0.2">
      <c r="A297" s="21">
        <f t="shared" si="523"/>
        <v>291</v>
      </c>
      <c r="B297" s="1"/>
      <c r="C297" s="22"/>
      <c r="D297" s="24"/>
      <c r="R297" s="25"/>
      <c r="S297" s="4"/>
      <c r="T297" s="4"/>
      <c r="Y297" s="26"/>
      <c r="AC297" s="24"/>
      <c r="AQ297" s="25"/>
      <c r="AR297" s="4"/>
      <c r="AS297" s="4"/>
      <c r="AX297" s="26"/>
      <c r="BA297" s="1"/>
      <c r="BB297" s="24"/>
      <c r="BP297" s="25"/>
      <c r="BQ297" s="4"/>
      <c r="BR297" s="4"/>
      <c r="BW297" s="26"/>
      <c r="BZ297" s="1"/>
    </row>
    <row r="298" spans="1:78" s="21" customFormat="1" x14ac:dyDescent="0.2">
      <c r="A298" s="21">
        <f t="shared" si="523"/>
        <v>292</v>
      </c>
      <c r="B298" s="1" t="s">
        <v>262</v>
      </c>
      <c r="C298" s="22"/>
      <c r="D298" s="24">
        <v>13057.22</v>
      </c>
      <c r="E298" s="21">
        <v>13057.22</v>
      </c>
      <c r="F298" s="21">
        <v>13057.22</v>
      </c>
      <c r="G298" s="21">
        <v>13057.22</v>
      </c>
      <c r="H298" s="21">
        <v>13057.22</v>
      </c>
      <c r="I298" s="21">
        <v>13057.22</v>
      </c>
      <c r="J298" s="21">
        <v>13057.22</v>
      </c>
      <c r="K298" s="21">
        <v>13057.22</v>
      </c>
      <c r="L298" s="21">
        <v>13057.22</v>
      </c>
      <c r="M298" s="21">
        <v>13057.22</v>
      </c>
      <c r="N298" s="21">
        <v>13057.22</v>
      </c>
      <c r="O298" s="21">
        <v>13057.22</v>
      </c>
      <c r="P298" s="21">
        <v>13057.22</v>
      </c>
      <c r="R298" s="25">
        <v>3.3300000000000003E-2</v>
      </c>
      <c r="S298" s="4">
        <v>3.3399999999999999E-2</v>
      </c>
      <c r="T298" s="4">
        <f t="shared" ref="T298:T300" si="605">+S298-R298</f>
        <v>9.9999999999995925E-5</v>
      </c>
      <c r="V298" s="21" cm="1">
        <f t="array" ref="V298">SUMPRODUCT(D298:O298*R298/12)</f>
        <v>434.80542600000007</v>
      </c>
      <c r="W298" s="21" cm="1">
        <f t="array" ref="W298">SUMPRODUCT(D298:O298*S298/12)</f>
        <v>436.11114800000001</v>
      </c>
      <c r="X298" s="21">
        <f>+W298-V298</f>
        <v>1.3057219999999461</v>
      </c>
      <c r="Y298" s="26">
        <v>0.99999800000000005</v>
      </c>
      <c r="Z298" s="21">
        <f>+Y298*X298</f>
        <v>1.3057193885559462</v>
      </c>
      <c r="AA298" s="21">
        <f>(D298*T298*12+E298*T298*11+F298*T298*10+G298*T298*9+H298*T298*8+I298*T298*7+J298*T298*6+K298*T298*5+L298*T298*4+M298*T298*3+N298*T298*2+O298*T298*1)/12/13*Y298</f>
        <v>0.65285969427797319</v>
      </c>
      <c r="AC298" s="24">
        <v>13057.22</v>
      </c>
      <c r="AD298" s="21">
        <v>13057.22</v>
      </c>
      <c r="AE298" s="21">
        <v>13057.22</v>
      </c>
      <c r="AF298" s="21">
        <v>13057.22</v>
      </c>
      <c r="AG298" s="21">
        <v>13057.22</v>
      </c>
      <c r="AH298" s="21">
        <v>13057.22</v>
      </c>
      <c r="AI298" s="21">
        <v>13057.22</v>
      </c>
      <c r="AJ298" s="21">
        <v>13057.22</v>
      </c>
      <c r="AK298" s="21">
        <v>13057.22</v>
      </c>
      <c r="AL298" s="21">
        <v>13057.22</v>
      </c>
      <c r="AM298" s="21">
        <v>13057.22</v>
      </c>
      <c r="AN298" s="21">
        <v>13057.22</v>
      </c>
      <c r="AO298" s="21">
        <v>13057.22</v>
      </c>
      <c r="AQ298" s="25">
        <v>3.3300000000000003E-2</v>
      </c>
      <c r="AR298" s="4">
        <v>3.3399999999999999E-2</v>
      </c>
      <c r="AS298" s="4">
        <f t="shared" ref="AS298:AS300" si="606">+AR298-AQ298</f>
        <v>9.9999999999995925E-5</v>
      </c>
      <c r="AU298" s="21" cm="1">
        <f t="array" ref="AU298">SUMPRODUCT(AC298:AN298*AQ298/12)</f>
        <v>434.80542600000007</v>
      </c>
      <c r="AV298" s="21" cm="1">
        <f t="array" ref="AV298">SUMPRODUCT(AC298:AN298*AR298/12)</f>
        <v>436.11114800000001</v>
      </c>
      <c r="AW298" s="21">
        <f>+AV298-AU298</f>
        <v>1.3057219999999461</v>
      </c>
      <c r="AX298" s="26">
        <v>0.99999800000000005</v>
      </c>
      <c r="AY298" s="21">
        <f>+AX298*AW298</f>
        <v>1.3057193885559462</v>
      </c>
      <c r="AZ298" s="21">
        <f>(AC298*AS298*12+AD298*AS298*11+AE298*AS298*10+AF298*AS298*9+AG298*AS298*8+AH298*AS298*7+AI298*AS298*6+AJ298*AS298*5+AK298*AS298*4+AL298*AS298*3+AM298*AS298*2+AN298*AS298*1)/12/13*AX298+Z298</f>
        <v>1.9585790828339193</v>
      </c>
      <c r="BA298" s="1"/>
      <c r="BB298" s="24">
        <v>13057.22</v>
      </c>
      <c r="BC298" s="21">
        <v>13057.22</v>
      </c>
      <c r="BD298" s="21">
        <v>13057.22</v>
      </c>
      <c r="BE298" s="21">
        <v>13057.22</v>
      </c>
      <c r="BF298" s="21">
        <v>13057.22</v>
      </c>
      <c r="BG298" s="21">
        <v>13057.22</v>
      </c>
      <c r="BH298" s="21">
        <v>13057.22</v>
      </c>
      <c r="BI298" s="21">
        <v>13057.22</v>
      </c>
      <c r="BJ298" s="21">
        <v>13057.22</v>
      </c>
      <c r="BK298" s="21">
        <v>13057.22</v>
      </c>
      <c r="BL298" s="21">
        <v>13057.22</v>
      </c>
      <c r="BM298" s="21">
        <v>13057.22</v>
      </c>
      <c r="BN298" s="21">
        <v>13057.22</v>
      </c>
      <c r="BP298" s="25">
        <v>3.3300000000000003E-2</v>
      </c>
      <c r="BQ298" s="4">
        <v>3.3399999999999999E-2</v>
      </c>
      <c r="BR298" s="4">
        <f t="shared" ref="BR298:BR300" si="607">+BQ298-BP298</f>
        <v>9.9999999999995925E-5</v>
      </c>
      <c r="BT298" s="21" cm="1">
        <f t="array" ref="BT298">SUMPRODUCT(BB298:BM298*BP298/12)</f>
        <v>434.80542600000007</v>
      </c>
      <c r="BU298" s="21" cm="1">
        <f t="array" ref="BU298">SUMPRODUCT(BB298:BM298*BQ298/12)</f>
        <v>436.11114800000001</v>
      </c>
      <c r="BV298" s="21">
        <f>+BU298-BT298</f>
        <v>1.3057219999999461</v>
      </c>
      <c r="BW298" s="26">
        <v>1</v>
      </c>
      <c r="BX298" s="21">
        <f>+BW298*BV298</f>
        <v>1.3057219999999461</v>
      </c>
      <c r="BY298" s="21">
        <f>(BB298*BR298*12+BC298*BR298*11+BD298*BR298*10+BE298*BR298*9+BF298*BR298*8+BG298*BR298*7+BH298*BR298*6+BI298*BR298*5+BJ298*BR298*4+BK298*BR298*3+BL298*BR298*2+BM298*BR298*1)/12/13*BW298+AY298+Z298</f>
        <v>3.2642997771118658</v>
      </c>
      <c r="BZ298" s="1"/>
    </row>
    <row r="299" spans="1:78" s="21" customFormat="1" x14ac:dyDescent="0.2">
      <c r="A299" s="21">
        <f t="shared" si="523"/>
        <v>293</v>
      </c>
      <c r="B299" s="1" t="s">
        <v>263</v>
      </c>
      <c r="C299" s="22"/>
      <c r="D299" s="24">
        <v>67565.179999999993</v>
      </c>
      <c r="E299" s="21">
        <v>67565.179999999993</v>
      </c>
      <c r="F299" s="21">
        <v>67565.179999999993</v>
      </c>
      <c r="G299" s="21">
        <v>67565.179999999993</v>
      </c>
      <c r="H299" s="21">
        <v>67565.179999999993</v>
      </c>
      <c r="I299" s="21">
        <v>67565.179999999993</v>
      </c>
      <c r="J299" s="21">
        <v>67565.179999999993</v>
      </c>
      <c r="K299" s="21">
        <v>67565.179999999993</v>
      </c>
      <c r="L299" s="21">
        <v>67565.179999999993</v>
      </c>
      <c r="M299" s="21">
        <v>67565.179999999993</v>
      </c>
      <c r="N299" s="21">
        <v>67565.179999999993</v>
      </c>
      <c r="O299" s="21">
        <v>67565.179999999993</v>
      </c>
      <c r="P299" s="21">
        <v>67565.179999999993</v>
      </c>
      <c r="R299" s="25">
        <v>3.3300000000000003E-2</v>
      </c>
      <c r="S299" s="4">
        <v>3.3399999999999999E-2</v>
      </c>
      <c r="T299" s="4">
        <f t="shared" si="605"/>
        <v>9.9999999999995925E-5</v>
      </c>
      <c r="V299" s="21" cm="1">
        <f t="array" ref="V299">SUMPRODUCT(D299:O299*R299/12)</f>
        <v>2249.920494</v>
      </c>
      <c r="W299" s="21" cm="1">
        <f t="array" ref="W299">SUMPRODUCT(D299:O299*S299/12)</f>
        <v>2256.6770119999996</v>
      </c>
      <c r="X299" s="21">
        <f>+W299-V299</f>
        <v>6.7565179999996872</v>
      </c>
      <c r="Y299" s="26">
        <v>0.99999800000000005</v>
      </c>
      <c r="Z299" s="21">
        <f>+Y299*X299</f>
        <v>6.7565044869636877</v>
      </c>
      <c r="AA299" s="21">
        <f>(D299*T299*12+E299*T299*11+F299*T299*10+G299*T299*9+H299*T299*8+I299*T299*7+J299*T299*6+K299*T299*5+L299*T299*4+M299*T299*3+N299*T299*2+O299*T299*1)/12/13*Y299</f>
        <v>3.378252243481862</v>
      </c>
      <c r="AC299" s="24">
        <v>67565.179999999993</v>
      </c>
      <c r="AD299" s="21">
        <v>67565.179999999993</v>
      </c>
      <c r="AE299" s="21">
        <v>67565.179999999993</v>
      </c>
      <c r="AF299" s="21">
        <v>67565.179999999993</v>
      </c>
      <c r="AG299" s="21">
        <v>67565.179999999993</v>
      </c>
      <c r="AH299" s="21">
        <v>67565.179999999993</v>
      </c>
      <c r="AI299" s="21">
        <v>67565.179999999993</v>
      </c>
      <c r="AJ299" s="21">
        <v>67565.179999999993</v>
      </c>
      <c r="AK299" s="21">
        <v>67565.179999999993</v>
      </c>
      <c r="AL299" s="21">
        <v>67565.179999999993</v>
      </c>
      <c r="AM299" s="21">
        <v>67565.179999999993</v>
      </c>
      <c r="AN299" s="21">
        <v>67565.179999999993</v>
      </c>
      <c r="AO299" s="21">
        <v>67565.179999999993</v>
      </c>
      <c r="AQ299" s="25">
        <v>3.3300000000000003E-2</v>
      </c>
      <c r="AR299" s="4">
        <v>3.3399999999999999E-2</v>
      </c>
      <c r="AS299" s="4">
        <f t="shared" si="606"/>
        <v>9.9999999999995925E-5</v>
      </c>
      <c r="AU299" s="21" cm="1">
        <f t="array" ref="AU299">SUMPRODUCT(AC299:AN299*AQ299/12)</f>
        <v>2249.920494</v>
      </c>
      <c r="AV299" s="21" cm="1">
        <f t="array" ref="AV299">SUMPRODUCT(AC299:AN299*AR299/12)</f>
        <v>2256.6770119999996</v>
      </c>
      <c r="AW299" s="21">
        <f>+AV299-AU299</f>
        <v>6.7565179999996872</v>
      </c>
      <c r="AX299" s="26">
        <v>0.99999800000000005</v>
      </c>
      <c r="AY299" s="21">
        <f>+AX299*AW299</f>
        <v>6.7565044869636877</v>
      </c>
      <c r="AZ299" s="21">
        <f>(AC299*AS299*12+AD299*AS299*11+AE299*AS299*10+AF299*AS299*9+AG299*AS299*8+AH299*AS299*7+AI299*AS299*6+AJ299*AS299*5+AK299*AS299*4+AL299*AS299*3+AM299*AS299*2+AN299*AS299*1)/12/13*AX299+Z299</f>
        <v>10.134756730445549</v>
      </c>
      <c r="BA299" s="1"/>
      <c r="BB299" s="24">
        <v>67565.179999999993</v>
      </c>
      <c r="BC299" s="21">
        <v>67565.179999999993</v>
      </c>
      <c r="BD299" s="21">
        <v>67565.179999999993</v>
      </c>
      <c r="BE299" s="21">
        <v>67565.179999999993</v>
      </c>
      <c r="BF299" s="21">
        <v>67565.179999999993</v>
      </c>
      <c r="BG299" s="21">
        <v>67565.179999999993</v>
      </c>
      <c r="BH299" s="21">
        <v>67565.179999999993</v>
      </c>
      <c r="BI299" s="21">
        <v>67565.179999999993</v>
      </c>
      <c r="BJ299" s="21">
        <v>67565.179999999993</v>
      </c>
      <c r="BK299" s="21">
        <v>67565.179999999993</v>
      </c>
      <c r="BL299" s="21">
        <v>67565.179999999993</v>
      </c>
      <c r="BM299" s="21">
        <v>67565.179999999993</v>
      </c>
      <c r="BN299" s="21">
        <v>67565.179999999993</v>
      </c>
      <c r="BP299" s="25">
        <v>3.3300000000000003E-2</v>
      </c>
      <c r="BQ299" s="4">
        <v>3.3399999999999999E-2</v>
      </c>
      <c r="BR299" s="4">
        <f t="shared" si="607"/>
        <v>9.9999999999995925E-5</v>
      </c>
      <c r="BT299" s="21" cm="1">
        <f t="array" ref="BT299">SUMPRODUCT(BB299:BM299*BP299/12)</f>
        <v>2249.920494</v>
      </c>
      <c r="BU299" s="21" cm="1">
        <f t="array" ref="BU299">SUMPRODUCT(BB299:BM299*BQ299/12)</f>
        <v>2256.6770119999996</v>
      </c>
      <c r="BV299" s="21">
        <f>+BU299-BT299</f>
        <v>6.7565179999996872</v>
      </c>
      <c r="BW299" s="26">
        <v>1</v>
      </c>
      <c r="BX299" s="21">
        <f>+BW299*BV299</f>
        <v>6.7565179999996872</v>
      </c>
      <c r="BY299" s="21">
        <f>(BB299*BR299*12+BC299*BR299*11+BD299*BR299*10+BE299*BR299*9+BF299*BR299*8+BG299*BR299*7+BH299*BR299*6+BI299*BR299*5+BJ299*BR299*4+BK299*BR299*3+BL299*BR299*2+BM299*BR299*1)/12/13*BW299+AY299+Z299</f>
        <v>16.891267973927238</v>
      </c>
      <c r="BZ299" s="1"/>
    </row>
    <row r="300" spans="1:78" s="21" customFormat="1" x14ac:dyDescent="0.2">
      <c r="A300" s="21">
        <f t="shared" si="523"/>
        <v>294</v>
      </c>
      <c r="B300" s="1" t="s">
        <v>264</v>
      </c>
      <c r="C300" s="22"/>
      <c r="D300" s="24">
        <v>26988.43</v>
      </c>
      <c r="E300" s="21">
        <v>26988.43</v>
      </c>
      <c r="F300" s="21">
        <v>26988.43</v>
      </c>
      <c r="G300" s="21">
        <v>26988.43</v>
      </c>
      <c r="H300" s="21">
        <v>26988.43</v>
      </c>
      <c r="I300" s="21">
        <v>26988.43</v>
      </c>
      <c r="J300" s="21">
        <v>26988.43</v>
      </c>
      <c r="K300" s="21">
        <v>26988.43</v>
      </c>
      <c r="L300" s="21">
        <v>26988.43</v>
      </c>
      <c r="M300" s="21">
        <v>26988.43</v>
      </c>
      <c r="N300" s="21">
        <v>26988.43</v>
      </c>
      <c r="O300" s="21">
        <v>26988.43</v>
      </c>
      <c r="P300" s="21">
        <v>26988.43</v>
      </c>
      <c r="R300" s="25">
        <v>3.3300000000000003E-2</v>
      </c>
      <c r="S300" s="4">
        <v>3.3399999999999999E-2</v>
      </c>
      <c r="T300" s="4">
        <f t="shared" si="605"/>
        <v>9.9999999999995925E-5</v>
      </c>
      <c r="V300" s="21" cm="1">
        <f t="array" ref="V300">SUMPRODUCT(D300:O300*R300/12)</f>
        <v>898.71471900000017</v>
      </c>
      <c r="W300" s="21" cm="1">
        <f t="array" ref="W300">SUMPRODUCT(D300:O300*S300/12)</f>
        <v>901.41356200000018</v>
      </c>
      <c r="X300" s="21">
        <f>+W300-V300</f>
        <v>2.6988430000000108</v>
      </c>
      <c r="Y300" s="26">
        <v>0.99999800000000005</v>
      </c>
      <c r="Z300" s="21">
        <f>+Y300*X300</f>
        <v>2.6988376023140108</v>
      </c>
      <c r="AA300" s="21">
        <f>(D300*T300*12+E300*T300*11+F300*T300*10+G300*T300*9+H300*T300*8+I300*T300*7+J300*T300*6+K300*T300*5+L300*T300*4+M300*T300*3+N300*T300*2+O300*T300*1)/12/13*Y300</f>
        <v>1.349418801156945</v>
      </c>
      <c r="AC300" s="24">
        <v>26988.43</v>
      </c>
      <c r="AD300" s="21">
        <v>26988.43</v>
      </c>
      <c r="AE300" s="21">
        <v>26988.43</v>
      </c>
      <c r="AF300" s="21">
        <v>26988.43</v>
      </c>
      <c r="AG300" s="21">
        <v>26988.43</v>
      </c>
      <c r="AH300" s="21">
        <v>26988.43</v>
      </c>
      <c r="AI300" s="21">
        <v>26988.43</v>
      </c>
      <c r="AJ300" s="21">
        <v>26988.43</v>
      </c>
      <c r="AK300" s="21">
        <v>26988.43</v>
      </c>
      <c r="AL300" s="21">
        <v>26988.43</v>
      </c>
      <c r="AM300" s="21">
        <v>26988.43</v>
      </c>
      <c r="AN300" s="21">
        <v>26988.43</v>
      </c>
      <c r="AO300" s="21">
        <v>26988.43</v>
      </c>
      <c r="AQ300" s="25">
        <v>3.3300000000000003E-2</v>
      </c>
      <c r="AR300" s="4">
        <v>3.3399999999999999E-2</v>
      </c>
      <c r="AS300" s="4">
        <f t="shared" si="606"/>
        <v>9.9999999999995925E-5</v>
      </c>
      <c r="AU300" s="21" cm="1">
        <f t="array" ref="AU300">SUMPRODUCT(AC300:AN300*AQ300/12)</f>
        <v>898.71471900000017</v>
      </c>
      <c r="AV300" s="21" cm="1">
        <f t="array" ref="AV300">SUMPRODUCT(AC300:AN300*AR300/12)</f>
        <v>901.41356200000018</v>
      </c>
      <c r="AW300" s="21">
        <f>+AV300-AU300</f>
        <v>2.6988430000000108</v>
      </c>
      <c r="AX300" s="26">
        <v>0.99999800000000005</v>
      </c>
      <c r="AY300" s="21">
        <f>+AX300*AW300</f>
        <v>2.6988376023140108</v>
      </c>
      <c r="AZ300" s="21">
        <f>(AC300*AS300*12+AD300*AS300*11+AE300*AS300*10+AF300*AS300*9+AG300*AS300*8+AH300*AS300*7+AI300*AS300*6+AJ300*AS300*5+AK300*AS300*4+AL300*AS300*3+AM300*AS300*2+AN300*AS300*1)/12/13*AX300+Z300</f>
        <v>4.0482564034709556</v>
      </c>
      <c r="BA300" s="1"/>
      <c r="BB300" s="24">
        <v>26988.43</v>
      </c>
      <c r="BC300" s="21">
        <v>26988.43</v>
      </c>
      <c r="BD300" s="21">
        <v>26988.43</v>
      </c>
      <c r="BE300" s="21">
        <v>26988.43</v>
      </c>
      <c r="BF300" s="21">
        <v>26988.43</v>
      </c>
      <c r="BG300" s="21">
        <v>26988.43</v>
      </c>
      <c r="BH300" s="21">
        <v>26988.43</v>
      </c>
      <c r="BI300" s="21">
        <v>26988.43</v>
      </c>
      <c r="BJ300" s="21">
        <v>26988.43</v>
      </c>
      <c r="BK300" s="21">
        <v>26988.43</v>
      </c>
      <c r="BL300" s="21">
        <v>26988.43</v>
      </c>
      <c r="BM300" s="21">
        <v>26988.43</v>
      </c>
      <c r="BN300" s="21">
        <v>26988.43</v>
      </c>
      <c r="BP300" s="25">
        <v>3.3300000000000003E-2</v>
      </c>
      <c r="BQ300" s="4">
        <v>3.3399999999999999E-2</v>
      </c>
      <c r="BR300" s="4">
        <f t="shared" si="607"/>
        <v>9.9999999999995925E-5</v>
      </c>
      <c r="BT300" s="21" cm="1">
        <f t="array" ref="BT300">SUMPRODUCT(BB300:BM300*BP300/12)</f>
        <v>898.71471900000017</v>
      </c>
      <c r="BU300" s="21" cm="1">
        <f t="array" ref="BU300">SUMPRODUCT(BB300:BM300*BQ300/12)</f>
        <v>901.41356200000018</v>
      </c>
      <c r="BV300" s="21">
        <f>+BU300-BT300</f>
        <v>2.6988430000000108</v>
      </c>
      <c r="BW300" s="26">
        <v>1</v>
      </c>
      <c r="BX300" s="21">
        <f>+BW300*BV300</f>
        <v>2.6988430000000108</v>
      </c>
      <c r="BY300" s="21">
        <f>(BB300*BR300*12+BC300*BR300*11+BD300*BR300*10+BE300*BR300*9+BF300*BR300*8+BG300*BR300*7+BH300*BR300*6+BI300*BR300*5+BJ300*BR300*4+BK300*BR300*3+BL300*BR300*2+BM300*BR300*1)/12/13*BW300+AY300+Z300</f>
        <v>6.7470967046279675</v>
      </c>
      <c r="BZ300" s="1"/>
    </row>
    <row r="301" spans="1:78" s="21" customFormat="1" x14ac:dyDescent="0.2">
      <c r="A301" s="21">
        <f t="shared" si="523"/>
        <v>295</v>
      </c>
      <c r="B301" s="21" t="s">
        <v>265</v>
      </c>
      <c r="C301" s="22"/>
      <c r="D301" s="27">
        <f>SUBTOTAL(9,D298:D300)</f>
        <v>107610.82999999999</v>
      </c>
      <c r="E301" s="28">
        <f t="shared" ref="E301:P301" si="608">SUBTOTAL(9,E298:E300)</f>
        <v>107610.82999999999</v>
      </c>
      <c r="F301" s="28">
        <f t="shared" si="608"/>
        <v>107610.82999999999</v>
      </c>
      <c r="G301" s="28">
        <f t="shared" si="608"/>
        <v>107610.82999999999</v>
      </c>
      <c r="H301" s="28">
        <f t="shared" si="608"/>
        <v>107610.82999999999</v>
      </c>
      <c r="I301" s="28">
        <f t="shared" si="608"/>
        <v>107610.82999999999</v>
      </c>
      <c r="J301" s="28">
        <f t="shared" si="608"/>
        <v>107610.82999999999</v>
      </c>
      <c r="K301" s="28">
        <f t="shared" si="608"/>
        <v>107610.82999999999</v>
      </c>
      <c r="L301" s="28">
        <f t="shared" si="608"/>
        <v>107610.82999999999</v>
      </c>
      <c r="M301" s="28">
        <f t="shared" si="608"/>
        <v>107610.82999999999</v>
      </c>
      <c r="N301" s="28">
        <f t="shared" si="608"/>
        <v>107610.82999999999</v>
      </c>
      <c r="O301" s="28">
        <f t="shared" si="608"/>
        <v>107610.82999999999</v>
      </c>
      <c r="P301" s="28">
        <f t="shared" si="608"/>
        <v>107610.82999999999</v>
      </c>
      <c r="R301" s="4"/>
      <c r="S301" s="4"/>
      <c r="T301" s="4"/>
      <c r="V301" s="28">
        <f t="shared" ref="V301:X301" si="609">SUBTOTAL(9,V298:V300)</f>
        <v>3583.4406389999999</v>
      </c>
      <c r="W301" s="28">
        <f t="shared" si="609"/>
        <v>3594.2017219999998</v>
      </c>
      <c r="X301" s="28">
        <f t="shared" si="609"/>
        <v>10.761082999999644</v>
      </c>
      <c r="Y301" s="26"/>
      <c r="Z301" s="28">
        <f t="shared" ref="Z301:AA301" si="610">SUBTOTAL(9,Z298:Z300)</f>
        <v>10.761061477833644</v>
      </c>
      <c r="AA301" s="28">
        <f t="shared" si="610"/>
        <v>5.3805307389167805</v>
      </c>
      <c r="AC301" s="27">
        <f t="shared" ref="AC301:AO301" si="611">SUBTOTAL(9,AC298:AC300)</f>
        <v>107610.82999999999</v>
      </c>
      <c r="AD301" s="28">
        <f t="shared" si="611"/>
        <v>107610.82999999999</v>
      </c>
      <c r="AE301" s="28">
        <f t="shared" si="611"/>
        <v>107610.82999999999</v>
      </c>
      <c r="AF301" s="28">
        <f t="shared" si="611"/>
        <v>107610.82999999999</v>
      </c>
      <c r="AG301" s="28">
        <f t="shared" si="611"/>
        <v>107610.82999999999</v>
      </c>
      <c r="AH301" s="28">
        <f t="shared" si="611"/>
        <v>107610.82999999999</v>
      </c>
      <c r="AI301" s="28">
        <f t="shared" si="611"/>
        <v>107610.82999999999</v>
      </c>
      <c r="AJ301" s="28">
        <f t="shared" si="611"/>
        <v>107610.82999999999</v>
      </c>
      <c r="AK301" s="28">
        <f t="shared" si="611"/>
        <v>107610.82999999999</v>
      </c>
      <c r="AL301" s="28">
        <f t="shared" si="611"/>
        <v>107610.82999999999</v>
      </c>
      <c r="AM301" s="28">
        <f t="shared" si="611"/>
        <v>107610.82999999999</v>
      </c>
      <c r="AN301" s="28">
        <f t="shared" si="611"/>
        <v>107610.82999999999</v>
      </c>
      <c r="AO301" s="28">
        <f t="shared" si="611"/>
        <v>107610.82999999999</v>
      </c>
      <c r="AQ301" s="4"/>
      <c r="AR301" s="4"/>
      <c r="AS301" s="4"/>
      <c r="AU301" s="28">
        <f t="shared" ref="AU301:AW301" si="612">SUBTOTAL(9,AU298:AU300)</f>
        <v>3583.4406389999999</v>
      </c>
      <c r="AV301" s="28">
        <f t="shared" si="612"/>
        <v>3594.2017219999998</v>
      </c>
      <c r="AW301" s="28">
        <f t="shared" si="612"/>
        <v>10.761082999999644</v>
      </c>
      <c r="AX301" s="26"/>
      <c r="AY301" s="28">
        <f t="shared" ref="AY301:AZ301" si="613">SUBTOTAL(9,AY298:AY300)</f>
        <v>10.761061477833644</v>
      </c>
      <c r="AZ301" s="28">
        <f t="shared" si="613"/>
        <v>16.141592216750425</v>
      </c>
      <c r="BA301" s="1"/>
      <c r="BB301" s="27">
        <f t="shared" ref="BB301:BN301" si="614">SUBTOTAL(9,BB298:BB300)</f>
        <v>107610.82999999999</v>
      </c>
      <c r="BC301" s="28">
        <f t="shared" si="614"/>
        <v>107610.82999999999</v>
      </c>
      <c r="BD301" s="28">
        <f t="shared" si="614"/>
        <v>107610.82999999999</v>
      </c>
      <c r="BE301" s="28">
        <f t="shared" si="614"/>
        <v>107610.82999999999</v>
      </c>
      <c r="BF301" s="28">
        <f t="shared" si="614"/>
        <v>107610.82999999999</v>
      </c>
      <c r="BG301" s="28">
        <f t="shared" si="614"/>
        <v>107610.82999999999</v>
      </c>
      <c r="BH301" s="28">
        <f t="shared" si="614"/>
        <v>107610.82999999999</v>
      </c>
      <c r="BI301" s="28">
        <f t="shared" si="614"/>
        <v>107610.82999999999</v>
      </c>
      <c r="BJ301" s="28">
        <f t="shared" si="614"/>
        <v>107610.82999999999</v>
      </c>
      <c r="BK301" s="28">
        <f t="shared" si="614"/>
        <v>107610.82999999999</v>
      </c>
      <c r="BL301" s="28">
        <f t="shared" si="614"/>
        <v>107610.82999999999</v>
      </c>
      <c r="BM301" s="28">
        <f t="shared" si="614"/>
        <v>107610.82999999999</v>
      </c>
      <c r="BN301" s="28">
        <f t="shared" si="614"/>
        <v>107610.82999999999</v>
      </c>
      <c r="BP301" s="4"/>
      <c r="BQ301" s="4"/>
      <c r="BR301" s="4"/>
      <c r="BT301" s="28">
        <f t="shared" ref="BT301:BV301" si="615">SUBTOTAL(9,BT298:BT300)</f>
        <v>3583.4406389999999</v>
      </c>
      <c r="BU301" s="28">
        <f t="shared" si="615"/>
        <v>3594.2017219999998</v>
      </c>
      <c r="BV301" s="28">
        <f t="shared" si="615"/>
        <v>10.761082999999644</v>
      </c>
      <c r="BW301" s="26"/>
      <c r="BX301" s="28">
        <f t="shared" ref="BX301:BY301" si="616">SUBTOTAL(9,BX298:BX300)</f>
        <v>10.761082999999644</v>
      </c>
      <c r="BY301" s="28">
        <f t="shared" si="616"/>
        <v>26.902664455667072</v>
      </c>
      <c r="BZ301" s="1"/>
    </row>
    <row r="302" spans="1:78" s="21" customFormat="1" x14ac:dyDescent="0.2">
      <c r="A302" s="21">
        <f t="shared" si="523"/>
        <v>296</v>
      </c>
      <c r="B302" s="1"/>
      <c r="C302" s="22"/>
      <c r="D302" s="24"/>
      <c r="R302" s="25"/>
      <c r="S302" s="4"/>
      <c r="T302" s="4"/>
      <c r="Y302" s="26"/>
      <c r="AC302" s="24"/>
      <c r="AQ302" s="25"/>
      <c r="AR302" s="4"/>
      <c r="AS302" s="4"/>
      <c r="AX302" s="26"/>
      <c r="BA302" s="1"/>
      <c r="BB302" s="24"/>
      <c r="BP302" s="25"/>
      <c r="BQ302" s="4"/>
      <c r="BR302" s="4"/>
      <c r="BW302" s="26"/>
      <c r="BZ302" s="1"/>
    </row>
    <row r="303" spans="1:78" s="21" customFormat="1" x14ac:dyDescent="0.2">
      <c r="A303" s="21">
        <f t="shared" si="523"/>
        <v>297</v>
      </c>
      <c r="B303" s="1" t="s">
        <v>266</v>
      </c>
      <c r="C303" s="22"/>
      <c r="D303" s="24">
        <v>10321.959999999999</v>
      </c>
      <c r="E303" s="21">
        <v>10321.959999999999</v>
      </c>
      <c r="F303" s="21">
        <v>10321.959999999999</v>
      </c>
      <c r="G303" s="21">
        <v>10321.959999999999</v>
      </c>
      <c r="H303" s="21">
        <v>10321.959999999999</v>
      </c>
      <c r="I303" s="21">
        <v>10321.959999999999</v>
      </c>
      <c r="J303" s="21">
        <v>10321.959999999999</v>
      </c>
      <c r="K303" s="21">
        <v>10321.959999999999</v>
      </c>
      <c r="L303" s="21">
        <v>10321.959999999999</v>
      </c>
      <c r="M303" s="21">
        <v>10321.959999999999</v>
      </c>
      <c r="N303" s="21">
        <v>10321.959999999999</v>
      </c>
      <c r="O303" s="21">
        <v>10321.959999999999</v>
      </c>
      <c r="P303" s="21">
        <v>10321.959999999999</v>
      </c>
      <c r="R303" s="25">
        <v>3.3300000000000003E-2</v>
      </c>
      <c r="S303" s="4">
        <v>3.3300000000000003E-2</v>
      </c>
      <c r="T303" s="4">
        <f t="shared" ref="T303:T305" si="617">+S303-R303</f>
        <v>0</v>
      </c>
      <c r="V303" s="21" cm="1">
        <f t="array" ref="V303">SUMPRODUCT(D303:O303*R303/12)</f>
        <v>343.72126800000001</v>
      </c>
      <c r="W303" s="21" cm="1">
        <f t="array" ref="W303">SUMPRODUCT(D303:O303*S303/12)</f>
        <v>343.72126800000001</v>
      </c>
      <c r="X303" s="21">
        <f>+W303-V303</f>
        <v>0</v>
      </c>
      <c r="Y303" s="26">
        <v>0.99999800000000005</v>
      </c>
      <c r="Z303" s="21">
        <f>+Y303*X303</f>
        <v>0</v>
      </c>
      <c r="AA303" s="21">
        <f>(D303*T303*12+E303*T303*11+F303*T303*10+G303*T303*9+H303*T303*8+I303*T303*7+J303*T303*6+K303*T303*5+L303*T303*4+M303*T303*3+N303*T303*2+O303*T303*1)/12/13*Y303</f>
        <v>0</v>
      </c>
      <c r="AC303" s="24">
        <v>10321.959999999999</v>
      </c>
      <c r="AD303" s="21">
        <v>10321.959999999999</v>
      </c>
      <c r="AE303" s="21">
        <v>10321.959999999999</v>
      </c>
      <c r="AF303" s="21">
        <v>10321.959999999999</v>
      </c>
      <c r="AG303" s="21">
        <v>10321.959999999999</v>
      </c>
      <c r="AH303" s="21">
        <v>10321.959999999999</v>
      </c>
      <c r="AI303" s="21">
        <v>10321.959999999999</v>
      </c>
      <c r="AJ303" s="21">
        <v>10321.959999999999</v>
      </c>
      <c r="AK303" s="21">
        <v>10321.959999999999</v>
      </c>
      <c r="AL303" s="21">
        <v>10321.959999999999</v>
      </c>
      <c r="AM303" s="21">
        <v>10321.959999999999</v>
      </c>
      <c r="AN303" s="21">
        <v>10321.959999999999</v>
      </c>
      <c r="AO303" s="21">
        <v>10321.959999999999</v>
      </c>
      <c r="AQ303" s="25">
        <v>3.3300000000000003E-2</v>
      </c>
      <c r="AR303" s="4">
        <v>3.3300000000000003E-2</v>
      </c>
      <c r="AS303" s="4">
        <f t="shared" ref="AS303:AS305" si="618">+AR303-AQ303</f>
        <v>0</v>
      </c>
      <c r="AU303" s="21" cm="1">
        <f t="array" ref="AU303">SUMPRODUCT(AC303:AN303*AQ303/12)</f>
        <v>343.72126800000001</v>
      </c>
      <c r="AV303" s="21" cm="1">
        <f t="array" ref="AV303">SUMPRODUCT(AC303:AN303*AR303/12)</f>
        <v>343.72126800000001</v>
      </c>
      <c r="AW303" s="21">
        <f>+AV303-AU303</f>
        <v>0</v>
      </c>
      <c r="AX303" s="26">
        <v>0.99999800000000005</v>
      </c>
      <c r="AY303" s="21">
        <f>+AX303*AW303</f>
        <v>0</v>
      </c>
      <c r="AZ303" s="21">
        <f>(AC303*AS303*12+AD303*AS303*11+AE303*AS303*10+AF303*AS303*9+AG303*AS303*8+AH303*AS303*7+AI303*AS303*6+AJ303*AS303*5+AK303*AS303*4+AL303*AS303*3+AM303*AS303*2+AN303*AS303*1)/12/13*AX303+Z303</f>
        <v>0</v>
      </c>
      <c r="BA303" s="1"/>
      <c r="BB303" s="24">
        <v>10321.959999999999</v>
      </c>
      <c r="BC303" s="21">
        <v>10321.959999999999</v>
      </c>
      <c r="BD303" s="21">
        <v>10321.959999999999</v>
      </c>
      <c r="BE303" s="21">
        <v>10321.959999999999</v>
      </c>
      <c r="BF303" s="21">
        <v>10321.959999999999</v>
      </c>
      <c r="BG303" s="21">
        <v>10321.959999999999</v>
      </c>
      <c r="BH303" s="21">
        <v>10321.959999999999</v>
      </c>
      <c r="BI303" s="21">
        <v>10321.959999999999</v>
      </c>
      <c r="BJ303" s="21">
        <v>10321.959999999999</v>
      </c>
      <c r="BK303" s="21">
        <v>10321.959999999999</v>
      </c>
      <c r="BL303" s="21">
        <v>10321.959999999999</v>
      </c>
      <c r="BM303" s="21">
        <v>10321.959999999999</v>
      </c>
      <c r="BN303" s="21">
        <v>10321.959999999999</v>
      </c>
      <c r="BP303" s="25">
        <v>3.3300000000000003E-2</v>
      </c>
      <c r="BQ303" s="4">
        <v>3.3300000000000003E-2</v>
      </c>
      <c r="BR303" s="4">
        <f t="shared" ref="BR303:BR305" si="619">+BQ303-BP303</f>
        <v>0</v>
      </c>
      <c r="BT303" s="21" cm="1">
        <f t="array" ref="BT303">SUMPRODUCT(BB303:BM303*BP303/12)</f>
        <v>343.72126800000001</v>
      </c>
      <c r="BU303" s="21" cm="1">
        <f t="array" ref="BU303">SUMPRODUCT(BB303:BM303*BQ303/12)</f>
        <v>343.72126800000001</v>
      </c>
      <c r="BV303" s="21">
        <f>+BU303-BT303</f>
        <v>0</v>
      </c>
      <c r="BW303" s="26">
        <v>1</v>
      </c>
      <c r="BX303" s="21">
        <f>+BW303*BV303</f>
        <v>0</v>
      </c>
      <c r="BY303" s="21">
        <f>(BB303*BR303*12+BC303*BR303*11+BD303*BR303*10+BE303*BR303*9+BF303*BR303*8+BG303*BR303*7+BH303*BR303*6+BI303*BR303*5+BJ303*BR303*4+BK303*BR303*3+BL303*BR303*2+BM303*BR303*1)/12/13*BW303+AY303+Z303</f>
        <v>0</v>
      </c>
      <c r="BZ303" s="1"/>
    </row>
    <row r="304" spans="1:78" s="21" customFormat="1" x14ac:dyDescent="0.2">
      <c r="A304" s="21">
        <f t="shared" si="523"/>
        <v>298</v>
      </c>
      <c r="B304" s="1" t="s">
        <v>267</v>
      </c>
      <c r="C304" s="22"/>
      <c r="D304" s="24">
        <v>86882.07</v>
      </c>
      <c r="E304" s="21">
        <v>86882.07</v>
      </c>
      <c r="F304" s="21">
        <v>86882.07</v>
      </c>
      <c r="G304" s="21">
        <v>86882.07</v>
      </c>
      <c r="H304" s="21">
        <v>86882.07</v>
      </c>
      <c r="I304" s="21">
        <v>86882.07</v>
      </c>
      <c r="J304" s="21">
        <v>86882.07</v>
      </c>
      <c r="K304" s="21">
        <v>86882.07</v>
      </c>
      <c r="L304" s="21">
        <v>86882.07</v>
      </c>
      <c r="M304" s="21">
        <v>86882.07</v>
      </c>
      <c r="N304" s="21">
        <v>86882.07</v>
      </c>
      <c r="O304" s="21">
        <v>86882.07</v>
      </c>
      <c r="P304" s="21">
        <v>86882.07</v>
      </c>
      <c r="R304" s="25">
        <v>3.3300000000000003E-2</v>
      </c>
      <c r="S304" s="4">
        <v>3.3300000000000003E-2</v>
      </c>
      <c r="T304" s="4">
        <f t="shared" si="617"/>
        <v>0</v>
      </c>
      <c r="V304" s="21" cm="1">
        <f t="array" ref="V304">SUMPRODUCT(D304:O304*R304/12)</f>
        <v>2893.172931000001</v>
      </c>
      <c r="W304" s="21" cm="1">
        <f t="array" ref="W304">SUMPRODUCT(D304:O304*S304/12)</f>
        <v>2893.172931000001</v>
      </c>
      <c r="X304" s="21">
        <f>+W304-V304</f>
        <v>0</v>
      </c>
      <c r="Y304" s="26">
        <v>0.99999800000000005</v>
      </c>
      <c r="Z304" s="21">
        <f>+Y304*X304</f>
        <v>0</v>
      </c>
      <c r="AA304" s="21">
        <f>(D304*T304*12+E304*T304*11+F304*T304*10+G304*T304*9+H304*T304*8+I304*T304*7+J304*T304*6+K304*T304*5+L304*T304*4+M304*T304*3+N304*T304*2+O304*T304*1)/12/13*Y304</f>
        <v>0</v>
      </c>
      <c r="AC304" s="24">
        <v>86882.07</v>
      </c>
      <c r="AD304" s="21">
        <v>86882.07</v>
      </c>
      <c r="AE304" s="21">
        <v>86882.07</v>
      </c>
      <c r="AF304" s="21">
        <v>86882.07</v>
      </c>
      <c r="AG304" s="21">
        <v>86882.07</v>
      </c>
      <c r="AH304" s="21">
        <v>86882.07</v>
      </c>
      <c r="AI304" s="21">
        <v>86882.07</v>
      </c>
      <c r="AJ304" s="21">
        <v>86882.07</v>
      </c>
      <c r="AK304" s="21">
        <v>86882.07</v>
      </c>
      <c r="AL304" s="21">
        <v>86882.07</v>
      </c>
      <c r="AM304" s="21">
        <v>86882.07</v>
      </c>
      <c r="AN304" s="21">
        <v>86882.07</v>
      </c>
      <c r="AO304" s="21">
        <v>86882.07</v>
      </c>
      <c r="AQ304" s="25">
        <v>3.3300000000000003E-2</v>
      </c>
      <c r="AR304" s="4">
        <v>3.3300000000000003E-2</v>
      </c>
      <c r="AS304" s="4">
        <f t="shared" si="618"/>
        <v>0</v>
      </c>
      <c r="AU304" s="21" cm="1">
        <f t="array" ref="AU304">SUMPRODUCT(AC304:AN304*AQ304/12)</f>
        <v>2893.172931000001</v>
      </c>
      <c r="AV304" s="21" cm="1">
        <f t="array" ref="AV304">SUMPRODUCT(AC304:AN304*AR304/12)</f>
        <v>2893.172931000001</v>
      </c>
      <c r="AW304" s="21">
        <f>+AV304-AU304</f>
        <v>0</v>
      </c>
      <c r="AX304" s="26">
        <v>0.99999800000000005</v>
      </c>
      <c r="AY304" s="21">
        <f>+AX304*AW304</f>
        <v>0</v>
      </c>
      <c r="AZ304" s="21">
        <f>(AC304*AS304*12+AD304*AS304*11+AE304*AS304*10+AF304*AS304*9+AG304*AS304*8+AH304*AS304*7+AI304*AS304*6+AJ304*AS304*5+AK304*AS304*4+AL304*AS304*3+AM304*AS304*2+AN304*AS304*1)/12/13*AX304+Z304</f>
        <v>0</v>
      </c>
      <c r="BA304" s="1"/>
      <c r="BB304" s="24">
        <v>86882.07</v>
      </c>
      <c r="BC304" s="21">
        <v>86882.07</v>
      </c>
      <c r="BD304" s="21">
        <v>86882.07</v>
      </c>
      <c r="BE304" s="21">
        <v>86882.07</v>
      </c>
      <c r="BF304" s="21">
        <v>86882.07</v>
      </c>
      <c r="BG304" s="21">
        <v>86882.07</v>
      </c>
      <c r="BH304" s="21">
        <v>86882.07</v>
      </c>
      <c r="BI304" s="21">
        <v>86882.07</v>
      </c>
      <c r="BJ304" s="21">
        <v>86882.07</v>
      </c>
      <c r="BK304" s="21">
        <v>86882.07</v>
      </c>
      <c r="BL304" s="21">
        <v>86882.07</v>
      </c>
      <c r="BM304" s="21">
        <v>86882.07</v>
      </c>
      <c r="BN304" s="21">
        <v>86882.07</v>
      </c>
      <c r="BP304" s="25">
        <v>3.3300000000000003E-2</v>
      </c>
      <c r="BQ304" s="4">
        <v>3.3300000000000003E-2</v>
      </c>
      <c r="BR304" s="4">
        <f t="shared" si="619"/>
        <v>0</v>
      </c>
      <c r="BT304" s="21" cm="1">
        <f t="array" ref="BT304">SUMPRODUCT(BB304:BM304*BP304/12)</f>
        <v>2893.172931000001</v>
      </c>
      <c r="BU304" s="21" cm="1">
        <f t="array" ref="BU304">SUMPRODUCT(BB304:BM304*BQ304/12)</f>
        <v>2893.172931000001</v>
      </c>
      <c r="BV304" s="21">
        <f>+BU304-BT304</f>
        <v>0</v>
      </c>
      <c r="BW304" s="26">
        <v>1</v>
      </c>
      <c r="BX304" s="21">
        <f>+BW304*BV304</f>
        <v>0</v>
      </c>
      <c r="BY304" s="21">
        <f>(BB304*BR304*12+BC304*BR304*11+BD304*BR304*10+BE304*BR304*9+BF304*BR304*8+BG304*BR304*7+BH304*BR304*6+BI304*BR304*5+BJ304*BR304*4+BK304*BR304*3+BL304*BR304*2+BM304*BR304*1)/12/13*BW304+AY304+Z304</f>
        <v>0</v>
      </c>
      <c r="BZ304" s="1"/>
    </row>
    <row r="305" spans="1:78" s="21" customFormat="1" x14ac:dyDescent="0.2">
      <c r="A305" s="21">
        <f t="shared" si="523"/>
        <v>299</v>
      </c>
      <c r="B305" s="1" t="s">
        <v>268</v>
      </c>
      <c r="C305" s="22"/>
      <c r="D305" s="24">
        <v>9050.06</v>
      </c>
      <c r="E305" s="21">
        <v>9050.06</v>
      </c>
      <c r="F305" s="21">
        <v>9050.06</v>
      </c>
      <c r="G305" s="21">
        <v>9050.06</v>
      </c>
      <c r="H305" s="21">
        <v>9050.06</v>
      </c>
      <c r="I305" s="21">
        <v>9050.06</v>
      </c>
      <c r="J305" s="21">
        <v>9050.06</v>
      </c>
      <c r="K305" s="21">
        <v>9050.06</v>
      </c>
      <c r="L305" s="21">
        <v>9050.06</v>
      </c>
      <c r="M305" s="21">
        <v>9050.06</v>
      </c>
      <c r="N305" s="21">
        <v>9050.06</v>
      </c>
      <c r="O305" s="21">
        <v>9050.06</v>
      </c>
      <c r="P305" s="21">
        <v>9050.06</v>
      </c>
      <c r="R305" s="25">
        <v>3.3300000000000003E-2</v>
      </c>
      <c r="S305" s="4">
        <v>3.3300000000000003E-2</v>
      </c>
      <c r="T305" s="4">
        <f t="shared" si="617"/>
        <v>0</v>
      </c>
      <c r="V305" s="21" cm="1">
        <f t="array" ref="V305">SUMPRODUCT(D305:O305*R305/12)</f>
        <v>301.36699800000008</v>
      </c>
      <c r="W305" s="21" cm="1">
        <f t="array" ref="W305">SUMPRODUCT(D305:O305*S305/12)</f>
        <v>301.36699800000008</v>
      </c>
      <c r="X305" s="21">
        <f>+W305-V305</f>
        <v>0</v>
      </c>
      <c r="Y305" s="26">
        <v>0.99999800000000005</v>
      </c>
      <c r="Z305" s="21">
        <f>+Y305*X305</f>
        <v>0</v>
      </c>
      <c r="AA305" s="21">
        <f>(D305*T305*12+E305*T305*11+F305*T305*10+G305*T305*9+H305*T305*8+I305*T305*7+J305*T305*6+K305*T305*5+L305*T305*4+M305*T305*3+N305*T305*2+O305*T305*1)/12/13*Y305</f>
        <v>0</v>
      </c>
      <c r="AC305" s="24">
        <v>9050.06</v>
      </c>
      <c r="AD305" s="21">
        <v>9050.06</v>
      </c>
      <c r="AE305" s="21">
        <v>9050.06</v>
      </c>
      <c r="AF305" s="21">
        <v>9050.06</v>
      </c>
      <c r="AG305" s="21">
        <v>9050.06</v>
      </c>
      <c r="AH305" s="21">
        <v>9050.06</v>
      </c>
      <c r="AI305" s="21">
        <v>9050.06</v>
      </c>
      <c r="AJ305" s="21">
        <v>9050.06</v>
      </c>
      <c r="AK305" s="21">
        <v>9050.06</v>
      </c>
      <c r="AL305" s="21">
        <v>9050.06</v>
      </c>
      <c r="AM305" s="21">
        <v>9050.06</v>
      </c>
      <c r="AN305" s="21">
        <v>9050.06</v>
      </c>
      <c r="AO305" s="21">
        <v>9050.06</v>
      </c>
      <c r="AQ305" s="25">
        <v>3.3300000000000003E-2</v>
      </c>
      <c r="AR305" s="4">
        <v>3.3300000000000003E-2</v>
      </c>
      <c r="AS305" s="4">
        <f t="shared" si="618"/>
        <v>0</v>
      </c>
      <c r="AU305" s="21" cm="1">
        <f t="array" ref="AU305">SUMPRODUCT(AC305:AN305*AQ305/12)</f>
        <v>301.36699800000008</v>
      </c>
      <c r="AV305" s="21" cm="1">
        <f t="array" ref="AV305">SUMPRODUCT(AC305:AN305*AR305/12)</f>
        <v>301.36699800000008</v>
      </c>
      <c r="AW305" s="21">
        <f>+AV305-AU305</f>
        <v>0</v>
      </c>
      <c r="AX305" s="26">
        <v>0.99999800000000005</v>
      </c>
      <c r="AY305" s="21">
        <f>+AX305*AW305</f>
        <v>0</v>
      </c>
      <c r="AZ305" s="21">
        <f>(AC305*AS305*12+AD305*AS305*11+AE305*AS305*10+AF305*AS305*9+AG305*AS305*8+AH305*AS305*7+AI305*AS305*6+AJ305*AS305*5+AK305*AS305*4+AL305*AS305*3+AM305*AS305*2+AN305*AS305*1)/12/13*AX305+Z305</f>
        <v>0</v>
      </c>
      <c r="BA305" s="1"/>
      <c r="BB305" s="24">
        <v>9050.06</v>
      </c>
      <c r="BC305" s="21">
        <v>9050.06</v>
      </c>
      <c r="BD305" s="21">
        <v>9050.06</v>
      </c>
      <c r="BE305" s="21">
        <v>9050.06</v>
      </c>
      <c r="BF305" s="21">
        <v>9050.06</v>
      </c>
      <c r="BG305" s="21">
        <v>9050.06</v>
      </c>
      <c r="BH305" s="21">
        <v>9050.06</v>
      </c>
      <c r="BI305" s="21">
        <v>9050.06</v>
      </c>
      <c r="BJ305" s="21">
        <v>9050.06</v>
      </c>
      <c r="BK305" s="21">
        <v>9050.06</v>
      </c>
      <c r="BL305" s="21">
        <v>9050.06</v>
      </c>
      <c r="BM305" s="21">
        <v>9050.06</v>
      </c>
      <c r="BN305" s="21">
        <v>9050.06</v>
      </c>
      <c r="BP305" s="25">
        <v>3.3300000000000003E-2</v>
      </c>
      <c r="BQ305" s="4">
        <v>3.3300000000000003E-2</v>
      </c>
      <c r="BR305" s="4">
        <f t="shared" si="619"/>
        <v>0</v>
      </c>
      <c r="BT305" s="21" cm="1">
        <f t="array" ref="BT305">SUMPRODUCT(BB305:BM305*BP305/12)</f>
        <v>301.36699800000008</v>
      </c>
      <c r="BU305" s="21" cm="1">
        <f t="array" ref="BU305">SUMPRODUCT(BB305:BM305*BQ305/12)</f>
        <v>301.36699800000008</v>
      </c>
      <c r="BV305" s="21">
        <f>+BU305-BT305</f>
        <v>0</v>
      </c>
      <c r="BW305" s="26">
        <v>1</v>
      </c>
      <c r="BX305" s="21">
        <f>+BW305*BV305</f>
        <v>0</v>
      </c>
      <c r="BY305" s="21">
        <f>(BB305*BR305*12+BC305*BR305*11+BD305*BR305*10+BE305*BR305*9+BF305*BR305*8+BG305*BR305*7+BH305*BR305*6+BI305*BR305*5+BJ305*BR305*4+BK305*BR305*3+BL305*BR305*2+BM305*BR305*1)/12/13*BW305+AY305+Z305</f>
        <v>0</v>
      </c>
      <c r="BZ305" s="1"/>
    </row>
    <row r="306" spans="1:78" s="21" customFormat="1" x14ac:dyDescent="0.2">
      <c r="A306" s="21">
        <f t="shared" si="523"/>
        <v>300</v>
      </c>
      <c r="B306" s="21" t="s">
        <v>269</v>
      </c>
      <c r="C306" s="22"/>
      <c r="D306" s="27">
        <f>SUBTOTAL(9,D303:D305)</f>
        <v>106254.09</v>
      </c>
      <c r="E306" s="28">
        <f t="shared" ref="E306:P306" si="620">SUBTOTAL(9,E303:E305)</f>
        <v>106254.09</v>
      </c>
      <c r="F306" s="28">
        <f t="shared" si="620"/>
        <v>106254.09</v>
      </c>
      <c r="G306" s="28">
        <f t="shared" si="620"/>
        <v>106254.09</v>
      </c>
      <c r="H306" s="28">
        <f t="shared" si="620"/>
        <v>106254.09</v>
      </c>
      <c r="I306" s="28">
        <f t="shared" si="620"/>
        <v>106254.09</v>
      </c>
      <c r="J306" s="28">
        <f t="shared" si="620"/>
        <v>106254.09</v>
      </c>
      <c r="K306" s="28">
        <f t="shared" si="620"/>
        <v>106254.09</v>
      </c>
      <c r="L306" s="28">
        <f t="shared" si="620"/>
        <v>106254.09</v>
      </c>
      <c r="M306" s="28">
        <f t="shared" si="620"/>
        <v>106254.09</v>
      </c>
      <c r="N306" s="28">
        <f t="shared" si="620"/>
        <v>106254.09</v>
      </c>
      <c r="O306" s="28">
        <f t="shared" si="620"/>
        <v>106254.09</v>
      </c>
      <c r="P306" s="28">
        <f t="shared" si="620"/>
        <v>106254.09</v>
      </c>
      <c r="R306" s="4"/>
      <c r="S306" s="4"/>
      <c r="T306" s="4"/>
      <c r="V306" s="28">
        <f t="shared" ref="V306:X306" si="621">SUBTOTAL(9,V303:V305)</f>
        <v>3538.2611970000012</v>
      </c>
      <c r="W306" s="28">
        <f t="shared" si="621"/>
        <v>3538.2611970000012</v>
      </c>
      <c r="X306" s="28">
        <f t="shared" si="621"/>
        <v>0</v>
      </c>
      <c r="Y306" s="26"/>
      <c r="Z306" s="28">
        <f t="shared" ref="Z306:AA306" si="622">SUBTOTAL(9,Z303:Z305)</f>
        <v>0</v>
      </c>
      <c r="AA306" s="28">
        <f t="shared" si="622"/>
        <v>0</v>
      </c>
      <c r="AC306" s="27">
        <f t="shared" ref="AC306:AO306" si="623">SUBTOTAL(9,AC303:AC305)</f>
        <v>106254.09</v>
      </c>
      <c r="AD306" s="28">
        <f t="shared" si="623"/>
        <v>106254.09</v>
      </c>
      <c r="AE306" s="28">
        <f t="shared" si="623"/>
        <v>106254.09</v>
      </c>
      <c r="AF306" s="28">
        <f t="shared" si="623"/>
        <v>106254.09</v>
      </c>
      <c r="AG306" s="28">
        <f t="shared" si="623"/>
        <v>106254.09</v>
      </c>
      <c r="AH306" s="28">
        <f t="shared" si="623"/>
        <v>106254.09</v>
      </c>
      <c r="AI306" s="28">
        <f t="shared" si="623"/>
        <v>106254.09</v>
      </c>
      <c r="AJ306" s="28">
        <f t="shared" si="623"/>
        <v>106254.09</v>
      </c>
      <c r="AK306" s="28">
        <f t="shared" si="623"/>
        <v>106254.09</v>
      </c>
      <c r="AL306" s="28">
        <f t="shared" si="623"/>
        <v>106254.09</v>
      </c>
      <c r="AM306" s="28">
        <f t="shared" si="623"/>
        <v>106254.09</v>
      </c>
      <c r="AN306" s="28">
        <f t="shared" si="623"/>
        <v>106254.09</v>
      </c>
      <c r="AO306" s="28">
        <f t="shared" si="623"/>
        <v>106254.09</v>
      </c>
      <c r="AQ306" s="4"/>
      <c r="AR306" s="4"/>
      <c r="AS306" s="4"/>
      <c r="AU306" s="28">
        <f t="shared" ref="AU306:AW306" si="624">SUBTOTAL(9,AU303:AU305)</f>
        <v>3538.2611970000012</v>
      </c>
      <c r="AV306" s="28">
        <f t="shared" si="624"/>
        <v>3538.2611970000012</v>
      </c>
      <c r="AW306" s="28">
        <f t="shared" si="624"/>
        <v>0</v>
      </c>
      <c r="AX306" s="26"/>
      <c r="AY306" s="28">
        <f t="shared" ref="AY306:AZ306" si="625">SUBTOTAL(9,AY303:AY305)</f>
        <v>0</v>
      </c>
      <c r="AZ306" s="28">
        <f t="shared" si="625"/>
        <v>0</v>
      </c>
      <c r="BA306" s="1"/>
      <c r="BB306" s="27">
        <f t="shared" ref="BB306:BN306" si="626">SUBTOTAL(9,BB303:BB305)</f>
        <v>106254.09</v>
      </c>
      <c r="BC306" s="28">
        <f t="shared" si="626"/>
        <v>106254.09</v>
      </c>
      <c r="BD306" s="28">
        <f t="shared" si="626"/>
        <v>106254.09</v>
      </c>
      <c r="BE306" s="28">
        <f t="shared" si="626"/>
        <v>106254.09</v>
      </c>
      <c r="BF306" s="28">
        <f t="shared" si="626"/>
        <v>106254.09</v>
      </c>
      <c r="BG306" s="28">
        <f t="shared" si="626"/>
        <v>106254.09</v>
      </c>
      <c r="BH306" s="28">
        <f t="shared" si="626"/>
        <v>106254.09</v>
      </c>
      <c r="BI306" s="28">
        <f t="shared" si="626"/>
        <v>106254.09</v>
      </c>
      <c r="BJ306" s="28">
        <f t="shared" si="626"/>
        <v>106254.09</v>
      </c>
      <c r="BK306" s="28">
        <f t="shared" si="626"/>
        <v>106254.09</v>
      </c>
      <c r="BL306" s="28">
        <f t="shared" si="626"/>
        <v>106254.09</v>
      </c>
      <c r="BM306" s="28">
        <f t="shared" si="626"/>
        <v>106254.09</v>
      </c>
      <c r="BN306" s="28">
        <f t="shared" si="626"/>
        <v>106254.09</v>
      </c>
      <c r="BP306" s="4"/>
      <c r="BQ306" s="4"/>
      <c r="BR306" s="4"/>
      <c r="BT306" s="28">
        <f t="shared" ref="BT306:BV306" si="627">SUBTOTAL(9,BT303:BT305)</f>
        <v>3538.2611970000012</v>
      </c>
      <c r="BU306" s="28">
        <f t="shared" si="627"/>
        <v>3538.2611970000012</v>
      </c>
      <c r="BV306" s="28">
        <f t="shared" si="627"/>
        <v>0</v>
      </c>
      <c r="BW306" s="26"/>
      <c r="BX306" s="28">
        <f t="shared" ref="BX306:BY306" si="628">SUBTOTAL(9,BX303:BX305)</f>
        <v>0</v>
      </c>
      <c r="BY306" s="28">
        <f t="shared" si="628"/>
        <v>0</v>
      </c>
      <c r="BZ306" s="1"/>
    </row>
    <row r="307" spans="1:78" s="21" customFormat="1" x14ac:dyDescent="0.2">
      <c r="A307" s="21">
        <f t="shared" si="523"/>
        <v>301</v>
      </c>
      <c r="B307" s="1"/>
      <c r="C307" s="22"/>
      <c r="D307" s="24"/>
      <c r="R307" s="25"/>
      <c r="S307" s="4"/>
      <c r="T307" s="4"/>
      <c r="Y307" s="26"/>
      <c r="AC307" s="24"/>
      <c r="AQ307" s="25"/>
      <c r="AR307" s="4"/>
      <c r="AS307" s="4"/>
      <c r="AX307" s="26"/>
      <c r="BA307" s="1"/>
      <c r="BB307" s="24"/>
      <c r="BP307" s="25"/>
      <c r="BQ307" s="4"/>
      <c r="BR307" s="4"/>
      <c r="BW307" s="26"/>
      <c r="BZ307" s="1"/>
    </row>
    <row r="308" spans="1:78" s="21" customFormat="1" x14ac:dyDescent="0.2">
      <c r="A308" s="21">
        <f t="shared" si="523"/>
        <v>302</v>
      </c>
      <c r="B308" s="21" t="s">
        <v>270</v>
      </c>
      <c r="C308" s="22"/>
      <c r="D308" s="27">
        <v>906115.52490317705</v>
      </c>
      <c r="E308" s="28">
        <v>906115.52490317705</v>
      </c>
      <c r="F308" s="28">
        <v>906115.52490317705</v>
      </c>
      <c r="G308" s="28">
        <v>1095301.5249031701</v>
      </c>
      <c r="H308" s="28">
        <v>1099471.1915698401</v>
      </c>
      <c r="I308" s="28">
        <v>1103640.8582365101</v>
      </c>
      <c r="J308" s="28">
        <v>1107810.5249031701</v>
      </c>
      <c r="K308" s="28">
        <v>1111980.1915698401</v>
      </c>
      <c r="L308" s="28">
        <v>1116149.8582365101</v>
      </c>
      <c r="M308" s="28">
        <v>1120319.5249031701</v>
      </c>
      <c r="N308" s="28">
        <v>1124489.1915698401</v>
      </c>
      <c r="O308" s="28">
        <v>1128658.8582365101</v>
      </c>
      <c r="P308" s="28">
        <v>1590122.5249031701</v>
      </c>
      <c r="R308" s="4">
        <v>3.3300000000000003E-2</v>
      </c>
      <c r="S308" s="4">
        <v>3.3300000000000003E-2</v>
      </c>
      <c r="T308" s="4">
        <f t="shared" ref="T308" si="629">+S308-R308</f>
        <v>0</v>
      </c>
      <c r="V308" s="28" cm="1">
        <f t="array" ref="V308">SUMPRODUCT(D308:O308*R308/12)</f>
        <v>35315.117029275709</v>
      </c>
      <c r="W308" s="28" cm="1">
        <f t="array" ref="W308">SUMPRODUCT(D308:O308*S308/12)</f>
        <v>35315.117029275709</v>
      </c>
      <c r="X308" s="28">
        <f>+W308-V308</f>
        <v>0</v>
      </c>
      <c r="Y308" s="26">
        <v>0.99999800000000005</v>
      </c>
      <c r="Z308" s="28">
        <f>+Y308*X308</f>
        <v>0</v>
      </c>
      <c r="AA308" s="28">
        <f>(D308*T308*12+E308*T308*11+F308*T308*10+G308*T308*9+H308*T308*8+I308*T308*7+J308*T308*6+K308*T308*5+L308*T308*4+M308*T308*3+N308*T308*2+O308*T308*1)/12/13*Y308</f>
        <v>0</v>
      </c>
      <c r="AC308" s="27">
        <v>1590122.5249031701</v>
      </c>
      <c r="AD308" s="28">
        <v>1590122.5249031701</v>
      </c>
      <c r="AE308" s="28">
        <v>1590122.5249031701</v>
      </c>
      <c r="AF308" s="28">
        <v>1590122.5249031701</v>
      </c>
      <c r="AG308" s="28">
        <v>1590122.5249031701</v>
      </c>
      <c r="AH308" s="28">
        <v>1590122.5249031701</v>
      </c>
      <c r="AI308" s="28">
        <v>1933759.0249031701</v>
      </c>
      <c r="AJ308" s="28">
        <v>1952849.9415698401</v>
      </c>
      <c r="AK308" s="28">
        <v>1971940.8582365101</v>
      </c>
      <c r="AL308" s="28">
        <v>1991031.7749031701</v>
      </c>
      <c r="AM308" s="28">
        <v>2010122.6915698401</v>
      </c>
      <c r="AN308" s="28">
        <v>2029213.6082365101</v>
      </c>
      <c r="AO308" s="28">
        <v>2048304.5249031701</v>
      </c>
      <c r="AQ308" s="4">
        <v>3.3300000000000003E-2</v>
      </c>
      <c r="AR308" s="4">
        <v>3.3300000000000003E-2</v>
      </c>
      <c r="AS308" s="4">
        <f t="shared" ref="AS308" si="630">+AR308-AQ308</f>
        <v>0</v>
      </c>
      <c r="AU308" s="28" cm="1">
        <f t="array" ref="AU308">SUMPRODUCT(AC308:AN308*AQ308/12)</f>
        <v>59467.287210525617</v>
      </c>
      <c r="AV308" s="28" cm="1">
        <f t="array" ref="AV308">SUMPRODUCT(AC308:AN308*AR308/12)</f>
        <v>59467.287210525617</v>
      </c>
      <c r="AW308" s="28">
        <f>+AV308-AU308</f>
        <v>0</v>
      </c>
      <c r="AX308" s="26">
        <v>0.99999800000000005</v>
      </c>
      <c r="AY308" s="28">
        <f>+AX308*AW308</f>
        <v>0</v>
      </c>
      <c r="AZ308" s="28">
        <f>(AC308*AS308*12+AD308*AS308*11+AE308*AS308*10+AF308*AS308*9+AG308*AS308*8+AH308*AS308*7+AI308*AS308*6+AJ308*AS308*5+AK308*AS308*4+AL308*AS308*3+AM308*AS308*2+AN308*AS308*1)/12/13*AX308+Z308</f>
        <v>0</v>
      </c>
      <c r="BA308" s="1"/>
      <c r="BB308" s="27">
        <v>2048304.5249031701</v>
      </c>
      <c r="BC308" s="28">
        <v>2048304.5249031701</v>
      </c>
      <c r="BD308" s="28">
        <v>2048304.5249031701</v>
      </c>
      <c r="BE308" s="28">
        <v>2048304.5249031701</v>
      </c>
      <c r="BF308" s="28">
        <v>2048304.5249031701</v>
      </c>
      <c r="BG308" s="28">
        <v>2048304.5249031701</v>
      </c>
      <c r="BH308" s="28">
        <v>2390543.0249031703</v>
      </c>
      <c r="BI308" s="28">
        <v>2409556.2749031703</v>
      </c>
      <c r="BJ308" s="28">
        <v>2428569.5249031703</v>
      </c>
      <c r="BK308" s="28">
        <v>2447582.7749031703</v>
      </c>
      <c r="BL308" s="28">
        <v>2466596.0249031703</v>
      </c>
      <c r="BM308" s="28">
        <v>2485609.2749031703</v>
      </c>
      <c r="BN308" s="28">
        <v>2504622.5249031703</v>
      </c>
      <c r="BP308" s="4">
        <v>3.3300000000000003E-2</v>
      </c>
      <c r="BQ308" s="4">
        <v>3.3300000000000003E-2</v>
      </c>
      <c r="BR308" s="4">
        <f t="shared" ref="BR308" si="631">+BQ308-BP308</f>
        <v>0</v>
      </c>
      <c r="BT308" s="28" cm="1">
        <f t="array" ref="BT308">SUMPRODUCT(BB308:BM308*BP308/12)</f>
        <v>74698.238235525583</v>
      </c>
      <c r="BU308" s="28" cm="1">
        <f t="array" ref="BU308">SUMPRODUCT(BB308:BM308*BQ308/12)</f>
        <v>74698.238235525583</v>
      </c>
      <c r="BV308" s="28">
        <f>+BU308-BT308</f>
        <v>0</v>
      </c>
      <c r="BW308" s="26">
        <v>1</v>
      </c>
      <c r="BX308" s="28">
        <f>+BW308*BV308</f>
        <v>0</v>
      </c>
      <c r="BY308" s="28">
        <f>(BB308*BR308*12+BC308*BR308*11+BD308*BR308*10+BE308*BR308*9+BF308*BR308*8+BG308*BR308*7+BH308*BR308*6+BI308*BR308*5+BJ308*BR308*4+BK308*BR308*3+BL308*BR308*2+BM308*BR308*1)/12/13*BW308+AY308+Z308</f>
        <v>0</v>
      </c>
      <c r="BZ308" s="1"/>
    </row>
    <row r="309" spans="1:78" s="21" customFormat="1" x14ac:dyDescent="0.2">
      <c r="A309" s="21">
        <f t="shared" si="523"/>
        <v>303</v>
      </c>
      <c r="C309" s="22"/>
      <c r="D309" s="24"/>
      <c r="R309" s="4"/>
      <c r="S309" s="4"/>
      <c r="T309" s="4"/>
      <c r="AC309" s="24"/>
      <c r="AQ309" s="4"/>
      <c r="AR309" s="4"/>
      <c r="AS309" s="4"/>
      <c r="BA309" s="1"/>
      <c r="BB309" s="24"/>
      <c r="BP309" s="4"/>
      <c r="BQ309" s="4"/>
      <c r="BR309" s="4"/>
      <c r="BZ309" s="1"/>
    </row>
    <row r="310" spans="1:78" s="21" customFormat="1" x14ac:dyDescent="0.2">
      <c r="A310" s="21">
        <f t="shared" si="523"/>
        <v>304</v>
      </c>
      <c r="B310" s="33" t="s">
        <v>271</v>
      </c>
      <c r="C310" s="22"/>
      <c r="D310" s="34">
        <f>SUBTOTAL(9,D224:D308)</f>
        <v>2101200.261248894</v>
      </c>
      <c r="E310" s="33">
        <f t="shared" ref="E310:P310" si="632">SUBTOTAL(9,E224:E308)</f>
        <v>2101199.931248894</v>
      </c>
      <c r="F310" s="33">
        <f t="shared" si="632"/>
        <v>2101199.6012488939</v>
      </c>
      <c r="G310" s="33">
        <f t="shared" si="632"/>
        <v>2290385.2712488868</v>
      </c>
      <c r="H310" s="33">
        <f t="shared" si="632"/>
        <v>2294554.607915557</v>
      </c>
      <c r="I310" s="33">
        <f t="shared" si="632"/>
        <v>2298723.9445822267</v>
      </c>
      <c r="J310" s="33">
        <f t="shared" si="632"/>
        <v>2302893.2812488871</v>
      </c>
      <c r="K310" s="33">
        <f t="shared" si="632"/>
        <v>2307062.6179155568</v>
      </c>
      <c r="L310" s="33">
        <f t="shared" si="632"/>
        <v>2311231.9545822269</v>
      </c>
      <c r="M310" s="33">
        <f t="shared" si="632"/>
        <v>2315401.2912488868</v>
      </c>
      <c r="N310" s="33">
        <f t="shared" si="632"/>
        <v>2319570.6279155565</v>
      </c>
      <c r="O310" s="33">
        <f t="shared" si="632"/>
        <v>2323739.9645822272</v>
      </c>
      <c r="P310" s="33">
        <f t="shared" si="632"/>
        <v>2785514.186998887</v>
      </c>
      <c r="Q310" s="33"/>
      <c r="R310" s="35"/>
      <c r="S310" s="35"/>
      <c r="T310" s="35"/>
      <c r="U310" s="33"/>
      <c r="V310" s="33">
        <f t="shared" ref="V310:X310" si="633">SUBTOTAL(9,V224:V308)</f>
        <v>75372.418044138089</v>
      </c>
      <c r="W310" s="33">
        <f t="shared" si="633"/>
        <v>75323.549185491793</v>
      </c>
      <c r="X310" s="33">
        <f t="shared" si="633"/>
        <v>-48.868858646288587</v>
      </c>
      <c r="Y310" s="33"/>
      <c r="Z310" s="33">
        <f t="shared" ref="Z310:AA310" si="634">SUBTOTAL(9,Z224:Z308)</f>
        <v>-48.868760908571318</v>
      </c>
      <c r="AA310" s="33">
        <f t="shared" si="634"/>
        <v>-24.433745205555574</v>
      </c>
      <c r="AC310" s="34">
        <f t="shared" ref="AC310:AO310" si="635">SUBTOTAL(9,AC224:AC308)</f>
        <v>2785514.186998887</v>
      </c>
      <c r="AD310" s="33">
        <f t="shared" si="635"/>
        <v>2785513.8569988869</v>
      </c>
      <c r="AE310" s="33">
        <f t="shared" si="635"/>
        <v>2785513.5269988868</v>
      </c>
      <c r="AF310" s="33">
        <f t="shared" si="635"/>
        <v>2785513.1969988868</v>
      </c>
      <c r="AG310" s="33">
        <f t="shared" si="635"/>
        <v>2785512.8669988867</v>
      </c>
      <c r="AH310" s="33">
        <f t="shared" si="635"/>
        <v>2785512.5369988866</v>
      </c>
      <c r="AI310" s="33">
        <f t="shared" si="635"/>
        <v>3129148.7069988865</v>
      </c>
      <c r="AJ310" s="33">
        <f t="shared" si="635"/>
        <v>3148239.2936655567</v>
      </c>
      <c r="AK310" s="33">
        <f t="shared" si="635"/>
        <v>3167329.8803322269</v>
      </c>
      <c r="AL310" s="33">
        <f t="shared" si="635"/>
        <v>3186420.4669988868</v>
      </c>
      <c r="AM310" s="33">
        <f t="shared" si="635"/>
        <v>3205511.0536655569</v>
      </c>
      <c r="AN310" s="33">
        <f t="shared" si="635"/>
        <v>3224601.6403322266</v>
      </c>
      <c r="AO310" s="33">
        <f t="shared" si="635"/>
        <v>3244106.3627488865</v>
      </c>
      <c r="AP310" s="33"/>
      <c r="AQ310" s="35"/>
      <c r="AR310" s="35"/>
      <c r="AS310" s="35"/>
      <c r="AT310" s="33"/>
      <c r="AU310" s="33">
        <f t="shared" ref="AU310:AW310" si="636">SUBTOTAL(9,AU224:AU308)</f>
        <v>99535.026472887985</v>
      </c>
      <c r="AV310" s="33">
        <f t="shared" si="636"/>
        <v>99469.858884941699</v>
      </c>
      <c r="AW310" s="33">
        <f t="shared" si="636"/>
        <v>-65.16758794628862</v>
      </c>
      <c r="AX310" s="33"/>
      <c r="AY310" s="33">
        <f t="shared" ref="AY310" si="637">SUBTOTAL(9,AY224:AY308)</f>
        <v>-65.167457611112724</v>
      </c>
      <c r="AZ310" s="33">
        <f>SUBTOTAL(9,AZ224:AZ308)</f>
        <v>-81.451854465397631</v>
      </c>
      <c r="BA310" s="1"/>
      <c r="BB310" s="34">
        <f t="shared" ref="BB310:BN310" si="638">SUBTOTAL(9,BB224:BB308)</f>
        <v>3244106.3627488865</v>
      </c>
      <c r="BC310" s="33">
        <f t="shared" si="638"/>
        <v>3244106.0327488868</v>
      </c>
      <c r="BD310" s="33">
        <f t="shared" si="638"/>
        <v>3244105.7027488868</v>
      </c>
      <c r="BE310" s="33">
        <f t="shared" si="638"/>
        <v>3244105.3727488867</v>
      </c>
      <c r="BF310" s="33">
        <f t="shared" si="638"/>
        <v>3244105.0427488871</v>
      </c>
      <c r="BG310" s="33">
        <f t="shared" si="638"/>
        <v>3244104.712748887</v>
      </c>
      <c r="BH310" s="33">
        <f t="shared" si="638"/>
        <v>3586342.8827488869</v>
      </c>
      <c r="BI310" s="33">
        <f t="shared" si="638"/>
        <v>3605355.8027488869</v>
      </c>
      <c r="BJ310" s="33">
        <f t="shared" si="638"/>
        <v>3624368.7227488868</v>
      </c>
      <c r="BK310" s="33">
        <f t="shared" si="638"/>
        <v>3643381.6427488867</v>
      </c>
      <c r="BL310" s="33">
        <f t="shared" si="638"/>
        <v>3662394.5627488871</v>
      </c>
      <c r="BM310" s="33">
        <f t="shared" si="638"/>
        <v>3681407.482748887</v>
      </c>
      <c r="BN310" s="33">
        <f t="shared" si="638"/>
        <v>3700834.5384988869</v>
      </c>
      <c r="BO310" s="33"/>
      <c r="BP310" s="35"/>
      <c r="BQ310" s="35"/>
      <c r="BR310" s="35"/>
      <c r="BS310" s="33"/>
      <c r="BT310" s="33">
        <f t="shared" ref="BT310:BV310" si="639">SUBTOTAL(9,BT224:BT308)</f>
        <v>114779.92624538796</v>
      </c>
      <c r="BU310" s="33">
        <f t="shared" si="639"/>
        <v>114693.04962814167</v>
      </c>
      <c r="BV310" s="33">
        <f t="shared" si="639"/>
        <v>-86.876617246288674</v>
      </c>
      <c r="BW310" s="33"/>
      <c r="BX310" s="33">
        <f t="shared" ref="BX310:BY310" si="640">SUBTOTAL(9,BX224:BX308)</f>
        <v>-86.876617246288674</v>
      </c>
      <c r="BY310" s="33">
        <f t="shared" si="640"/>
        <v>-157.47389189282788</v>
      </c>
      <c r="BZ310" s="1"/>
    </row>
    <row r="311" spans="1:78" s="21" customFormat="1" x14ac:dyDescent="0.2">
      <c r="A311" s="21">
        <f t="shared" si="523"/>
        <v>305</v>
      </c>
      <c r="C311" s="22"/>
      <c r="D311" s="24"/>
      <c r="R311" s="4"/>
      <c r="S311" s="4"/>
      <c r="T311" s="4"/>
      <c r="AC311" s="24"/>
      <c r="AQ311" s="4"/>
      <c r="AR311" s="4"/>
      <c r="AS311" s="4"/>
      <c r="BA311" s="1"/>
      <c r="BB311" s="24"/>
      <c r="BP311" s="4"/>
      <c r="BQ311" s="4"/>
      <c r="BR311" s="4"/>
      <c r="BZ311" s="1"/>
    </row>
    <row r="312" spans="1:78" s="21" customFormat="1" x14ac:dyDescent="0.2">
      <c r="A312" s="21">
        <f t="shared" si="523"/>
        <v>306</v>
      </c>
      <c r="B312" s="33" t="s">
        <v>272</v>
      </c>
      <c r="C312" s="22"/>
      <c r="D312" s="34">
        <f t="shared" ref="D312:P312" si="641">SUM(D310,D222,D120,D102)</f>
        <v>10290366.402109854</v>
      </c>
      <c r="E312" s="33">
        <f t="shared" si="641"/>
        <v>10288912.111554302</v>
      </c>
      <c r="F312" s="33">
        <f t="shared" si="641"/>
        <v>10287794.64563778</v>
      </c>
      <c r="G312" s="33">
        <f t="shared" si="641"/>
        <v>10480587.460481629</v>
      </c>
      <c r="H312" s="33">
        <f t="shared" si="641"/>
        <v>10491361.74890825</v>
      </c>
      <c r="I312" s="33">
        <f t="shared" si="641"/>
        <v>10506483.967744496</v>
      </c>
      <c r="J312" s="33">
        <f t="shared" si="641"/>
        <v>10525773.584346555</v>
      </c>
      <c r="K312" s="33">
        <f t="shared" si="641"/>
        <v>10527813.08863049</v>
      </c>
      <c r="L312" s="33">
        <f t="shared" si="641"/>
        <v>10549844.476708632</v>
      </c>
      <c r="M312" s="33">
        <f t="shared" si="641"/>
        <v>10559903.819803052</v>
      </c>
      <c r="N312" s="33">
        <f t="shared" si="641"/>
        <v>10562807.078850849</v>
      </c>
      <c r="O312" s="33">
        <f t="shared" si="641"/>
        <v>10575283.35841056</v>
      </c>
      <c r="P312" s="33">
        <f t="shared" si="641"/>
        <v>11119625.911895875</v>
      </c>
      <c r="Q312" s="33"/>
      <c r="R312" s="33"/>
      <c r="S312" s="33"/>
      <c r="T312" s="33"/>
      <c r="U312" s="33"/>
      <c r="V312" s="33">
        <f>SUM(V310,V222,V120,V102)</f>
        <v>467253.7787582546</v>
      </c>
      <c r="W312" s="33">
        <f>SUM(W310,W222,W120,W102)</f>
        <v>436617.97220577288</v>
      </c>
      <c r="X312" s="33">
        <f>SUM(X310,X222,X120,X102)</f>
        <v>-30635.806552481696</v>
      </c>
      <c r="Y312" s="33"/>
      <c r="Z312" s="33">
        <f>SUM(Z310,Z222,Z120,Z102)</f>
        <v>-29549.558222429761</v>
      </c>
      <c r="AA312" s="33">
        <f>SUM(AA310,AA222,AA120,AA102)</f>
        <v>-14720.841246099331</v>
      </c>
      <c r="AC312" s="34">
        <f t="shared" ref="AC312:AO312" si="642">SUM(AC310,AC222,AC120,AC102)</f>
        <v>11119625.911895875</v>
      </c>
      <c r="AD312" s="33">
        <f t="shared" si="642"/>
        <v>11117142.214673651</v>
      </c>
      <c r="AE312" s="33">
        <f t="shared" si="642"/>
        <v>11114658.517451432</v>
      </c>
      <c r="AF312" s="33">
        <f t="shared" si="642"/>
        <v>11117642.595295688</v>
      </c>
      <c r="AG312" s="33">
        <f t="shared" si="642"/>
        <v>11117850.924692739</v>
      </c>
      <c r="AH312" s="33">
        <f t="shared" si="642"/>
        <v>11121417.257786468</v>
      </c>
      <c r="AI312" s="33">
        <f t="shared" si="642"/>
        <v>11479033.885997869</v>
      </c>
      <c r="AJ312" s="33">
        <f t="shared" si="642"/>
        <v>11496098.174188873</v>
      </c>
      <c r="AK312" s="33">
        <f t="shared" si="642"/>
        <v>11533866.236374088</v>
      </c>
      <c r="AL312" s="33">
        <f t="shared" si="642"/>
        <v>11550986.274192907</v>
      </c>
      <c r="AM312" s="33">
        <f t="shared" si="642"/>
        <v>11568846.411773268</v>
      </c>
      <c r="AN312" s="33">
        <f t="shared" si="642"/>
        <v>11599267.2714082</v>
      </c>
      <c r="AO312" s="33">
        <f t="shared" si="642"/>
        <v>11707459.448881309</v>
      </c>
      <c r="AP312" s="33"/>
      <c r="AQ312" s="33"/>
      <c r="AR312" s="33"/>
      <c r="AS312" s="33"/>
      <c r="AT312" s="33"/>
      <c r="AU312" s="33">
        <f>SUM(AU310,AU222,AU120,AU102)</f>
        <v>492511.89214665687</v>
      </c>
      <c r="AV312" s="33">
        <f>SUM(AV310,AV222,AV120,AV102)</f>
        <v>464930.37012163072</v>
      </c>
      <c r="AW312" s="33">
        <f>SUM(AW310,AW222,AW120,AW102)</f>
        <v>-27581.522025026105</v>
      </c>
      <c r="AX312" s="33"/>
      <c r="AY312" s="33">
        <f>SUM(AY310,AY222,AY120,AY102)</f>
        <v>-26455.398019400924</v>
      </c>
      <c r="AZ312" s="33">
        <f>SUM(AZ310,AZ222,AZ120,AZ102)</f>
        <v>-43600.094863024686</v>
      </c>
      <c r="BA312" s="1"/>
      <c r="BB312" s="34">
        <f t="shared" ref="BB312:BN312" si="643">SUM(BB310,BB222,BB120,BB102)</f>
        <v>11707459.448881309</v>
      </c>
      <c r="BC312" s="33">
        <f t="shared" si="643"/>
        <v>11704975.75165909</v>
      </c>
      <c r="BD312" s="33">
        <f t="shared" si="643"/>
        <v>11702492.054436866</v>
      </c>
      <c r="BE312" s="33">
        <f t="shared" si="643"/>
        <v>11700352.694289414</v>
      </c>
      <c r="BF312" s="33">
        <f t="shared" si="643"/>
        <v>11700610.486484181</v>
      </c>
      <c r="BG312" s="33">
        <f t="shared" si="643"/>
        <v>11703440.661618074</v>
      </c>
      <c r="BH312" s="33">
        <f t="shared" si="643"/>
        <v>12058933.170231035</v>
      </c>
      <c r="BI312" s="33">
        <f t="shared" si="643"/>
        <v>12084137.429406183</v>
      </c>
      <c r="BJ312" s="33">
        <f t="shared" si="643"/>
        <v>12100944.497308688</v>
      </c>
      <c r="BK312" s="33">
        <f t="shared" si="643"/>
        <v>12122162.510712458</v>
      </c>
      <c r="BL312" s="33">
        <f t="shared" si="643"/>
        <v>12145215.637013907</v>
      </c>
      <c r="BM312" s="33">
        <f t="shared" si="643"/>
        <v>12168067.084172133</v>
      </c>
      <c r="BN312" s="33">
        <f t="shared" si="643"/>
        <v>12340689.933053207</v>
      </c>
      <c r="BO312" s="33"/>
      <c r="BP312" s="33"/>
      <c r="BQ312" s="33"/>
      <c r="BR312" s="33"/>
      <c r="BS312" s="33"/>
      <c r="BT312" s="33">
        <f>SUM(BT310,BT222,BT120,BT102)</f>
        <v>509409.85305582534</v>
      </c>
      <c r="BU312" s="33">
        <f>SUM(BU310,BU222,BU120,BU102)</f>
        <v>484852.95216173388</v>
      </c>
      <c r="BV312" s="33">
        <f>SUM(BV310,BV222,BV120,BV102)</f>
        <v>-24556.900894091545</v>
      </c>
      <c r="BW312" s="33"/>
      <c r="BX312" s="33">
        <f>SUM(BX310,BX222,BX120,BX102)</f>
        <v>-23384.968280817578</v>
      </c>
      <c r="BY312" s="33">
        <f>SUM(BY310,BY222,BY120,BY102)</f>
        <v>-67645.968521067713</v>
      </c>
      <c r="BZ312" s="1"/>
    </row>
    <row r="313" spans="1:78" s="21" customFormat="1" x14ac:dyDescent="0.2">
      <c r="A313" s="21">
        <f t="shared" si="523"/>
        <v>307</v>
      </c>
      <c r="C313" s="22"/>
      <c r="D313" s="24"/>
      <c r="R313" s="4"/>
      <c r="S313" s="4"/>
      <c r="T313" s="4"/>
      <c r="AC313" s="24"/>
      <c r="AQ313" s="4"/>
      <c r="AR313" s="4"/>
      <c r="AS313" s="4"/>
      <c r="BA313" s="1"/>
      <c r="BB313" s="24"/>
      <c r="BP313" s="4"/>
      <c r="BQ313" s="4"/>
      <c r="BR313" s="4"/>
      <c r="BZ313" s="1"/>
    </row>
    <row r="314" spans="1:78" s="21" customFormat="1" x14ac:dyDescent="0.2">
      <c r="A314" s="21">
        <f t="shared" si="523"/>
        <v>308</v>
      </c>
      <c r="B314" s="38" t="s">
        <v>273</v>
      </c>
      <c r="C314" s="22"/>
      <c r="D314" s="24">
        <v>86771.421999999802</v>
      </c>
      <c r="E314" s="21">
        <v>86752.821999999811</v>
      </c>
      <c r="F314" s="21">
        <v>86734.221999999805</v>
      </c>
      <c r="G314" s="21">
        <v>86715.621999999799</v>
      </c>
      <c r="H314" s="21">
        <v>86697.021999999808</v>
      </c>
      <c r="I314" s="21">
        <v>86678.421999999802</v>
      </c>
      <c r="J314" s="21">
        <v>86659.821999999811</v>
      </c>
      <c r="K314" s="21">
        <v>86641.221999999805</v>
      </c>
      <c r="L314" s="21">
        <v>86622.621999999799</v>
      </c>
      <c r="M314" s="21">
        <v>86604.021999999808</v>
      </c>
      <c r="N314" s="21">
        <v>86585.421999999802</v>
      </c>
      <c r="O314" s="21">
        <v>86566.821999999709</v>
      </c>
      <c r="P314" s="21">
        <v>86548.221999999703</v>
      </c>
      <c r="R314" s="25">
        <v>0</v>
      </c>
      <c r="S314" s="4">
        <v>0</v>
      </c>
      <c r="T314" s="4">
        <f t="shared" ref="T314" si="644">+S314-R314</f>
        <v>0</v>
      </c>
      <c r="V314" s="21" cm="1">
        <f t="array" ref="V314">SUMPRODUCT(D314:O314*R314/12)</f>
        <v>0</v>
      </c>
      <c r="W314" s="21" cm="1">
        <f t="array" ref="W314">SUMPRODUCT(D314:O314*S314/12)</f>
        <v>0</v>
      </c>
      <c r="X314" s="21">
        <f>+W314-V314</f>
        <v>0</v>
      </c>
      <c r="Y314" s="26">
        <v>0.70369199999999998</v>
      </c>
      <c r="Z314" s="21">
        <f>+Y314*X314</f>
        <v>0</v>
      </c>
      <c r="AA314" s="21">
        <f>(D314*T314*12+E314*T314*11+F314*T314*10+G314*T314*9+H314*T314*8+I314*T314*7+J314*T314*6+K314*T314*5+L314*T314*4+M314*T314*3+N314*T314*2+O314*T314*1)/12/13*Y314</f>
        <v>0</v>
      </c>
      <c r="AC314" s="24">
        <v>86548.221999999703</v>
      </c>
      <c r="AD314" s="21">
        <v>86529.621999999697</v>
      </c>
      <c r="AE314" s="21">
        <v>86511.021999999706</v>
      </c>
      <c r="AF314" s="21">
        <v>86492.4219999997</v>
      </c>
      <c r="AG314" s="21">
        <v>86473.821999999709</v>
      </c>
      <c r="AH314" s="21">
        <v>86455.221999999703</v>
      </c>
      <c r="AI314" s="21">
        <v>86436.621999999697</v>
      </c>
      <c r="AJ314" s="21">
        <v>86418.021999999706</v>
      </c>
      <c r="AK314" s="21">
        <v>86399.4219999997</v>
      </c>
      <c r="AL314" s="21">
        <v>86380.821999999709</v>
      </c>
      <c r="AM314" s="21">
        <v>86362.221999999703</v>
      </c>
      <c r="AN314" s="21">
        <v>86343.621999999697</v>
      </c>
      <c r="AO314" s="21">
        <v>86325.021999999706</v>
      </c>
      <c r="AQ314" s="25">
        <v>0</v>
      </c>
      <c r="AR314" s="4">
        <v>0</v>
      </c>
      <c r="AS314" s="4">
        <f t="shared" ref="AS314" si="645">+AR314-AQ314</f>
        <v>0</v>
      </c>
      <c r="AU314" s="21" cm="1">
        <f t="array" ref="AU314">SUMPRODUCT(AC314:AN314*AQ314/12)</f>
        <v>0</v>
      </c>
      <c r="AV314" s="21" cm="1">
        <f t="array" ref="AV314">SUMPRODUCT(AC314:AN314*AR314/12)</f>
        <v>0</v>
      </c>
      <c r="AW314" s="21">
        <f>+AV314-AU314</f>
        <v>0</v>
      </c>
      <c r="AX314" s="26">
        <v>1</v>
      </c>
      <c r="AY314" s="21">
        <f>+AX314*AW314</f>
        <v>0</v>
      </c>
      <c r="AZ314" s="21">
        <f>(AC314*AS314*12+AD314*AS314*11+AE314*AS314*10+AF314*AS314*9+AG314*AS314*8+AH314*AS314*7+AI314*AS314*6+AJ314*AS314*5+AK314*AS314*4+AL314*AS314*3+AM314*AS314*2+AN314*AS314*1)/12/13*AX314+X314*AX314</f>
        <v>0</v>
      </c>
      <c r="BA314" s="1"/>
      <c r="BB314" s="24">
        <v>86325.021999999706</v>
      </c>
      <c r="BC314" s="21">
        <v>86306.4219999997</v>
      </c>
      <c r="BD314" s="21">
        <v>86287.821999999709</v>
      </c>
      <c r="BE314" s="21">
        <v>86269.221999999703</v>
      </c>
      <c r="BF314" s="21">
        <v>86250.621999999697</v>
      </c>
      <c r="BG314" s="21">
        <v>86232.021999999604</v>
      </c>
      <c r="BH314" s="21">
        <v>86213.421999999598</v>
      </c>
      <c r="BI314" s="21">
        <v>86194.821999999593</v>
      </c>
      <c r="BJ314" s="21">
        <v>86176.221999999601</v>
      </c>
      <c r="BK314" s="21">
        <v>86157.621999999596</v>
      </c>
      <c r="BL314" s="21">
        <v>86139.021999999604</v>
      </c>
      <c r="BM314" s="21">
        <v>86120.421999999598</v>
      </c>
      <c r="BN314" s="21">
        <v>86101.821999999593</v>
      </c>
      <c r="BP314" s="25">
        <v>0</v>
      </c>
      <c r="BQ314" s="4">
        <v>0</v>
      </c>
      <c r="BR314" s="4">
        <f t="shared" ref="BR314" si="646">+BQ314-BP314</f>
        <v>0</v>
      </c>
      <c r="BT314" s="21" cm="1">
        <f t="array" ref="BT314">SUMPRODUCT(BB314:BM314*BP314/12)</f>
        <v>0</v>
      </c>
      <c r="BU314" s="21" cm="1">
        <f t="array" ref="BU314">SUMPRODUCT(BB314:BM314*BQ314/12)</f>
        <v>0</v>
      </c>
      <c r="BV314" s="21">
        <f>+BU314-BT314</f>
        <v>0</v>
      </c>
      <c r="BW314" s="26">
        <v>0.69923800000000003</v>
      </c>
      <c r="BX314" s="21">
        <f>+BW314*BV314</f>
        <v>0</v>
      </c>
      <c r="BY314" s="21">
        <f>(BB314*BR314*12+BC314*BR314*11+BD314*BR314*10+BE314*BR314*9+BF314*BR314*8+BG314*BR314*7+BH314*BR314*6+BI314*BR314*5+BJ314*BR314*4+BK314*BR314*3+BL314*BR314*2+BM314*BR314*1)/12/13*BW314+(AW314*BW314)+(X314*BW314)</f>
        <v>0</v>
      </c>
      <c r="BZ314" s="1"/>
    </row>
    <row r="315" spans="1:78" s="21" customFormat="1" x14ac:dyDescent="0.2">
      <c r="A315" s="21">
        <f t="shared" si="523"/>
        <v>309</v>
      </c>
      <c r="B315" s="1"/>
      <c r="C315" s="22"/>
      <c r="D315" s="24"/>
      <c r="R315" s="25"/>
      <c r="S315" s="4"/>
      <c r="T315" s="4"/>
      <c r="Y315" s="39"/>
      <c r="AC315" s="24"/>
      <c r="AQ315" s="25"/>
      <c r="AR315" s="4"/>
      <c r="AS315" s="4"/>
      <c r="AX315" s="39"/>
      <c r="BA315" s="1"/>
      <c r="BB315" s="24"/>
      <c r="BP315" s="25"/>
      <c r="BQ315" s="4"/>
      <c r="BR315" s="4"/>
      <c r="BW315" s="39"/>
      <c r="BZ315" s="1"/>
    </row>
    <row r="316" spans="1:78" s="21" customFormat="1" x14ac:dyDescent="0.2">
      <c r="A316" s="21">
        <f t="shared" si="523"/>
        <v>310</v>
      </c>
      <c r="B316" s="1" t="s">
        <v>274</v>
      </c>
      <c r="C316" s="22"/>
      <c r="D316" s="24">
        <v>110259.51984939989</v>
      </c>
      <c r="E316" s="21">
        <v>110495.0213026999</v>
      </c>
      <c r="F316" s="21">
        <v>111431.67036131769</v>
      </c>
      <c r="G316" s="21">
        <v>131241.71867124291</v>
      </c>
      <c r="H316" s="21">
        <v>132335.0194843694</v>
      </c>
      <c r="I316" s="21">
        <v>133844.45709680929</v>
      </c>
      <c r="J316" s="21">
        <v>134910.66781587421</v>
      </c>
      <c r="K316" s="21">
        <v>135965.26806544361</v>
      </c>
      <c r="L316" s="21">
        <v>137131.86619709941</v>
      </c>
      <c r="M316" s="21">
        <v>139196.04158794921</v>
      </c>
      <c r="N316" s="21">
        <v>141123.60928613329</v>
      </c>
      <c r="O316" s="21">
        <v>141982.0279921779</v>
      </c>
      <c r="P316" s="21">
        <v>142827.0272059461</v>
      </c>
      <c r="R316" s="25">
        <v>1.2169811320754717E-2</v>
      </c>
      <c r="S316" s="4">
        <v>1.29E-2</v>
      </c>
      <c r="T316" s="4">
        <f t="shared" ref="T316:T317" si="647">+S316-R316</f>
        <v>7.3018867924528295E-4</v>
      </c>
      <c r="V316" s="21" cm="1">
        <f t="array" ref="V316">SUMPRODUCT(D316:O316*R316/12)</f>
        <v>1581.991183291326</v>
      </c>
      <c r="W316" s="21" cm="1">
        <f t="array" ref="W316">SUMPRODUCT(D316:O316*S316/12)</f>
        <v>1676.9106542888057</v>
      </c>
      <c r="X316" s="21">
        <f>+W316-V316</f>
        <v>94.919470997479721</v>
      </c>
      <c r="Y316" s="26">
        <v>0.70369199999999998</v>
      </c>
      <c r="Z316" s="21">
        <f>+Y316*X316</f>
        <v>66.794072385158501</v>
      </c>
      <c r="AA316" s="21">
        <f>(D316*T316*12+E316*T316*11+F316*T316*10+G316*T316*9+H316*T316*8+I316*T316*7+J316*T316*6+K316*T316*5+L316*T316*4+M316*T316*3+N316*T316*2+O316*T316*1)/12/13*Y316</f>
        <v>31.980117504818267</v>
      </c>
      <c r="AC316" s="24">
        <v>142827.0272059461</v>
      </c>
      <c r="AD316" s="21">
        <v>143552.24532376672</v>
      </c>
      <c r="AE316" s="21">
        <v>149247.95544800753</v>
      </c>
      <c r="AF316" s="21">
        <v>150274.77819168329</v>
      </c>
      <c r="AG316" s="21">
        <v>151366.2701118206</v>
      </c>
      <c r="AH316" s="21">
        <v>152440.26772967269</v>
      </c>
      <c r="AI316" s="21">
        <v>154396.935198241</v>
      </c>
      <c r="AJ316" s="21">
        <v>155487.9553388487</v>
      </c>
      <c r="AK316" s="21">
        <v>156591.5261819477</v>
      </c>
      <c r="AL316" s="21">
        <v>157901.93622001991</v>
      </c>
      <c r="AM316" s="21">
        <v>159217.33966071773</v>
      </c>
      <c r="AN316" s="21">
        <v>160236.13396015461</v>
      </c>
      <c r="AO316" s="21">
        <v>161347.67271093142</v>
      </c>
      <c r="AQ316" s="25">
        <v>1.2169811320754717E-2</v>
      </c>
      <c r="AR316" s="4">
        <v>1.29E-2</v>
      </c>
      <c r="AS316" s="4">
        <f t="shared" ref="AS316:AS317" si="648">+AR316-AQ316</f>
        <v>7.3018867924528295E-4</v>
      </c>
      <c r="AU316" s="21" cm="1">
        <f t="array" ref="AU316">SUMPRODUCT(AC316:AN316*AQ316/12)</f>
        <v>1859.4866965694703</v>
      </c>
      <c r="AV316" s="21" cm="1">
        <f t="array" ref="AV316">SUMPRODUCT(AC316:AN316*AR316/12)</f>
        <v>1971.0558983636386</v>
      </c>
      <c r="AW316" s="21">
        <f>+AV316-AU316</f>
        <v>111.56920179416829</v>
      </c>
      <c r="AX316" s="26">
        <v>0.70174700000000001</v>
      </c>
      <c r="AY316" s="21">
        <f>+AX316*AW316</f>
        <v>78.293352651452224</v>
      </c>
      <c r="AZ316" s="21">
        <f t="shared" ref="AZ316:AZ317" si="649">(AC316*AS316*12+AD316*AS316*11+AE316*AS316*10+AF316*AS316*9+AG316*AS316*8+AH316*AS316*7+AI316*AS316*6+AJ316*AS316*5+AK316*AS316*4+AL316*AS316*3+AM316*AS316*2+AN316*AS316*1)/12/13*AX316+X316*AX316</f>
        <v>105.0351967418148</v>
      </c>
      <c r="BA316" s="1"/>
      <c r="BB316" s="24">
        <v>161347.67271093142</v>
      </c>
      <c r="BC316" s="21">
        <v>161475.08129833092</v>
      </c>
      <c r="BD316" s="21">
        <v>161730.76342711819</v>
      </c>
      <c r="BE316" s="21">
        <v>162023.164302766</v>
      </c>
      <c r="BF316" s="21">
        <v>162278.68747272869</v>
      </c>
      <c r="BG316" s="21">
        <v>162534.2106174205</v>
      </c>
      <c r="BH316" s="21">
        <v>162789.733621019</v>
      </c>
      <c r="BI316" s="21">
        <v>163045.25672850141</v>
      </c>
      <c r="BJ316" s="21">
        <v>163300.78063512218</v>
      </c>
      <c r="BK316" s="21">
        <v>163556.3122027402</v>
      </c>
      <c r="BL316" s="21">
        <v>163811.84270408039</v>
      </c>
      <c r="BM316" s="21">
        <v>164067.36392331371</v>
      </c>
      <c r="BN316" s="21">
        <v>164443.67788046371</v>
      </c>
      <c r="BP316" s="25">
        <v>1.2169811320754717E-2</v>
      </c>
      <c r="BQ316" s="4">
        <v>1.29E-2</v>
      </c>
      <c r="BR316" s="4">
        <f t="shared" ref="BR316:BR317" si="650">+BQ316-BP316</f>
        <v>7.3018867924528295E-4</v>
      </c>
      <c r="BT316" s="21" cm="1">
        <f t="array" ref="BT316">SUMPRODUCT(BB316:BM316*BP316/12)</f>
        <v>1979.582957422055</v>
      </c>
      <c r="BU316" s="21" cm="1">
        <f t="array" ref="BU316">SUMPRODUCT(BB316:BM316*BQ316/12)</f>
        <v>2098.3579348673784</v>
      </c>
      <c r="BV316" s="21">
        <f>+BU316-BT316</f>
        <v>118.77497744532343</v>
      </c>
      <c r="BW316" s="26">
        <v>0.69923800000000003</v>
      </c>
      <c r="BX316" s="21">
        <f>+BW316*BV316</f>
        <v>83.051977678913062</v>
      </c>
      <c r="BY316" s="21">
        <f t="shared" ref="BY316:BY317" si="651">(BB316*BR316*12+BC316*BR316*11+BD316*BR316*10+BE316*BR316*9+BF316*BR316*8+BG316*BR316*7+BH316*BR316*6+BI316*BR316*5+BJ316*BR316*4+BK316*BR316*3+BL316*BR316*2+BM316*BR316*1)/12/13*BW316+(AW316*BW316)+(X316*BW316)</f>
        <v>185.79179447987491</v>
      </c>
      <c r="BZ316" s="1"/>
    </row>
    <row r="317" spans="1:78" s="21" customFormat="1" x14ac:dyDescent="0.2">
      <c r="A317" s="21">
        <f t="shared" si="523"/>
        <v>311</v>
      </c>
      <c r="B317" s="38" t="s">
        <v>275</v>
      </c>
      <c r="C317" s="22"/>
      <c r="D317" s="24">
        <v>-8.1702999999999992</v>
      </c>
      <c r="E317" s="21">
        <v>-8.1702999999999992</v>
      </c>
      <c r="F317" s="21">
        <v>-8.1702999999999992</v>
      </c>
      <c r="G317" s="21">
        <v>-8.1702999999999992</v>
      </c>
      <c r="H317" s="21">
        <v>-8.1702999999999992</v>
      </c>
      <c r="I317" s="21">
        <v>-8.1702999999999992</v>
      </c>
      <c r="J317" s="21">
        <v>-8.1702999999999992</v>
      </c>
      <c r="K317" s="21">
        <v>-8.1702999999999992</v>
      </c>
      <c r="L317" s="21">
        <v>-8.1702999999999992</v>
      </c>
      <c r="M317" s="21">
        <v>-8.1702999999999992</v>
      </c>
      <c r="N317" s="21">
        <v>-8.1702999999999992</v>
      </c>
      <c r="O317" s="21">
        <v>-8.1702999999999992</v>
      </c>
      <c r="P317" s="21">
        <v>-8.1702999999999992</v>
      </c>
      <c r="R317" s="25">
        <v>1.2169811320754717E-2</v>
      </c>
      <c r="S317" s="4">
        <v>1.29E-2</v>
      </c>
      <c r="T317" s="4">
        <f t="shared" si="647"/>
        <v>7.3018867924528295E-4</v>
      </c>
      <c r="V317" s="21" cm="1">
        <f t="array" ref="V317">SUMPRODUCT(D317:O317*R317/12)</f>
        <v>-9.9431009433962284E-2</v>
      </c>
      <c r="W317" s="21" cm="1">
        <f t="array" ref="W317">SUMPRODUCT(D317:O317*S317/12)</f>
        <v>-0.10539687000000002</v>
      </c>
      <c r="X317" s="21">
        <f>+W317-V317</f>
        <v>-5.965860566037734E-3</v>
      </c>
      <c r="Y317" s="26">
        <v>0.70369199999999998</v>
      </c>
      <c r="Z317" s="21">
        <f>+Y317*X317</f>
        <v>-4.1981283534362254E-3</v>
      </c>
      <c r="AA317" s="21">
        <f>(D317*T317*12+E317*T317*11+F317*T317*10+G317*T317*9+H317*T317*8+I317*T317*7+J317*T317*6+K317*T317*5+L317*T317*4+M317*T317*3+N317*T317*2+O317*T317*1)/12/13*Y317</f>
        <v>-2.0990641767181131E-3</v>
      </c>
      <c r="AC317" s="24">
        <v>-8.1702999999999992</v>
      </c>
      <c r="AD317" s="21">
        <v>-8.1702999999999992</v>
      </c>
      <c r="AE317" s="21">
        <v>-8.1702999999999992</v>
      </c>
      <c r="AF317" s="21">
        <v>-8.1702999999999992</v>
      </c>
      <c r="AG317" s="21">
        <v>-8.1702999999999992</v>
      </c>
      <c r="AH317" s="21">
        <v>-8.1702999999999992</v>
      </c>
      <c r="AI317" s="21">
        <v>-8.1702999999999992</v>
      </c>
      <c r="AJ317" s="21">
        <v>-8.1702999999999992</v>
      </c>
      <c r="AK317" s="21">
        <v>-8.1702999999999992</v>
      </c>
      <c r="AL317" s="21">
        <v>-8.1702999999999992</v>
      </c>
      <c r="AM317" s="21">
        <v>-8.1702999999999992</v>
      </c>
      <c r="AN317" s="21">
        <v>-8.1702999999999992</v>
      </c>
      <c r="AO317" s="21">
        <v>-8.1702999999999992</v>
      </c>
      <c r="AQ317" s="25">
        <v>1.2169811320754717E-2</v>
      </c>
      <c r="AR317" s="4">
        <v>1.29E-2</v>
      </c>
      <c r="AS317" s="4">
        <f t="shared" si="648"/>
        <v>7.3018867924528295E-4</v>
      </c>
      <c r="AU317" s="21" cm="1">
        <f t="array" ref="AU317">SUMPRODUCT(AC317:AN317*AQ317/12)</f>
        <v>-9.9431009433962284E-2</v>
      </c>
      <c r="AV317" s="21" cm="1">
        <f t="array" ref="AV317">SUMPRODUCT(AC317:AN317*AR317/12)</f>
        <v>-0.10539687000000002</v>
      </c>
      <c r="AW317" s="21">
        <f>+AV317-AU317</f>
        <v>-5.965860566037734E-3</v>
      </c>
      <c r="AX317" s="26">
        <v>0.70174700000000001</v>
      </c>
      <c r="AY317" s="21">
        <f>+AX317*AW317</f>
        <v>-4.1865247546352818E-3</v>
      </c>
      <c r="AZ317" s="21">
        <f t="shared" si="649"/>
        <v>-6.2797871319529228E-3</v>
      </c>
      <c r="BA317" s="1"/>
      <c r="BB317" s="24">
        <v>-8.1702999999999992</v>
      </c>
      <c r="BC317" s="21">
        <v>-8.1702999999999992</v>
      </c>
      <c r="BD317" s="21">
        <v>-8.1702999999999992</v>
      </c>
      <c r="BE317" s="21">
        <v>-8.1702999999999992</v>
      </c>
      <c r="BF317" s="21">
        <v>-8.1702999999999992</v>
      </c>
      <c r="BG317" s="21">
        <v>-8.1702999999999992</v>
      </c>
      <c r="BH317" s="21">
        <v>-8.1702999999999992</v>
      </c>
      <c r="BI317" s="21">
        <v>-8.1702999999999992</v>
      </c>
      <c r="BJ317" s="21">
        <v>-8.1702999999999992</v>
      </c>
      <c r="BK317" s="21">
        <v>-8.1702999999999992</v>
      </c>
      <c r="BL317" s="21">
        <v>-8.1702999999999992</v>
      </c>
      <c r="BM317" s="21">
        <v>-8.1702999999999992</v>
      </c>
      <c r="BN317" s="21">
        <v>-8.1702999999999992</v>
      </c>
      <c r="BP317" s="25">
        <v>1.2169811320754717E-2</v>
      </c>
      <c r="BQ317" s="4">
        <v>1.29E-2</v>
      </c>
      <c r="BR317" s="4">
        <f t="shared" si="650"/>
        <v>7.3018867924528295E-4</v>
      </c>
      <c r="BT317" s="21" cm="1">
        <f t="array" ref="BT317">SUMPRODUCT(BB317:BM317*BP317/12)</f>
        <v>-9.9431009433962284E-2</v>
      </c>
      <c r="BU317" s="21" cm="1">
        <f t="array" ref="BU317">SUMPRODUCT(BB317:BM317*BQ317/12)</f>
        <v>-0.10539687000000002</v>
      </c>
      <c r="BV317" s="21">
        <f>+BU317-BT317</f>
        <v>-5.965860566037734E-3</v>
      </c>
      <c r="BW317" s="26">
        <v>0.69923800000000003</v>
      </c>
      <c r="BX317" s="21">
        <f>+BW317*BV317</f>
        <v>-4.171556410475093E-3</v>
      </c>
      <c r="BY317" s="21">
        <f t="shared" si="651"/>
        <v>-1.0428891026187733E-2</v>
      </c>
      <c r="BZ317" s="1"/>
    </row>
    <row r="318" spans="1:78" s="21" customFormat="1" x14ac:dyDescent="0.2">
      <c r="A318" s="21">
        <f t="shared" si="523"/>
        <v>312</v>
      </c>
      <c r="B318" s="40" t="s">
        <v>276</v>
      </c>
      <c r="C318" s="22"/>
      <c r="D318" s="27">
        <f>SUBTOTAL(9,D316:D317)</f>
        <v>110251.34954939989</v>
      </c>
      <c r="E318" s="28">
        <f t="shared" ref="E318:P318" si="652">SUBTOTAL(9,E316:E317)</f>
        <v>110486.8510026999</v>
      </c>
      <c r="F318" s="28">
        <f t="shared" si="652"/>
        <v>111423.5000613177</v>
      </c>
      <c r="G318" s="28">
        <f t="shared" si="652"/>
        <v>131233.54837124291</v>
      </c>
      <c r="H318" s="28">
        <f t="shared" si="652"/>
        <v>132326.84918436941</v>
      </c>
      <c r="I318" s="28">
        <f t="shared" si="652"/>
        <v>133836.28679680929</v>
      </c>
      <c r="J318" s="28">
        <f t="shared" si="652"/>
        <v>134902.49751587422</v>
      </c>
      <c r="K318" s="28">
        <f t="shared" si="652"/>
        <v>135957.09776544361</v>
      </c>
      <c r="L318" s="28">
        <f t="shared" si="652"/>
        <v>137123.69589709942</v>
      </c>
      <c r="M318" s="28">
        <f t="shared" si="652"/>
        <v>139187.87128794921</v>
      </c>
      <c r="N318" s="28">
        <f t="shared" si="652"/>
        <v>141115.43898613329</v>
      </c>
      <c r="O318" s="28">
        <f t="shared" si="652"/>
        <v>141973.8576921779</v>
      </c>
      <c r="P318" s="28">
        <f t="shared" si="652"/>
        <v>142818.8569059461</v>
      </c>
      <c r="R318" s="4"/>
      <c r="S318" s="4"/>
      <c r="T318" s="4"/>
      <c r="V318" s="28">
        <f t="shared" ref="V318:W318" si="653">SUBTOTAL(9,V316:V317)</f>
        <v>1581.891752281892</v>
      </c>
      <c r="W318" s="28">
        <f t="shared" si="653"/>
        <v>1676.8052574188057</v>
      </c>
      <c r="X318" s="28">
        <f>SUBTOTAL(9,X316:X317)</f>
        <v>94.913505136913685</v>
      </c>
      <c r="Y318" s="26">
        <v>0.70369199999999998</v>
      </c>
      <c r="Z318" s="28">
        <f>SUBTOTAL(9,Z316:Z317)</f>
        <v>66.789874256805064</v>
      </c>
      <c r="AA318" s="28">
        <f>SUBTOTAL(9,AA316:AA317)</f>
        <v>31.978018440641549</v>
      </c>
      <c r="AC318" s="27">
        <f>SUBTOTAL(9,AC316:AC317)</f>
        <v>142818.8569059461</v>
      </c>
      <c r="AD318" s="28">
        <f t="shared" ref="AD318:AO318" si="654">SUBTOTAL(9,AD316:AD317)</f>
        <v>143544.07502376672</v>
      </c>
      <c r="AE318" s="28">
        <f t="shared" si="654"/>
        <v>149239.78514800753</v>
      </c>
      <c r="AF318" s="28">
        <f t="shared" si="654"/>
        <v>150266.60789168329</v>
      </c>
      <c r="AG318" s="28">
        <f t="shared" si="654"/>
        <v>151358.0998118206</v>
      </c>
      <c r="AH318" s="28">
        <f t="shared" si="654"/>
        <v>152432.09742967269</v>
      </c>
      <c r="AI318" s="28">
        <f t="shared" si="654"/>
        <v>154388.764898241</v>
      </c>
      <c r="AJ318" s="28">
        <f t="shared" si="654"/>
        <v>155479.7850388487</v>
      </c>
      <c r="AK318" s="28">
        <f t="shared" si="654"/>
        <v>156583.3558819477</v>
      </c>
      <c r="AL318" s="28">
        <f t="shared" si="654"/>
        <v>157893.76592001991</v>
      </c>
      <c r="AM318" s="28">
        <f t="shared" si="654"/>
        <v>159209.16936071773</v>
      </c>
      <c r="AN318" s="28">
        <f t="shared" si="654"/>
        <v>160227.96366015461</v>
      </c>
      <c r="AO318" s="28">
        <f t="shared" si="654"/>
        <v>161339.50241093143</v>
      </c>
      <c r="AQ318" s="4"/>
      <c r="AR318" s="4"/>
      <c r="AS318" s="4"/>
      <c r="AU318" s="28">
        <f t="shared" ref="AU318:AW318" si="655">SUBTOTAL(9,AU316:AU317)</f>
        <v>1859.3872655600362</v>
      </c>
      <c r="AV318" s="28">
        <f t="shared" si="655"/>
        <v>1970.9505014936385</v>
      </c>
      <c r="AW318" s="28">
        <f t="shared" si="655"/>
        <v>111.56323593360226</v>
      </c>
      <c r="AX318" s="26"/>
      <c r="AY318" s="28">
        <f>SUBTOTAL(9,AY316:AY317)</f>
        <v>78.289166126697594</v>
      </c>
      <c r="AZ318" s="28">
        <f>SUBTOTAL(9,AZ316:AZ317)</f>
        <v>105.02891695468284</v>
      </c>
      <c r="BA318" s="1"/>
      <c r="BB318" s="27">
        <f>SUBTOTAL(9,BB316:BB317)</f>
        <v>161339.50241093143</v>
      </c>
      <c r="BC318" s="28">
        <f t="shared" ref="BC318:BN318" si="656">SUBTOTAL(9,BC316:BC317)</f>
        <v>161466.91099833092</v>
      </c>
      <c r="BD318" s="28">
        <f t="shared" si="656"/>
        <v>161722.59312711819</v>
      </c>
      <c r="BE318" s="28">
        <f t="shared" si="656"/>
        <v>162014.994002766</v>
      </c>
      <c r="BF318" s="28">
        <f t="shared" si="656"/>
        <v>162270.51717272869</v>
      </c>
      <c r="BG318" s="28">
        <f t="shared" si="656"/>
        <v>162526.0403174205</v>
      </c>
      <c r="BH318" s="28">
        <f t="shared" si="656"/>
        <v>162781.563321019</v>
      </c>
      <c r="BI318" s="28">
        <f t="shared" si="656"/>
        <v>163037.08642850141</v>
      </c>
      <c r="BJ318" s="28">
        <f t="shared" si="656"/>
        <v>163292.61033512218</v>
      </c>
      <c r="BK318" s="28">
        <f t="shared" si="656"/>
        <v>163548.1419027402</v>
      </c>
      <c r="BL318" s="28">
        <f t="shared" si="656"/>
        <v>163803.6724040804</v>
      </c>
      <c r="BM318" s="28">
        <f t="shared" si="656"/>
        <v>164059.19362331371</v>
      </c>
      <c r="BN318" s="28">
        <f t="shared" si="656"/>
        <v>164435.50758046372</v>
      </c>
      <c r="BP318" s="4"/>
      <c r="BQ318" s="4"/>
      <c r="BR318" s="4"/>
      <c r="BT318" s="28">
        <f t="shared" ref="BT318:BV318" si="657">SUBTOTAL(9,BT316:BT317)</f>
        <v>1979.4835264126209</v>
      </c>
      <c r="BU318" s="28">
        <f t="shared" si="657"/>
        <v>2098.2525379973786</v>
      </c>
      <c r="BV318" s="28">
        <f t="shared" si="657"/>
        <v>118.76901158475739</v>
      </c>
      <c r="BW318" s="26"/>
      <c r="BX318" s="28">
        <f>SUBTOTAL(9,BX316:BX317)</f>
        <v>83.047806122502593</v>
      </c>
      <c r="BY318" s="28">
        <f>SUBTOTAL(9,BY316:BY317)</f>
        <v>185.78136558884873</v>
      </c>
      <c r="BZ318" s="1"/>
    </row>
    <row r="319" spans="1:78" s="21" customFormat="1" x14ac:dyDescent="0.2">
      <c r="A319" s="21">
        <f t="shared" si="523"/>
        <v>313</v>
      </c>
      <c r="B319" s="1"/>
      <c r="C319" s="22"/>
      <c r="D319" s="24"/>
      <c r="R319" s="25"/>
      <c r="S319" s="4"/>
      <c r="T319" s="4"/>
      <c r="Y319" s="26"/>
      <c r="AC319" s="24"/>
      <c r="AQ319" s="25"/>
      <c r="AR319" s="4"/>
      <c r="AS319" s="4"/>
      <c r="AX319" s="26"/>
      <c r="BA319" s="1"/>
      <c r="BB319" s="24"/>
      <c r="BP319" s="25"/>
      <c r="BQ319" s="4"/>
      <c r="BR319" s="4"/>
      <c r="BW319" s="26"/>
      <c r="BZ319" s="1"/>
    </row>
    <row r="320" spans="1:78" s="21" customFormat="1" x14ac:dyDescent="0.2">
      <c r="A320" s="21">
        <f t="shared" si="523"/>
        <v>314</v>
      </c>
      <c r="B320" s="1" t="s">
        <v>277</v>
      </c>
      <c r="C320" s="22"/>
      <c r="D320" s="24">
        <v>0</v>
      </c>
      <c r="E320" s="21">
        <v>0</v>
      </c>
      <c r="F320" s="21">
        <v>0</v>
      </c>
      <c r="G320" s="21">
        <v>0</v>
      </c>
      <c r="H320" s="21">
        <v>0</v>
      </c>
      <c r="I320" s="21">
        <v>0</v>
      </c>
      <c r="J320" s="21">
        <v>0</v>
      </c>
      <c r="K320" s="21">
        <v>0</v>
      </c>
      <c r="L320" s="21">
        <v>0</v>
      </c>
      <c r="M320" s="21">
        <v>0</v>
      </c>
      <c r="N320" s="21">
        <v>0</v>
      </c>
      <c r="O320" s="21">
        <v>0</v>
      </c>
      <c r="P320" s="21">
        <v>0</v>
      </c>
      <c r="R320" s="25">
        <v>1.2169811320754717E-2</v>
      </c>
      <c r="S320" s="4">
        <v>1.29E-2</v>
      </c>
      <c r="T320" s="4">
        <f t="shared" ref="T320" si="658">+S320-R320</f>
        <v>7.3018867924528295E-4</v>
      </c>
      <c r="V320" s="21" cm="1">
        <f t="array" ref="V320">SUMPRODUCT(D320:O320*R320/12)</f>
        <v>0</v>
      </c>
      <c r="W320" s="21" cm="1">
        <f t="array" ref="W320">SUMPRODUCT(D320:O320*S320/12)</f>
        <v>0</v>
      </c>
      <c r="X320" s="21">
        <f>+W320-V320</f>
        <v>0</v>
      </c>
      <c r="Y320" s="26">
        <v>0.70369199999999998</v>
      </c>
      <c r="Z320" s="21">
        <f>+Y320*X320</f>
        <v>0</v>
      </c>
      <c r="AA320" s="21">
        <f>(D320*T320*12+E320*T320*11+F320*T320*10+G320*T320*9+H320*T320*8+I320*T320*7+J320*T320*6+K320*T320*5+L320*T320*4+M320*T320*3+N320*T320*2+O320*T320*1)/12/13*Y320</f>
        <v>0</v>
      </c>
      <c r="AC320" s="24">
        <v>0</v>
      </c>
      <c r="AD320" s="21">
        <v>0</v>
      </c>
      <c r="AE320" s="21">
        <v>0</v>
      </c>
      <c r="AF320" s="21">
        <v>0</v>
      </c>
      <c r="AG320" s="21">
        <v>0</v>
      </c>
      <c r="AH320" s="21">
        <v>0</v>
      </c>
      <c r="AI320" s="21">
        <v>0</v>
      </c>
      <c r="AJ320" s="21">
        <v>0</v>
      </c>
      <c r="AK320" s="21">
        <v>0</v>
      </c>
      <c r="AL320" s="21">
        <v>0</v>
      </c>
      <c r="AM320" s="21">
        <v>0</v>
      </c>
      <c r="AN320" s="21">
        <v>0</v>
      </c>
      <c r="AO320" s="21">
        <v>0</v>
      </c>
      <c r="AQ320" s="25">
        <v>1.2169811320754717E-2</v>
      </c>
      <c r="AR320" s="4">
        <v>1.29E-2</v>
      </c>
      <c r="AS320" s="4">
        <f t="shared" ref="AS320" si="659">+AR320-AQ320</f>
        <v>7.3018867924528295E-4</v>
      </c>
      <c r="AU320" s="21" cm="1">
        <f t="array" ref="AU320">SUMPRODUCT(AC320:AN320*AQ320/12)</f>
        <v>0</v>
      </c>
      <c r="AV320" s="21" cm="1">
        <f t="array" ref="AV320">SUMPRODUCT(AC320:AN320*AR320/12)</f>
        <v>0</v>
      </c>
      <c r="AW320" s="21">
        <f>+AV320-AU320</f>
        <v>0</v>
      </c>
      <c r="AX320" s="26">
        <v>0.70174700000000001</v>
      </c>
      <c r="AY320" s="21">
        <f>+AX320*AW320</f>
        <v>0</v>
      </c>
      <c r="AZ320" s="21">
        <f>(AC320*AS320*12+AD320*AS320*11+AE320*AS320*10+AF320*AS320*9+AG320*AS320*8+AH320*AS320*7+AI320*AS320*6+AJ320*AS320*5+AK320*AS320*4+AL320*AS320*3+AM320*AS320*2+AN320*AS320*1)/12/13*AX320+X320*AX320</f>
        <v>0</v>
      </c>
      <c r="BA320" s="1"/>
      <c r="BB320" s="24">
        <v>0</v>
      </c>
      <c r="BC320" s="21">
        <v>0</v>
      </c>
      <c r="BD320" s="21">
        <v>0</v>
      </c>
      <c r="BE320" s="21">
        <v>0</v>
      </c>
      <c r="BF320" s="21">
        <v>0</v>
      </c>
      <c r="BG320" s="21">
        <v>0</v>
      </c>
      <c r="BH320" s="21">
        <v>0</v>
      </c>
      <c r="BI320" s="21">
        <v>0</v>
      </c>
      <c r="BJ320" s="21">
        <v>0</v>
      </c>
      <c r="BK320" s="21">
        <v>0</v>
      </c>
      <c r="BL320" s="21">
        <v>0</v>
      </c>
      <c r="BM320" s="21">
        <v>0</v>
      </c>
      <c r="BN320" s="21">
        <v>0</v>
      </c>
      <c r="BP320" s="25">
        <v>1.2169811320754717E-2</v>
      </c>
      <c r="BQ320" s="4">
        <v>1.29E-2</v>
      </c>
      <c r="BR320" s="4">
        <f t="shared" ref="BR320" si="660">+BQ320-BP320</f>
        <v>7.3018867924528295E-4</v>
      </c>
      <c r="BT320" s="21" cm="1">
        <f t="array" ref="BT320">SUMPRODUCT(BB320:BM320*BP320/12)</f>
        <v>0</v>
      </c>
      <c r="BU320" s="21" cm="1">
        <f t="array" ref="BU320">SUMPRODUCT(BB320:BM320*BQ320/12)</f>
        <v>0</v>
      </c>
      <c r="BV320" s="21">
        <f>+BU320-BT320</f>
        <v>0</v>
      </c>
      <c r="BW320" s="26">
        <v>0.69923800000000003</v>
      </c>
      <c r="BX320" s="21">
        <f>+BW320*BV320</f>
        <v>0</v>
      </c>
      <c r="BY320" s="21">
        <f>(BB320*BR320*12+BC320*BR320*11+BD320*BR320*10+BE320*BR320*9+BF320*BR320*8+BG320*BR320*7+BH320*BR320*6+BI320*BR320*5+BJ320*BR320*4+BK320*BR320*3+BL320*BR320*2+BM320*BR320*1)/12/13*BW320+(AW320*BW320)+(X320*BW320)</f>
        <v>0</v>
      </c>
      <c r="BZ320" s="1"/>
    </row>
    <row r="321" spans="1:78" s="21" customFormat="1" x14ac:dyDescent="0.2">
      <c r="A321" s="21">
        <f t="shared" si="523"/>
        <v>315</v>
      </c>
      <c r="B321" s="1"/>
      <c r="C321" s="22"/>
      <c r="D321" s="24"/>
      <c r="R321" s="25"/>
      <c r="S321" s="4"/>
      <c r="T321" s="4"/>
      <c r="Y321" s="26"/>
      <c r="AC321" s="24"/>
      <c r="AQ321" s="25"/>
      <c r="AR321" s="4"/>
      <c r="AS321" s="4"/>
      <c r="AX321" s="26"/>
      <c r="BA321" s="1"/>
      <c r="BB321" s="24"/>
      <c r="BP321" s="25"/>
      <c r="BQ321" s="4"/>
      <c r="BR321" s="4"/>
      <c r="BW321" s="26"/>
      <c r="BZ321" s="1"/>
    </row>
    <row r="322" spans="1:78" s="21" customFormat="1" x14ac:dyDescent="0.2">
      <c r="A322" s="21">
        <f t="shared" si="523"/>
        <v>316</v>
      </c>
      <c r="B322" s="38" t="s">
        <v>278</v>
      </c>
      <c r="C322" s="22"/>
      <c r="D322" s="24">
        <v>103433.23</v>
      </c>
      <c r="E322" s="21">
        <v>103433.23</v>
      </c>
      <c r="F322" s="21">
        <v>103433.23</v>
      </c>
      <c r="G322" s="21">
        <v>103433.23</v>
      </c>
      <c r="H322" s="21">
        <v>103433.23</v>
      </c>
      <c r="I322" s="21">
        <v>103433.23</v>
      </c>
      <c r="J322" s="21">
        <v>103433.23</v>
      </c>
      <c r="K322" s="21">
        <v>103433.23</v>
      </c>
      <c r="L322" s="21">
        <v>103433.23</v>
      </c>
      <c r="M322" s="21">
        <v>103433.23</v>
      </c>
      <c r="N322" s="21">
        <v>103433.23</v>
      </c>
      <c r="O322" s="21">
        <v>103433.23</v>
      </c>
      <c r="P322" s="21">
        <v>103433.23</v>
      </c>
      <c r="R322" s="25">
        <v>1.4431578947368422E-2</v>
      </c>
      <c r="S322" s="4">
        <v>1.54E-2</v>
      </c>
      <c r="T322" s="4">
        <f t="shared" ref="T322:T323" si="661">+S322-R322</f>
        <v>9.6842105263157847E-4</v>
      </c>
      <c r="V322" s="21" cm="1">
        <f t="array" ref="V322">SUMPRODUCT(D322:O322*R322/12)</f>
        <v>1492.7048245263156</v>
      </c>
      <c r="W322" s="21" cm="1">
        <f t="array" ref="W322">SUMPRODUCT(D322:O322*S322/12)</f>
        <v>1592.8717420000005</v>
      </c>
      <c r="X322" s="21">
        <f>+W322-V322</f>
        <v>100.16691747368486</v>
      </c>
      <c r="Y322" s="26">
        <v>0.70369199999999998</v>
      </c>
      <c r="Z322" s="21">
        <f>+Y322*X322</f>
        <v>70.486658490892239</v>
      </c>
      <c r="AA322" s="21">
        <f>(D322*T322*12+E322*T322*11+F322*T322*10+G322*T322*9+H322*T322*8+I322*T322*7+J322*T322*6+K322*T322*5+L322*T322*4+M322*T322*3+N322*T322*2+O322*T322*1)/12/13*Y322</f>
        <v>35.243329245445871</v>
      </c>
      <c r="AC322" s="24">
        <v>103433.23</v>
      </c>
      <c r="AD322" s="21">
        <v>103433.23</v>
      </c>
      <c r="AE322" s="21">
        <v>103433.23</v>
      </c>
      <c r="AF322" s="21">
        <v>103433.23</v>
      </c>
      <c r="AG322" s="21">
        <v>103433.23</v>
      </c>
      <c r="AH322" s="21">
        <v>103433.23</v>
      </c>
      <c r="AI322" s="21">
        <v>103433.23</v>
      </c>
      <c r="AJ322" s="21">
        <v>103433.23</v>
      </c>
      <c r="AK322" s="21">
        <v>103433.23</v>
      </c>
      <c r="AL322" s="21">
        <v>103433.23</v>
      </c>
      <c r="AM322" s="21">
        <v>103433.23</v>
      </c>
      <c r="AN322" s="21">
        <v>103433.23</v>
      </c>
      <c r="AO322" s="21">
        <v>103433.23</v>
      </c>
      <c r="AQ322" s="25">
        <v>1.4431578947368422E-2</v>
      </c>
      <c r="AR322" s="4">
        <v>1.54E-2</v>
      </c>
      <c r="AS322" s="4">
        <f t="shared" ref="AS322:AS323" si="662">+AR322-AQ322</f>
        <v>9.6842105263157847E-4</v>
      </c>
      <c r="AU322" s="21" cm="1">
        <f t="array" ref="AU322">SUMPRODUCT(AC322:AN322*AQ322/12)</f>
        <v>1492.7048245263156</v>
      </c>
      <c r="AV322" s="21" cm="1">
        <f t="array" ref="AV322">SUMPRODUCT(AC322:AN322*AR322/12)</f>
        <v>1592.8717420000005</v>
      </c>
      <c r="AW322" s="21">
        <f>+AV322-AU322</f>
        <v>100.16691747368486</v>
      </c>
      <c r="AX322" s="26">
        <v>0.70174700000000001</v>
      </c>
      <c r="AY322" s="21">
        <f>+AX322*AW322</f>
        <v>70.291833836405928</v>
      </c>
      <c r="AZ322" s="21">
        <f t="shared" ref="AZ322:AZ323" si="663">(AC322*AS322*12+AD322*AS322*11+AE322*AS322*10+AF322*AS322*9+AG322*AS322*8+AH322*AS322*7+AI322*AS322*6+AJ322*AS322*5+AK322*AS322*4+AL322*AS322*3+AM322*AS322*2+AN322*AS322*1)/12/13*AX322+X322*AX322</f>
        <v>105.43775075460864</v>
      </c>
      <c r="BA322" s="1"/>
      <c r="BB322" s="24">
        <v>103433.23</v>
      </c>
      <c r="BC322" s="21">
        <v>103433.23</v>
      </c>
      <c r="BD322" s="21">
        <v>103433.23</v>
      </c>
      <c r="BE322" s="21">
        <v>103433.23</v>
      </c>
      <c r="BF322" s="21">
        <v>103433.23</v>
      </c>
      <c r="BG322" s="21">
        <v>103433.23</v>
      </c>
      <c r="BH322" s="21">
        <v>103433.23</v>
      </c>
      <c r="BI322" s="21">
        <v>103433.23</v>
      </c>
      <c r="BJ322" s="21">
        <v>103433.23</v>
      </c>
      <c r="BK322" s="21">
        <v>103433.23</v>
      </c>
      <c r="BL322" s="21">
        <v>103433.23</v>
      </c>
      <c r="BM322" s="21">
        <v>103433.23</v>
      </c>
      <c r="BN322" s="21">
        <v>103433.23</v>
      </c>
      <c r="BP322" s="25">
        <v>1.4431578947368422E-2</v>
      </c>
      <c r="BQ322" s="4">
        <v>1.54E-2</v>
      </c>
      <c r="BR322" s="4">
        <f t="shared" ref="BR322:BR323" si="664">+BQ322-BP322</f>
        <v>9.6842105263157847E-4</v>
      </c>
      <c r="BT322" s="21" cm="1">
        <f t="array" ref="BT322">SUMPRODUCT(BB322:BM322*BP322/12)</f>
        <v>1492.7048245263156</v>
      </c>
      <c r="BU322" s="21" cm="1">
        <f t="array" ref="BU322">SUMPRODUCT(BB322:BM322*BQ322/12)</f>
        <v>1592.8717420000005</v>
      </c>
      <c r="BV322" s="21">
        <f>+BU322-BT322</f>
        <v>100.16691747368486</v>
      </c>
      <c r="BW322" s="26">
        <v>0.69923800000000003</v>
      </c>
      <c r="BX322" s="21">
        <f>+BW322*BV322</f>
        <v>70.040515040464456</v>
      </c>
      <c r="BY322" s="21">
        <f t="shared" ref="BY322:BY323" si="665">(BB322*BR322*12+BC322*BR322*11+BD322*BR322*10+BE322*BR322*9+BF322*BR322*8+BG322*BR322*7+BH322*BR322*6+BI322*BR322*5+BJ322*BR322*4+BK322*BR322*3+BL322*BR322*2+BM322*BR322*1)/12/13*BW322+(AW322*BW322)+(X322*BW322)</f>
        <v>175.10128760116089</v>
      </c>
      <c r="BZ322" s="1"/>
    </row>
    <row r="323" spans="1:78" s="21" customFormat="1" x14ac:dyDescent="0.2">
      <c r="A323" s="21">
        <f t="shared" si="523"/>
        <v>317</v>
      </c>
      <c r="B323" s="38" t="s">
        <v>279</v>
      </c>
      <c r="C323" s="22"/>
      <c r="D323" s="24">
        <v>-553.15634999999997</v>
      </c>
      <c r="E323" s="21">
        <v>-553.15634999999997</v>
      </c>
      <c r="F323" s="21">
        <v>-553.15634999999997</v>
      </c>
      <c r="G323" s="21">
        <v>-553.15634999999997</v>
      </c>
      <c r="H323" s="21">
        <v>-553.15634999999997</v>
      </c>
      <c r="I323" s="21">
        <v>-553.15634999999997</v>
      </c>
      <c r="J323" s="21">
        <v>-553.15634999999997</v>
      </c>
      <c r="K323" s="21">
        <v>-553.15634999999997</v>
      </c>
      <c r="L323" s="21">
        <v>-553.15634999999997</v>
      </c>
      <c r="M323" s="21">
        <v>-553.15634999999997</v>
      </c>
      <c r="N323" s="21">
        <v>-553.15634999999997</v>
      </c>
      <c r="O323" s="21">
        <v>-553.15634999999997</v>
      </c>
      <c r="P323" s="21">
        <v>-553.15634999999997</v>
      </c>
      <c r="R323" s="25">
        <v>1.4431578947368422E-2</v>
      </c>
      <c r="S323" s="4">
        <v>1.54E-2</v>
      </c>
      <c r="T323" s="4">
        <f t="shared" si="661"/>
        <v>9.6842105263157847E-4</v>
      </c>
      <c r="V323" s="21" cm="1">
        <f t="array" ref="V323">SUMPRODUCT(D323:O323*R323/12)</f>
        <v>-7.9829195352631581</v>
      </c>
      <c r="W323" s="21" cm="1">
        <f t="array" ref="W323">SUMPRODUCT(D323:O323*S323/12)</f>
        <v>-8.518607789999999</v>
      </c>
      <c r="X323" s="21">
        <f>+W323-V323</f>
        <v>-0.5356882547368409</v>
      </c>
      <c r="Y323" s="26">
        <v>0.70369199999999998</v>
      </c>
      <c r="Z323" s="21">
        <f>+Y323*X323</f>
        <v>-0.37695953935227705</v>
      </c>
      <c r="AA323" s="21">
        <f>(D323*T323*12+E323*T323*11+F323*T323*10+G323*T323*9+H323*T323*8+I323*T323*7+J323*T323*6+K323*T323*5+L323*T323*4+M323*T323*3+N323*T323*2+O323*T323*1)/12/13*Y323</f>
        <v>-0.18847976967613886</v>
      </c>
      <c r="AC323" s="24">
        <v>-553.15634999999997</v>
      </c>
      <c r="AD323" s="21">
        <v>-553.15634999999997</v>
      </c>
      <c r="AE323" s="21">
        <v>-553.15634999999997</v>
      </c>
      <c r="AF323" s="21">
        <v>-553.15634999999997</v>
      </c>
      <c r="AG323" s="21">
        <v>-553.15634999999997</v>
      </c>
      <c r="AH323" s="21">
        <v>-553.15634999999997</v>
      </c>
      <c r="AI323" s="21">
        <v>-553.15634999999997</v>
      </c>
      <c r="AJ323" s="21">
        <v>-553.15634999999997</v>
      </c>
      <c r="AK323" s="21">
        <v>-553.15634999999997</v>
      </c>
      <c r="AL323" s="21">
        <v>-553.15634999999997</v>
      </c>
      <c r="AM323" s="21">
        <v>-553.15634999999997</v>
      </c>
      <c r="AN323" s="21">
        <v>-553.15634999999997</v>
      </c>
      <c r="AO323" s="21">
        <v>-553.15634999999997</v>
      </c>
      <c r="AQ323" s="25">
        <v>1.4431578947368422E-2</v>
      </c>
      <c r="AR323" s="4">
        <v>1.54E-2</v>
      </c>
      <c r="AS323" s="4">
        <f t="shared" si="662"/>
        <v>9.6842105263157847E-4</v>
      </c>
      <c r="AU323" s="21" cm="1">
        <f t="array" ref="AU323">SUMPRODUCT(AC323:AN323*AQ323/12)</f>
        <v>-7.9829195352631581</v>
      </c>
      <c r="AV323" s="21" cm="1">
        <f t="array" ref="AV323">SUMPRODUCT(AC323:AN323*AR323/12)</f>
        <v>-8.518607789999999</v>
      </c>
      <c r="AW323" s="21">
        <f>+AV323-AU323</f>
        <v>-0.5356882547368409</v>
      </c>
      <c r="AX323" s="26">
        <v>0.70174700000000001</v>
      </c>
      <c r="AY323" s="21">
        <f>+AX323*AW323</f>
        <v>-0.37591762569681392</v>
      </c>
      <c r="AZ323" s="21">
        <f t="shared" si="663"/>
        <v>-0.56387643854522118</v>
      </c>
      <c r="BA323" s="1"/>
      <c r="BB323" s="24">
        <v>-553.15634999999997</v>
      </c>
      <c r="BC323" s="21">
        <v>-553.15634999999997</v>
      </c>
      <c r="BD323" s="21">
        <v>-553.15634999999997</v>
      </c>
      <c r="BE323" s="21">
        <v>-553.15634999999997</v>
      </c>
      <c r="BF323" s="21">
        <v>-553.15634999999997</v>
      </c>
      <c r="BG323" s="21">
        <v>-553.15634999999997</v>
      </c>
      <c r="BH323" s="21">
        <v>-553.15634999999997</v>
      </c>
      <c r="BI323" s="21">
        <v>-553.15634999999997</v>
      </c>
      <c r="BJ323" s="21">
        <v>-553.15634999999997</v>
      </c>
      <c r="BK323" s="21">
        <v>-553.15634999999997</v>
      </c>
      <c r="BL323" s="21">
        <v>-553.15634999999997</v>
      </c>
      <c r="BM323" s="21">
        <v>-553.15634999999997</v>
      </c>
      <c r="BN323" s="21">
        <v>-553.15634999999997</v>
      </c>
      <c r="BP323" s="25">
        <v>1.4431578947368422E-2</v>
      </c>
      <c r="BQ323" s="4">
        <v>1.54E-2</v>
      </c>
      <c r="BR323" s="4">
        <f t="shared" si="664"/>
        <v>9.6842105263157847E-4</v>
      </c>
      <c r="BT323" s="21" cm="1">
        <f t="array" ref="BT323">SUMPRODUCT(BB323:BM323*BP323/12)</f>
        <v>-7.9829195352631581</v>
      </c>
      <c r="BU323" s="21" cm="1">
        <f t="array" ref="BU323">SUMPRODUCT(BB323:BM323*BQ323/12)</f>
        <v>-8.518607789999999</v>
      </c>
      <c r="BV323" s="21">
        <f>+BU323-BT323</f>
        <v>-0.5356882547368409</v>
      </c>
      <c r="BW323" s="26">
        <v>0.69923800000000003</v>
      </c>
      <c r="BX323" s="21">
        <f>+BW323*BV323</f>
        <v>-0.37457358386567918</v>
      </c>
      <c r="BY323" s="21">
        <f t="shared" si="665"/>
        <v>-0.93643395966419829</v>
      </c>
      <c r="BZ323" s="1"/>
    </row>
    <row r="324" spans="1:78" s="21" customFormat="1" x14ac:dyDescent="0.2">
      <c r="A324" s="21">
        <f t="shared" si="523"/>
        <v>318</v>
      </c>
      <c r="B324" s="40" t="s">
        <v>280</v>
      </c>
      <c r="C324" s="22"/>
      <c r="D324" s="27">
        <f>SUBTOTAL(9,D322:D323)</f>
        <v>102880.07364999999</v>
      </c>
      <c r="E324" s="28">
        <f t="shared" ref="E324:P324" si="666">SUBTOTAL(9,E322:E323)</f>
        <v>102880.07364999999</v>
      </c>
      <c r="F324" s="28">
        <f t="shared" si="666"/>
        <v>102880.07364999999</v>
      </c>
      <c r="G324" s="28">
        <f t="shared" si="666"/>
        <v>102880.07364999999</v>
      </c>
      <c r="H324" s="28">
        <f t="shared" si="666"/>
        <v>102880.07364999999</v>
      </c>
      <c r="I324" s="28">
        <f t="shared" si="666"/>
        <v>102880.07364999999</v>
      </c>
      <c r="J324" s="28">
        <f t="shared" si="666"/>
        <v>102880.07364999999</v>
      </c>
      <c r="K324" s="28">
        <f t="shared" si="666"/>
        <v>102880.07364999999</v>
      </c>
      <c r="L324" s="28">
        <f t="shared" si="666"/>
        <v>102880.07364999999</v>
      </c>
      <c r="M324" s="28">
        <f t="shared" si="666"/>
        <v>102880.07364999999</v>
      </c>
      <c r="N324" s="28">
        <f t="shared" si="666"/>
        <v>102880.07364999999</v>
      </c>
      <c r="O324" s="28">
        <f t="shared" si="666"/>
        <v>102880.07364999999</v>
      </c>
      <c r="P324" s="28">
        <f t="shared" si="666"/>
        <v>102880.07364999999</v>
      </c>
      <c r="R324" s="4"/>
      <c r="S324" s="4"/>
      <c r="T324" s="4"/>
      <c r="V324" s="28">
        <f t="shared" ref="V324:X324" si="667">SUBTOTAL(9,V322:V323)</f>
        <v>1484.7219049910525</v>
      </c>
      <c r="W324" s="28">
        <f t="shared" si="667"/>
        <v>1584.3531342100005</v>
      </c>
      <c r="X324" s="28">
        <f t="shared" si="667"/>
        <v>99.631229218948022</v>
      </c>
      <c r="Y324" s="26"/>
      <c r="Z324" s="28">
        <f>SUBTOTAL(9,Z322:Z323)</f>
        <v>70.109698951539968</v>
      </c>
      <c r="AA324" s="28">
        <f>SUBTOTAL(9,AA322:AA323)</f>
        <v>35.054849475769736</v>
      </c>
      <c r="AC324" s="27">
        <f>SUBTOTAL(9,AC322:AC323)</f>
        <v>102880.07364999999</v>
      </c>
      <c r="AD324" s="28">
        <f t="shared" ref="AD324:AO324" si="668">SUBTOTAL(9,AD322:AD323)</f>
        <v>102880.07364999999</v>
      </c>
      <c r="AE324" s="28">
        <f t="shared" si="668"/>
        <v>102880.07364999999</v>
      </c>
      <c r="AF324" s="28">
        <f t="shared" si="668"/>
        <v>102880.07364999999</v>
      </c>
      <c r="AG324" s="28">
        <f t="shared" si="668"/>
        <v>102880.07364999999</v>
      </c>
      <c r="AH324" s="28">
        <f t="shared" si="668"/>
        <v>102880.07364999999</v>
      </c>
      <c r="AI324" s="28">
        <f t="shared" si="668"/>
        <v>102880.07364999999</v>
      </c>
      <c r="AJ324" s="28">
        <f t="shared" si="668"/>
        <v>102880.07364999999</v>
      </c>
      <c r="AK324" s="28">
        <f t="shared" si="668"/>
        <v>102880.07364999999</v>
      </c>
      <c r="AL324" s="28">
        <f t="shared" si="668"/>
        <v>102880.07364999999</v>
      </c>
      <c r="AM324" s="28">
        <f t="shared" si="668"/>
        <v>102880.07364999999</v>
      </c>
      <c r="AN324" s="28">
        <f t="shared" si="668"/>
        <v>102880.07364999999</v>
      </c>
      <c r="AO324" s="28">
        <f t="shared" si="668"/>
        <v>102880.07364999999</v>
      </c>
      <c r="AQ324" s="4"/>
      <c r="AR324" s="4"/>
      <c r="AS324" s="4"/>
      <c r="AU324" s="28">
        <f t="shared" ref="AU324:AW324" si="669">SUBTOTAL(9,AU322:AU323)</f>
        <v>1484.7219049910525</v>
      </c>
      <c r="AV324" s="28">
        <f t="shared" si="669"/>
        <v>1584.3531342100005</v>
      </c>
      <c r="AW324" s="28">
        <f t="shared" si="669"/>
        <v>99.631229218948022</v>
      </c>
      <c r="AX324" s="26"/>
      <c r="AY324" s="28">
        <f>SUBTOTAL(9,AY322:AY323)</f>
        <v>69.915916210709113</v>
      </c>
      <c r="AZ324" s="28">
        <f>SUBTOTAL(9,AZ322:AZ323)</f>
        <v>104.87387431606342</v>
      </c>
      <c r="BA324" s="1"/>
      <c r="BB324" s="27">
        <f>SUBTOTAL(9,BB322:BB323)</f>
        <v>102880.07364999999</v>
      </c>
      <c r="BC324" s="28">
        <f t="shared" ref="BC324:BN324" si="670">SUBTOTAL(9,BC322:BC323)</f>
        <v>102880.07364999999</v>
      </c>
      <c r="BD324" s="28">
        <f t="shared" si="670"/>
        <v>102880.07364999999</v>
      </c>
      <c r="BE324" s="28">
        <f t="shared" si="670"/>
        <v>102880.07364999999</v>
      </c>
      <c r="BF324" s="28">
        <f t="shared" si="670"/>
        <v>102880.07364999999</v>
      </c>
      <c r="BG324" s="28">
        <f t="shared" si="670"/>
        <v>102880.07364999999</v>
      </c>
      <c r="BH324" s="28">
        <f t="shared" si="670"/>
        <v>102880.07364999999</v>
      </c>
      <c r="BI324" s="28">
        <f t="shared" si="670"/>
        <v>102880.07364999999</v>
      </c>
      <c r="BJ324" s="28">
        <f t="shared" si="670"/>
        <v>102880.07364999999</v>
      </c>
      <c r="BK324" s="28">
        <f t="shared" si="670"/>
        <v>102880.07364999999</v>
      </c>
      <c r="BL324" s="28">
        <f t="shared" si="670"/>
        <v>102880.07364999999</v>
      </c>
      <c r="BM324" s="28">
        <f t="shared" si="670"/>
        <v>102880.07364999999</v>
      </c>
      <c r="BN324" s="28">
        <f t="shared" si="670"/>
        <v>102880.07364999999</v>
      </c>
      <c r="BP324" s="4"/>
      <c r="BQ324" s="4"/>
      <c r="BR324" s="4"/>
      <c r="BT324" s="28">
        <f t="shared" ref="BT324:BV324" si="671">SUBTOTAL(9,BT322:BT323)</f>
        <v>1484.7219049910525</v>
      </c>
      <c r="BU324" s="28">
        <f t="shared" si="671"/>
        <v>1584.3531342100005</v>
      </c>
      <c r="BV324" s="28">
        <f t="shared" si="671"/>
        <v>99.631229218948022</v>
      </c>
      <c r="BW324" s="26"/>
      <c r="BX324" s="28">
        <f>SUBTOTAL(9,BX322:BX323)</f>
        <v>69.665941456598773</v>
      </c>
      <c r="BY324" s="28">
        <f>SUBTOTAL(9,BY322:BY323)</f>
        <v>174.16485364149671</v>
      </c>
      <c r="BZ324" s="1"/>
    </row>
    <row r="325" spans="1:78" s="21" customFormat="1" x14ac:dyDescent="0.2">
      <c r="A325" s="21">
        <f t="shared" si="523"/>
        <v>319</v>
      </c>
      <c r="B325" s="1"/>
      <c r="C325" s="22"/>
      <c r="D325" s="24"/>
      <c r="R325" s="25"/>
      <c r="S325" s="4"/>
      <c r="T325" s="4"/>
      <c r="Y325" s="26"/>
      <c r="AC325" s="24"/>
      <c r="AQ325" s="25"/>
      <c r="AR325" s="4"/>
      <c r="AS325" s="4"/>
      <c r="AX325" s="26"/>
      <c r="BA325" s="1"/>
      <c r="BB325" s="24"/>
      <c r="BP325" s="25"/>
      <c r="BQ325" s="4"/>
      <c r="BR325" s="4"/>
      <c r="BW325" s="26"/>
      <c r="BZ325" s="1"/>
    </row>
    <row r="326" spans="1:78" s="21" customFormat="1" x14ac:dyDescent="0.2">
      <c r="A326" s="21">
        <f t="shared" si="523"/>
        <v>320</v>
      </c>
      <c r="B326" s="41" t="s">
        <v>281</v>
      </c>
      <c r="C326" s="22"/>
      <c r="D326" s="24">
        <v>82654.789738889449</v>
      </c>
      <c r="E326" s="21">
        <v>82655.759105746896</v>
      </c>
      <c r="F326" s="21">
        <v>82656.728360609108</v>
      </c>
      <c r="G326" s="21">
        <v>82690.038213817563</v>
      </c>
      <c r="H326" s="21">
        <v>82690.992984020064</v>
      </c>
      <c r="I326" s="21">
        <v>82691.947604503337</v>
      </c>
      <c r="J326" s="21">
        <v>82724.421369049203</v>
      </c>
      <c r="K326" s="21">
        <v>82725.443922485443</v>
      </c>
      <c r="L326" s="21">
        <v>82726.466292339624</v>
      </c>
      <c r="M326" s="21">
        <v>82775.241219757241</v>
      </c>
      <c r="N326" s="21">
        <v>82776.240134400388</v>
      </c>
      <c r="O326" s="21">
        <v>82777.238877173018</v>
      </c>
      <c r="P326" s="21">
        <v>83095.098234089921</v>
      </c>
      <c r="Q326" s="4"/>
      <c r="R326" s="4">
        <f t="shared" ref="R326:T330" si="672">+R$331</f>
        <v>1.8139534883720932E-2</v>
      </c>
      <c r="S326" s="4">
        <f t="shared" si="672"/>
        <v>2.07E-2</v>
      </c>
      <c r="T326" s="4">
        <f t="shared" si="672"/>
        <v>2.5604651162790676E-3</v>
      </c>
      <c r="V326" s="21" cm="1">
        <f t="array" ref="V326">SUMPRODUCT(D326:O326*R326/12)</f>
        <v>1500.3591862437545</v>
      </c>
      <c r="W326" s="21" cm="1">
        <f t="array" ref="W326">SUMPRODUCT(D326:O326*S326/12)</f>
        <v>1712.140655994315</v>
      </c>
      <c r="X326" s="21">
        <f t="shared" ref="X326:X331" si="673">+W326-V326</f>
        <v>211.78146975056052</v>
      </c>
      <c r="Y326" s="26">
        <v>0.99999799999999994</v>
      </c>
      <c r="Z326" s="21">
        <f>+Y326*X326</f>
        <v>211.781046187621</v>
      </c>
      <c r="AA326" s="21">
        <f>(D326*T326*12+E326*T326*11+F326*T326*10+G326*T326*9+H326*T326*8+I326*T326*7+J326*T326*6+K326*T326*5+L326*T326*4+M326*T326*3+N326*T326*2+O326*T326*1)/12/13*Y326</f>
        <v>105.86115308495287</v>
      </c>
      <c r="AC326" s="24">
        <v>83095.098234089921</v>
      </c>
      <c r="AD326" s="21">
        <v>83095.881857992907</v>
      </c>
      <c r="AE326" s="21">
        <v>83096.665438732656</v>
      </c>
      <c r="AF326" s="21">
        <v>83112.855018418952</v>
      </c>
      <c r="AG326" s="21">
        <v>83113.633391054813</v>
      </c>
      <c r="AH326" s="21">
        <v>83114.411705262333</v>
      </c>
      <c r="AI326" s="21">
        <v>83128.02071474331</v>
      </c>
      <c r="AJ326" s="21">
        <v>83128.792726120315</v>
      </c>
      <c r="AK326" s="21">
        <v>83129.564685453355</v>
      </c>
      <c r="AL326" s="21">
        <v>83153.609296175258</v>
      </c>
      <c r="AM326" s="21">
        <v>83154.371931829199</v>
      </c>
      <c r="AN326" s="21">
        <v>83155.134519526924</v>
      </c>
      <c r="AO326" s="21">
        <v>83180.253360295363</v>
      </c>
      <c r="AP326" s="4"/>
      <c r="AQ326" s="4">
        <f t="shared" ref="AQ326:AS330" si="674">+AQ$331</f>
        <v>1.8139534883720932E-2</v>
      </c>
      <c r="AR326" s="4">
        <f t="shared" si="674"/>
        <v>2.07E-2</v>
      </c>
      <c r="AS326" s="4">
        <f t="shared" si="674"/>
        <v>2.5604651162790676E-3</v>
      </c>
      <c r="AU326" s="21" cm="1">
        <f t="array" ref="AU326">SUMPRODUCT(AC326:AN326*AQ326/12)</f>
        <v>1507.8156411339769</v>
      </c>
      <c r="AV326" s="21" cm="1">
        <f t="array" ref="AV326">SUMPRODUCT(AC326:AN326*AR326/12)</f>
        <v>1720.6496181709647</v>
      </c>
      <c r="AW326" s="21">
        <f>+AV326-AU326</f>
        <v>212.83397703698779</v>
      </c>
      <c r="AX326" s="26">
        <v>0.99999799999999994</v>
      </c>
      <c r="AY326" s="21">
        <f>+AX326*AW326</f>
        <v>212.8335513690337</v>
      </c>
      <c r="AZ326" s="21">
        <f t="shared" ref="AZ326:AZ329" si="675">(AC326*AS326*12+AD326*AS326*11+AE326*AS326*10+AF326*AS326*9+AG326*AS326*8+AH326*AS326*7+AI326*AS326*6+AJ326*AS326*5+AK326*AS326*4+AL326*AS326*3+AM326*AS326*2+AN326*AS326*1)/12/13*AX326+X326*AX326</f>
        <v>318.18364043490715</v>
      </c>
      <c r="BA326" s="1"/>
      <c r="BB326" s="24">
        <v>83180.253360295363</v>
      </c>
      <c r="BC326" s="21">
        <v>83180.731748282284</v>
      </c>
      <c r="BD326" s="21">
        <v>83181.394166594531</v>
      </c>
      <c r="BE326" s="21">
        <v>83193.480566938</v>
      </c>
      <c r="BF326" s="21">
        <v>83194.058018384094</v>
      </c>
      <c r="BG326" s="21">
        <v>83194.639936505802</v>
      </c>
      <c r="BH326" s="21">
        <v>83203.338168266666</v>
      </c>
      <c r="BI326" s="21">
        <v>83204.144815628941</v>
      </c>
      <c r="BJ326" s="21">
        <v>83204.988165256145</v>
      </c>
      <c r="BK326" s="21">
        <v>83221.589663495834</v>
      </c>
      <c r="BL326" s="21">
        <v>83222.400968893067</v>
      </c>
      <c r="BM326" s="21">
        <v>83223.28580538962</v>
      </c>
      <c r="BN326" s="21">
        <v>85332.064750682286</v>
      </c>
      <c r="BO326" s="4"/>
      <c r="BP326" s="4">
        <f t="shared" ref="BP326:BR330" si="676">+BP$331</f>
        <v>1.8139534883720932E-2</v>
      </c>
      <c r="BQ326" s="4">
        <f t="shared" si="676"/>
        <v>2.07E-2</v>
      </c>
      <c r="BR326" s="4">
        <f t="shared" si="676"/>
        <v>2.5604651162790676E-3</v>
      </c>
      <c r="BT326" s="21" cm="1">
        <f t="array" ref="BT326">SUMPRODUCT(BB326:BM326*BP326/12)</f>
        <v>1509.2158104640807</v>
      </c>
      <c r="BU326" s="21" cm="1">
        <f t="array" ref="BU326">SUMPRODUCT(BB326:BM326*BQ326/12)</f>
        <v>1722.2474267872799</v>
      </c>
      <c r="BV326" s="21">
        <f t="shared" ref="BV326:BV331" si="677">+BU326-BT326</f>
        <v>213.03161632319916</v>
      </c>
      <c r="BW326" s="26">
        <v>0.99999799999999994</v>
      </c>
      <c r="BX326" s="21">
        <f>+BW326*BV326</f>
        <v>213.03119025996651</v>
      </c>
      <c r="BY326" s="21">
        <f t="shared" ref="BY326:BY330" si="678">(BB326*BR326*12+BC326*BR326*11+BD326*BR326*10+BE326*BR326*9+BF326*BR326*8+BG326*BR326*7+BH326*BR326*6+BI326*BR326*5+BJ326*BR326*4+BK326*BR326*3+BL326*BR326*2+BM326*BR326*1)/12/13*BW326+(AW326*BW326)+(X326*BW326)</f>
        <v>531.12012938150065</v>
      </c>
      <c r="BZ326" s="1"/>
    </row>
    <row r="327" spans="1:78" s="21" customFormat="1" x14ac:dyDescent="0.2">
      <c r="A327" s="21">
        <f t="shared" ref="A327:A390" si="679">+A326+1</f>
        <v>321</v>
      </c>
      <c r="B327" s="41" t="s">
        <v>282</v>
      </c>
      <c r="C327" s="22"/>
      <c r="D327" s="24">
        <v>5084.7416036803679</v>
      </c>
      <c r="E327" s="21">
        <v>5084.8012370059723</v>
      </c>
      <c r="F327" s="21">
        <v>5084.8608634418752</v>
      </c>
      <c r="G327" s="21">
        <v>5086.9100126437133</v>
      </c>
      <c r="H327" s="21">
        <v>5086.9687480150815</v>
      </c>
      <c r="I327" s="21">
        <v>5087.0274741760486</v>
      </c>
      <c r="J327" s="21">
        <v>5089.0251890348745</v>
      </c>
      <c r="K327" s="21">
        <v>5089.0880942822987</v>
      </c>
      <c r="L327" s="21">
        <v>5089.1509882361552</v>
      </c>
      <c r="M327" s="21">
        <v>5092.1515149260222</v>
      </c>
      <c r="N327" s="21">
        <v>5092.2129659666762</v>
      </c>
      <c r="O327" s="21">
        <v>5092.2744064342332</v>
      </c>
      <c r="P327" s="21">
        <v>5111.8284177787691</v>
      </c>
      <c r="Q327" s="4"/>
      <c r="R327" s="4">
        <f t="shared" si="672"/>
        <v>1.8139534883720932E-2</v>
      </c>
      <c r="S327" s="4">
        <f t="shared" si="672"/>
        <v>2.07E-2</v>
      </c>
      <c r="T327" s="4">
        <f t="shared" si="672"/>
        <v>2.5604651162790676E-3</v>
      </c>
      <c r="V327" s="21" cm="1">
        <f t="array" ref="V327">SUMPRODUCT(D327:O327*R327/12)</f>
        <v>92.298810496739918</v>
      </c>
      <c r="W327" s="21" cm="1">
        <f t="array" ref="W327">SUMPRODUCT(D327:O327*S327/12)</f>
        <v>105.32714259377971</v>
      </c>
      <c r="X327" s="21">
        <f t="shared" si="673"/>
        <v>13.028332097039794</v>
      </c>
      <c r="Y327" s="26">
        <v>0.95212000000000008</v>
      </c>
      <c r="Z327" s="21">
        <f>+Y327*X327</f>
        <v>12.40453555623353</v>
      </c>
      <c r="AA327" s="21">
        <f>(D327*T327*12+E327*T327*11+F327*T327*10+G327*T327*9+H327*T327*8+I327*T327*7+J327*T327*6+K327*T327*5+L327*T327*4+M327*T327*3+N327*T327*2+O327*T327*1)/12/13*Y327</f>
        <v>6.2005475046280942</v>
      </c>
      <c r="AC327" s="24">
        <v>5111.8284177787691</v>
      </c>
      <c r="AD327" s="21">
        <v>5111.8766246046971</v>
      </c>
      <c r="AE327" s="21">
        <v>5111.9248287753198</v>
      </c>
      <c r="AF327" s="21">
        <v>5112.9207762532214</v>
      </c>
      <c r="AG327" s="21">
        <v>5112.9686600327004</v>
      </c>
      <c r="AH327" s="21">
        <v>5113.0165402177963</v>
      </c>
      <c r="AI327" s="21">
        <v>5113.8537366695846</v>
      </c>
      <c r="AJ327" s="21">
        <v>5113.9012291183535</v>
      </c>
      <c r="AK327" s="21">
        <v>5113.9487183654928</v>
      </c>
      <c r="AL327" s="21">
        <v>5115.4278901457137</v>
      </c>
      <c r="AM327" s="21">
        <v>5115.4748058205387</v>
      </c>
      <c r="AN327" s="21">
        <v>5115.521718545202</v>
      </c>
      <c r="AO327" s="21">
        <v>5117.0669746047106</v>
      </c>
      <c r="AP327" s="4"/>
      <c r="AQ327" s="4">
        <f t="shared" si="674"/>
        <v>1.8139534883720932E-2</v>
      </c>
      <c r="AR327" s="4">
        <f t="shared" si="674"/>
        <v>2.07E-2</v>
      </c>
      <c r="AS327" s="4">
        <f t="shared" si="674"/>
        <v>2.5604651162790676E-3</v>
      </c>
      <c r="AU327" s="21" cm="1">
        <f t="array" ref="AU327">SUMPRODUCT(AC327:AN327*AQ327/12)</f>
        <v>92.757515267704193</v>
      </c>
      <c r="AV327" s="21" cm="1">
        <f t="array" ref="AV327">SUMPRODUCT(AC327:AN327*AR327/12)</f>
        <v>105.85059530741474</v>
      </c>
      <c r="AW327" s="21">
        <f t="shared" ref="AW327:AW331" si="680">+AV327-AU327</f>
        <v>13.093080039710543</v>
      </c>
      <c r="AX327" s="26">
        <v>0.95239800000000008</v>
      </c>
      <c r="AY327" s="21">
        <f>+AX327*AW327</f>
        <v>12.469823243660242</v>
      </c>
      <c r="AZ327" s="21">
        <f t="shared" si="675"/>
        <v>18.642238170278027</v>
      </c>
      <c r="BA327" s="1"/>
      <c r="BB327" s="24">
        <v>5117.0669746047106</v>
      </c>
      <c r="BC327" s="21">
        <v>5117.0964039857254</v>
      </c>
      <c r="BD327" s="21">
        <v>5117.1371545092206</v>
      </c>
      <c r="BE327" s="21">
        <v>5117.8806833822518</v>
      </c>
      <c r="BF327" s="21">
        <v>5117.9162069302665</v>
      </c>
      <c r="BG327" s="21">
        <v>5117.952005258383</v>
      </c>
      <c r="BH327" s="21">
        <v>5118.4871014222308</v>
      </c>
      <c r="BI327" s="21">
        <v>5118.5367246009409</v>
      </c>
      <c r="BJ327" s="21">
        <v>5118.5886056225909</v>
      </c>
      <c r="BK327" s="21">
        <v>5119.6098934275615</v>
      </c>
      <c r="BL327" s="21">
        <v>5119.6598031583781</v>
      </c>
      <c r="BM327" s="21">
        <v>5119.7142363613502</v>
      </c>
      <c r="BN327" s="21">
        <v>5249.441697649052</v>
      </c>
      <c r="BO327" s="4"/>
      <c r="BP327" s="4">
        <f t="shared" si="676"/>
        <v>1.8139534883720932E-2</v>
      </c>
      <c r="BQ327" s="4">
        <f t="shared" si="676"/>
        <v>2.07E-2</v>
      </c>
      <c r="BR327" s="4">
        <f t="shared" si="676"/>
        <v>2.5604651162790676E-3</v>
      </c>
      <c r="BT327" s="21" cm="1">
        <f t="array" ref="BT327">SUMPRODUCT(BB327:BM327*BP327/12)</f>
        <v>92.84365061772408</v>
      </c>
      <c r="BU327" s="21" cm="1">
        <f t="array" ref="BU327">SUMPRODUCT(BB327:BM327*BQ327/12)</f>
        <v>105.94888899337973</v>
      </c>
      <c r="BV327" s="21">
        <f t="shared" si="677"/>
        <v>13.105238375655645</v>
      </c>
      <c r="BW327" s="26">
        <v>0.95239800000000008</v>
      </c>
      <c r="BX327" s="21">
        <f>+BW327*BV327</f>
        <v>12.481402818497687</v>
      </c>
      <c r="BY327" s="21">
        <f t="shared" si="678"/>
        <v>31.118092480887274</v>
      </c>
      <c r="BZ327" s="1"/>
    </row>
    <row r="328" spans="1:78" s="21" customFormat="1" x14ac:dyDescent="0.2">
      <c r="A328" s="21">
        <f t="shared" si="679"/>
        <v>322</v>
      </c>
      <c r="B328" s="41" t="s">
        <v>283</v>
      </c>
      <c r="C328" s="22"/>
      <c r="D328" s="24">
        <v>48933.947266476462</v>
      </c>
      <c r="E328" s="21">
        <v>48934.52115876793</v>
      </c>
      <c r="F328" s="21">
        <v>48935.094984755087</v>
      </c>
      <c r="G328" s="21">
        <v>48954.815349485376</v>
      </c>
      <c r="H328" s="21">
        <v>48955.380600148877</v>
      </c>
      <c r="I328" s="21">
        <v>48955.9457621744</v>
      </c>
      <c r="J328" s="21">
        <v>48975.171139032187</v>
      </c>
      <c r="K328" s="21">
        <v>48975.776519265855</v>
      </c>
      <c r="L328" s="21">
        <v>48976.381790813823</v>
      </c>
      <c r="M328" s="21">
        <v>49005.257912012836</v>
      </c>
      <c r="N328" s="21">
        <v>49005.849297419845</v>
      </c>
      <c r="O328" s="21">
        <v>49006.440581074712</v>
      </c>
      <c r="P328" s="21">
        <v>49194.62221045958</v>
      </c>
      <c r="Q328" s="4"/>
      <c r="R328" s="4">
        <f t="shared" si="672"/>
        <v>1.8139534883720932E-2</v>
      </c>
      <c r="S328" s="4">
        <f t="shared" si="672"/>
        <v>2.07E-2</v>
      </c>
      <c r="T328" s="4">
        <f t="shared" si="672"/>
        <v>2.5604651162790676E-3</v>
      </c>
      <c r="V328" s="21" cm="1">
        <f t="array" ref="V328">SUMPRODUCT(D328:O328*R328/12)</f>
        <v>888.2546012440182</v>
      </c>
      <c r="W328" s="21" cm="1">
        <f t="array" ref="W328">SUMPRODUCT(D328:O328*S328/12)</f>
        <v>1013.6351545734623</v>
      </c>
      <c r="X328" s="21">
        <f t="shared" si="673"/>
        <v>125.38055332944407</v>
      </c>
      <c r="Y328" s="26">
        <v>0.97631600000000007</v>
      </c>
      <c r="Z328" s="21">
        <f>+Y328*X328</f>
        <v>122.41104030438953</v>
      </c>
      <c r="AA328" s="21">
        <f>(D328*T328*12+E328*T328*11+F328*T328*10+G328*T328*9+H328*T328*8+I328*T328*7+J328*T328*6+K328*T328*5+L328*T328*4+M328*T328*3+N328*T328*2+O328*T328*1)/12/13*Y328</f>
        <v>61.188544065794503</v>
      </c>
      <c r="AC328" s="24">
        <v>49194.62221045958</v>
      </c>
      <c r="AD328" s="21">
        <v>49195.086137727027</v>
      </c>
      <c r="AE328" s="21">
        <v>49195.550039440648</v>
      </c>
      <c r="AF328" s="21">
        <v>49205.134723415256</v>
      </c>
      <c r="AG328" s="21">
        <v>49205.595541785704</v>
      </c>
      <c r="AH328" s="21">
        <v>49206.056325564932</v>
      </c>
      <c r="AI328" s="21">
        <v>49214.113239802988</v>
      </c>
      <c r="AJ328" s="21">
        <v>49214.57029213028</v>
      </c>
      <c r="AK328" s="21">
        <v>49215.027313646089</v>
      </c>
      <c r="AL328" s="21">
        <v>49229.262395688209</v>
      </c>
      <c r="AM328" s="21">
        <v>49229.713897325222</v>
      </c>
      <c r="AN328" s="21">
        <v>49230.165370570809</v>
      </c>
      <c r="AO328" s="21">
        <v>49245.036426845232</v>
      </c>
      <c r="AP328" s="4"/>
      <c r="AQ328" s="4">
        <f t="shared" si="674"/>
        <v>1.8139534883720932E-2</v>
      </c>
      <c r="AR328" s="4">
        <f t="shared" si="674"/>
        <v>2.07E-2</v>
      </c>
      <c r="AS328" s="4">
        <f t="shared" si="674"/>
        <v>2.5604651162790676E-3</v>
      </c>
      <c r="AU328" s="21" cm="1">
        <f t="array" ref="AU328">SUMPRODUCT(AC328:AN328*AQ328/12)</f>
        <v>892.66903108584165</v>
      </c>
      <c r="AV328" s="21" cm="1">
        <f t="array" ref="AV328">SUMPRODUCT(AC328:AN328*AR328/12)</f>
        <v>1018.6726981660354</v>
      </c>
      <c r="AW328" s="21">
        <f t="shared" si="680"/>
        <v>126.00366708019374</v>
      </c>
      <c r="AX328" s="26">
        <v>0.97645099999999996</v>
      </c>
      <c r="AY328" s="21">
        <f>+AX328*AW328</f>
        <v>123.03640672412224</v>
      </c>
      <c r="AZ328" s="21">
        <f t="shared" si="675"/>
        <v>183.93797193014811</v>
      </c>
      <c r="BA328" s="1"/>
      <c r="BB328" s="24">
        <v>49245.036426845232</v>
      </c>
      <c r="BC328" s="21">
        <v>49245.319645913354</v>
      </c>
      <c r="BD328" s="21">
        <v>49245.71181608113</v>
      </c>
      <c r="BE328" s="21">
        <v>49252.867303124498</v>
      </c>
      <c r="BF328" s="21">
        <v>49253.209170531096</v>
      </c>
      <c r="BG328" s="21">
        <v>49253.553682334605</v>
      </c>
      <c r="BH328" s="21">
        <v>49258.703278814653</v>
      </c>
      <c r="BI328" s="21">
        <v>49259.18083661393</v>
      </c>
      <c r="BJ328" s="21">
        <v>49259.680123180573</v>
      </c>
      <c r="BK328" s="21">
        <v>49269.508674459597</v>
      </c>
      <c r="BL328" s="21">
        <v>49269.988989945858</v>
      </c>
      <c r="BM328" s="21">
        <v>49270.512837899478</v>
      </c>
      <c r="BN328" s="21">
        <v>50518.968953166266</v>
      </c>
      <c r="BO328" s="4"/>
      <c r="BP328" s="4">
        <f t="shared" si="676"/>
        <v>1.8139534883720932E-2</v>
      </c>
      <c r="BQ328" s="4">
        <f t="shared" si="676"/>
        <v>2.07E-2</v>
      </c>
      <c r="BR328" s="4">
        <f t="shared" si="676"/>
        <v>2.5604651162790676E-3</v>
      </c>
      <c r="BT328" s="21" cm="1">
        <f t="array" ref="BT328">SUMPRODUCT(BB328:BM328*BP328/12)</f>
        <v>893.49797049007816</v>
      </c>
      <c r="BU328" s="21" cm="1">
        <f t="array" ref="BU328">SUMPRODUCT(BB328:BM328*BQ328/12)</f>
        <v>1019.6186455554084</v>
      </c>
      <c r="BV328" s="21">
        <f t="shared" si="677"/>
        <v>126.12067506533026</v>
      </c>
      <c r="BW328" s="26">
        <v>0.97792299999999999</v>
      </c>
      <c r="BX328" s="21">
        <f>+BW328*BV328</f>
        <v>123.33630892191296</v>
      </c>
      <c r="BY328" s="21">
        <f t="shared" si="678"/>
        <v>307.49673919628566</v>
      </c>
      <c r="BZ328" s="1"/>
    </row>
    <row r="329" spans="1:78" s="21" customFormat="1" x14ac:dyDescent="0.2">
      <c r="A329" s="21">
        <f t="shared" si="679"/>
        <v>323</v>
      </c>
      <c r="B329" s="41" t="s">
        <v>284</v>
      </c>
      <c r="C329" s="22"/>
      <c r="D329" s="24">
        <v>54367.328763215737</v>
      </c>
      <c r="E329" s="21">
        <v>54367.966377645556</v>
      </c>
      <c r="F329" s="21">
        <v>54368.60391840896</v>
      </c>
      <c r="G329" s="21">
        <v>54390.513934103874</v>
      </c>
      <c r="H329" s="21">
        <v>54391.141947382435</v>
      </c>
      <c r="I329" s="21">
        <v>54391.769862181107</v>
      </c>
      <c r="J329" s="21">
        <v>54413.129929018389</v>
      </c>
      <c r="K329" s="21">
        <v>54413.802527654494</v>
      </c>
      <c r="L329" s="21">
        <v>54414.475005536973</v>
      </c>
      <c r="M329" s="21">
        <v>54446.557387243985</v>
      </c>
      <c r="N329" s="21">
        <v>54447.214437137656</v>
      </c>
      <c r="O329" s="21">
        <v>54447.871373981143</v>
      </c>
      <c r="P329" s="21">
        <v>54656.947753130582</v>
      </c>
      <c r="Q329" s="4"/>
      <c r="R329" s="4">
        <f t="shared" si="672"/>
        <v>1.8139534883720932E-2</v>
      </c>
      <c r="S329" s="4">
        <f t="shared" si="672"/>
        <v>2.07E-2</v>
      </c>
      <c r="T329" s="4">
        <f t="shared" si="672"/>
        <v>2.5604651162790676E-3</v>
      </c>
      <c r="V329" s="21" cm="1">
        <f t="array" ref="V329">SUMPRODUCT(D329:O329*R329/12)</f>
        <v>986.88196290995756</v>
      </c>
      <c r="W329" s="21" cm="1">
        <f t="array" ref="W329">SUMPRODUCT(D329:O329*S329/12)</f>
        <v>1126.1841476745549</v>
      </c>
      <c r="X329" s="21">
        <f t="shared" si="673"/>
        <v>139.30218476459731</v>
      </c>
      <c r="Y329" s="26">
        <v>0.99999799999999994</v>
      </c>
      <c r="Z329" s="21">
        <f>+Y329*X329</f>
        <v>139.30190616022779</v>
      </c>
      <c r="AA329" s="21">
        <f>(D329*T329*12+E329*T329*11+F329*T329*10+G329*T329*9+H329*T329*8+I329*T329*7+J329*T329*6+K329*T329*5+L329*T329*4+M329*T329*3+N329*T329*2+O329*T329*1)/12/13*Y329</f>
        <v>69.631634551419197</v>
      </c>
      <c r="AC329" s="24">
        <v>54656.947753130582</v>
      </c>
      <c r="AD329" s="21">
        <v>54657.463192568452</v>
      </c>
      <c r="AE329" s="21">
        <v>54657.978603615113</v>
      </c>
      <c r="AF329" s="21">
        <v>54668.627523104507</v>
      </c>
      <c r="AG329" s="21">
        <v>54669.139508448956</v>
      </c>
      <c r="AH329" s="21">
        <v>54669.651455361345</v>
      </c>
      <c r="AI329" s="21">
        <v>54678.602969180822</v>
      </c>
      <c r="AJ329" s="21">
        <v>54679.110770319458</v>
      </c>
      <c r="AK329" s="21">
        <v>54679.618537225455</v>
      </c>
      <c r="AL329" s="21">
        <v>54695.434211794709</v>
      </c>
      <c r="AM329" s="21">
        <v>54695.935845922089</v>
      </c>
      <c r="AN329" s="21">
        <v>54696.437448505611</v>
      </c>
      <c r="AO329" s="21">
        <v>54712.959712714648</v>
      </c>
      <c r="AP329" s="4"/>
      <c r="AQ329" s="4">
        <f t="shared" si="674"/>
        <v>1.8139534883720932E-2</v>
      </c>
      <c r="AR329" s="4">
        <f t="shared" si="674"/>
        <v>2.07E-2</v>
      </c>
      <c r="AS329" s="4">
        <f t="shared" si="674"/>
        <v>2.5604651162790676E-3</v>
      </c>
      <c r="AU329" s="21" cm="1">
        <f t="array" ref="AU329">SUMPRODUCT(AC329:AN329*AQ329/12)</f>
        <v>991.78654902898859</v>
      </c>
      <c r="AV329" s="21" cm="1">
        <f t="array" ref="AV329">SUMPRODUCT(AC329:AN329*AR329/12)</f>
        <v>1131.7810349880806</v>
      </c>
      <c r="AW329" s="21">
        <f t="shared" si="680"/>
        <v>139.994485959092</v>
      </c>
      <c r="AX329" s="26">
        <v>0.99999799999999994</v>
      </c>
      <c r="AY329" s="21">
        <f>+AX329*AW329</f>
        <v>139.99420597012008</v>
      </c>
      <c r="AZ329" s="21">
        <f t="shared" si="675"/>
        <v>209.289681109215</v>
      </c>
      <c r="BA329" s="1"/>
      <c r="BB329" s="24">
        <v>54712.959712714648</v>
      </c>
      <c r="BC329" s="21">
        <v>54713.274379015827</v>
      </c>
      <c r="BD329" s="21">
        <v>54713.710093803493</v>
      </c>
      <c r="BE329" s="21">
        <v>54721.660090447527</v>
      </c>
      <c r="BF329" s="21">
        <v>54722.039917106245</v>
      </c>
      <c r="BG329" s="21">
        <v>54722.422681782511</v>
      </c>
      <c r="BH329" s="21">
        <v>54728.144063777378</v>
      </c>
      <c r="BI329" s="21">
        <v>54728.674647213367</v>
      </c>
      <c r="BJ329" s="21">
        <v>54729.229372070688</v>
      </c>
      <c r="BK329" s="21">
        <v>54740.149236673948</v>
      </c>
      <c r="BL329" s="21">
        <v>54740.68288399672</v>
      </c>
      <c r="BM329" s="21">
        <v>54741.264897414956</v>
      </c>
      <c r="BN329" s="21">
        <v>56128.343354330216</v>
      </c>
      <c r="BO329" s="4"/>
      <c r="BP329" s="4">
        <f t="shared" si="676"/>
        <v>1.8139534883720932E-2</v>
      </c>
      <c r="BQ329" s="4">
        <f t="shared" si="676"/>
        <v>2.07E-2</v>
      </c>
      <c r="BR329" s="4">
        <f t="shared" si="676"/>
        <v>2.5604651162790676E-3</v>
      </c>
      <c r="BT329" s="21" cm="1">
        <f t="array" ref="BT329">SUMPRODUCT(BB329:BM329*BP329/12)</f>
        <v>992.70752973118897</v>
      </c>
      <c r="BU329" s="21" cm="1">
        <f t="array" ref="BU329">SUMPRODUCT(BB329:BM329*BQ329/12)</f>
        <v>1132.8320156586296</v>
      </c>
      <c r="BV329" s="21">
        <f t="shared" si="677"/>
        <v>140.12448592744067</v>
      </c>
      <c r="BW329" s="26">
        <v>0.99999799999999994</v>
      </c>
      <c r="BX329" s="21">
        <f>+BW329*BV329</f>
        <v>140.1242056784688</v>
      </c>
      <c r="BY329" s="21">
        <f t="shared" si="678"/>
        <v>349.35159569173322</v>
      </c>
      <c r="BZ329" s="1"/>
    </row>
    <row r="330" spans="1:78" s="21" customFormat="1" x14ac:dyDescent="0.2">
      <c r="A330" s="21">
        <f t="shared" si="679"/>
        <v>324</v>
      </c>
      <c r="B330" s="41" t="s">
        <v>285</v>
      </c>
      <c r="C330" s="22"/>
      <c r="D330" s="24">
        <v>1987499.2471200256</v>
      </c>
      <c r="E330" s="21">
        <v>1987955.096532187</v>
      </c>
      <c r="F330" s="21">
        <v>1988411.1040156095</v>
      </c>
      <c r="G330" s="21">
        <v>2007666.058206785</v>
      </c>
      <c r="H330" s="21">
        <v>2008122.4442715554</v>
      </c>
      <c r="I330" s="21">
        <v>2008578.9639831155</v>
      </c>
      <c r="J330" s="21">
        <v>2027764.524085779</v>
      </c>
      <c r="K330" s="21">
        <v>2028283.7106478317</v>
      </c>
      <c r="L330" s="21">
        <v>2028803.0604415452</v>
      </c>
      <c r="M330" s="21">
        <v>2058206.4682966231</v>
      </c>
      <c r="N330" s="21">
        <v>2058726.1996788497</v>
      </c>
      <c r="O330" s="21">
        <v>2059246.0960318677</v>
      </c>
      <c r="P330" s="21">
        <v>2273305.5611095387</v>
      </c>
      <c r="Q330" s="4"/>
      <c r="R330" s="4">
        <f t="shared" si="672"/>
        <v>1.8139534883720932E-2</v>
      </c>
      <c r="S330" s="4">
        <f t="shared" si="672"/>
        <v>2.07E-2</v>
      </c>
      <c r="T330" s="4">
        <f t="shared" si="672"/>
        <v>2.5604651162790676E-3</v>
      </c>
      <c r="V330" s="21" cm="1">
        <f t="array" ref="V330">SUMPRODUCT(D330:O330*R330/12)</f>
        <v>36655.862634075944</v>
      </c>
      <c r="W330" s="21" cm="1">
        <f t="array" ref="W330">SUMPRODUCT(D330:O330*S330/12)</f>
        <v>41829.978628962817</v>
      </c>
      <c r="X330" s="21">
        <f t="shared" si="673"/>
        <v>5174.1159948868735</v>
      </c>
      <c r="Y330" s="26">
        <v>0.70369199999999998</v>
      </c>
      <c r="Z330" s="21">
        <f>+Y330*X330</f>
        <v>3640.9840326739336</v>
      </c>
      <c r="AA330" s="21">
        <f>(D330*T330*12+E330*T330*11+F330*T330*10+G330*T330*9+H330*T330*8+I330*T330*7+J330*T330*6+K330*T330*5+L330*T330*4+M330*T330*3+N330*T330*2+O330*T330*1)/12/13*Y330</f>
        <v>1808.3642131559659</v>
      </c>
      <c r="AC330" s="24">
        <v>2273305.5611095387</v>
      </c>
      <c r="AD330" s="21">
        <v>2273761.913098935</v>
      </c>
      <c r="AE330" s="21">
        <v>2274218.4361124597</v>
      </c>
      <c r="AF330" s="21">
        <v>2285985.0880755326</v>
      </c>
      <c r="AG330" s="21">
        <v>2286442.7253067419</v>
      </c>
      <c r="AH330" s="21">
        <v>2286900.5222127615</v>
      </c>
      <c r="AI330" s="21">
        <v>2296866.0007465491</v>
      </c>
      <c r="AJ330" s="21">
        <v>2297323.3305773847</v>
      </c>
      <c r="AK330" s="21">
        <v>2297780.8235397525</v>
      </c>
      <c r="AL330" s="21">
        <v>2315685.2586983428</v>
      </c>
      <c r="AM330" s="21">
        <v>2316143.1009968827</v>
      </c>
      <c r="AN330" s="21">
        <v>2316601.1081859116</v>
      </c>
      <c r="AO330" s="21">
        <v>2338604.7397701475</v>
      </c>
      <c r="AP330" s="4"/>
      <c r="AQ330" s="4">
        <f t="shared" si="674"/>
        <v>1.8139534883720932E-2</v>
      </c>
      <c r="AR330" s="4">
        <f t="shared" si="674"/>
        <v>2.07E-2</v>
      </c>
      <c r="AS330" s="4">
        <f t="shared" si="674"/>
        <v>2.5604651162790676E-3</v>
      </c>
      <c r="AU330" s="21" cm="1">
        <f t="array" ref="AU330">SUMPRODUCT(AC330:AN330*AQ330/12)</f>
        <v>41601.532592161675</v>
      </c>
      <c r="AV330" s="21" cm="1">
        <f t="array" ref="AV330">SUMPRODUCT(AC330:AN330*AR330/12)</f>
        <v>47473.74892343986</v>
      </c>
      <c r="AW330" s="21">
        <f t="shared" si="680"/>
        <v>5872.216331278185</v>
      </c>
      <c r="AX330" s="26">
        <v>0.70174700000000001</v>
      </c>
      <c r="AY330" s="21">
        <f>+AX330*AW330</f>
        <v>4120.8101938254722</v>
      </c>
      <c r="AZ330" s="21">
        <f>(AC330*AS330*12+AD330*AS330*11+AE330*AS330*10+AF330*AS330*9+AG330*AS330*8+AH330*AS330*7+AI330*AS330*6+AJ330*AS330*5+AK330*AS330*4+AL330*AS330*3+AM330*AS330*2+AN330*AS330*1)/12/13*AX330+X330*AX330</f>
        <v>5684.1294365750919</v>
      </c>
      <c r="BA330" s="1"/>
      <c r="BB330" s="42">
        <v>2338604.7397701475</v>
      </c>
      <c r="BC330" s="43">
        <v>2338853.0727199954</v>
      </c>
      <c r="BD330" s="43">
        <v>2339242.7680094871</v>
      </c>
      <c r="BE330" s="43">
        <v>2348436.6150769102</v>
      </c>
      <c r="BF330" s="43">
        <v>2348763.8992090952</v>
      </c>
      <c r="BG330" s="43">
        <v>2349094.748889592</v>
      </c>
      <c r="BH330" s="43">
        <v>2355722.2252789065</v>
      </c>
      <c r="BI330" s="43">
        <v>2356229.9836801868</v>
      </c>
      <c r="BJ330" s="43">
        <v>2356766.5476945639</v>
      </c>
      <c r="BK330" s="43">
        <v>2369631.2296563787</v>
      </c>
      <c r="BL330" s="43">
        <v>2370148.6997752041</v>
      </c>
      <c r="BM330" s="43">
        <v>2370724.261665551</v>
      </c>
      <c r="BN330" s="43">
        <v>2430795.5909781829</v>
      </c>
      <c r="BO330" s="4"/>
      <c r="BP330" s="4">
        <f t="shared" si="676"/>
        <v>1.8139534883720932E-2</v>
      </c>
      <c r="BQ330" s="4">
        <f t="shared" si="676"/>
        <v>2.07E-2</v>
      </c>
      <c r="BR330" s="4">
        <f t="shared" si="676"/>
        <v>2.5604651162790676E-3</v>
      </c>
      <c r="BT330" s="21" cm="1">
        <f t="array" ref="BT330">SUMPRODUCT(BB330:BM330*BP330/12)</f>
        <v>42691.726080062581</v>
      </c>
      <c r="BU330" s="21" cm="1">
        <f t="array" ref="BU330">SUMPRODUCT(BB330:BM330*BQ330/12)</f>
        <v>48717.827415209882</v>
      </c>
      <c r="BV330" s="21">
        <f t="shared" si="677"/>
        <v>6026.1013351473011</v>
      </c>
      <c r="BW330" s="26">
        <v>0.69923800000000003</v>
      </c>
      <c r="BX330" s="21">
        <f>+BW330*BV330</f>
        <v>4213.6790453857284</v>
      </c>
      <c r="BY330" s="21">
        <f t="shared" si="678"/>
        <v>9825.5848898410404</v>
      </c>
      <c r="BZ330" s="1"/>
    </row>
    <row r="331" spans="1:78" s="21" customFormat="1" x14ac:dyDescent="0.2">
      <c r="A331" s="21">
        <f t="shared" si="679"/>
        <v>325</v>
      </c>
      <c r="B331" s="44" t="s">
        <v>285</v>
      </c>
      <c r="C331" s="22"/>
      <c r="D331" s="27">
        <v>2178540.0544922892</v>
      </c>
      <c r="E331" s="28">
        <v>2178998.1444113543</v>
      </c>
      <c r="F331" s="28">
        <v>2179456.3921428258</v>
      </c>
      <c r="G331" s="28">
        <v>2198788.3357168371</v>
      </c>
      <c r="H331" s="28">
        <v>2199246.928551123</v>
      </c>
      <c r="I331" s="28">
        <v>2199705.6546861515</v>
      </c>
      <c r="J331" s="28">
        <v>2218966.2717119148</v>
      </c>
      <c r="K331" s="28">
        <v>2219487.8217115211</v>
      </c>
      <c r="L331" s="28">
        <v>2220009.5345184668</v>
      </c>
      <c r="M331" s="28">
        <v>2249525.6763305645</v>
      </c>
      <c r="N331" s="28">
        <v>2250047.7165137758</v>
      </c>
      <c r="O331" s="28">
        <v>2250569.9212705321</v>
      </c>
      <c r="P331" s="28">
        <v>2465364.0577249988</v>
      </c>
      <c r="Q331" s="4"/>
      <c r="R331" s="4">
        <v>1.8139534883720932E-2</v>
      </c>
      <c r="S331" s="4">
        <v>2.07E-2</v>
      </c>
      <c r="T331" s="4">
        <f>+S331-R331</f>
        <v>2.5604651162790676E-3</v>
      </c>
      <c r="V331" s="28" cm="1">
        <f t="array" ref="V331">SUMPRODUCT(D331:O331*R331/12)</f>
        <v>40123.65719497043</v>
      </c>
      <c r="W331" s="28" cm="1">
        <f t="array" ref="W331">SUMPRODUCT(D331:O331*S331/12)</f>
        <v>45787.265729798928</v>
      </c>
      <c r="X331" s="28">
        <f t="shared" si="673"/>
        <v>5663.6085348284978</v>
      </c>
      <c r="Y331" s="26"/>
      <c r="Z331" s="28">
        <f>SUBTOTAL(9,Z326:Z330)</f>
        <v>4126.8825608824054</v>
      </c>
      <c r="AA331" s="28">
        <f>SUBTOTAL(9,AA326:AA330)</f>
        <v>2051.2460923627605</v>
      </c>
      <c r="AC331" s="27">
        <v>2465364.0577249988</v>
      </c>
      <c r="AD331" s="28">
        <v>2465822.2209118227</v>
      </c>
      <c r="AE331" s="28">
        <v>2466280.5550230183</v>
      </c>
      <c r="AF331" s="28">
        <v>2478084.6261167256</v>
      </c>
      <c r="AG331" s="28">
        <v>2478544.0624080654</v>
      </c>
      <c r="AH331" s="28">
        <v>2479003.658239169</v>
      </c>
      <c r="AI331" s="28">
        <v>2489000.5914069409</v>
      </c>
      <c r="AJ331" s="28">
        <v>2489459.7055950742</v>
      </c>
      <c r="AK331" s="28">
        <v>2489918.9827944441</v>
      </c>
      <c r="AL331" s="28">
        <v>2507878.9924921417</v>
      </c>
      <c r="AM331" s="28">
        <v>2508338.5974777746</v>
      </c>
      <c r="AN331" s="28">
        <v>2508798.3672430618</v>
      </c>
      <c r="AO331" s="28">
        <v>2530860.0562446024</v>
      </c>
      <c r="AP331" s="4"/>
      <c r="AQ331" s="4">
        <v>1.8139534883720932E-2</v>
      </c>
      <c r="AR331" s="4">
        <v>2.07E-2</v>
      </c>
      <c r="AS331" s="4">
        <f t="shared" ref="AS331" si="681">+AR331-AQ331</f>
        <v>2.5604651162790676E-3</v>
      </c>
      <c r="AU331" s="28" cm="1">
        <f t="array" ref="AU331">SUMPRODUCT(AC331:AN331*AQ331/12)</f>
        <v>45086.561328678159</v>
      </c>
      <c r="AV331" s="28" cm="1">
        <f t="array" ref="AV331">SUMPRODUCT(AC331:AN331*AR331/12)</f>
        <v>51450.702870072346</v>
      </c>
      <c r="AW331" s="28">
        <f t="shared" si="680"/>
        <v>6364.1415413941868</v>
      </c>
      <c r="AX331" s="26"/>
      <c r="AY331" s="28">
        <f>SUBTOTAL(9,AY326:AY330)</f>
        <v>4609.1441811324084</v>
      </c>
      <c r="AZ331" s="28">
        <f>SUBTOTAL(9,AZ326:AZ330)</f>
        <v>6414.1829682196403</v>
      </c>
      <c r="BA331" s="1"/>
      <c r="BB331" s="27">
        <v>2530860.0562446024</v>
      </c>
      <c r="BC331" s="28">
        <v>2531109.4948971942</v>
      </c>
      <c r="BD331" s="28">
        <v>2531500.7212404772</v>
      </c>
      <c r="BE331" s="28">
        <v>2540722.5037208037</v>
      </c>
      <c r="BF331" s="28">
        <v>2541051.1225220482</v>
      </c>
      <c r="BG331" s="28">
        <v>2541383.3171954746</v>
      </c>
      <c r="BH331" s="28">
        <v>2548030.8978911825</v>
      </c>
      <c r="BI331" s="28">
        <v>2548540.5207042457</v>
      </c>
      <c r="BJ331" s="28">
        <v>2549079.0339606949</v>
      </c>
      <c r="BK331" s="28">
        <v>2561982.0871244366</v>
      </c>
      <c r="BL331" s="28">
        <v>2562501.432421193</v>
      </c>
      <c r="BM331" s="28">
        <v>2563079.0394426179</v>
      </c>
      <c r="BN331" s="28">
        <v>2628024.4097340121</v>
      </c>
      <c r="BO331" s="4"/>
      <c r="BP331" s="4">
        <v>1.8139534883720932E-2</v>
      </c>
      <c r="BQ331" s="4">
        <v>2.07E-2</v>
      </c>
      <c r="BR331" s="4">
        <f t="shared" ref="BR331" si="682">+BQ331-BP331</f>
        <v>2.5604651162790676E-3</v>
      </c>
      <c r="BT331" s="28" cm="1">
        <f t="array" ref="BT331">SUMPRODUCT(BB331:BM331*BP331/12)</f>
        <v>46179.991041365662</v>
      </c>
      <c r="BU331" s="28" cm="1">
        <f t="array" ref="BU331">SUMPRODUCT(BB331:BM331*BQ331/12)</f>
        <v>52698.474392204575</v>
      </c>
      <c r="BV331" s="28">
        <f t="shared" si="677"/>
        <v>6518.4833508389129</v>
      </c>
      <c r="BW331" s="26"/>
      <c r="BX331" s="28">
        <f>SUBTOTAL(9,BX326:BX330)</f>
        <v>4702.6521530645741</v>
      </c>
      <c r="BY331" s="28">
        <f>SUBTOTAL(9,BY326:BY330)</f>
        <v>11044.671446591448</v>
      </c>
      <c r="BZ331" s="1"/>
    </row>
    <row r="332" spans="1:78" s="21" customFormat="1" x14ac:dyDescent="0.2">
      <c r="A332" s="21">
        <f t="shared" si="679"/>
        <v>326</v>
      </c>
      <c r="B332" s="38"/>
      <c r="C332" s="22"/>
      <c r="D332" s="24"/>
      <c r="R332" s="25"/>
      <c r="S332" s="4"/>
      <c r="T332" s="4"/>
      <c r="Y332" s="26"/>
      <c r="AC332" s="24"/>
      <c r="AQ332" s="25"/>
      <c r="AR332" s="4"/>
      <c r="AS332" s="4"/>
      <c r="AX332" s="26"/>
      <c r="BA332" s="1"/>
      <c r="BB332" s="24"/>
      <c r="BP332" s="25"/>
      <c r="BQ332" s="4"/>
      <c r="BR332" s="4"/>
      <c r="BW332" s="26"/>
      <c r="BZ332" s="1"/>
    </row>
    <row r="333" spans="1:78" s="21" customFormat="1" x14ac:dyDescent="0.2">
      <c r="A333" s="21">
        <f t="shared" si="679"/>
        <v>327</v>
      </c>
      <c r="B333" s="41" t="s">
        <v>286</v>
      </c>
      <c r="C333" s="22"/>
      <c r="D333" s="24">
        <v>-993.27541753430557</v>
      </c>
      <c r="E333" s="21">
        <v>-996.8220752394468</v>
      </c>
      <c r="F333" s="21">
        <v>-1000.367854546632</v>
      </c>
      <c r="G333" s="21">
        <v>-1066.6628720129092</v>
      </c>
      <c r="H333" s="21">
        <v>-1070.1655913550683</v>
      </c>
      <c r="I333" s="21">
        <v>-1073.6673700299827</v>
      </c>
      <c r="J333" s="21">
        <v>-1137.1443162887699</v>
      </c>
      <c r="K333" s="21">
        <v>-1140.5733617601409</v>
      </c>
      <c r="L333" s="21">
        <v>-1144.0014073090169</v>
      </c>
      <c r="M333" s="21">
        <v>-1239.9824599071051</v>
      </c>
      <c r="N333" s="21">
        <v>-1243.3459569190572</v>
      </c>
      <c r="O333" s="21">
        <v>-1246.7084928409249</v>
      </c>
      <c r="P333" s="21">
        <v>-1845.4970361873841</v>
      </c>
      <c r="Q333" s="4"/>
      <c r="R333" s="4">
        <f>+R$338</f>
        <v>1.8E-3</v>
      </c>
      <c r="S333" s="4">
        <f t="shared" ref="S333:T333" si="683">+S$338</f>
        <v>3.0000000000000001E-3</v>
      </c>
      <c r="T333" s="4">
        <f t="shared" si="683"/>
        <v>1.2000000000000001E-3</v>
      </c>
      <c r="V333" s="21" cm="1">
        <f t="array" ref="V333">SUMPRODUCT(D333:O333*R333/12)</f>
        <v>-2.0029075763615038</v>
      </c>
      <c r="W333" s="21" cm="1">
        <f t="array" ref="W333">SUMPRODUCT(D333:O333*S333/12)</f>
        <v>-3.3381792939358403</v>
      </c>
      <c r="X333" s="21">
        <f t="shared" ref="X333:X338" si="684">+W333-V333</f>
        <v>-1.3352717175743365</v>
      </c>
      <c r="Y333" s="26">
        <v>0.99999799999999994</v>
      </c>
      <c r="Z333" s="21">
        <f>+Y333*X333</f>
        <v>-1.3352690470309012</v>
      </c>
      <c r="AA333" s="21">
        <f>(D333*T333*12+E333*T333*11+F333*T333*10+G333*T333*9+H333*T333*8+I333*T333*7+J333*T333*6+K333*T333*5+L333*T333*4+M333*T333*3+N333*T333*2+O333*T333*1)/12/13*Y333</f>
        <v>-0.63938391103614545</v>
      </c>
      <c r="AC333" s="24">
        <v>-1845.4970361873841</v>
      </c>
      <c r="AD333" s="21">
        <v>-1848.4977421170283</v>
      </c>
      <c r="AE333" s="21">
        <v>-1851.4978425004017</v>
      </c>
      <c r="AF333" s="21">
        <v>-1884.401088974824</v>
      </c>
      <c r="AG333" s="21">
        <v>-1887.3835428672464</v>
      </c>
      <c r="AH333" s="21">
        <v>-1890.3653652484873</v>
      </c>
      <c r="AI333" s="21">
        <v>-1918.2353369791169</v>
      </c>
      <c r="AJ333" s="21">
        <v>-1921.1984879651484</v>
      </c>
      <c r="AK333" s="21">
        <v>-1924.1610245310205</v>
      </c>
      <c r="AL333" s="21">
        <v>-1972.2373154090526</v>
      </c>
      <c r="AM333" s="21">
        <v>-1975.1709363175355</v>
      </c>
      <c r="AN333" s="21">
        <v>-1978.1039575643163</v>
      </c>
      <c r="AO333" s="21">
        <v>-1995.0808475924123</v>
      </c>
      <c r="AP333" s="4"/>
      <c r="AQ333" s="4">
        <f>+AQ$338</f>
        <v>1.8E-3</v>
      </c>
      <c r="AR333" s="4">
        <f t="shared" ref="AR333:AS333" si="685">+AR$338</f>
        <v>3.0000000000000001E-3</v>
      </c>
      <c r="AS333" s="4">
        <f t="shared" si="685"/>
        <v>1.2000000000000001E-3</v>
      </c>
      <c r="AU333" s="21" cm="1">
        <f t="array" ref="AU333">SUMPRODUCT(AC333:AN333*AQ333/12)</f>
        <v>-3.4345124514992347</v>
      </c>
      <c r="AV333" s="21" cm="1">
        <f t="array" ref="AV333">SUMPRODUCT(AC333:AN333*AR333/12)</f>
        <v>-5.7241874191653901</v>
      </c>
      <c r="AW333" s="21">
        <f t="shared" ref="AW333:AW334" si="686">+AV333-AU333</f>
        <v>-2.2896749676661554</v>
      </c>
      <c r="AX333" s="26">
        <v>0.99999799999999994</v>
      </c>
      <c r="AY333" s="21">
        <f>+AX333*AW333</f>
        <v>-2.2896703883162202</v>
      </c>
      <c r="AZ333" s="21">
        <f t="shared" ref="AZ333:AZ337" si="687">(AC333*AS333*12+AD333*AS333*11+AE333*AS333*10+AF333*AS333*9+AG333*AS333*8+AH333*AS333*7+AI333*AS333*6+AJ333*AS333*5+AK333*AS333*4+AL333*AS333*3+AM333*AS333*2+AN333*AS333*1)/12/13*AX333+X333*AX333</f>
        <v>-2.4655964791349141</v>
      </c>
      <c r="BA333" s="1"/>
      <c r="BB333" s="24">
        <v>-1995.0808475924123</v>
      </c>
      <c r="BC333" s="21">
        <v>-1997.4534899165194</v>
      </c>
      <c r="BD333" s="21">
        <v>-2000.1840028291356</v>
      </c>
      <c r="BE333" s="21">
        <v>-2025.1412897499438</v>
      </c>
      <c r="BF333" s="21">
        <v>-2027.7008651035362</v>
      </c>
      <c r="BG333" s="21">
        <v>-2030.2687757561857</v>
      </c>
      <c r="BH333" s="21">
        <v>-2048.6176702059724</v>
      </c>
      <c r="BI333" s="21">
        <v>-2051.6183190256252</v>
      </c>
      <c r="BJ333" s="21">
        <v>-2054.6897555316564</v>
      </c>
      <c r="BK333" s="21">
        <v>-2088.3808012236673</v>
      </c>
      <c r="BL333" s="21">
        <v>-2091.3821920189912</v>
      </c>
      <c r="BM333" s="21">
        <v>-2094.5258516160184</v>
      </c>
      <c r="BN333" s="21">
        <v>-2118.3888662094455</v>
      </c>
      <c r="BO333" s="4"/>
      <c r="BP333" s="4">
        <f>+BP$338</f>
        <v>1.8E-3</v>
      </c>
      <c r="BQ333" s="4">
        <f t="shared" ref="BQ333:BR333" si="688">+BQ$338</f>
        <v>3.0000000000000001E-3</v>
      </c>
      <c r="BR333" s="4">
        <f t="shared" si="688"/>
        <v>1.2000000000000001E-3</v>
      </c>
      <c r="BT333" s="21" cm="1">
        <f t="array" ref="BT333">SUMPRODUCT(BB333:BM333*BP333/12)</f>
        <v>-3.6757565790854501</v>
      </c>
      <c r="BU333" s="21" cm="1">
        <f t="array" ref="BU333">SUMPRODUCT(BB333:BM333*BQ333/12)</f>
        <v>-6.1262609651424169</v>
      </c>
      <c r="BV333" s="21">
        <f t="shared" ref="BV333:BV338" si="689">+BU333-BT333</f>
        <v>-2.4505043860569669</v>
      </c>
      <c r="BW333" s="26">
        <v>0.99999799999999994</v>
      </c>
      <c r="BX333" s="21">
        <f>+BW333*BV333</f>
        <v>-2.4504994850481947</v>
      </c>
      <c r="BY333" s="21">
        <f t="shared" ref="BY333:BY337" si="690">(BB333*BR333*12+BC333*BR333*11+BD333*BR333*10+BE333*BR333*9+BF333*BR333*8+BG333*BR333*7+BH333*BR333*6+BI333*BR333*5+BJ333*BR333*4+BK333*BR333*3+BL333*BR333*2+BM333*BR333*1)/12/13*BW333+(AW333*BW333)+(X333*BW333)</f>
        <v>-4.8394412203784523</v>
      </c>
      <c r="BZ333" s="1"/>
    </row>
    <row r="334" spans="1:78" s="21" customFormat="1" x14ac:dyDescent="0.2">
      <c r="A334" s="21">
        <f t="shared" si="679"/>
        <v>328</v>
      </c>
      <c r="B334" s="41" t="s">
        <v>287</v>
      </c>
      <c r="C334" s="22"/>
      <c r="D334" s="24">
        <v>-61.104127847939651</v>
      </c>
      <c r="E334" s="21">
        <v>-61.322310460759979</v>
      </c>
      <c r="F334" s="21">
        <v>-61.540439036462224</v>
      </c>
      <c r="G334" s="21">
        <v>-65.61876328714861</v>
      </c>
      <c r="H334" s="21">
        <v>-65.834242908128303</v>
      </c>
      <c r="I334" s="21">
        <v>-66.04966466131971</v>
      </c>
      <c r="J334" s="21">
        <v>-69.954627344501944</v>
      </c>
      <c r="K334" s="21">
        <v>-70.165574710338504</v>
      </c>
      <c r="L334" s="21">
        <v>-70.376460563133548</v>
      </c>
      <c r="M334" s="21">
        <v>-76.2810046658077</v>
      </c>
      <c r="N334" s="21">
        <v>-76.487919634009245</v>
      </c>
      <c r="O334" s="21">
        <v>-76.69477547805414</v>
      </c>
      <c r="P334" s="21">
        <v>-113.53093497684684</v>
      </c>
      <c r="Q334" s="4"/>
      <c r="R334" s="4">
        <f t="shared" ref="R334:T337" si="691">+R$338</f>
        <v>1.8E-3</v>
      </c>
      <c r="S334" s="4">
        <f t="shared" si="691"/>
        <v>3.0000000000000001E-3</v>
      </c>
      <c r="T334" s="4">
        <f t="shared" si="691"/>
        <v>1.2000000000000001E-3</v>
      </c>
      <c r="V334" s="21" cm="1">
        <f t="array" ref="V334">SUMPRODUCT(D334:O334*R334/12)</f>
        <v>-0.12321448658964052</v>
      </c>
      <c r="W334" s="21" cm="1">
        <f t="array" ref="W334">SUMPRODUCT(D334:O334*S334/12)</f>
        <v>-0.20535747764940088</v>
      </c>
      <c r="X334" s="21">
        <f t="shared" si="684"/>
        <v>-8.2142991059760362E-2</v>
      </c>
      <c r="Y334" s="26">
        <v>0.95212000000000008</v>
      </c>
      <c r="Z334" s="21">
        <f>+Y334*X334</f>
        <v>-7.8209984647819045E-2</v>
      </c>
      <c r="AA334" s="21">
        <f>(D334*T334*12+E334*T334*11+F334*T334*10+G334*T334*9+H334*T334*8+I334*T334*7+J334*T334*6+K334*T334*5+L334*T334*4+M334*T334*3+N334*T334*2+O334*T334*1)/12/13*Y334</f>
        <v>-3.7450284627950491E-2</v>
      </c>
      <c r="AC334" s="24">
        <v>-113.53093497684684</v>
      </c>
      <c r="AD334" s="21">
        <v>-113.71553183238385</v>
      </c>
      <c r="AE334" s="21">
        <v>-113.90009143604078</v>
      </c>
      <c r="AF334" s="21">
        <v>-115.92422708230114</v>
      </c>
      <c r="AG334" s="21">
        <v>-116.10770111249069</v>
      </c>
      <c r="AH334" s="21">
        <v>-116.29113629349564</v>
      </c>
      <c r="AI334" s="21">
        <v>-118.00563590325569</v>
      </c>
      <c r="AJ334" s="21">
        <v>-118.18792246092838</v>
      </c>
      <c r="AK334" s="21">
        <v>-118.37017122081879</v>
      </c>
      <c r="AL334" s="21">
        <v>-121.32771932118195</v>
      </c>
      <c r="AM334" s="21">
        <v>-121.50818925317151</v>
      </c>
      <c r="AN334" s="21">
        <v>-121.68862229528679</v>
      </c>
      <c r="AO334" s="21">
        <v>-122.73300338075883</v>
      </c>
      <c r="AP334" s="4"/>
      <c r="AQ334" s="4">
        <f t="shared" ref="AQ334:AS337" si="692">+AQ$338</f>
        <v>1.8E-3</v>
      </c>
      <c r="AR334" s="4">
        <f t="shared" si="692"/>
        <v>3.0000000000000001E-3</v>
      </c>
      <c r="AS334" s="4">
        <f t="shared" si="692"/>
        <v>1.2000000000000001E-3</v>
      </c>
      <c r="AU334" s="21" cm="1">
        <f t="array" ref="AU334">SUMPRODUCT(AC334:AN334*AQ334/12)</f>
        <v>-0.21128368247823032</v>
      </c>
      <c r="AV334" s="21" cm="1">
        <f t="array" ref="AV334">SUMPRODUCT(AC334:AN334*AR334/12)</f>
        <v>-0.35213947079705049</v>
      </c>
      <c r="AW334" s="21">
        <f t="shared" si="686"/>
        <v>-0.14085578831882017</v>
      </c>
      <c r="AX334" s="26">
        <v>0.95239800000000008</v>
      </c>
      <c r="AY334" s="21">
        <f>+AX334*AW334</f>
        <v>-0.1341507710832677</v>
      </c>
      <c r="AZ334" s="21">
        <f t="shared" si="687"/>
        <v>-0.14445820260591066</v>
      </c>
      <c r="BA334" s="1"/>
      <c r="BB334" s="24">
        <v>-122.73300338075883</v>
      </c>
      <c r="BC334" s="21">
        <v>-122.87896313910016</v>
      </c>
      <c r="BD334" s="21">
        <v>-123.04693831210616</v>
      </c>
      <c r="BE334" s="21">
        <v>-124.58225593280437</v>
      </c>
      <c r="BF334" s="21">
        <v>-124.73971540162981</v>
      </c>
      <c r="BG334" s="21">
        <v>-124.89768763979423</v>
      </c>
      <c r="BH334" s="21">
        <v>-126.02647143181775</v>
      </c>
      <c r="BI334" s="21">
        <v>-126.21106477407319</v>
      </c>
      <c r="BJ334" s="21">
        <v>-126.40001281972931</v>
      </c>
      <c r="BK334" s="21">
        <v>-128.47261214812684</v>
      </c>
      <c r="BL334" s="21">
        <v>-128.65725113510024</v>
      </c>
      <c r="BM334" s="21">
        <v>-128.85064218710474</v>
      </c>
      <c r="BN334" s="21">
        <v>-130.31864257130195</v>
      </c>
      <c r="BO334" s="4"/>
      <c r="BP334" s="4">
        <f t="shared" ref="BP334:BR337" si="693">+BP$338</f>
        <v>1.8E-3</v>
      </c>
      <c r="BQ334" s="4">
        <f t="shared" si="693"/>
        <v>3.0000000000000001E-3</v>
      </c>
      <c r="BR334" s="4">
        <f t="shared" si="693"/>
        <v>1.2000000000000001E-3</v>
      </c>
      <c r="BT334" s="21" cm="1">
        <f t="array" ref="BT334">SUMPRODUCT(BB334:BM334*BP334/12)</f>
        <v>-0.22612449274532187</v>
      </c>
      <c r="BU334" s="21" cm="1">
        <f t="array" ref="BU334">SUMPRODUCT(BB334:BM334*BQ334/12)</f>
        <v>-0.37687415457553641</v>
      </c>
      <c r="BV334" s="21">
        <f t="shared" si="689"/>
        <v>-0.15074966183021454</v>
      </c>
      <c r="BW334" s="26">
        <v>0.95239800000000008</v>
      </c>
      <c r="BX334" s="21">
        <f>+BW334*BV334</f>
        <v>-0.14357367642777269</v>
      </c>
      <c r="BY334" s="21">
        <f t="shared" si="690"/>
        <v>-0.2835407116407439</v>
      </c>
      <c r="BZ334" s="1"/>
    </row>
    <row r="335" spans="1:78" s="21" customFormat="1" x14ac:dyDescent="0.2">
      <c r="A335" s="21">
        <f t="shared" si="679"/>
        <v>329</v>
      </c>
      <c r="B335" s="41" t="s">
        <v>288</v>
      </c>
      <c r="C335" s="22"/>
      <c r="D335" s="24">
        <v>-588.04682773081049</v>
      </c>
      <c r="E335" s="21">
        <v>-590.14654828740368</v>
      </c>
      <c r="F335" s="21">
        <v>-592.24574880783916</v>
      </c>
      <c r="G335" s="21">
        <v>-631.49425332854685</v>
      </c>
      <c r="H335" s="21">
        <v>-633.56796114535871</v>
      </c>
      <c r="I335" s="21">
        <v>-635.64111206085272</v>
      </c>
      <c r="J335" s="21">
        <v>-673.22123960914143</v>
      </c>
      <c r="K335" s="21">
        <v>-675.25133043388973</v>
      </c>
      <c r="L335" s="21">
        <v>-677.28082927655453</v>
      </c>
      <c r="M335" s="21">
        <v>-734.104296872963</v>
      </c>
      <c r="N335" s="21">
        <v>-736.09558117643485</v>
      </c>
      <c r="O335" s="21">
        <v>-738.08629648769647</v>
      </c>
      <c r="P335" s="21">
        <v>-1092.5858614427277</v>
      </c>
      <c r="Q335" s="4"/>
      <c r="R335" s="4">
        <f t="shared" si="691"/>
        <v>1.8E-3</v>
      </c>
      <c r="S335" s="4">
        <f t="shared" si="691"/>
        <v>3.0000000000000001E-3</v>
      </c>
      <c r="T335" s="4">
        <f t="shared" si="691"/>
        <v>1.2000000000000001E-3</v>
      </c>
      <c r="V335" s="21" cm="1">
        <f t="array" ref="V335">SUMPRODUCT(D335:O335*R335/12)</f>
        <v>-1.1857773037826238</v>
      </c>
      <c r="W335" s="21" cm="1">
        <f t="array" ref="W335">SUMPRODUCT(D335:O335*S335/12)</f>
        <v>-1.9762955063043728</v>
      </c>
      <c r="X335" s="21">
        <f t="shared" si="684"/>
        <v>-0.79051820252174898</v>
      </c>
      <c r="Y335" s="26">
        <v>0.97631600000000007</v>
      </c>
      <c r="Z335" s="21">
        <f>+Y335*X335</f>
        <v>-0.77179556941322391</v>
      </c>
      <c r="AA335" s="21">
        <f>(D335*T335*12+E335*T335*11+F335*T335*10+G335*T335*9+H335*T335*8+I335*T335*7+J335*T335*6+K335*T335*5+L335*T335*4+M335*T335*3+N335*T335*2+O335*T335*1)/12/13*Y335</f>
        <v>-0.36956871784685069</v>
      </c>
      <c r="AC335" s="24">
        <v>-1092.5858614427277</v>
      </c>
      <c r="AD335" s="21">
        <v>-1094.3623632787044</v>
      </c>
      <c r="AE335" s="21">
        <v>-1096.1385066143528</v>
      </c>
      <c r="AF335" s="21">
        <v>-1115.618148785866</v>
      </c>
      <c r="AG335" s="21">
        <v>-1117.3838449053235</v>
      </c>
      <c r="AH335" s="21">
        <v>-1119.1491671524982</v>
      </c>
      <c r="AI335" s="21">
        <v>-1135.6489699018982</v>
      </c>
      <c r="AJ335" s="21">
        <v>-1137.4032381608963</v>
      </c>
      <c r="AK335" s="21">
        <v>-1139.1571426659755</v>
      </c>
      <c r="AL335" s="21">
        <v>-1167.6196514936578</v>
      </c>
      <c r="AM335" s="21">
        <v>-1169.3564371208311</v>
      </c>
      <c r="AN335" s="21">
        <v>-1171.0928677315053</v>
      </c>
      <c r="AO335" s="21">
        <v>-1181.1436614484571</v>
      </c>
      <c r="AP335" s="4"/>
      <c r="AQ335" s="4">
        <f t="shared" si="692"/>
        <v>1.8E-3</v>
      </c>
      <c r="AR335" s="4">
        <f t="shared" si="692"/>
        <v>3.0000000000000001E-3</v>
      </c>
      <c r="AS335" s="4">
        <f t="shared" si="692"/>
        <v>1.2000000000000001E-3</v>
      </c>
      <c r="AU335" s="21" cm="1">
        <f t="array" ref="AU335">SUMPRODUCT(AC335:AN335*AQ335/12)</f>
        <v>-2.0333274298881356</v>
      </c>
      <c r="AV335" s="21" cm="1">
        <f t="array" ref="AV335">SUMPRODUCT(AC335:AN335*AR335/12)</f>
        <v>-3.3888790498135593</v>
      </c>
      <c r="AW335" s="21">
        <f>+AV335-AU335</f>
        <v>-1.3555516199254236</v>
      </c>
      <c r="AX335" s="26">
        <v>0.97645099999999996</v>
      </c>
      <c r="AY335" s="21">
        <f>+AX335*AW335</f>
        <v>-1.3236297348277997</v>
      </c>
      <c r="AZ335" s="21">
        <f t="shared" si="687"/>
        <v>-1.4253304014948827</v>
      </c>
      <c r="BA335" s="1"/>
      <c r="BB335" s="24">
        <v>-1181.1436614484571</v>
      </c>
      <c r="BC335" s="21">
        <v>-1182.5483320638789</v>
      </c>
      <c r="BD335" s="21">
        <v>-1184.1648720768471</v>
      </c>
      <c r="BE335" s="21">
        <v>-1198.9402839550355</v>
      </c>
      <c r="BF335" s="21">
        <v>-1200.4556241521727</v>
      </c>
      <c r="BG335" s="21">
        <v>-1201.9758990794785</v>
      </c>
      <c r="BH335" s="21">
        <v>-1212.8389577871526</v>
      </c>
      <c r="BI335" s="21">
        <v>-1214.615425812417</v>
      </c>
      <c r="BJ335" s="21">
        <v>-1216.4338021278522</v>
      </c>
      <c r="BK335" s="21">
        <v>-1236.3798434698415</v>
      </c>
      <c r="BL335" s="21">
        <v>-1238.1567507654554</v>
      </c>
      <c r="BM335" s="21">
        <v>-1240.0178851707408</v>
      </c>
      <c r="BN335" s="21">
        <v>-1254.145457225824</v>
      </c>
      <c r="BO335" s="4"/>
      <c r="BP335" s="4">
        <f t="shared" si="693"/>
        <v>1.8E-3</v>
      </c>
      <c r="BQ335" s="4">
        <f t="shared" si="693"/>
        <v>3.0000000000000001E-3</v>
      </c>
      <c r="BR335" s="4">
        <f t="shared" si="693"/>
        <v>1.2000000000000001E-3</v>
      </c>
      <c r="BT335" s="21" cm="1">
        <f t="array" ref="BT335">SUMPRODUCT(BB335:BM335*BP335/12)</f>
        <v>-2.1761507006863994</v>
      </c>
      <c r="BU335" s="21" cm="1">
        <f t="array" ref="BU335">SUMPRODUCT(BB335:BM335*BQ335/12)</f>
        <v>-3.6269178344773318</v>
      </c>
      <c r="BV335" s="21">
        <f t="shared" si="689"/>
        <v>-1.4507671337909325</v>
      </c>
      <c r="BW335" s="26">
        <v>0.97792299999999999</v>
      </c>
      <c r="BX335" s="21">
        <f>+BW335*BV335</f>
        <v>-1.4187385477782299</v>
      </c>
      <c r="BY335" s="21">
        <f t="shared" si="690"/>
        <v>-2.8018376869492796</v>
      </c>
      <c r="BZ335" s="1"/>
    </row>
    <row r="336" spans="1:78" s="21" customFormat="1" x14ac:dyDescent="0.2">
      <c r="A336" s="21">
        <f t="shared" si="679"/>
        <v>330</v>
      </c>
      <c r="B336" s="41" t="s">
        <v>289</v>
      </c>
      <c r="C336" s="22"/>
      <c r="D336" s="24">
        <v>-653.34061520333057</v>
      </c>
      <c r="E336" s="21">
        <v>-655.67347826033131</v>
      </c>
      <c r="F336" s="21">
        <v>-658.00576353895235</v>
      </c>
      <c r="G336" s="21">
        <v>-701.61222629009285</v>
      </c>
      <c r="H336" s="21">
        <v>-703.91618828239871</v>
      </c>
      <c r="I336" s="21">
        <v>-706.21953153784136</v>
      </c>
      <c r="J336" s="21">
        <v>-747.97236905685941</v>
      </c>
      <c r="K336" s="21">
        <v>-750.2278710437979</v>
      </c>
      <c r="L336" s="21">
        <v>-752.4827153179142</v>
      </c>
      <c r="M336" s="21">
        <v>-815.61557740762998</v>
      </c>
      <c r="N336" s="21">
        <v>-817.82796399067695</v>
      </c>
      <c r="O336" s="21">
        <v>-820.03971840345594</v>
      </c>
      <c r="P336" s="21">
        <v>-1213.9011473491391</v>
      </c>
      <c r="Q336" s="4"/>
      <c r="R336" s="4">
        <f t="shared" si="691"/>
        <v>1.8E-3</v>
      </c>
      <c r="S336" s="4">
        <f t="shared" si="691"/>
        <v>3.0000000000000001E-3</v>
      </c>
      <c r="T336" s="4">
        <f t="shared" si="691"/>
        <v>1.2000000000000001E-3</v>
      </c>
      <c r="V336" s="21" cm="1">
        <f t="array" ref="V336">SUMPRODUCT(D336:O336*R336/12)</f>
        <v>-1.3174401027499925</v>
      </c>
      <c r="W336" s="21" cm="1">
        <f t="array" ref="W336">SUMPRODUCT(D336:O336*S336/12)</f>
        <v>-2.1957335045833202</v>
      </c>
      <c r="X336" s="21">
        <f t="shared" si="684"/>
        <v>-0.87829340183332771</v>
      </c>
      <c r="Y336" s="26">
        <v>0.99999799999999994</v>
      </c>
      <c r="Z336" s="21">
        <f>+Y336*X336</f>
        <v>-0.87829164524652403</v>
      </c>
      <c r="AA336" s="21">
        <f>(D336*T336*12+E336*T336*11+F336*T336*10+G336*T336*9+H336*T336*8+I336*T336*7+J336*T336*6+K336*T336*5+L336*T336*4+M336*T336*3+N336*T336*2+O336*T336*1)/12/13*Y336</f>
        <v>-0.420563592346268</v>
      </c>
      <c r="AC336" s="24">
        <v>-1213.9011473491391</v>
      </c>
      <c r="AD336" s="21">
        <v>-1215.8749030905074</v>
      </c>
      <c r="AE336" s="21">
        <v>-1217.8482605254578</v>
      </c>
      <c r="AF336" s="21">
        <v>-1239.4908250290168</v>
      </c>
      <c r="AG336" s="21">
        <v>-1241.4525752409854</v>
      </c>
      <c r="AH336" s="21">
        <v>-1243.4139100677576</v>
      </c>
      <c r="AI336" s="21">
        <v>-1261.7457686386558</v>
      </c>
      <c r="AJ336" s="21">
        <v>-1263.6948220975244</v>
      </c>
      <c r="AK336" s="21">
        <v>-1265.6434714130528</v>
      </c>
      <c r="AL336" s="21">
        <v>-1297.266315293474</v>
      </c>
      <c r="AM336" s="21">
        <v>-1299.1959449362566</v>
      </c>
      <c r="AN336" s="21">
        <v>-1301.1251801432786</v>
      </c>
      <c r="AO336" s="21">
        <v>-1312.291963876565</v>
      </c>
      <c r="AP336" s="4"/>
      <c r="AQ336" s="4">
        <f t="shared" si="692"/>
        <v>1.8E-3</v>
      </c>
      <c r="AR336" s="4">
        <f t="shared" si="692"/>
        <v>3.0000000000000001E-3</v>
      </c>
      <c r="AS336" s="4">
        <f t="shared" si="692"/>
        <v>1.2000000000000001E-3</v>
      </c>
      <c r="AU336" s="21" cm="1">
        <f t="array" ref="AU336">SUMPRODUCT(AC336:AN336*AQ336/12)</f>
        <v>-2.2590979685737662</v>
      </c>
      <c r="AV336" s="21" cm="1">
        <f t="array" ref="AV336">SUMPRODUCT(AC336:AN336*AR336/12)</f>
        <v>-3.7651632809562763</v>
      </c>
      <c r="AW336" s="21">
        <f t="shared" ref="AW336:AW338" si="694">+AV336-AU336</f>
        <v>-1.5060653123825101</v>
      </c>
      <c r="AX336" s="26">
        <v>0.99999799999999994</v>
      </c>
      <c r="AY336" s="21">
        <f>+AX336*AW336</f>
        <v>-1.5060623002518851</v>
      </c>
      <c r="AZ336" s="21">
        <f t="shared" si="687"/>
        <v>-1.6217801146433124</v>
      </c>
      <c r="BA336" s="1"/>
      <c r="BB336" s="24">
        <v>-1312.291963876565</v>
      </c>
      <c r="BC336" s="21">
        <v>-1313.8526021127732</v>
      </c>
      <c r="BD336" s="21">
        <v>-1315.6486346679508</v>
      </c>
      <c r="BE336" s="21">
        <v>-1332.0646346039241</v>
      </c>
      <c r="BF336" s="21">
        <v>-1333.7482306203506</v>
      </c>
      <c r="BG336" s="21">
        <v>-1335.4373092947769</v>
      </c>
      <c r="BH336" s="21">
        <v>-1347.5065478730191</v>
      </c>
      <c r="BI336" s="21">
        <v>-1349.480266049502</v>
      </c>
      <c r="BJ336" s="21">
        <v>-1351.5005458037215</v>
      </c>
      <c r="BK336" s="21">
        <v>-1373.6612961159597</v>
      </c>
      <c r="BL336" s="21">
        <v>-1375.6355023371812</v>
      </c>
      <c r="BM336" s="21">
        <v>-1377.703287826336</v>
      </c>
      <c r="BN336" s="21">
        <v>-1393.3995150356809</v>
      </c>
      <c r="BO336" s="4"/>
      <c r="BP336" s="4">
        <f t="shared" si="693"/>
        <v>1.8E-3</v>
      </c>
      <c r="BQ336" s="4">
        <f t="shared" si="693"/>
        <v>3.0000000000000001E-3</v>
      </c>
      <c r="BR336" s="4">
        <f t="shared" si="693"/>
        <v>1.2000000000000001E-3</v>
      </c>
      <c r="BT336" s="21" cm="1">
        <f t="array" ref="BT336">SUMPRODUCT(BB336:BM336*BP336/12)</f>
        <v>-2.4177796231773092</v>
      </c>
      <c r="BU336" s="21" cm="1">
        <f t="array" ref="BU336">SUMPRODUCT(BB336:BM336*BQ336/12)</f>
        <v>-4.0296327052955148</v>
      </c>
      <c r="BV336" s="21">
        <f t="shared" si="689"/>
        <v>-1.6118530821182055</v>
      </c>
      <c r="BW336" s="26">
        <v>0.99999799999999994</v>
      </c>
      <c r="BX336" s="21">
        <f>+BW336*BV336</f>
        <v>-1.6118498584120413</v>
      </c>
      <c r="BY336" s="21">
        <f t="shared" si="690"/>
        <v>-3.1832092573188167</v>
      </c>
      <c r="BZ336" s="1"/>
    </row>
    <row r="337" spans="1:78" s="21" customFormat="1" x14ac:dyDescent="0.2">
      <c r="A337" s="21">
        <f t="shared" si="679"/>
        <v>331</v>
      </c>
      <c r="B337" s="41" t="s">
        <v>290</v>
      </c>
      <c r="C337" s="22"/>
      <c r="D337" s="24">
        <v>-23884.086460913495</v>
      </c>
      <c r="E337" s="21">
        <v>-23974.585028888447</v>
      </c>
      <c r="F337" s="21">
        <v>-24065.101408353599</v>
      </c>
      <c r="G337" s="21">
        <v>-25897.95445676598</v>
      </c>
      <c r="H337" s="21">
        <v>-25988.604871422333</v>
      </c>
      <c r="I337" s="21">
        <v>-26079.270790326089</v>
      </c>
      <c r="J337" s="21">
        <v>-27874.004618893214</v>
      </c>
      <c r="K337" s="21">
        <v>-27964.871033204909</v>
      </c>
      <c r="L337" s="21">
        <v>-28055.756039381147</v>
      </c>
      <c r="M337" s="21">
        <v>-30832.165294203973</v>
      </c>
      <c r="N337" s="21">
        <v>-30923.232229658403</v>
      </c>
      <c r="O337" s="21">
        <v>-31014.317843844048</v>
      </c>
      <c r="P337" s="21">
        <v>-50488.882792544675</v>
      </c>
      <c r="Q337" s="4"/>
      <c r="R337" s="4">
        <f t="shared" si="691"/>
        <v>1.8E-3</v>
      </c>
      <c r="S337" s="4">
        <f t="shared" si="691"/>
        <v>3.0000000000000001E-3</v>
      </c>
      <c r="T337" s="4">
        <f t="shared" si="691"/>
        <v>1.2000000000000001E-3</v>
      </c>
      <c r="V337" s="21" cm="1">
        <f t="array" ref="V337">SUMPRODUCT(D337:O337*R337/12)</f>
        <v>-48.983092511378338</v>
      </c>
      <c r="W337" s="21" cm="1">
        <f t="array" ref="W337">SUMPRODUCT(D337:O337*S337/12)</f>
        <v>-81.638487518963913</v>
      </c>
      <c r="X337" s="21">
        <f t="shared" si="684"/>
        <v>-32.655395007585575</v>
      </c>
      <c r="Y337" s="26">
        <v>0.70369199999999998</v>
      </c>
      <c r="Z337" s="21">
        <f>+Y337*X337</f>
        <v>-22.979340223677909</v>
      </c>
      <c r="AA337" s="21">
        <f>(D337*T337*12+E337*T337*11+F337*T337*10+G337*T337*9+H337*T337*8+I337*T337*7+J337*T337*6+K337*T337*5+L337*T337*4+M337*T337*3+N337*T337*2+O337*T337*1)/12/13*Y337</f>
        <v>-10.929822615236372</v>
      </c>
      <c r="AC337" s="24">
        <v>-50488.882792544675</v>
      </c>
      <c r="AD337" s="21">
        <v>-50580.650550864695</v>
      </c>
      <c r="AE337" s="21">
        <v>-50672.436801226671</v>
      </c>
      <c r="AF337" s="21">
        <v>-51829.681321801465</v>
      </c>
      <c r="AG337" s="21">
        <v>-51921.618576681431</v>
      </c>
      <c r="AH337" s="21">
        <v>-52013.57324515564</v>
      </c>
      <c r="AI337" s="21">
        <v>-53001.737429272289</v>
      </c>
      <c r="AJ337" s="21">
        <v>-53093.68708882387</v>
      </c>
      <c r="AK337" s="21">
        <v>-53185.654469614405</v>
      </c>
      <c r="AL337" s="21">
        <v>-54923.423247697858</v>
      </c>
      <c r="AM337" s="21">
        <v>-55015.490240150728</v>
      </c>
      <c r="AN337" s="21">
        <v>-55107.575096572677</v>
      </c>
      <c r="AO337" s="21">
        <v>-56091.504148163025</v>
      </c>
      <c r="AP337" s="4"/>
      <c r="AQ337" s="4">
        <f t="shared" si="692"/>
        <v>1.8E-3</v>
      </c>
      <c r="AR337" s="4">
        <f t="shared" si="692"/>
        <v>3.0000000000000001E-3</v>
      </c>
      <c r="AS337" s="4">
        <f t="shared" si="692"/>
        <v>1.2000000000000001E-3</v>
      </c>
      <c r="AU337" s="21" cm="1">
        <f t="array" ref="AU337">SUMPRODUCT(AC337:AN337*AQ337/12)</f>
        <v>-94.77516162906096</v>
      </c>
      <c r="AV337" s="21" cm="1">
        <f t="array" ref="AV337">SUMPRODUCT(AC337:AN337*AR337/12)</f>
        <v>-157.95860271510159</v>
      </c>
      <c r="AW337" s="21">
        <f t="shared" si="694"/>
        <v>-63.183441086040631</v>
      </c>
      <c r="AX337" s="26">
        <v>0.70174700000000001</v>
      </c>
      <c r="AY337" s="21">
        <f>+AX337*AW337</f>
        <v>-44.338790231805753</v>
      </c>
      <c r="AZ337" s="21">
        <f t="shared" si="687"/>
        <v>-44.729595963752601</v>
      </c>
      <c r="BA337" s="1"/>
      <c r="BB337" s="24">
        <v>-56091.504148163025</v>
      </c>
      <c r="BC337" s="43">
        <v>-56163.851102488086</v>
      </c>
      <c r="BD337" s="43">
        <v>-56249.549676162627</v>
      </c>
      <c r="BE337" s="43">
        <v>-57166.930907839662</v>
      </c>
      <c r="BF337" s="43">
        <v>-57246.763816927982</v>
      </c>
      <c r="BG337" s="43">
        <v>-57326.935047778134</v>
      </c>
      <c r="BH337" s="43">
        <v>-58002.170141821363</v>
      </c>
      <c r="BI337" s="43">
        <v>-58099.083994763852</v>
      </c>
      <c r="BJ337" s="43">
        <v>-58198.723279787417</v>
      </c>
      <c r="BK337" s="43">
        <v>-59464.045159486981</v>
      </c>
      <c r="BL337" s="43">
        <v>-59561.929545863699</v>
      </c>
      <c r="BM337" s="43">
        <v>-59665.311277462468</v>
      </c>
      <c r="BN337" s="43">
        <v>-60345.080492359921</v>
      </c>
      <c r="BO337" s="4"/>
      <c r="BP337" s="4">
        <f t="shared" si="693"/>
        <v>1.8E-3</v>
      </c>
      <c r="BQ337" s="4">
        <f t="shared" si="693"/>
        <v>3.0000000000000001E-3</v>
      </c>
      <c r="BR337" s="4">
        <f t="shared" si="693"/>
        <v>1.2000000000000001E-3</v>
      </c>
      <c r="BT337" s="21" cm="1">
        <f t="array" ref="BT337">SUMPRODUCT(BB337:BM337*BP337/12)</f>
        <v>-103.9855197147818</v>
      </c>
      <c r="BU337" s="21" cm="1">
        <f t="array" ref="BU337">SUMPRODUCT(BB337:BM337*BQ337/12)</f>
        <v>-173.30919952463631</v>
      </c>
      <c r="BV337" s="21">
        <f t="shared" si="689"/>
        <v>-69.323679809854511</v>
      </c>
      <c r="BW337" s="26">
        <v>0.69923800000000003</v>
      </c>
      <c r="BX337" s="21">
        <f>+BW337*BV337</f>
        <v>-48.473751222883052</v>
      </c>
      <c r="BY337" s="21">
        <f t="shared" si="690"/>
        <v>-90.979976886399498</v>
      </c>
      <c r="BZ337" s="1"/>
    </row>
    <row r="338" spans="1:78" s="21" customFormat="1" x14ac:dyDescent="0.2">
      <c r="A338" s="21">
        <f t="shared" si="679"/>
        <v>332</v>
      </c>
      <c r="B338" s="44" t="s">
        <v>291</v>
      </c>
      <c r="C338" s="22"/>
      <c r="D338" s="27">
        <v>-26179.8534492299</v>
      </c>
      <c r="E338" s="28">
        <v>-26278.549441136402</v>
      </c>
      <c r="F338" s="28">
        <v>-26377.261214283499</v>
      </c>
      <c r="G338" s="28">
        <v>-28363.342571684698</v>
      </c>
      <c r="H338" s="28">
        <v>-28462.088855113303</v>
      </c>
      <c r="I338" s="28">
        <v>-28560.848468616099</v>
      </c>
      <c r="J338" s="28">
        <v>-30502.297171192502</v>
      </c>
      <c r="K338" s="28">
        <v>-30601.089171153097</v>
      </c>
      <c r="L338" s="28">
        <v>-30699.897451847697</v>
      </c>
      <c r="M338" s="28">
        <v>-33698.148633057499</v>
      </c>
      <c r="N338" s="28">
        <v>-33796.989651378601</v>
      </c>
      <c r="O338" s="28">
        <v>-33895.8471270542</v>
      </c>
      <c r="P338" s="28">
        <v>-54754.397772500801</v>
      </c>
      <c r="Q338" s="4"/>
      <c r="R338" s="4">
        <v>1.8E-3</v>
      </c>
      <c r="S338" s="4">
        <v>3.0000000000000001E-3</v>
      </c>
      <c r="T338" s="4">
        <f>+S338-R338</f>
        <v>1.2000000000000001E-3</v>
      </c>
      <c r="V338" s="28" cm="1">
        <f t="array" ref="V338">SUMPRODUCT(D338:O338*R338/12)</f>
        <v>-53.612431980862119</v>
      </c>
      <c r="W338" s="28" cm="1">
        <f t="array" ref="W338">SUMPRODUCT(D338:O338*S338/12)</f>
        <v>-89.354053301436878</v>
      </c>
      <c r="X338" s="28">
        <f t="shared" si="684"/>
        <v>-35.741621320574758</v>
      </c>
      <c r="Y338" s="26"/>
      <c r="Z338" s="28">
        <f>SUBTOTAL(9,Z333:Z337)</f>
        <v>-26.042906470016376</v>
      </c>
      <c r="AA338" s="28">
        <f>SUBTOTAL(9,AA333:AA337)</f>
        <v>-12.396789121093587</v>
      </c>
      <c r="AC338" s="27">
        <v>-54754.397772500801</v>
      </c>
      <c r="AD338" s="28">
        <v>-54853.101091183198</v>
      </c>
      <c r="AE338" s="28">
        <v>-54951.821502302802</v>
      </c>
      <c r="AF338" s="28">
        <v>-56185.1156116735</v>
      </c>
      <c r="AG338" s="28">
        <v>-56283.946240807505</v>
      </c>
      <c r="AH338" s="28">
        <v>-56382.792823917902</v>
      </c>
      <c r="AI338" s="28">
        <v>-57435.373140695105</v>
      </c>
      <c r="AJ338" s="28">
        <v>-57534.171559508395</v>
      </c>
      <c r="AK338" s="28">
        <v>-57632.9862794453</v>
      </c>
      <c r="AL338" s="28">
        <v>-59481.874249215107</v>
      </c>
      <c r="AM338" s="28">
        <v>-59580.7217477784</v>
      </c>
      <c r="AN338" s="28">
        <v>-59679.5857243071</v>
      </c>
      <c r="AO338" s="28">
        <v>-60702.753624461096</v>
      </c>
      <c r="AP338" s="4"/>
      <c r="AQ338" s="4">
        <v>1.8E-3</v>
      </c>
      <c r="AR338" s="4">
        <v>3.0000000000000001E-3</v>
      </c>
      <c r="AS338" s="4">
        <f t="shared" ref="AS338" si="695">+AR338-AQ338</f>
        <v>1.2000000000000001E-3</v>
      </c>
      <c r="AU338" s="28" cm="1">
        <f t="array" ref="AU338">SUMPRODUCT(AC338:AN338*AQ338/12)</f>
        <v>-102.71338316150027</v>
      </c>
      <c r="AV338" s="28" cm="1">
        <f t="array" ref="AV338">SUMPRODUCT(AC338:AN338*AR338/12)</f>
        <v>-171.18897193583379</v>
      </c>
      <c r="AW338" s="28">
        <f t="shared" si="694"/>
        <v>-68.475588774333517</v>
      </c>
      <c r="AX338" s="26"/>
      <c r="AY338" s="28">
        <f>SUBTOTAL(9,AY333:AY337)</f>
        <v>-49.592303426284928</v>
      </c>
      <c r="AZ338" s="28">
        <f>SUBTOTAL(9,AZ333:AZ337)</f>
        <v>-50.386761161631618</v>
      </c>
      <c r="BA338" s="1"/>
      <c r="BB338" s="27">
        <v>-60702.753624461096</v>
      </c>
      <c r="BC338" s="28">
        <v>-60780.584489720393</v>
      </c>
      <c r="BD338" s="28">
        <v>-60872.594124048701</v>
      </c>
      <c r="BE338" s="28">
        <v>-61847.659372081398</v>
      </c>
      <c r="BF338" s="28">
        <v>-61933.4082522057</v>
      </c>
      <c r="BG338" s="28">
        <v>-62019.514719548395</v>
      </c>
      <c r="BH338" s="28">
        <v>-62737.1597891192</v>
      </c>
      <c r="BI338" s="28">
        <v>-62841.009070425505</v>
      </c>
      <c r="BJ338" s="28">
        <v>-62947.747396070401</v>
      </c>
      <c r="BK338" s="28">
        <v>-64290.939712444604</v>
      </c>
      <c r="BL338" s="28">
        <v>-64395.761242120301</v>
      </c>
      <c r="BM338" s="28">
        <v>-64506.408944262701</v>
      </c>
      <c r="BN338" s="28">
        <v>-65241.332973402205</v>
      </c>
      <c r="BO338" s="4"/>
      <c r="BP338" s="4">
        <v>1.8E-3</v>
      </c>
      <c r="BQ338" s="4">
        <v>3.0000000000000001E-3</v>
      </c>
      <c r="BR338" s="4">
        <f t="shared" ref="BR338" si="696">+BQ338-BP338</f>
        <v>1.2000000000000001E-3</v>
      </c>
      <c r="BT338" s="28" cm="1">
        <f t="array" ref="BT338">SUMPRODUCT(BB338:BM338*BP338/12)</f>
        <v>-112.48133111047626</v>
      </c>
      <c r="BU338" s="28" cm="1">
        <f t="array" ref="BU338">SUMPRODUCT(BB338:BM338*BQ338/12)</f>
        <v>-187.46888518412712</v>
      </c>
      <c r="BV338" s="28">
        <f t="shared" si="689"/>
        <v>-74.987554073650855</v>
      </c>
      <c r="BW338" s="26"/>
      <c r="BX338" s="28">
        <f>SUBTOTAL(9,BX333:BX337)</f>
        <v>-54.09841279054929</v>
      </c>
      <c r="BY338" s="28">
        <f>SUBTOTAL(9,BY333:BY337)</f>
        <v>-102.08800576268679</v>
      </c>
      <c r="BZ338" s="1"/>
    </row>
    <row r="339" spans="1:78" s="21" customFormat="1" x14ac:dyDescent="0.2">
      <c r="A339" s="21">
        <f t="shared" si="679"/>
        <v>333</v>
      </c>
      <c r="B339" s="38"/>
      <c r="C339" s="22"/>
      <c r="D339" s="24"/>
      <c r="R339" s="25"/>
      <c r="S339" s="4"/>
      <c r="T339" s="4"/>
      <c r="Y339" s="26"/>
      <c r="AC339" s="24"/>
      <c r="AQ339" s="25"/>
      <c r="AR339" s="4"/>
      <c r="AS339" s="4"/>
      <c r="AX339" s="26"/>
      <c r="BA339" s="1"/>
      <c r="BB339" s="24"/>
      <c r="BP339" s="25"/>
      <c r="BQ339" s="4"/>
      <c r="BR339" s="4"/>
      <c r="BW339" s="26"/>
      <c r="BZ339" s="1"/>
    </row>
    <row r="340" spans="1:78" x14ac:dyDescent="0.2">
      <c r="A340" s="21">
        <f t="shared" si="679"/>
        <v>334</v>
      </c>
      <c r="B340" s="41" t="s">
        <v>292</v>
      </c>
      <c r="D340" s="24">
        <v>3237.9115968344418</v>
      </c>
      <c r="E340" s="21">
        <v>3237.2688578689495</v>
      </c>
      <c r="F340" s="21">
        <v>3236.6261503456258</v>
      </c>
      <c r="G340" s="21">
        <v>3209.4623048564904</v>
      </c>
      <c r="H340" s="21">
        <v>3208.830109146435</v>
      </c>
      <c r="I340" s="21">
        <v>3208.197976812291</v>
      </c>
      <c r="J340" s="21">
        <v>3181.599781399781</v>
      </c>
      <c r="K340" s="21">
        <v>3180.8914663302612</v>
      </c>
      <c r="L340" s="21">
        <v>3180.1832437914441</v>
      </c>
      <c r="M340" s="21">
        <v>3140.3063072323766</v>
      </c>
      <c r="N340" s="21">
        <v>3139.615603317513</v>
      </c>
      <c r="O340" s="21">
        <v>3138.9249837806697</v>
      </c>
      <c r="P340" s="21">
        <v>2876.4501800726889</v>
      </c>
      <c r="Q340" s="4"/>
      <c r="R340" s="4">
        <f>+R$345</f>
        <v>1.8139534883720932E-2</v>
      </c>
      <c r="S340" s="4">
        <f t="shared" ref="S340:T340" si="697">+S$345</f>
        <v>4.2900000000000001E-2</v>
      </c>
      <c r="T340" s="4">
        <f t="shared" si="697"/>
        <v>2.4760465116279069E-2</v>
      </c>
      <c r="V340" s="21" cm="1">
        <f t="array" ref="V340">SUMPRODUCT(D340:O340*R340/12)</f>
        <v>57.895074297943225</v>
      </c>
      <c r="W340" s="21" cm="1">
        <f t="array" ref="W340">SUMPRODUCT(D340:O340*S340/12)</f>
        <v>136.9218507146357</v>
      </c>
      <c r="X340" s="21">
        <f t="shared" ref="X340:X345" si="698">+W340-V340</f>
        <v>79.026776416692471</v>
      </c>
      <c r="Y340" s="26">
        <v>0.99999799999999994</v>
      </c>
      <c r="Z340" s="21">
        <f>+Y340*X340</f>
        <v>79.026618363139633</v>
      </c>
      <c r="AA340" s="21">
        <f>(D340*T340*12+E340*T340*11+F340*T340*10+G340*T340*9+H340*T340*8+I340*T340*7+J340*T340*6+K340*T340*5+L340*T340*4+M340*T340*3+N340*T340*2+O340*T340*1)/12/13*Y340</f>
        <v>39.743357279551375</v>
      </c>
      <c r="AB340" s="21"/>
      <c r="AC340" s="45">
        <v>2876.4501800726889</v>
      </c>
      <c r="AD340" s="46">
        <v>2875.9428411467429</v>
      </c>
      <c r="AE340" s="46">
        <v>2875.4354899441719</v>
      </c>
      <c r="AF340" s="46">
        <v>2862.2962313138155</v>
      </c>
      <c r="AG340" s="46">
        <v>2861.792461801148</v>
      </c>
      <c r="AH340" s="46">
        <v>2861.2886928630196</v>
      </c>
      <c r="AI340" s="46">
        <v>2850.2631058621923</v>
      </c>
      <c r="AJ340" s="46">
        <v>2849.7639167086563</v>
      </c>
      <c r="AK340" s="46">
        <v>2849.2647233244388</v>
      </c>
      <c r="AL340" s="46">
        <v>2829.6781290414942</v>
      </c>
      <c r="AM340" s="46">
        <v>2829.185592120496</v>
      </c>
      <c r="AN340" s="46">
        <v>2828.6930482404323</v>
      </c>
      <c r="AO340" s="46">
        <v>2804.8821482419589</v>
      </c>
      <c r="AP340" s="4"/>
      <c r="AQ340" s="4">
        <f>+AQ$345</f>
        <v>1.8139534883720932E-2</v>
      </c>
      <c r="AR340" s="4">
        <f t="shared" ref="AR340:AS340" si="699">+AR$345</f>
        <v>4.2900000000000001E-2</v>
      </c>
      <c r="AS340" s="4">
        <f t="shared" si="699"/>
        <v>2.4760465116279069E-2</v>
      </c>
      <c r="AU340" s="21" cm="1">
        <f t="array" ref="AU340">SUMPRODUCT(AC340:AN340*AQ340/12)</f>
        <v>51.773338065315215</v>
      </c>
      <c r="AV340" s="21" cm="1">
        <f t="array" ref="AV340">SUMPRODUCT(AC340:AN340*AR340/12)</f>
        <v>122.4439445244705</v>
      </c>
      <c r="AW340" s="21">
        <f t="shared" ref="AW340:AW342" si="700">+AV340-AU340</f>
        <v>70.67060645915528</v>
      </c>
      <c r="AX340" s="26">
        <v>0.99999799999999994</v>
      </c>
      <c r="AY340" s="21">
        <f>+AX340*AW340</f>
        <v>70.670465117942356</v>
      </c>
      <c r="AZ340" s="21">
        <f t="shared" ref="AZ340:AZ344" si="701">(AC340*AS340*12+AD340*AS340*11+AE340*AS340*10+AF340*AS340*9+AG340*AS340*8+AH340*AS340*7+AI340*AS340*6+AJ340*AS340*5+AK340*AS340*4+AL340*AS340*3+AM340*AS340*2+AN340*AS340*1)/12/13*AX340+X340*AX340</f>
        <v>114.47126608599001</v>
      </c>
      <c r="BB340" s="45">
        <v>2804.8821482419589</v>
      </c>
      <c r="BC340" s="47">
        <v>2804.6218594373113</v>
      </c>
      <c r="BD340" s="47">
        <v>2804.210755509207</v>
      </c>
      <c r="BE340" s="47">
        <v>2794.4385963194454</v>
      </c>
      <c r="BF340" s="47">
        <v>2794.0966023204633</v>
      </c>
      <c r="BG340" s="47">
        <v>2793.750915787874</v>
      </c>
      <c r="BH340" s="47">
        <v>2786.7536063368302</v>
      </c>
      <c r="BI340" s="47">
        <v>2786.2233607510116</v>
      </c>
      <c r="BJ340" s="47">
        <v>2785.6629838058961</v>
      </c>
      <c r="BK340" s="47">
        <v>2772.1864049948454</v>
      </c>
      <c r="BL340" s="47">
        <v>2771.6515824276089</v>
      </c>
      <c r="BM340" s="47">
        <v>2771.0564342763892</v>
      </c>
      <c r="BN340" s="47">
        <v>2771.0564342763892</v>
      </c>
      <c r="BO340" s="4"/>
      <c r="BP340" s="4">
        <f>+BP$345</f>
        <v>1.8139534883720932E-2</v>
      </c>
      <c r="BQ340" s="4">
        <f t="shared" ref="BQ340:BR340" si="702">+BQ$345</f>
        <v>4.2900000000000001E-2</v>
      </c>
      <c r="BR340" s="4">
        <f t="shared" si="702"/>
        <v>2.4760465116279069E-2</v>
      </c>
      <c r="BT340" s="21" cm="1">
        <f t="array" ref="BT340">SUMPRODUCT(BB340:BM340*BP340/12)</f>
        <v>50.593483517757562</v>
      </c>
      <c r="BU340" s="21" cm="1">
        <f t="array" ref="BU340">SUMPRODUCT(BB340:BM340*BQ340/12)</f>
        <v>119.65358851949659</v>
      </c>
      <c r="BV340" s="21">
        <f t="shared" ref="BV340:BV345" si="703">+BU340-BT340</f>
        <v>69.060105001739032</v>
      </c>
      <c r="BW340" s="26">
        <v>0.99999799999999994</v>
      </c>
      <c r="BX340" s="21">
        <f>+BW340*BV340</f>
        <v>69.059966881529022</v>
      </c>
      <c r="BY340" s="21">
        <f t="shared" ref="BY340:BY344" si="704">(BB340*BR340*12+BC340*BR340*11+BD340*BR340*10+BE340*BR340*9+BF340*BR340*8+BG340*BR340*7+BH340*BR340*6+BI340*BR340*5+BJ340*BR340*4+BK340*BR340*3+BL340*BR340*2+BM340*BR340*1)/12/13*BW340+(AW340*BW340)+(X340*BW340)</f>
        <v>184.30384650226694</v>
      </c>
    </row>
    <row r="341" spans="1:78" s="21" customFormat="1" x14ac:dyDescent="0.2">
      <c r="A341" s="21">
        <f t="shared" si="679"/>
        <v>335</v>
      </c>
      <c r="B341" s="41" t="s">
        <v>293</v>
      </c>
      <c r="C341" s="22"/>
      <c r="D341" s="24">
        <v>199.1892285670755</v>
      </c>
      <c r="E341" s="21">
        <v>199.14968867388276</v>
      </c>
      <c r="F341" s="21">
        <v>199.11015071494336</v>
      </c>
      <c r="G341" s="21">
        <v>197.4390904447414</v>
      </c>
      <c r="H341" s="21">
        <v>197.40019914952742</v>
      </c>
      <c r="I341" s="21">
        <v>197.36131175306065</v>
      </c>
      <c r="J341" s="21">
        <v>195.72504903647695</v>
      </c>
      <c r="K341" s="21">
        <v>195.68147504501346</v>
      </c>
      <c r="L341" s="21">
        <v>195.63790674583606</v>
      </c>
      <c r="M341" s="21">
        <v>193.18476496192065</v>
      </c>
      <c r="N341" s="21">
        <v>193.14227437011309</v>
      </c>
      <c r="O341" s="21">
        <v>193.09978896905656</v>
      </c>
      <c r="P341" s="21">
        <v>176.95291401422423</v>
      </c>
      <c r="Q341" s="4"/>
      <c r="R341" s="4">
        <f t="shared" ref="R341:T344" si="705">+R$345</f>
        <v>1.8139534883720932E-2</v>
      </c>
      <c r="S341" s="4">
        <f t="shared" si="705"/>
        <v>4.2900000000000001E-2</v>
      </c>
      <c r="T341" s="4">
        <f t="shared" si="705"/>
        <v>2.4760465116279069E-2</v>
      </c>
      <c r="V341" s="21" cm="1">
        <f t="array" ref="V341">SUMPRODUCT(D341:O341*R341/12)</f>
        <v>3.561578147629235</v>
      </c>
      <c r="W341" s="21" cm="1">
        <f t="array" ref="W341">SUMPRODUCT(D341:O341*S341/12)</f>
        <v>8.4231323191431393</v>
      </c>
      <c r="X341" s="21">
        <f t="shared" si="698"/>
        <v>4.8615541715139043</v>
      </c>
      <c r="Y341" s="26">
        <v>0.95212000000000008</v>
      </c>
      <c r="Z341" s="21">
        <f>+Y341*X341</f>
        <v>4.6287829577818194</v>
      </c>
      <c r="AA341" s="21">
        <f>(D341*T341*12+E341*T341*11+F341*T341*10+G341*T341*9+H341*T341*8+I341*T341*7+J341*T341*6+K341*T341*5+L341*T341*4+M341*T341*3+N341*T341*2+O341*T341*1)/12/13*Y341</f>
        <v>2.3278659604955005</v>
      </c>
      <c r="AC341" s="45">
        <v>176.95291401422423</v>
      </c>
      <c r="AD341" s="46">
        <v>176.92170363486116</v>
      </c>
      <c r="AE341" s="46">
        <v>176.89049250026704</v>
      </c>
      <c r="AF341" s="46">
        <v>176.08219409178585</v>
      </c>
      <c r="AG341" s="46">
        <v>176.05120329490867</v>
      </c>
      <c r="AH341" s="46">
        <v>176.02021253337585</v>
      </c>
      <c r="AI341" s="46">
        <v>175.34194257339882</v>
      </c>
      <c r="AJ341" s="46">
        <v>175.31123355018178</v>
      </c>
      <c r="AK341" s="46">
        <v>175.28052426670251</v>
      </c>
      <c r="AL341" s="46">
        <v>174.07559989221053</v>
      </c>
      <c r="AM341" s="46">
        <v>174.04530009976705</v>
      </c>
      <c r="AN341" s="46">
        <v>174.01499987921713</v>
      </c>
      <c r="AO341" s="46">
        <v>172.55020547074079</v>
      </c>
      <c r="AP341" s="4"/>
      <c r="AQ341" s="4">
        <f t="shared" ref="AQ341:AS344" si="706">+AQ$345</f>
        <v>1.8139534883720932E-2</v>
      </c>
      <c r="AR341" s="4">
        <f t="shared" si="706"/>
        <v>4.2900000000000001E-2</v>
      </c>
      <c r="AS341" s="4">
        <f t="shared" si="706"/>
        <v>2.4760465116279069E-2</v>
      </c>
      <c r="AU341" s="21" cm="1">
        <f t="array" ref="AU341">SUMPRODUCT(AC341:AN341*AQ341/12)</f>
        <v>3.1849823446862451</v>
      </c>
      <c r="AV341" s="21" cm="1">
        <f t="array" ref="AV341">SUMPRODUCT(AC341:AN341*AR341/12)</f>
        <v>7.53248324518297</v>
      </c>
      <c r="AW341" s="21">
        <f t="shared" si="700"/>
        <v>4.3475009004967244</v>
      </c>
      <c r="AX341" s="26">
        <v>0.95239800000000008</v>
      </c>
      <c r="AY341" s="21">
        <f>+AX341*AW341</f>
        <v>4.1405511626312794</v>
      </c>
      <c r="AZ341" s="21">
        <f t="shared" si="701"/>
        <v>6.7068206370115471</v>
      </c>
      <c r="BA341" s="1"/>
      <c r="BB341" s="45">
        <v>172.55020547074079</v>
      </c>
      <c r="BC341" s="47">
        <v>172.53419307365959</v>
      </c>
      <c r="BD341" s="47">
        <v>172.50890286055431</v>
      </c>
      <c r="BE341" s="47">
        <v>171.9077410337934</v>
      </c>
      <c r="BF341" s="47">
        <v>171.8867023121376</v>
      </c>
      <c r="BG341" s="47">
        <v>171.86543643390308</v>
      </c>
      <c r="BH341" s="47">
        <v>171.43497728456708</v>
      </c>
      <c r="BI341" s="47">
        <v>171.4023577376673</v>
      </c>
      <c r="BJ341" s="47">
        <v>171.3678845755484</v>
      </c>
      <c r="BK341" s="47">
        <v>170.53883496847416</v>
      </c>
      <c r="BL341" s="47">
        <v>170.50593385570377</v>
      </c>
      <c r="BM341" s="47">
        <v>170.46932164515408</v>
      </c>
      <c r="BN341" s="47">
        <v>170.46932164515408</v>
      </c>
      <c r="BO341" s="4"/>
      <c r="BP341" s="4">
        <f t="shared" ref="BP341:BR344" si="707">+BP$345</f>
        <v>1.8139534883720932E-2</v>
      </c>
      <c r="BQ341" s="4">
        <f t="shared" si="707"/>
        <v>4.2900000000000001E-2</v>
      </c>
      <c r="BR341" s="4">
        <f t="shared" si="707"/>
        <v>2.4760465116279069E-2</v>
      </c>
      <c r="BT341" s="21" cm="1">
        <f t="array" ref="BT341">SUMPRODUCT(BB341:BM341*BP341/12)</f>
        <v>3.112400277473808</v>
      </c>
      <c r="BU341" s="21" cm="1">
        <f t="array" ref="BU341">SUMPRODUCT(BB341:BM341*BQ341/12)</f>
        <v>7.3608266562255542</v>
      </c>
      <c r="BV341" s="21">
        <f t="shared" si="703"/>
        <v>4.2484263787517467</v>
      </c>
      <c r="BW341" s="26">
        <v>0.95239800000000008</v>
      </c>
      <c r="BX341" s="21">
        <f>+BW341*BV341</f>
        <v>4.0461927862704066</v>
      </c>
      <c r="BY341" s="21">
        <f t="shared" si="704"/>
        <v>10.798280507122794</v>
      </c>
      <c r="BZ341" s="1"/>
    </row>
    <row r="342" spans="1:78" s="21" customFormat="1" x14ac:dyDescent="0.2">
      <c r="A342" s="21">
        <f t="shared" si="679"/>
        <v>336</v>
      </c>
      <c r="B342" s="41" t="s">
        <v>294</v>
      </c>
      <c r="C342" s="22"/>
      <c r="D342" s="24">
        <v>1916.9342252704398</v>
      </c>
      <c r="E342" s="21">
        <v>1916.5537058263417</v>
      </c>
      <c r="F342" s="21">
        <v>1916.1732049968866</v>
      </c>
      <c r="G342" s="21">
        <v>1900.0914487318328</v>
      </c>
      <c r="H342" s="21">
        <v>1899.7171711898336</v>
      </c>
      <c r="I342" s="21">
        <v>1899.3429311681466</v>
      </c>
      <c r="J342" s="21">
        <v>1883.5960555689117</v>
      </c>
      <c r="K342" s="21">
        <v>1883.1767132371554</v>
      </c>
      <c r="L342" s="21">
        <v>1882.7574256861631</v>
      </c>
      <c r="M342" s="21">
        <v>1859.1491639399969</v>
      </c>
      <c r="N342" s="21">
        <v>1858.7402479043565</v>
      </c>
      <c r="O342" s="21">
        <v>1858.3313818228646</v>
      </c>
      <c r="P342" s="21">
        <v>1702.9389569676362</v>
      </c>
      <c r="Q342" s="4"/>
      <c r="R342" s="4">
        <f t="shared" si="705"/>
        <v>1.8139534883720932E-2</v>
      </c>
      <c r="S342" s="4">
        <f t="shared" si="705"/>
        <v>4.2900000000000001E-2</v>
      </c>
      <c r="T342" s="4">
        <f t="shared" si="705"/>
        <v>2.4760465116279069E-2</v>
      </c>
      <c r="V342" s="21" cm="1">
        <f t="array" ref="V342">SUMPRODUCT(D342:O342*R342/12)</f>
        <v>34.275503230169548</v>
      </c>
      <c r="W342" s="21" cm="1">
        <f t="array" ref="W342">SUMPRODUCT(D342:O342*S342/12)</f>
        <v>81.061565139350961</v>
      </c>
      <c r="X342" s="21">
        <f t="shared" si="698"/>
        <v>46.786061909181413</v>
      </c>
      <c r="Y342" s="26">
        <v>0.97631600000000007</v>
      </c>
      <c r="Z342" s="21">
        <f>+Y342*X342</f>
        <v>45.677980818924361</v>
      </c>
      <c r="AA342" s="21">
        <f>(D342*T342*12+E342*T342*11+F342*T342*10+G342*T342*9+H342*T342*8+I342*T342*7+J342*T342*6+K342*T342*5+L342*T342*4+M342*T342*3+N342*T342*2+O342*T342*1)/12/13*Y342</f>
        <v>22.971959943331715</v>
      </c>
      <c r="AC342" s="45">
        <v>1702.9389569676362</v>
      </c>
      <c r="AD342" s="46">
        <v>1702.6385981339026</v>
      </c>
      <c r="AE342" s="46">
        <v>1702.3382320320636</v>
      </c>
      <c r="AF342" s="46">
        <v>1694.5594234358578</v>
      </c>
      <c r="AG342" s="46">
        <v>1694.2611777946167</v>
      </c>
      <c r="AH342" s="46">
        <v>1693.9629324935186</v>
      </c>
      <c r="AI342" s="46">
        <v>1687.435476618489</v>
      </c>
      <c r="AJ342" s="46">
        <v>1687.1399426779601</v>
      </c>
      <c r="AK342" s="46">
        <v>1686.8444062327496</v>
      </c>
      <c r="AL342" s="46">
        <v>1675.2485946070799</v>
      </c>
      <c r="AM342" s="46">
        <v>1674.956998974267</v>
      </c>
      <c r="AN342" s="46">
        <v>1674.6653992214929</v>
      </c>
      <c r="AO342" s="46">
        <v>1660.5686804641959</v>
      </c>
      <c r="AP342" s="4"/>
      <c r="AQ342" s="4">
        <f t="shared" si="706"/>
        <v>1.8139534883720932E-2</v>
      </c>
      <c r="AR342" s="4">
        <f t="shared" si="706"/>
        <v>4.2900000000000001E-2</v>
      </c>
      <c r="AS342" s="4">
        <f t="shared" si="706"/>
        <v>2.4760465116279069E-2</v>
      </c>
      <c r="AU342" s="21" cm="1">
        <f t="array" ref="AU342">SUMPRODUCT(AC342:AN342*AQ342/12)</f>
        <v>30.651264163891305</v>
      </c>
      <c r="AV342" s="21" cm="1">
        <f t="array" ref="AV342">SUMPRODUCT(AC342:AN342*AR342/12)</f>
        <v>72.490239747602942</v>
      </c>
      <c r="AW342" s="21">
        <f t="shared" si="700"/>
        <v>41.838975583711637</v>
      </c>
      <c r="AX342" s="26">
        <v>0.97645099999999996</v>
      </c>
      <c r="AY342" s="21">
        <f>+AX342*AW342</f>
        <v>40.853709547690812</v>
      </c>
      <c r="AZ342" s="21">
        <f t="shared" si="701"/>
        <v>66.174403245099626</v>
      </c>
      <c r="BA342" s="1"/>
      <c r="BB342" s="45">
        <v>1660.5686804641959</v>
      </c>
      <c r="BC342" s="47">
        <v>1660.414582211924</v>
      </c>
      <c r="BD342" s="47">
        <v>1660.1711971884733</v>
      </c>
      <c r="BE342" s="47">
        <v>1654.385805634251</v>
      </c>
      <c r="BF342" s="47">
        <v>1654.1833356217505</v>
      </c>
      <c r="BG342" s="47">
        <v>1653.9786795260795</v>
      </c>
      <c r="BH342" s="47">
        <v>1649.8360766259179</v>
      </c>
      <c r="BI342" s="47">
        <v>1649.5221564088715</v>
      </c>
      <c r="BJ342" s="47">
        <v>1649.1903975843893</v>
      </c>
      <c r="BK342" s="47">
        <v>1641.2118860068297</v>
      </c>
      <c r="BL342" s="47">
        <v>1640.8952560887726</v>
      </c>
      <c r="BM342" s="47">
        <v>1640.542911737773</v>
      </c>
      <c r="BN342" s="47">
        <v>1640.542911737773</v>
      </c>
      <c r="BO342" s="4"/>
      <c r="BP342" s="4">
        <f t="shared" si="707"/>
        <v>1.8139534883720932E-2</v>
      </c>
      <c r="BQ342" s="4">
        <f t="shared" si="707"/>
        <v>4.2900000000000001E-2</v>
      </c>
      <c r="BR342" s="4">
        <f t="shared" si="707"/>
        <v>2.4760465116279069E-2</v>
      </c>
      <c r="BT342" s="21" cm="1">
        <f t="array" ref="BT342">SUMPRODUCT(BB342:BM342*BP342/12)</f>
        <v>29.952757272824414</v>
      </c>
      <c r="BU342" s="21" cm="1">
        <f t="array" ref="BU342">SUMPRODUCT(BB342:BM342*BQ342/12)</f>
        <v>70.838270950229727</v>
      </c>
      <c r="BV342" s="21">
        <f t="shared" si="703"/>
        <v>40.885513677405314</v>
      </c>
      <c r="BW342" s="26">
        <v>0.97792299999999999</v>
      </c>
      <c r="BX342" s="21">
        <f>+BW342*BV342</f>
        <v>39.982884191949239</v>
      </c>
      <c r="BY342" s="21">
        <f t="shared" si="704"/>
        <v>106.70435685948556</v>
      </c>
      <c r="BZ342" s="1"/>
    </row>
    <row r="343" spans="1:78" s="21" customFormat="1" x14ac:dyDescent="0.2">
      <c r="A343" s="21">
        <f t="shared" si="679"/>
        <v>337</v>
      </c>
      <c r="B343" s="41" t="s">
        <v>295</v>
      </c>
      <c r="C343" s="22"/>
      <c r="D343" s="24">
        <v>2129.7810429067113</v>
      </c>
      <c r="E343" s="21">
        <v>2129.3582724809903</v>
      </c>
      <c r="F343" s="21">
        <v>2128.9355227367887</v>
      </c>
      <c r="G343" s="21">
        <v>2111.0681284472817</v>
      </c>
      <c r="H343" s="21">
        <v>2110.6522929933431</v>
      </c>
      <c r="I343" s="21">
        <v>2110.2364992257853</v>
      </c>
      <c r="J343" s="21">
        <v>2092.7411690813565</v>
      </c>
      <c r="K343" s="21">
        <v>2092.2752650681205</v>
      </c>
      <c r="L343" s="21">
        <v>2091.8094219182317</v>
      </c>
      <c r="M343" s="21">
        <v>2065.5798165096944</v>
      </c>
      <c r="N343" s="21">
        <v>2065.1254964765044</v>
      </c>
      <c r="O343" s="21">
        <v>2064.6712319441226</v>
      </c>
      <c r="P343" s="21">
        <v>1892.0248070928574</v>
      </c>
      <c r="Q343" s="4"/>
      <c r="R343" s="4">
        <f t="shared" si="705"/>
        <v>1.8139534883720932E-2</v>
      </c>
      <c r="S343" s="4">
        <f t="shared" si="705"/>
        <v>4.2900000000000001E-2</v>
      </c>
      <c r="T343" s="4">
        <f t="shared" si="705"/>
        <v>2.4760465116279069E-2</v>
      </c>
      <c r="V343" s="21" cm="1">
        <f t="array" ref="V343">SUMPRODUCT(D343:O343*R343/12)</f>
        <v>38.081284195029781</v>
      </c>
      <c r="W343" s="21" cm="1">
        <f t="array" ref="W343">SUMPRODUCT(D343:O343*S343/12)</f>
        <v>90.062237121245431</v>
      </c>
      <c r="X343" s="21">
        <f t="shared" si="698"/>
        <v>51.98095292621565</v>
      </c>
      <c r="Y343" s="26">
        <v>0.99999799999999994</v>
      </c>
      <c r="Z343" s="21">
        <f>+Y343*X343</f>
        <v>51.980848964309793</v>
      </c>
      <c r="AA343" s="21">
        <f>(D343*T343*12+E343*T343*11+F343*T343*10+G343*T343*9+H343*T343*8+I343*T343*7+J343*T343*6+K343*T343*5+L343*T343*4+M343*T343*3+N343*T343*2+O343*T343*1)/12/13*Y343</f>
        <v>26.141741793756871</v>
      </c>
      <c r="AC343" s="45">
        <v>1892.0248070928574</v>
      </c>
      <c r="AD343" s="46">
        <v>1891.6910979119566</v>
      </c>
      <c r="AE343" s="46">
        <v>1891.3573806559366</v>
      </c>
      <c r="AF343" s="46">
        <v>1882.7148519420145</v>
      </c>
      <c r="AG343" s="46">
        <v>1882.3834905919637</v>
      </c>
      <c r="AH343" s="46">
        <v>1882.0521296198233</v>
      </c>
      <c r="AI343" s="46">
        <v>1874.7998975934026</v>
      </c>
      <c r="AJ343" s="46">
        <v>1874.4715490377889</v>
      </c>
      <c r="AK343" s="46">
        <v>1874.1431976993863</v>
      </c>
      <c r="AL343" s="46">
        <v>1861.2598449729858</v>
      </c>
      <c r="AM343" s="46">
        <v>1860.9358720151386</v>
      </c>
      <c r="AN343" s="46">
        <v>1860.6118944798704</v>
      </c>
      <c r="AO343" s="46">
        <v>1844.9499463646487</v>
      </c>
      <c r="AP343" s="4"/>
      <c r="AQ343" s="4">
        <f t="shared" si="706"/>
        <v>1.8139534883720932E-2</v>
      </c>
      <c r="AR343" s="4">
        <f t="shared" si="706"/>
        <v>4.2900000000000001E-2</v>
      </c>
      <c r="AS343" s="4">
        <f t="shared" si="706"/>
        <v>2.4760465116279069E-2</v>
      </c>
      <c r="AU343" s="21" cm="1">
        <f t="array" ref="AU343">SUMPRODUCT(AC343:AN343*AQ343/12)</f>
        <v>34.05462769499659</v>
      </c>
      <c r="AV343" s="21" cm="1">
        <f t="array" ref="AV343">SUMPRODUCT(AC343:AN343*AR343/12)</f>
        <v>80.53919449866693</v>
      </c>
      <c r="AW343" s="21">
        <f>+AV343-AU343</f>
        <v>46.48456680367034</v>
      </c>
      <c r="AX343" s="26">
        <v>0.99999799999999994</v>
      </c>
      <c r="AY343" s="21">
        <f>+AX343*AW343</f>
        <v>46.484473834536729</v>
      </c>
      <c r="AZ343" s="21">
        <f t="shared" si="701"/>
        <v>75.295055215782412</v>
      </c>
      <c r="BA343" s="1"/>
      <c r="BB343" s="45">
        <v>1844.9499463646487</v>
      </c>
      <c r="BC343" s="47">
        <v>1844.7787378108508</v>
      </c>
      <c r="BD343" s="47">
        <v>1844.5083285280289</v>
      </c>
      <c r="BE343" s="47">
        <v>1838.0805559443154</v>
      </c>
      <c r="BF343" s="47">
        <v>1837.8556046712376</v>
      </c>
      <c r="BG343" s="47">
        <v>1837.6282245832153</v>
      </c>
      <c r="BH343" s="47">
        <v>1833.0256477139906</v>
      </c>
      <c r="BI343" s="47">
        <v>1832.6768713613978</v>
      </c>
      <c r="BJ343" s="47">
        <v>1832.3082756913507</v>
      </c>
      <c r="BK343" s="47">
        <v>1823.4438699728389</v>
      </c>
      <c r="BL343" s="47">
        <v>1823.0920830475468</v>
      </c>
      <c r="BM343" s="47">
        <v>1822.7006161367672</v>
      </c>
      <c r="BN343" s="47">
        <v>1822.7006161367672</v>
      </c>
      <c r="BO343" s="4"/>
      <c r="BP343" s="4">
        <f t="shared" si="707"/>
        <v>1.8139534883720932E-2</v>
      </c>
      <c r="BQ343" s="4">
        <f t="shared" si="707"/>
        <v>4.2900000000000001E-2</v>
      </c>
      <c r="BR343" s="4">
        <f t="shared" si="707"/>
        <v>2.4760465116279069E-2</v>
      </c>
      <c r="BT343" s="21" cm="1">
        <f t="array" ref="BT343">SUMPRODUCT(BB343:BM343*BP343/12)</f>
        <v>33.278562081830287</v>
      </c>
      <c r="BU343" s="21" cm="1">
        <f t="array" ref="BU343">SUMPRODUCT(BB343:BM343*BQ343/12)</f>
        <v>78.703799323528628</v>
      </c>
      <c r="BV343" s="21">
        <f t="shared" si="703"/>
        <v>45.425237241698341</v>
      </c>
      <c r="BW343" s="26">
        <v>0.99999799999999994</v>
      </c>
      <c r="BX343" s="21">
        <f>+BW343*BV343</f>
        <v>45.425146391223855</v>
      </c>
      <c r="BY343" s="21">
        <f t="shared" si="704"/>
        <v>121.22839882320204</v>
      </c>
      <c r="BZ343" s="1"/>
    </row>
    <row r="344" spans="1:78" s="21" customFormat="1" x14ac:dyDescent="0.2">
      <c r="A344" s="21">
        <f t="shared" si="679"/>
        <v>338</v>
      </c>
      <c r="B344" s="41" t="s">
        <v>296</v>
      </c>
      <c r="C344" s="22"/>
      <c r="D344" s="24">
        <v>77858.123906421271</v>
      </c>
      <c r="E344" s="21">
        <v>77859.609475149788</v>
      </c>
      <c r="F344" s="21">
        <v>77861.094971205719</v>
      </c>
      <c r="G344" s="21">
        <v>77923.879027519593</v>
      </c>
      <c r="H344" s="21">
        <v>77925.340227520821</v>
      </c>
      <c r="I344" s="21">
        <v>77926.80128104068</v>
      </c>
      <c r="J344" s="21">
        <v>77988.277944913425</v>
      </c>
      <c r="K344" s="21">
        <v>77989.915080319392</v>
      </c>
      <c r="L344" s="21">
        <v>77991.552001858523</v>
      </c>
      <c r="M344" s="21">
        <v>78083.719947355959</v>
      </c>
      <c r="N344" s="21">
        <v>78085.316377931464</v>
      </c>
      <c r="O344" s="21">
        <v>78086.912613483248</v>
      </c>
      <c r="P344" s="21">
        <v>78693.573141852554</v>
      </c>
      <c r="Q344" s="4"/>
      <c r="R344" s="4">
        <f t="shared" si="705"/>
        <v>1.8139534883720932E-2</v>
      </c>
      <c r="S344" s="4">
        <f t="shared" si="705"/>
        <v>4.2900000000000001E-2</v>
      </c>
      <c r="T344" s="4">
        <f t="shared" si="705"/>
        <v>2.4760465116279069E-2</v>
      </c>
      <c r="V344" s="21" cm="1">
        <f t="array" ref="V344">SUMPRODUCT(D344:O344*R344/12)</f>
        <v>1414.2496578036464</v>
      </c>
      <c r="W344" s="21" cm="1">
        <f t="array" ref="W344">SUMPRODUCT(D344:O344*S344/12)</f>
        <v>3344.7004407056238</v>
      </c>
      <c r="X344" s="21">
        <f t="shared" si="698"/>
        <v>1930.4507829019774</v>
      </c>
      <c r="Y344" s="26">
        <v>0.70369199999999998</v>
      </c>
      <c r="Z344" s="21">
        <f>+Y344*X344</f>
        <v>1358.4427723218582</v>
      </c>
      <c r="AA344" s="21">
        <f>(D344*T344*12+E344*T344*11+F344*T344*10+G344*T344*9+H344*T344*8+I344*T344*7+J344*T344*6+K344*T344*5+L344*T344*4+M344*T344*3+N344*T344*2+O344*T344*1)/12/13*Y344</f>
        <v>678.84722366958488</v>
      </c>
      <c r="AC344" s="45">
        <v>78693.573141852554</v>
      </c>
      <c r="AD344" s="46">
        <v>78694.745759172729</v>
      </c>
      <c r="AE344" s="46">
        <v>78695.918404867756</v>
      </c>
      <c r="AF344" s="46">
        <v>78726.287299216478</v>
      </c>
      <c r="AG344" s="46">
        <v>78727.451666517314</v>
      </c>
      <c r="AH344" s="46">
        <v>78728.61603249023</v>
      </c>
      <c r="AI344" s="46">
        <v>78754.099577352696</v>
      </c>
      <c r="AJ344" s="46">
        <v>78755.25335802538</v>
      </c>
      <c r="AK344" s="46">
        <v>78756.407148476676</v>
      </c>
      <c r="AL344" s="46">
        <v>78801.677831486406</v>
      </c>
      <c r="AM344" s="46">
        <v>78802.816236790502</v>
      </c>
      <c r="AN344" s="46">
        <v>78803.954658178933</v>
      </c>
      <c r="AO344" s="46">
        <v>78858.989019458619</v>
      </c>
      <c r="AP344" s="4"/>
      <c r="AQ344" s="4">
        <f t="shared" si="706"/>
        <v>1.8139534883720932E-2</v>
      </c>
      <c r="AR344" s="4">
        <f t="shared" si="706"/>
        <v>4.2900000000000001E-2</v>
      </c>
      <c r="AS344" s="4">
        <f t="shared" si="706"/>
        <v>2.4760465116279069E-2</v>
      </c>
      <c r="AU344" s="21" cm="1">
        <f t="array" ref="AU344">SUMPRODUCT(AC344:AN344*AQ344/12)</f>
        <v>1428.3988854055303</v>
      </c>
      <c r="AV344" s="21" cm="1">
        <f t="array" ref="AV344">SUMPRODUCT(AC344:AN344*AR344/12)</f>
        <v>3378.1633639840793</v>
      </c>
      <c r="AW344" s="21">
        <f t="shared" ref="AW344:AW345" si="708">+AV344-AU344</f>
        <v>1949.764478578549</v>
      </c>
      <c r="AX344" s="26">
        <v>0.70174700000000001</v>
      </c>
      <c r="AY344" s="21">
        <f>+AX344*AW344</f>
        <v>1368.2413735490611</v>
      </c>
      <c r="AZ344" s="21">
        <f t="shared" si="701"/>
        <v>2038.6312655442894</v>
      </c>
      <c r="BA344" s="1"/>
      <c r="BB344" s="45">
        <v>78858.989019458619</v>
      </c>
      <c r="BC344" s="47">
        <v>78859.590627466197</v>
      </c>
      <c r="BD344" s="47">
        <v>78860.540815913686</v>
      </c>
      <c r="BE344" s="47">
        <v>78883.127301068162</v>
      </c>
      <c r="BF344" s="47">
        <v>78883.917755074377</v>
      </c>
      <c r="BG344" s="47">
        <v>78884.716743668891</v>
      </c>
      <c r="BH344" s="47">
        <v>78900.889692038865</v>
      </c>
      <c r="BI344" s="47">
        <v>78902.115253741009</v>
      </c>
      <c r="BJ344" s="47">
        <v>78903.410458342783</v>
      </c>
      <c r="BK344" s="47">
        <v>78934.55900405698</v>
      </c>
      <c r="BL344" s="47">
        <v>78935.795144580537</v>
      </c>
      <c r="BM344" s="47">
        <v>78937.17071620388</v>
      </c>
      <c r="BN344" s="47">
        <v>78937.17071620388</v>
      </c>
      <c r="BO344" s="4"/>
      <c r="BP344" s="4">
        <f t="shared" si="707"/>
        <v>1.8139534883720932E-2</v>
      </c>
      <c r="BQ344" s="4">
        <f t="shared" si="707"/>
        <v>4.2900000000000001E-2</v>
      </c>
      <c r="BR344" s="4">
        <f t="shared" si="707"/>
        <v>2.4760465116279069E-2</v>
      </c>
      <c r="BT344" s="21" cm="1">
        <f t="array" ref="BT344">SUMPRODUCT(BB344:BM344*BP344/12)</f>
        <v>1431.1258945245329</v>
      </c>
      <c r="BU344" s="21" cm="1">
        <f t="array" ref="BU344">SUMPRODUCT(BB344:BM344*BQ344/12)</f>
        <v>3384.6127405505199</v>
      </c>
      <c r="BV344" s="21">
        <f t="shared" si="703"/>
        <v>1953.486846025987</v>
      </c>
      <c r="BW344" s="26">
        <v>0.69923800000000003</v>
      </c>
      <c r="BX344" s="21">
        <f>+BW344*BV344</f>
        <v>1365.9522352415192</v>
      </c>
      <c r="BY344" s="21">
        <f t="shared" si="704"/>
        <v>3396.0459886394228</v>
      </c>
      <c r="BZ344" s="1"/>
    </row>
    <row r="345" spans="1:78" s="21" customFormat="1" x14ac:dyDescent="0.2">
      <c r="A345" s="21">
        <f t="shared" si="679"/>
        <v>339</v>
      </c>
      <c r="B345" s="44" t="s">
        <v>296</v>
      </c>
      <c r="C345" s="22"/>
      <c r="D345" s="27">
        <v>85341.94</v>
      </c>
      <c r="E345" s="28">
        <v>85341.94</v>
      </c>
      <c r="F345" s="28">
        <v>85341.94</v>
      </c>
      <c r="G345" s="28">
        <v>85341.94</v>
      </c>
      <c r="H345" s="28">
        <v>85341.94</v>
      </c>
      <c r="I345" s="28">
        <v>85341.94</v>
      </c>
      <c r="J345" s="28">
        <v>85341.94</v>
      </c>
      <c r="K345" s="28">
        <v>85341.94</v>
      </c>
      <c r="L345" s="28">
        <v>85341.94</v>
      </c>
      <c r="M345" s="28">
        <v>85341.94</v>
      </c>
      <c r="N345" s="28">
        <v>85341.94</v>
      </c>
      <c r="O345" s="28">
        <v>85341.94</v>
      </c>
      <c r="P345" s="28">
        <v>85341.94</v>
      </c>
      <c r="Q345" s="4"/>
      <c r="R345" s="4">
        <v>1.8139534883720932E-2</v>
      </c>
      <c r="S345" s="4">
        <v>4.2900000000000001E-2</v>
      </c>
      <c r="T345" s="4">
        <f>+S345-R345</f>
        <v>2.4760465116279069E-2</v>
      </c>
      <c r="V345" s="28" cm="1">
        <f t="array" ref="V345">SUMPRODUCT(D345:O345*R345/12)</f>
        <v>1548.0630976744185</v>
      </c>
      <c r="W345" s="28" cm="1">
        <f t="array" ref="W345">SUMPRODUCT(D345:O345*S345/12)</f>
        <v>3661.1692259999995</v>
      </c>
      <c r="X345" s="28">
        <f t="shared" si="698"/>
        <v>2113.1061283255813</v>
      </c>
      <c r="Y345" s="26"/>
      <c r="Z345" s="28">
        <f>SUBTOTAL(9,Z340:Z344)</f>
        <v>1539.7570034260139</v>
      </c>
      <c r="AA345" s="28">
        <f>SUBTOTAL(9,AA340:AA344)</f>
        <v>770.03214864672032</v>
      </c>
      <c r="AC345" s="27">
        <v>85341.94</v>
      </c>
      <c r="AD345" s="28">
        <v>85341.94</v>
      </c>
      <c r="AE345" s="28">
        <v>85341.94</v>
      </c>
      <c r="AF345" s="28">
        <v>85341.94</v>
      </c>
      <c r="AG345" s="28">
        <v>85341.94</v>
      </c>
      <c r="AH345" s="28">
        <v>85341.94</v>
      </c>
      <c r="AI345" s="28">
        <v>85341.94</v>
      </c>
      <c r="AJ345" s="28">
        <v>85341.94</v>
      </c>
      <c r="AK345" s="28">
        <v>85341.94</v>
      </c>
      <c r="AL345" s="28">
        <v>85341.94</v>
      </c>
      <c r="AM345" s="28">
        <v>85341.94</v>
      </c>
      <c r="AN345" s="28">
        <v>85341.94</v>
      </c>
      <c r="AO345" s="28">
        <v>85341.94</v>
      </c>
      <c r="AP345" s="4"/>
      <c r="AQ345" s="4">
        <v>1.8139534883720932E-2</v>
      </c>
      <c r="AR345" s="4">
        <v>4.2900000000000001E-2</v>
      </c>
      <c r="AS345" s="4">
        <f t="shared" ref="AS345" si="709">+AR345-AQ345</f>
        <v>2.4760465116279069E-2</v>
      </c>
      <c r="AU345" s="28" cm="1">
        <f t="array" ref="AU345">SUMPRODUCT(AC345:AN345*AQ345/12)</f>
        <v>1548.0630976744185</v>
      </c>
      <c r="AV345" s="28" cm="1">
        <f t="array" ref="AV345">SUMPRODUCT(AC345:AN345*AR345/12)</f>
        <v>3661.1692259999995</v>
      </c>
      <c r="AW345" s="28">
        <f t="shared" si="708"/>
        <v>2113.1061283255813</v>
      </c>
      <c r="AX345" s="26"/>
      <c r="AY345" s="28">
        <f>SUBTOTAL(9,AY340:AY344)</f>
        <v>1530.3905732118624</v>
      </c>
      <c r="AZ345" s="28">
        <f>SUBTOTAL(9,AZ340:AZ344)</f>
        <v>2301.2788107281731</v>
      </c>
      <c r="BA345" s="1"/>
      <c r="BB345" s="27">
        <v>85341.94</v>
      </c>
      <c r="BC345" s="28">
        <v>85341.94</v>
      </c>
      <c r="BD345" s="28">
        <v>85341.94</v>
      </c>
      <c r="BE345" s="28">
        <v>85341.94</v>
      </c>
      <c r="BF345" s="28">
        <v>85341.94</v>
      </c>
      <c r="BG345" s="28">
        <v>85341.94</v>
      </c>
      <c r="BH345" s="28">
        <v>85341.94</v>
      </c>
      <c r="BI345" s="28">
        <v>85341.94</v>
      </c>
      <c r="BJ345" s="28">
        <v>85341.94</v>
      </c>
      <c r="BK345" s="28">
        <v>85341.94</v>
      </c>
      <c r="BL345" s="28">
        <v>85341.94</v>
      </c>
      <c r="BM345" s="28">
        <v>85341.94</v>
      </c>
      <c r="BN345" s="28">
        <v>85341.94</v>
      </c>
      <c r="BO345" s="4"/>
      <c r="BP345" s="4">
        <v>1.8139534883720932E-2</v>
      </c>
      <c r="BQ345" s="4">
        <v>4.2900000000000001E-2</v>
      </c>
      <c r="BR345" s="4">
        <f t="shared" ref="BR345" si="710">+BQ345-BP345</f>
        <v>2.4760465116279069E-2</v>
      </c>
      <c r="BT345" s="28" cm="1">
        <f t="array" ref="BT345">SUMPRODUCT(BB345:BM345*BP345/12)</f>
        <v>1548.0630976744185</v>
      </c>
      <c r="BU345" s="28" cm="1">
        <f t="array" ref="BU345">SUMPRODUCT(BB345:BM345*BQ345/12)</f>
        <v>3661.1692259999995</v>
      </c>
      <c r="BV345" s="28">
        <f t="shared" si="703"/>
        <v>2113.1061283255813</v>
      </c>
      <c r="BW345" s="26"/>
      <c r="BX345" s="28">
        <f>SUBTOTAL(9,BX340:BX344)</f>
        <v>1524.4664254924917</v>
      </c>
      <c r="BY345" s="28">
        <f>SUBTOTAL(9,BY340:BY344)</f>
        <v>3819.0808713315</v>
      </c>
      <c r="BZ345" s="1"/>
    </row>
    <row r="346" spans="1:78" s="21" customFormat="1" x14ac:dyDescent="0.2">
      <c r="A346" s="21">
        <f t="shared" si="679"/>
        <v>340</v>
      </c>
      <c r="B346" s="38"/>
      <c r="C346" s="22"/>
      <c r="D346" s="24"/>
      <c r="R346" s="25"/>
      <c r="S346" s="4"/>
      <c r="T346" s="4"/>
      <c r="Y346" s="26"/>
      <c r="AC346" s="24"/>
      <c r="AQ346" s="25"/>
      <c r="AR346" s="4"/>
      <c r="AS346" s="4"/>
      <c r="AX346" s="26"/>
      <c r="BA346" s="1"/>
      <c r="BB346" s="24"/>
      <c r="BP346" s="25"/>
      <c r="BQ346" s="4"/>
      <c r="BR346" s="4"/>
      <c r="BW346" s="26"/>
      <c r="BZ346" s="1"/>
    </row>
    <row r="347" spans="1:78" x14ac:dyDescent="0.2">
      <c r="A347" s="21">
        <f t="shared" si="679"/>
        <v>341</v>
      </c>
      <c r="B347" s="41" t="s">
        <v>297</v>
      </c>
      <c r="D347" s="24">
        <v>2259.3369143784935</v>
      </c>
      <c r="E347" s="21">
        <v>2258.8884265715792</v>
      </c>
      <c r="F347" s="21">
        <v>2258.4399607042551</v>
      </c>
      <c r="G347" s="21">
        <v>2239.4856819926067</v>
      </c>
      <c r="H347" s="21">
        <v>2239.0445510160121</v>
      </c>
      <c r="I347" s="21">
        <v>2238.603464261605</v>
      </c>
      <c r="J347" s="21">
        <v>2220.043882582449</v>
      </c>
      <c r="K347" s="21">
        <v>2219.5496373457531</v>
      </c>
      <c r="L347" s="21">
        <v>2219.0554566747587</v>
      </c>
      <c r="M347" s="21">
        <v>2191.2302884742703</v>
      </c>
      <c r="N347" s="21">
        <v>2190.7483318781474</v>
      </c>
      <c r="O347" s="21">
        <v>2190.2664341589793</v>
      </c>
      <c r="P347" s="21">
        <v>2007.1178226615386</v>
      </c>
      <c r="Q347" s="4"/>
      <c r="R347" s="4">
        <f>+R$352</f>
        <v>1.1388888888888903E-2</v>
      </c>
      <c r="S347" s="4">
        <f>+S$352</f>
        <v>4.3200000000000002E-2</v>
      </c>
      <c r="T347" s="4">
        <f>+T$352</f>
        <v>3.1811111111111096E-2</v>
      </c>
      <c r="V347" s="21" cm="1">
        <f t="array" ref="V347">SUMPRODUCT(D347:O347*R347/12)</f>
        <v>25.363713292398074</v>
      </c>
      <c r="W347" s="21" cm="1">
        <f t="array" ref="W347">SUMPRODUCT(D347:O347*S347/12)</f>
        <v>96.208894908140081</v>
      </c>
      <c r="X347" s="21">
        <f t="shared" ref="X347:X352" si="711">+W347-V347</f>
        <v>70.845181615742007</v>
      </c>
      <c r="Y347" s="26">
        <v>0.99999799999999994</v>
      </c>
      <c r="Z347" s="21">
        <f>+Y347*X347</f>
        <v>70.845039925378771</v>
      </c>
      <c r="AA347" s="21">
        <f>(D347*T347*12+E347*T347*11+F347*T347*10+G347*T347*9+H347*T347*8+I347*T347*7+J347*T347*6+K347*T347*5+L347*T347*4+M347*T347*3+N347*T347*2+O347*T347*1)/12/13*Y347</f>
        <v>35.628751318956844</v>
      </c>
      <c r="AB347" s="21"/>
      <c r="AC347" s="45">
        <v>2007.1178226615386</v>
      </c>
      <c r="AD347" s="46">
        <v>2006.7638137489384</v>
      </c>
      <c r="AE347" s="46">
        <v>2006.4097962700041</v>
      </c>
      <c r="AF347" s="46">
        <v>1997.2415372971057</v>
      </c>
      <c r="AG347" s="46">
        <v>1996.8900190353281</v>
      </c>
      <c r="AH347" s="46">
        <v>1996.5385011744502</v>
      </c>
      <c r="AI347" s="46">
        <v>1988.8451114790632</v>
      </c>
      <c r="AJ347" s="46">
        <v>1988.4967892818345</v>
      </c>
      <c r="AK347" s="46">
        <v>1988.148464132538</v>
      </c>
      <c r="AL347" s="46">
        <v>1974.4814092525733</v>
      </c>
      <c r="AM347" s="46">
        <v>1974.1377288233748</v>
      </c>
      <c r="AN347" s="46">
        <v>1973.794043538308</v>
      </c>
      <c r="AO347" s="46">
        <v>1957.1793696282111</v>
      </c>
      <c r="AP347" s="4"/>
      <c r="AQ347" s="4">
        <f>+AQ$352</f>
        <v>1.1388888888888903E-2</v>
      </c>
      <c r="AR347" s="4">
        <f>+AR$352</f>
        <v>4.3200000000000002E-2</v>
      </c>
      <c r="AS347" s="4">
        <f t="shared" ref="AS347:AS352" si="712">+AR347-AQ347</f>
        <v>3.1811111111111096E-2</v>
      </c>
      <c r="AU347" s="21" cm="1">
        <f t="array" ref="AU347">SUMPRODUCT(AC347:AN347*AQ347/12)</f>
        <v>22.681793206122652</v>
      </c>
      <c r="AV347" s="21" cm="1">
        <f t="array" ref="AV347">SUMPRODUCT(AC347:AN347*AR347/12)</f>
        <v>86.035914132102192</v>
      </c>
      <c r="AW347" s="21">
        <f>+AV347-AU347</f>
        <v>63.354120925979544</v>
      </c>
      <c r="AX347" s="26">
        <v>0.99999799999999994</v>
      </c>
      <c r="AY347" s="21">
        <f>+AX347*AW347</f>
        <v>63.353994217737686</v>
      </c>
      <c r="AZ347" s="21">
        <f t="shared" ref="AZ347:AZ351" si="713">(AC347*AS347*12+AD347*AS347*11+AE347*AS347*10+AF347*AS347*9+AG347*AS347*8+AH347*AS347*7+AI347*AS347*6+AJ347*AS347*5+AK347*AS347*4+AL347*AS347*3+AM347*AS347*2+AN347*AS347*1)/12/13*AX347+X347*AX347</f>
        <v>102.6201245117839</v>
      </c>
      <c r="BB347" s="45">
        <v>1957.1793696282111</v>
      </c>
      <c r="BC347" s="47">
        <v>1956.9977463543346</v>
      </c>
      <c r="BD347" s="47">
        <v>1956.7108879109724</v>
      </c>
      <c r="BE347" s="47">
        <v>1949.8921100258083</v>
      </c>
      <c r="BF347" s="47">
        <v>1949.6534748304709</v>
      </c>
      <c r="BG347" s="47">
        <v>1949.4122630739032</v>
      </c>
      <c r="BH347" s="47">
        <v>1944.5297086645955</v>
      </c>
      <c r="BI347" s="47">
        <v>1944.1597160351189</v>
      </c>
      <c r="BJ347" s="47">
        <v>1943.7686984670963</v>
      </c>
      <c r="BK347" s="47">
        <v>1934.3650655769623</v>
      </c>
      <c r="BL347" s="47">
        <v>1933.9918792398241</v>
      </c>
      <c r="BM347" s="47">
        <v>1933.5765991596361</v>
      </c>
      <c r="BN347" s="47">
        <v>1933.5765991596361</v>
      </c>
      <c r="BO347" s="4"/>
      <c r="BP347" s="4">
        <f>+BP$352</f>
        <v>1.1388888888888903E-2</v>
      </c>
      <c r="BQ347" s="4">
        <f>+BQ$352</f>
        <v>4.3200000000000002E-2</v>
      </c>
      <c r="BR347" s="4">
        <f t="shared" ref="BR347:BR352" si="714">+BQ347-BP347</f>
        <v>3.1811111111111096E-2</v>
      </c>
      <c r="BT347" s="21" cm="1">
        <f t="array" ref="BT347">SUMPRODUCT(BB347:BM347*BP347/12)</f>
        <v>22.164901349019573</v>
      </c>
      <c r="BU347" s="21" cm="1">
        <f t="array" ref="BU347">SUMPRODUCT(BB347:BM347*BQ347/12)</f>
        <v>84.075255068280967</v>
      </c>
      <c r="BV347" s="21">
        <f t="shared" ref="BV347:BV352" si="715">+BU347-BT347</f>
        <v>61.910353719261394</v>
      </c>
      <c r="BW347" s="26">
        <v>0.99999799999999994</v>
      </c>
      <c r="BX347" s="21">
        <f>+BW347*BV347</f>
        <v>61.910229898553951</v>
      </c>
      <c r="BY347" s="21">
        <f t="shared" ref="BY347:BY351" si="716">(BB347*BR347*12+BC347*BR347*11+BD347*BR347*10+BE347*BR347*9+BF347*BR347*8+BG347*BR347*7+BH347*BR347*6+BI347*BR347*5+BJ347*BR347*4+BK347*BR347*3+BL347*BR347*2+BM347*BR347*1)/12/13*BW347+(AW347*BW347)+(X347*BW347)</f>
        <v>165.22297972886764</v>
      </c>
    </row>
    <row r="348" spans="1:78" s="21" customFormat="1" x14ac:dyDescent="0.2">
      <c r="A348" s="21">
        <f t="shared" si="679"/>
        <v>342</v>
      </c>
      <c r="B348" s="41" t="s">
        <v>298</v>
      </c>
      <c r="C348" s="22"/>
      <c r="D348" s="24">
        <v>138.98945773817545</v>
      </c>
      <c r="E348" s="21">
        <v>138.96186775073778</v>
      </c>
      <c r="F348" s="21">
        <v>138.93427911297562</v>
      </c>
      <c r="G348" s="21">
        <v>137.76825340729863</v>
      </c>
      <c r="H348" s="21">
        <v>137.74111599594656</v>
      </c>
      <c r="I348" s="21">
        <v>137.71398130504662</v>
      </c>
      <c r="J348" s="21">
        <v>136.57223649619726</v>
      </c>
      <c r="K348" s="21">
        <v>136.54183161191429</v>
      </c>
      <c r="L348" s="21">
        <v>136.51143069957178</v>
      </c>
      <c r="M348" s="21">
        <v>134.79968730484075</v>
      </c>
      <c r="N348" s="21">
        <v>134.77003839080663</v>
      </c>
      <c r="O348" s="21">
        <v>134.74039309875386</v>
      </c>
      <c r="P348" s="21">
        <v>123.47349171918182</v>
      </c>
      <c r="Q348" s="4"/>
      <c r="R348" s="4">
        <f t="shared" ref="R348:T351" si="717">+R$352</f>
        <v>1.1388888888888903E-2</v>
      </c>
      <c r="S348" s="4">
        <f t="shared" si="717"/>
        <v>4.3200000000000002E-2</v>
      </c>
      <c r="T348" s="4">
        <f t="shared" si="717"/>
        <v>3.1811111111111096E-2</v>
      </c>
      <c r="V348" s="21" cm="1">
        <f t="array" ref="V348">SUMPRODUCT(D348:O348*R348/12)</f>
        <v>1.5603200807732165</v>
      </c>
      <c r="W348" s="21" cm="1">
        <f t="array" ref="W348">SUMPRODUCT(D348:O348*S348/12)</f>
        <v>5.9185604624841552</v>
      </c>
      <c r="X348" s="21">
        <f t="shared" si="711"/>
        <v>4.3582403817109387</v>
      </c>
      <c r="Y348" s="26">
        <v>0.95212000000000008</v>
      </c>
      <c r="Z348" s="21">
        <f>+Y348*X348</f>
        <v>4.1495678322346192</v>
      </c>
      <c r="AA348" s="21">
        <f>(D348*T348*12+E348*T348*11+F348*T348*10+G348*T348*9+H348*T348*8+I348*T348*7+J348*T348*6+K348*T348*5+L348*T348*4+M348*T348*3+N348*T348*2+O348*T348*1)/12/13*Y348</f>
        <v>2.0868633927167561</v>
      </c>
      <c r="AC348" s="45">
        <v>123.47349171918182</v>
      </c>
      <c r="AD348" s="46">
        <v>123.45171386635974</v>
      </c>
      <c r="AE348" s="46">
        <v>123.42993548655559</v>
      </c>
      <c r="AF348" s="46">
        <v>122.86592427825072</v>
      </c>
      <c r="AG348" s="46">
        <v>122.84429964481137</v>
      </c>
      <c r="AH348" s="46">
        <v>122.82267503603444</v>
      </c>
      <c r="AI348" s="46">
        <v>122.34939455487853</v>
      </c>
      <c r="AJ348" s="46">
        <v>122.32796653632897</v>
      </c>
      <c r="AK348" s="46">
        <v>122.3065383361747</v>
      </c>
      <c r="AL348" s="46">
        <v>121.46577105859194</v>
      </c>
      <c r="AM348" s="46">
        <v>121.4446285914435</v>
      </c>
      <c r="AN348" s="46">
        <v>121.4234858255727</v>
      </c>
      <c r="AO348" s="46">
        <v>120.40138748222037</v>
      </c>
      <c r="AP348" s="4"/>
      <c r="AQ348" s="4">
        <f t="shared" ref="AQ348:AR351" si="718">+AQ$352</f>
        <v>1.1388888888888903E-2</v>
      </c>
      <c r="AR348" s="4">
        <f t="shared" si="718"/>
        <v>4.3200000000000002E-2</v>
      </c>
      <c r="AS348" s="4">
        <f t="shared" si="712"/>
        <v>3.1811111111111096E-2</v>
      </c>
      <c r="AU348" s="21" cm="1">
        <f t="array" ref="AU348">SUMPRODUCT(AC348:AN348*AQ348/12)</f>
        <v>1.3953342319977229</v>
      </c>
      <c r="AV348" s="21" cm="1">
        <f t="array" ref="AV348">SUMPRODUCT(AC348:AN348*AR348/12)</f>
        <v>5.292740969763063</v>
      </c>
      <c r="AW348" s="21">
        <f t="shared" ref="AW348" si="719">+AV348-AU348</f>
        <v>3.8974067377653401</v>
      </c>
      <c r="AX348" s="26">
        <v>0.95239800000000008</v>
      </c>
      <c r="AY348" s="21">
        <f>+AX348*AW348</f>
        <v>3.7118823822342346</v>
      </c>
      <c r="AZ348" s="21">
        <f t="shared" si="713"/>
        <v>6.0124675159206751</v>
      </c>
      <c r="BA348" s="1"/>
      <c r="BB348" s="45">
        <v>120.40138748222037</v>
      </c>
      <c r="BC348" s="47">
        <v>120.3902144162699</v>
      </c>
      <c r="BD348" s="47">
        <v>120.37256751321759</v>
      </c>
      <c r="BE348" s="47">
        <v>119.9530912347287</v>
      </c>
      <c r="BF348" s="47">
        <v>119.93841092025849</v>
      </c>
      <c r="BG348" s="47">
        <v>119.92357210138557</v>
      </c>
      <c r="BH348" s="47">
        <v>119.62320804969941</v>
      </c>
      <c r="BI348" s="47">
        <v>119.60044691362856</v>
      </c>
      <c r="BJ348" s="47">
        <v>119.57639236939494</v>
      </c>
      <c r="BK348" s="47">
        <v>118.99790147330469</v>
      </c>
      <c r="BL348" s="47">
        <v>118.97494386733455</v>
      </c>
      <c r="BM348" s="47">
        <v>118.94939674650124</v>
      </c>
      <c r="BN348" s="47">
        <v>118.94939674650124</v>
      </c>
      <c r="BO348" s="4"/>
      <c r="BP348" s="4">
        <f t="shared" ref="BP348:BQ351" si="720">+BP$352</f>
        <v>1.1388888888888903E-2</v>
      </c>
      <c r="BQ348" s="4">
        <f t="shared" si="720"/>
        <v>4.3200000000000002E-2</v>
      </c>
      <c r="BR348" s="4">
        <f t="shared" si="714"/>
        <v>3.1811111111111096E-2</v>
      </c>
      <c r="BT348" s="21" cm="1">
        <f t="array" ref="BT348">SUMPRODUCT(BB348:BM348*BP348/12)</f>
        <v>1.3635361772362447</v>
      </c>
      <c r="BU348" s="21" cm="1">
        <f t="array" ref="BU348">SUMPRODUCT(BB348:BM348*BQ348/12)</f>
        <v>5.1721255191165971</v>
      </c>
      <c r="BV348" s="21">
        <f t="shared" si="715"/>
        <v>3.8085893418803525</v>
      </c>
      <c r="BW348" s="26">
        <v>0.95239800000000008</v>
      </c>
      <c r="BX348" s="21">
        <f>+BW348*BV348</f>
        <v>3.6272928720281641</v>
      </c>
      <c r="BY348" s="21">
        <f t="shared" si="716"/>
        <v>9.6803409977286172</v>
      </c>
      <c r="BZ348" s="1"/>
    </row>
    <row r="349" spans="1:78" s="21" customFormat="1" x14ac:dyDescent="0.2">
      <c r="A349" s="21">
        <f t="shared" si="679"/>
        <v>343</v>
      </c>
      <c r="B349" s="41" t="s">
        <v>299</v>
      </c>
      <c r="C349" s="22"/>
      <c r="D349" s="24">
        <v>1337.5906438654051</v>
      </c>
      <c r="E349" s="21">
        <v>1337.3251265401236</v>
      </c>
      <c r="F349" s="21">
        <v>1337.0596222036927</v>
      </c>
      <c r="G349" s="21">
        <v>1325.8381590812294</v>
      </c>
      <c r="H349" s="21">
        <v>1325.5769972052572</v>
      </c>
      <c r="I349" s="21">
        <v>1325.3158615100572</v>
      </c>
      <c r="J349" s="21">
        <v>1314.3280700699636</v>
      </c>
      <c r="K349" s="21">
        <v>1314.0354630664788</v>
      </c>
      <c r="L349" s="21">
        <v>1313.7428942876948</v>
      </c>
      <c r="M349" s="21">
        <v>1297.2696164812317</v>
      </c>
      <c r="N349" s="21">
        <v>1296.9842846966619</v>
      </c>
      <c r="O349" s="21">
        <v>1296.6989877688968</v>
      </c>
      <c r="P349" s="21">
        <v>1188.2698873470563</v>
      </c>
      <c r="Q349" s="4"/>
      <c r="R349" s="4">
        <f t="shared" si="717"/>
        <v>1.1388888888888903E-2</v>
      </c>
      <c r="S349" s="4">
        <f t="shared" si="717"/>
        <v>4.3200000000000002E-2</v>
      </c>
      <c r="T349" s="4">
        <f t="shared" si="717"/>
        <v>3.1811111111111096E-2</v>
      </c>
      <c r="V349" s="21" cm="1">
        <f t="array" ref="V349">SUMPRODUCT(D349:O349*R349/12)</f>
        <v>15.01602765735753</v>
      </c>
      <c r="W349" s="21" cm="1">
        <f t="array" ref="W349">SUMPRODUCT(D349:O349*S349/12)</f>
        <v>56.958356616396102</v>
      </c>
      <c r="X349" s="21">
        <f t="shared" si="711"/>
        <v>41.942328959038576</v>
      </c>
      <c r="Y349" s="26">
        <v>0.97631600000000007</v>
      </c>
      <c r="Z349" s="21">
        <f>+Y349*X349</f>
        <v>40.948966839972712</v>
      </c>
      <c r="AA349" s="21">
        <f>(D349*T349*12+E349*T349*11+F349*T349*10+G349*T349*9+H349*T349*8+I349*T349*7+J349*T349*6+K349*T349*5+L349*T349*4+M349*T349*3+N349*T349*2+O349*T349*1)/12/13*Y349</f>
        <v>20.593686697704214</v>
      </c>
      <c r="AC349" s="45">
        <v>1188.2698873470563</v>
      </c>
      <c r="AD349" s="46">
        <v>1188.0603041696534</v>
      </c>
      <c r="AE349" s="46">
        <v>1187.8507159207413</v>
      </c>
      <c r="AF349" s="46">
        <v>1182.4228501851619</v>
      </c>
      <c r="AG349" s="46">
        <v>1182.2147415427064</v>
      </c>
      <c r="AH349" s="46">
        <v>1182.0066331375945</v>
      </c>
      <c r="AI349" s="46">
        <v>1177.4519312643718</v>
      </c>
      <c r="AJ349" s="46">
        <v>1177.2457147815185</v>
      </c>
      <c r="AK349" s="46">
        <v>1177.0394965509588</v>
      </c>
      <c r="AL349" s="46">
        <v>1168.9482178132475</v>
      </c>
      <c r="AM349" s="46">
        <v>1168.7447493868922</v>
      </c>
      <c r="AN349" s="46">
        <v>1168.5412780857271</v>
      </c>
      <c r="AO349" s="46">
        <v>1158.7049264413181</v>
      </c>
      <c r="AP349" s="4"/>
      <c r="AQ349" s="4">
        <f t="shared" si="718"/>
        <v>1.1388888888888903E-2</v>
      </c>
      <c r="AR349" s="4">
        <f t="shared" si="718"/>
        <v>4.3200000000000002E-2</v>
      </c>
      <c r="AS349" s="4">
        <f t="shared" si="712"/>
        <v>3.1811111111111096E-2</v>
      </c>
      <c r="AU349" s="21" cm="1">
        <f t="array" ref="AU349">SUMPRODUCT(AC349:AN349*AQ349/12)</f>
        <v>13.428255956657674</v>
      </c>
      <c r="AV349" s="21" cm="1">
        <f t="array" ref="AV349">SUMPRODUCT(AC349:AN349*AR349/12)</f>
        <v>50.935667472668264</v>
      </c>
      <c r="AW349" s="21">
        <f>+AV349-AU349</f>
        <v>37.507411516010592</v>
      </c>
      <c r="AX349" s="26">
        <v>0.97645099999999996</v>
      </c>
      <c r="AY349" s="21">
        <f>+AX349*AW349</f>
        <v>36.624149482220055</v>
      </c>
      <c r="AZ349" s="21">
        <f t="shared" si="713"/>
        <v>59.323406936059413</v>
      </c>
      <c r="BA349" s="1"/>
      <c r="BB349" s="45">
        <v>1158.7049264413181</v>
      </c>
      <c r="BC349" s="47">
        <v>1158.5974003834297</v>
      </c>
      <c r="BD349" s="47">
        <v>1158.4275721619222</v>
      </c>
      <c r="BE349" s="47">
        <v>1154.3906649420439</v>
      </c>
      <c r="BF349" s="47">
        <v>1154.2493862321051</v>
      </c>
      <c r="BG349" s="47">
        <v>1154.1065821258551</v>
      </c>
      <c r="BH349" s="47">
        <v>1151.215973357198</v>
      </c>
      <c r="BI349" s="47">
        <v>1150.9969273723614</v>
      </c>
      <c r="BJ349" s="47">
        <v>1150.7654340358674</v>
      </c>
      <c r="BK349" s="47">
        <v>1145.1982203581995</v>
      </c>
      <c r="BL349" s="47">
        <v>1144.977283609104</v>
      </c>
      <c r="BM349" s="47">
        <v>1144.7314261868185</v>
      </c>
      <c r="BN349" s="47">
        <v>1144.7314261868185</v>
      </c>
      <c r="BO349" s="4"/>
      <c r="BP349" s="4">
        <f t="shared" si="720"/>
        <v>1.1388888888888903E-2</v>
      </c>
      <c r="BQ349" s="4">
        <f t="shared" si="720"/>
        <v>4.3200000000000002E-2</v>
      </c>
      <c r="BR349" s="4">
        <f t="shared" si="714"/>
        <v>3.1811111111111096E-2</v>
      </c>
      <c r="BT349" s="21" cm="1">
        <f t="array" ref="BT349">SUMPRODUCT(BB349:BM349*BP349/12)</f>
        <v>13.122241520496663</v>
      </c>
      <c r="BU349" s="21" cm="1">
        <f t="array" ref="BU349">SUMPRODUCT(BB349:BM349*BQ349/12)</f>
        <v>49.774902469942404</v>
      </c>
      <c r="BV349" s="21">
        <f t="shared" si="715"/>
        <v>36.652660949445739</v>
      </c>
      <c r="BW349" s="26">
        <v>0.97792299999999999</v>
      </c>
      <c r="BX349" s="21">
        <f>+BW349*BV349</f>
        <v>35.843480153664828</v>
      </c>
      <c r="BY349" s="21">
        <f t="shared" si="716"/>
        <v>95.657318742719767</v>
      </c>
      <c r="BZ349" s="1"/>
    </row>
    <row r="350" spans="1:78" s="21" customFormat="1" x14ac:dyDescent="0.2">
      <c r="A350" s="21">
        <f t="shared" si="679"/>
        <v>344</v>
      </c>
      <c r="B350" s="41" t="s">
        <v>300</v>
      </c>
      <c r="C350" s="22"/>
      <c r="D350" s="24">
        <v>1486.1100391026819</v>
      </c>
      <c r="E350" s="21">
        <v>1485.8150400575955</v>
      </c>
      <c r="F350" s="21">
        <v>1485.5200554435771</v>
      </c>
      <c r="G350" s="21">
        <v>1473.0526170115011</v>
      </c>
      <c r="H350" s="21">
        <v>1472.7624570230969</v>
      </c>
      <c r="I350" s="21">
        <v>1472.4723261224476</v>
      </c>
      <c r="J350" s="21">
        <v>1460.2645051111542</v>
      </c>
      <c r="K350" s="21">
        <v>1459.9394084850787</v>
      </c>
      <c r="L350" s="21">
        <v>1459.6143543279845</v>
      </c>
      <c r="M350" s="21">
        <v>1441.311965897421</v>
      </c>
      <c r="N350" s="21">
        <v>1440.9949522942914</v>
      </c>
      <c r="O350" s="21">
        <v>1440.6779774182921</v>
      </c>
      <c r="P350" s="21">
        <v>1320.2094503642224</v>
      </c>
      <c r="Q350" s="4"/>
      <c r="R350" s="4">
        <f t="shared" si="717"/>
        <v>1.1388888888888903E-2</v>
      </c>
      <c r="S350" s="4">
        <f t="shared" si="717"/>
        <v>4.3200000000000002E-2</v>
      </c>
      <c r="T350" s="4">
        <f t="shared" si="717"/>
        <v>3.1811111111111096E-2</v>
      </c>
      <c r="V350" s="21" cm="1">
        <f t="array" ref="V350">SUMPRODUCT(D350:O350*R350/12)</f>
        <v>16.683332491437522</v>
      </c>
      <c r="W350" s="21" cm="1">
        <f t="array" ref="W350">SUMPRODUCT(D350:O350*S350/12)</f>
        <v>63.282728513862452</v>
      </c>
      <c r="X350" s="21">
        <f t="shared" si="711"/>
        <v>46.599396022424926</v>
      </c>
      <c r="Y350" s="26">
        <v>0.99999799999999994</v>
      </c>
      <c r="Z350" s="21">
        <f>+Y350*X350</f>
        <v>46.599302823632875</v>
      </c>
      <c r="AA350" s="21">
        <f>(D350*T350*12+E350*T350*11+F350*T350*10+G350*T350*9+H350*T350*8+I350*T350*7+J350*T350*6+K350*T350*5+L350*T350*4+M350*T350*3+N350*T350*2+O350*T350*1)/12/13*Y350</f>
        <v>23.435302932834109</v>
      </c>
      <c r="AC350" s="45">
        <v>1320.2094503642224</v>
      </c>
      <c r="AD350" s="46">
        <v>1319.9765961158814</v>
      </c>
      <c r="AE350" s="46">
        <v>1319.7437362329158</v>
      </c>
      <c r="AF350" s="46">
        <v>1313.7131873519552</v>
      </c>
      <c r="AG350" s="46">
        <v>1313.4819713635693</v>
      </c>
      <c r="AH350" s="46">
        <v>1313.25075563888</v>
      </c>
      <c r="AI350" s="46">
        <v>1308.1903223815457</v>
      </c>
      <c r="AJ350" s="46">
        <v>1307.9612086487291</v>
      </c>
      <c r="AK350" s="46">
        <v>1307.7320929741493</v>
      </c>
      <c r="AL350" s="46">
        <v>1298.7423989923329</v>
      </c>
      <c r="AM350" s="46">
        <v>1298.5163384465045</v>
      </c>
      <c r="AN350" s="46">
        <v>1298.2902747066619</v>
      </c>
      <c r="AO350" s="46">
        <v>1287.3617436243444</v>
      </c>
      <c r="AP350" s="4"/>
      <c r="AQ350" s="4">
        <f t="shared" si="718"/>
        <v>1.1388888888888903E-2</v>
      </c>
      <c r="AR350" s="4">
        <f t="shared" si="718"/>
        <v>4.3200000000000002E-2</v>
      </c>
      <c r="AS350" s="4">
        <f t="shared" si="712"/>
        <v>3.1811111111111096E-2</v>
      </c>
      <c r="AU350" s="21" cm="1">
        <f t="array" ref="AU350">SUMPRODUCT(AC350:AN350*AQ350/12)</f>
        <v>14.919262538470187</v>
      </c>
      <c r="AV350" s="21" cm="1">
        <f t="array" ref="AV350">SUMPRODUCT(AC350:AN350*AR350/12)</f>
        <v>56.591309999582457</v>
      </c>
      <c r="AW350" s="21">
        <f t="shared" ref="AW350:AW352" si="721">+AV350-AU350</f>
        <v>41.672047461112271</v>
      </c>
      <c r="AX350" s="26">
        <v>0.99999799999999994</v>
      </c>
      <c r="AY350" s="21">
        <f>+AX350*AW350</f>
        <v>41.671964117017346</v>
      </c>
      <c r="AZ350" s="21">
        <f t="shared" si="713"/>
        <v>67.499803274307524</v>
      </c>
      <c r="BA350" s="1"/>
      <c r="BB350" s="45">
        <v>1287.3617436243444</v>
      </c>
      <c r="BC350" s="47">
        <v>1287.2422784091634</v>
      </c>
      <c r="BD350" s="47">
        <v>1287.0535933087835</v>
      </c>
      <c r="BE350" s="47">
        <v>1282.5684480411326</v>
      </c>
      <c r="BF350" s="47">
        <v>1282.4114824477242</v>
      </c>
      <c r="BG350" s="47">
        <v>1282.252822085605</v>
      </c>
      <c r="BH350" s="47">
        <v>1279.041254533214</v>
      </c>
      <c r="BI350" s="47">
        <v>1278.7978867744878</v>
      </c>
      <c r="BJ350" s="47">
        <v>1278.5406895722442</v>
      </c>
      <c r="BK350" s="47">
        <v>1272.35532024856</v>
      </c>
      <c r="BL350" s="47">
        <v>1272.1098517845398</v>
      </c>
      <c r="BM350" s="47">
        <v>1271.8366955800448</v>
      </c>
      <c r="BN350" s="47">
        <v>1271.8366955800448</v>
      </c>
      <c r="BO350" s="4"/>
      <c r="BP350" s="4">
        <f t="shared" si="720"/>
        <v>1.1388888888888903E-2</v>
      </c>
      <c r="BQ350" s="4">
        <f t="shared" si="720"/>
        <v>4.3200000000000002E-2</v>
      </c>
      <c r="BR350" s="4">
        <f t="shared" si="714"/>
        <v>3.1811111111111096E-2</v>
      </c>
      <c r="BT350" s="21" cm="1">
        <f t="array" ref="BT350">SUMPRODUCT(BB350:BM350*BP350/12)</f>
        <v>14.579269785250101</v>
      </c>
      <c r="BU350" s="21" cm="1">
        <f t="array" ref="BU350">SUMPRODUCT(BB350:BM350*BQ350/12)</f>
        <v>55.301659439075436</v>
      </c>
      <c r="BV350" s="21">
        <f t="shared" si="715"/>
        <v>40.722389653825331</v>
      </c>
      <c r="BW350" s="26">
        <v>0.99999799999999994</v>
      </c>
      <c r="BX350" s="21">
        <f>+BW350*BV350</f>
        <v>40.72230820904602</v>
      </c>
      <c r="BY350" s="21">
        <f t="shared" si="716"/>
        <v>108.67769534632382</v>
      </c>
      <c r="BZ350" s="1"/>
    </row>
    <row r="351" spans="1:78" s="21" customFormat="1" x14ac:dyDescent="0.2">
      <c r="A351" s="21">
        <f t="shared" si="679"/>
        <v>345</v>
      </c>
      <c r="B351" s="41" t="s">
        <v>301</v>
      </c>
      <c r="C351" s="22"/>
      <c r="D351" s="24">
        <v>54327.52815055519</v>
      </c>
      <c r="E351" s="21">
        <v>54328.564744719923</v>
      </c>
      <c r="F351" s="21">
        <v>54329.601288175458</v>
      </c>
      <c r="G351" s="21">
        <v>54373.410494147312</v>
      </c>
      <c r="H351" s="21">
        <v>54374.430084399646</v>
      </c>
      <c r="I351" s="21">
        <v>54375.449572440804</v>
      </c>
      <c r="J351" s="21">
        <v>54418.346511380194</v>
      </c>
      <c r="K351" s="21">
        <v>54419.488865130726</v>
      </c>
      <c r="L351" s="21">
        <v>54420.631069650117</v>
      </c>
      <c r="M351" s="21">
        <v>54484.943647482192</v>
      </c>
      <c r="N351" s="21">
        <v>54486.057598380045</v>
      </c>
      <c r="O351" s="21">
        <v>54487.171413195036</v>
      </c>
      <c r="P351" s="21">
        <v>54910.484553547962</v>
      </c>
      <c r="Q351" s="4"/>
      <c r="R351" s="4">
        <f t="shared" si="717"/>
        <v>1.1388888888888903E-2</v>
      </c>
      <c r="S351" s="4">
        <f t="shared" si="717"/>
        <v>4.3200000000000002E-2</v>
      </c>
      <c r="T351" s="4">
        <f t="shared" si="717"/>
        <v>3.1811111111111096E-2</v>
      </c>
      <c r="V351" s="21" cm="1">
        <f t="array" ref="V351">SUMPRODUCT(D351:O351*R351/12)</f>
        <v>619.57987409782311</v>
      </c>
      <c r="W351" s="21" cm="1">
        <f t="array" ref="W351">SUMPRODUCT(D351:O351*S351/12)</f>
        <v>2350.1722443827639</v>
      </c>
      <c r="X351" s="21">
        <f t="shared" si="711"/>
        <v>1730.5923702849409</v>
      </c>
      <c r="Y351" s="26">
        <v>0.70369199999999998</v>
      </c>
      <c r="Z351" s="21">
        <f>+Y351*X351</f>
        <v>1217.8040062305506</v>
      </c>
      <c r="AA351" s="21">
        <f>(D351*T351*12+E351*T351*11+F351*T351*10+G351*T351*9+H351*T351*8+I351*T351*7+J351*T351*6+K351*T351*5+L351*T351*4+M351*T351*3+N351*T351*2+O351*T351*1)/12/13*Y351</f>
        <v>608.56657744242091</v>
      </c>
      <c r="AC351" s="45">
        <v>54910.484553547962</v>
      </c>
      <c r="AD351" s="46">
        <v>54911.302777739285</v>
      </c>
      <c r="AE351" s="46">
        <v>54912.121021729901</v>
      </c>
      <c r="AF351" s="46">
        <v>54933.311706527486</v>
      </c>
      <c r="AG351" s="46">
        <v>54934.124174053541</v>
      </c>
      <c r="AH351" s="46">
        <v>54934.936640653003</v>
      </c>
      <c r="AI351" s="46">
        <v>54952.71844596025</v>
      </c>
      <c r="AJ351" s="46">
        <v>54953.523526391553</v>
      </c>
      <c r="AK351" s="46">
        <v>54954.328613646139</v>
      </c>
      <c r="AL351" s="46">
        <v>54985.917408523361</v>
      </c>
      <c r="AM351" s="46">
        <v>54986.711760391896</v>
      </c>
      <c r="AN351" s="46">
        <v>54987.506123483683</v>
      </c>
      <c r="AO351" s="46">
        <v>55025.90777846401</v>
      </c>
      <c r="AP351" s="4"/>
      <c r="AQ351" s="4">
        <f t="shared" si="718"/>
        <v>1.1388888888888903E-2</v>
      </c>
      <c r="AR351" s="4">
        <f t="shared" si="718"/>
        <v>4.3200000000000002E-2</v>
      </c>
      <c r="AS351" s="4">
        <f t="shared" si="712"/>
        <v>3.1811111111111096E-2</v>
      </c>
      <c r="AU351" s="21" cm="1">
        <f t="array" ref="AU351">SUMPRODUCT(AC351:AN351*AQ351/12)</f>
        <v>625.77862168654167</v>
      </c>
      <c r="AV351" s="21" cm="1">
        <f t="array" ref="AV351">SUMPRODUCT(AC351:AN351*AR351/12)</f>
        <v>2373.6851523095334</v>
      </c>
      <c r="AW351" s="21">
        <f t="shared" si="721"/>
        <v>1747.9065306229918</v>
      </c>
      <c r="AX351" s="26">
        <v>0.70174700000000001</v>
      </c>
      <c r="AY351" s="21">
        <f>+AX351*AW351</f>
        <v>1226.5881641450926</v>
      </c>
      <c r="AZ351" s="21">
        <f t="shared" si="713"/>
        <v>1827.5729923928466</v>
      </c>
      <c r="BA351" s="1"/>
      <c r="BB351" s="45">
        <v>55025.90777846401</v>
      </c>
      <c r="BC351" s="47">
        <v>55026.327566076754</v>
      </c>
      <c r="BD351" s="47">
        <v>55026.990584745057</v>
      </c>
      <c r="BE351" s="47">
        <v>55042.750891396245</v>
      </c>
      <c r="BF351" s="47">
        <v>55043.302451209405</v>
      </c>
      <c r="BG351" s="47">
        <v>55043.859966253214</v>
      </c>
      <c r="BH351" s="47">
        <v>55055.1450610354</v>
      </c>
      <c r="BI351" s="47">
        <v>55056.000228544362</v>
      </c>
      <c r="BJ351" s="47">
        <v>55056.903991195359</v>
      </c>
      <c r="BK351" s="47">
        <v>55078.63869798294</v>
      </c>
      <c r="BL351" s="47">
        <v>55079.501247139306</v>
      </c>
      <c r="BM351" s="47">
        <v>55080.461087966956</v>
      </c>
      <c r="BN351" s="47">
        <v>55080.461087966956</v>
      </c>
      <c r="BO351" s="4"/>
      <c r="BP351" s="4">
        <f t="shared" si="720"/>
        <v>1.1388888888888903E-2</v>
      </c>
      <c r="BQ351" s="4">
        <f t="shared" si="720"/>
        <v>4.3200000000000002E-2</v>
      </c>
      <c r="BR351" s="4">
        <f t="shared" si="714"/>
        <v>3.1811111111111096E-2</v>
      </c>
      <c r="BT351" s="21" cm="1">
        <f t="array" ref="BT351">SUMPRODUCT(BB351:BM351*BP351/12)</f>
        <v>626.97331878778721</v>
      </c>
      <c r="BU351" s="21" cm="1">
        <f t="array" ref="BU351">SUMPRODUCT(BB351:BM351*BQ351/12)</f>
        <v>2378.2168423872326</v>
      </c>
      <c r="BV351" s="21">
        <f t="shared" si="715"/>
        <v>1751.2435235994453</v>
      </c>
      <c r="BW351" s="26">
        <v>0.69923800000000003</v>
      </c>
      <c r="BX351" s="21">
        <f>+BW351*BV351</f>
        <v>1224.5360189546291</v>
      </c>
      <c r="BY351" s="21">
        <f t="shared" si="716"/>
        <v>3044.4553827169966</v>
      </c>
      <c r="BZ351" s="1"/>
    </row>
    <row r="352" spans="1:78" s="21" customFormat="1" x14ac:dyDescent="0.2">
      <c r="A352" s="21">
        <f t="shared" si="679"/>
        <v>346</v>
      </c>
      <c r="B352" s="44" t="s">
        <v>301</v>
      </c>
      <c r="C352" s="22"/>
      <c r="D352" s="27">
        <v>59549.55520563999</v>
      </c>
      <c r="E352" s="28">
        <v>59549.55520563999</v>
      </c>
      <c r="F352" s="28">
        <v>59549.55520563999</v>
      </c>
      <c r="G352" s="28">
        <v>59549.55520563999</v>
      </c>
      <c r="H352" s="28">
        <v>59549.55520563999</v>
      </c>
      <c r="I352" s="28">
        <v>59549.55520563999</v>
      </c>
      <c r="J352" s="28">
        <v>59549.55520563999</v>
      </c>
      <c r="K352" s="28">
        <v>59549.55520563999</v>
      </c>
      <c r="L352" s="28">
        <v>59549.55520563999</v>
      </c>
      <c r="M352" s="28">
        <v>59549.55520563999</v>
      </c>
      <c r="N352" s="28">
        <v>59549.55520563999</v>
      </c>
      <c r="O352" s="28">
        <v>59549.55520563999</v>
      </c>
      <c r="P352" s="28">
        <v>59549.55520563999</v>
      </c>
      <c r="Q352" s="4"/>
      <c r="R352" s="4">
        <v>1.1388888888888903E-2</v>
      </c>
      <c r="S352" s="4">
        <v>4.3200000000000002E-2</v>
      </c>
      <c r="T352" s="4">
        <f t="shared" ref="T352" si="722">+S352-R352</f>
        <v>3.1811111111111096E-2</v>
      </c>
      <c r="V352" s="28" cm="1">
        <f t="array" ref="V352">SUMPRODUCT(D352:O352*R352/12)</f>
        <v>678.20326761978959</v>
      </c>
      <c r="W352" s="28" cm="1">
        <f t="array" ref="W352">SUMPRODUCT(D352:O352*S352/12)</f>
        <v>2572.5407848836476</v>
      </c>
      <c r="X352" s="28">
        <f t="shared" si="711"/>
        <v>1894.337517263858</v>
      </c>
      <c r="Y352" s="26"/>
      <c r="Z352" s="28">
        <f>SUBTOTAL(9,Z347:Z351)</f>
        <v>1380.3468836517695</v>
      </c>
      <c r="AA352" s="28">
        <f>SUBTOTAL(9,AA347:AA351)</f>
        <v>690.31118178463282</v>
      </c>
      <c r="AC352" s="27">
        <v>59549.55520563999</v>
      </c>
      <c r="AD352" s="28">
        <v>59549.55520563999</v>
      </c>
      <c r="AE352" s="28">
        <v>59549.55520563999</v>
      </c>
      <c r="AF352" s="28">
        <v>59549.55520563999</v>
      </c>
      <c r="AG352" s="28">
        <v>59549.55520563999</v>
      </c>
      <c r="AH352" s="28">
        <v>59549.55520563999</v>
      </c>
      <c r="AI352" s="28">
        <v>59549.55520563999</v>
      </c>
      <c r="AJ352" s="28">
        <v>59549.55520563999</v>
      </c>
      <c r="AK352" s="28">
        <v>59549.55520563999</v>
      </c>
      <c r="AL352" s="28">
        <v>59549.55520563999</v>
      </c>
      <c r="AM352" s="28">
        <v>59549.55520563999</v>
      </c>
      <c r="AN352" s="28">
        <v>59549.55520563999</v>
      </c>
      <c r="AO352" s="28">
        <v>59549.55520563999</v>
      </c>
      <c r="AP352" s="4"/>
      <c r="AQ352" s="4">
        <v>1.1388888888888903E-2</v>
      </c>
      <c r="AR352" s="4">
        <v>4.3200000000000002E-2</v>
      </c>
      <c r="AS352" s="4">
        <f t="shared" si="712"/>
        <v>3.1811111111111096E-2</v>
      </c>
      <c r="AU352" s="28" cm="1">
        <f t="array" ref="AU352">SUMPRODUCT(AC352:AN352*AQ352/12)</f>
        <v>678.20326761978959</v>
      </c>
      <c r="AV352" s="28" cm="1">
        <f t="array" ref="AV352">SUMPRODUCT(AC352:AN352*AR352/12)</f>
        <v>2572.5407848836476</v>
      </c>
      <c r="AW352" s="28">
        <f t="shared" si="721"/>
        <v>1894.337517263858</v>
      </c>
      <c r="AX352" s="26"/>
      <c r="AY352" s="28">
        <f>SUBTOTAL(9,AY347:AY351)</f>
        <v>1371.9501543443018</v>
      </c>
      <c r="AZ352" s="28">
        <f>SUBTOTAL(9,AZ347:AZ351)</f>
        <v>2063.0287946309181</v>
      </c>
      <c r="BA352" s="1"/>
      <c r="BB352" s="27">
        <v>59549.55520563999</v>
      </c>
      <c r="BC352" s="28">
        <v>59549.55520563999</v>
      </c>
      <c r="BD352" s="28">
        <v>59549.55520563999</v>
      </c>
      <c r="BE352" s="28">
        <v>59549.55520563999</v>
      </c>
      <c r="BF352" s="28">
        <v>59549.55520563999</v>
      </c>
      <c r="BG352" s="28">
        <v>59549.55520563999</v>
      </c>
      <c r="BH352" s="28">
        <v>59549.55520563999</v>
      </c>
      <c r="BI352" s="28">
        <v>59549.55520563999</v>
      </c>
      <c r="BJ352" s="28">
        <v>59549.55520563999</v>
      </c>
      <c r="BK352" s="28">
        <v>59549.55520563999</v>
      </c>
      <c r="BL352" s="28">
        <v>59549.55520563999</v>
      </c>
      <c r="BM352" s="28">
        <v>59549.55520563999</v>
      </c>
      <c r="BN352" s="28">
        <v>59549.55520563999</v>
      </c>
      <c r="BO352" s="4"/>
      <c r="BP352" s="4">
        <v>1.1388888888888903E-2</v>
      </c>
      <c r="BQ352" s="4">
        <v>4.3200000000000002E-2</v>
      </c>
      <c r="BR352" s="4">
        <f t="shared" si="714"/>
        <v>3.1811111111111096E-2</v>
      </c>
      <c r="BT352" s="28" cm="1">
        <f t="array" ref="BT352">SUMPRODUCT(BB352:BM352*BP352/12)</f>
        <v>678.20326761978959</v>
      </c>
      <c r="BU352" s="28" cm="1">
        <f t="array" ref="BU352">SUMPRODUCT(BB352:BM352*BQ352/12)</f>
        <v>2572.5407848836476</v>
      </c>
      <c r="BV352" s="28">
        <f t="shared" si="715"/>
        <v>1894.337517263858</v>
      </c>
      <c r="BW352" s="26"/>
      <c r="BX352" s="28">
        <f>SUBTOTAL(9,BX347:BX351)</f>
        <v>1366.639330087922</v>
      </c>
      <c r="BY352" s="28">
        <f>SUBTOTAL(9,BY347:BY351)</f>
        <v>3423.6937175326366</v>
      </c>
      <c r="BZ352" s="1"/>
    </row>
    <row r="353" spans="1:78" s="21" customFormat="1" x14ac:dyDescent="0.2">
      <c r="A353" s="21">
        <f t="shared" si="679"/>
        <v>347</v>
      </c>
      <c r="B353" s="38"/>
      <c r="C353" s="22"/>
      <c r="D353" s="24"/>
      <c r="R353" s="25"/>
      <c r="S353" s="4"/>
      <c r="T353" s="4"/>
      <c r="Y353" s="26"/>
      <c r="AC353" s="24"/>
      <c r="AQ353" s="25"/>
      <c r="AR353" s="4"/>
      <c r="AS353" s="4"/>
      <c r="AX353" s="26"/>
      <c r="BA353" s="1"/>
      <c r="BB353" s="24"/>
      <c r="BP353" s="25"/>
      <c r="BQ353" s="4"/>
      <c r="BR353" s="4"/>
      <c r="BW353" s="26"/>
      <c r="BZ353" s="1"/>
    </row>
    <row r="354" spans="1:78" x14ac:dyDescent="0.2">
      <c r="A354" s="21">
        <f t="shared" si="679"/>
        <v>348</v>
      </c>
      <c r="B354" s="41" t="s">
        <v>302</v>
      </c>
      <c r="D354" s="24">
        <v>1.8025507735774968</v>
      </c>
      <c r="E354" s="21">
        <v>1.8021929597259423</v>
      </c>
      <c r="F354" s="21">
        <v>1.8018351633782954</v>
      </c>
      <c r="G354" s="21">
        <v>1.7867130053960789</v>
      </c>
      <c r="H354" s="21">
        <v>1.7863610609923692</v>
      </c>
      <c r="I354" s="21">
        <v>1.7860091518701349</v>
      </c>
      <c r="J354" s="21">
        <v>1.7712018922267714</v>
      </c>
      <c r="K354" s="21">
        <v>1.7708075720489913</v>
      </c>
      <c r="L354" s="21">
        <v>1.7704133033832075</v>
      </c>
      <c r="M354" s="21">
        <v>1.7482137464488177</v>
      </c>
      <c r="N354" s="21">
        <v>1.7478292304301382</v>
      </c>
      <c r="O354" s="21">
        <v>1.7474447613848432</v>
      </c>
      <c r="P354" s="21">
        <v>1.6013246014240294</v>
      </c>
      <c r="Q354" s="4"/>
      <c r="R354" s="4">
        <f>+R$359</f>
        <v>1.8139534883720932E-2</v>
      </c>
      <c r="S354" s="4">
        <f t="shared" ref="S354:T358" si="723">+S$359</f>
        <v>3.6000000000000004E-2</v>
      </c>
      <c r="T354" s="4">
        <f t="shared" si="723"/>
        <v>1.7860465116279072E-2</v>
      </c>
      <c r="V354" s="21" cm="1">
        <f t="array" ref="V354">SUMPRODUCT(D354:O354*R354/12)</f>
        <v>3.2230284194327927E-2</v>
      </c>
      <c r="W354" s="21" cm="1">
        <f t="array" ref="W354">SUMPRODUCT(D354:O354*S354/12)</f>
        <v>6.3964717862589268E-2</v>
      </c>
      <c r="X354" s="21">
        <f t="shared" ref="X354:X359" si="724">+W354-V354</f>
        <v>3.1734433668261341E-2</v>
      </c>
      <c r="Y354" s="26">
        <v>0.99999799999999994</v>
      </c>
      <c r="Z354" s="21">
        <f>+Y354*X354</f>
        <v>3.1734370199394006E-2</v>
      </c>
      <c r="AA354" s="21">
        <f>(D354*T354*12+E354*T354*11+F354*T354*10+G354*T354*9+H354*T354*8+I354*T354*7+J354*T354*6+K354*T354*5+L354*T354*4+M354*T354*3+N354*T354*2+O354*T354*1)/12/13*Y354</f>
        <v>1.595956449864163E-2</v>
      </c>
      <c r="AB354" s="21"/>
      <c r="AC354" s="45">
        <v>1.6013246014240294</v>
      </c>
      <c r="AD354" s="47">
        <v>1.601042164999785</v>
      </c>
      <c r="AE354" s="47">
        <v>1.6007597217411227</v>
      </c>
      <c r="AF354" s="47">
        <v>1.593445074598953</v>
      </c>
      <c r="AG354" s="47">
        <v>1.5931646252730198</v>
      </c>
      <c r="AH354" s="47">
        <v>1.5928841762669332</v>
      </c>
      <c r="AI354" s="47">
        <v>1.5867462136378989</v>
      </c>
      <c r="AJ354" s="47">
        <v>1.5864683142055154</v>
      </c>
      <c r="AK354" s="47">
        <v>1.5861904124179047</v>
      </c>
      <c r="AL354" s="47">
        <v>1.5752865227901005</v>
      </c>
      <c r="AM354" s="47">
        <v>1.5750123266666396</v>
      </c>
      <c r="AN354" s="47">
        <v>1.5747381266690554</v>
      </c>
      <c r="AO354" s="47">
        <v>1.5614825590205175</v>
      </c>
      <c r="AP354" s="4"/>
      <c r="AQ354" s="4">
        <f>+AQ$359</f>
        <v>1.8139534883720932E-2</v>
      </c>
      <c r="AR354" s="4">
        <f t="shared" ref="AR354:AS358" si="725">+AR$359</f>
        <v>3.6000000000000004E-2</v>
      </c>
      <c r="AS354" s="4">
        <f t="shared" si="725"/>
        <v>1.7860465116279072E-2</v>
      </c>
      <c r="AU354" s="21" cm="1">
        <f t="array" ref="AU354">SUMPRODUCT(AC354:AN354*AQ354/12)</f>
        <v>2.8822303447556104E-2</v>
      </c>
      <c r="AV354" s="21" cm="1">
        <f t="array" ref="AV354">SUMPRODUCT(AC354:AN354*AR354/12)</f>
        <v>5.7201186842072878E-2</v>
      </c>
      <c r="AW354" s="21">
        <f t="shared" ref="AW354" si="726">+AV354-AU354</f>
        <v>2.8378883394516774E-2</v>
      </c>
      <c r="AX354" s="26">
        <v>0.99999799999999994</v>
      </c>
      <c r="AY354" s="21">
        <f>+AX354*AW354</f>
        <v>2.8378826636749982E-2</v>
      </c>
      <c r="AZ354" s="21">
        <f t="shared" ref="AZ354:AZ358" si="727">(AC354*AS354*12+AD354*AS354*11+AE354*AS354*10+AF354*AS354*9+AG354*AS354*8+AH354*AS354*7+AI354*AS354*6+AJ354*AS354*5+AK354*AS354*4+AL354*AS354*3+AM354*AS354*2+AN354*AS354*1)/12/13*AX354+X354*AX354</f>
        <v>4.5967720882012703E-2</v>
      </c>
      <c r="BB354" s="45">
        <v>1.5614825590205175</v>
      </c>
      <c r="BC354" s="47">
        <v>1.5613376558098708</v>
      </c>
      <c r="BD354" s="47">
        <v>1.561108793569052</v>
      </c>
      <c r="BE354" s="47">
        <v>1.5556686162880389</v>
      </c>
      <c r="BF354" s="47">
        <v>1.5554782276597556</v>
      </c>
      <c r="BG354" s="47">
        <v>1.555285783391869</v>
      </c>
      <c r="BH354" s="47">
        <v>1.5513903695775231</v>
      </c>
      <c r="BI354" s="47">
        <v>1.5510951809776126</v>
      </c>
      <c r="BJ354" s="47">
        <v>1.5507832181998455</v>
      </c>
      <c r="BK354" s="47">
        <v>1.5432807843518097</v>
      </c>
      <c r="BL354" s="47">
        <v>1.5429830477387283</v>
      </c>
      <c r="BM354" s="47">
        <v>1.5426517277726663</v>
      </c>
      <c r="BN354" s="47">
        <v>1.5426517277726663</v>
      </c>
      <c r="BO354" s="4"/>
      <c r="BP354" s="4">
        <f>+BP$359</f>
        <v>1.8139534883720932E-2</v>
      </c>
      <c r="BQ354" s="4">
        <f t="shared" ref="BQ354:BR358" si="728">+BQ$359</f>
        <v>3.6000000000000004E-2</v>
      </c>
      <c r="BR354" s="4">
        <f t="shared" si="728"/>
        <v>1.7860465116279072E-2</v>
      </c>
      <c r="BT354" s="21" cm="1">
        <f t="array" ref="BT354">SUMPRODUCT(BB354:BM354*BP354/12)</f>
        <v>2.8165476457749399E-2</v>
      </c>
      <c r="BU354" s="21" cm="1">
        <f t="array" ref="BU354">SUMPRODUCT(BB354:BM354*BQ354/12)</f>
        <v>5.5897637893071866E-2</v>
      </c>
      <c r="BV354" s="21">
        <f t="shared" ref="BV354:BV359" si="729">+BU354-BT354</f>
        <v>2.7732161435322467E-2</v>
      </c>
      <c r="BW354" s="26">
        <v>0.99999799999999994</v>
      </c>
      <c r="BX354" s="21">
        <f>+BW354*BV354</f>
        <v>2.7732105970999597E-2</v>
      </c>
      <c r="BY354" s="21">
        <f t="shared" ref="BY354:BY358" si="730">(BB354*BR354*12+BC354*BR354*11+BD354*BR354*10+BE354*BR354*9+BF354*BR354*8+BG354*BR354*7+BH354*BR354*6+BI354*BR354*5+BJ354*BR354*4+BK354*BR354*3+BL354*BR354*2+BM354*BR354*1)/12/13*BW354+(AW354*BW354)+(X354*BW354)</f>
        <v>7.4010081858738183E-2</v>
      </c>
    </row>
    <row r="355" spans="1:78" s="21" customFormat="1" x14ac:dyDescent="0.2">
      <c r="A355" s="21">
        <f t="shared" si="679"/>
        <v>349</v>
      </c>
      <c r="B355" s="41" t="s">
        <v>303</v>
      </c>
      <c r="C355" s="22"/>
      <c r="D355" s="24">
        <v>0.1108889749778568</v>
      </c>
      <c r="E355" s="21">
        <v>0.11086696305352527</v>
      </c>
      <c r="F355" s="21">
        <v>0.11084495220599577</v>
      </c>
      <c r="G355" s="21">
        <v>0.10991467017306689</v>
      </c>
      <c r="H355" s="21">
        <v>0.10989301932430934</v>
      </c>
      <c r="I355" s="21">
        <v>0.10987137064599083</v>
      </c>
      <c r="J355" s="21">
        <v>0.10896046046906151</v>
      </c>
      <c r="K355" s="21">
        <v>0.10893620275551022</v>
      </c>
      <c r="L355" s="21">
        <v>0.10891194821086408</v>
      </c>
      <c r="M355" s="21">
        <v>0.10754628009793132</v>
      </c>
      <c r="N355" s="21">
        <v>0.10752262551477119</v>
      </c>
      <c r="O355" s="21">
        <v>0.10749897382131079</v>
      </c>
      <c r="P355" s="21">
        <v>9.8509981666877883E-2</v>
      </c>
      <c r="Q355" s="4"/>
      <c r="R355" s="4">
        <f t="shared" ref="R355:R358" si="731">+R$359</f>
        <v>1.8139534883720932E-2</v>
      </c>
      <c r="S355" s="4">
        <f t="shared" si="723"/>
        <v>3.6000000000000004E-2</v>
      </c>
      <c r="T355" s="4">
        <f t="shared" si="723"/>
        <v>1.7860465116279072E-2</v>
      </c>
      <c r="V355" s="21" cm="1">
        <f t="array" ref="V355">SUMPRODUCT(D355:O355*R355/12)</f>
        <v>1.9827364809595961E-3</v>
      </c>
      <c r="W355" s="21" cm="1">
        <f t="array" ref="W355">SUMPRODUCT(D355:O355*S355/12)</f>
        <v>3.9349693237505819E-3</v>
      </c>
      <c r="X355" s="21">
        <f t="shared" si="724"/>
        <v>1.9522328427909858E-3</v>
      </c>
      <c r="Y355" s="26">
        <v>0.95212000000000008</v>
      </c>
      <c r="Z355" s="21">
        <f>+Y355*X355</f>
        <v>1.8587599342781535E-3</v>
      </c>
      <c r="AA355" s="21">
        <f>(D355*T355*12+E355*T355*11+F355*T355*10+G355*T355*9+H355*T355*8+I355*T355*7+J355*T355*6+K355*T355*5+L355*T355*4+M355*T355*3+N355*T355*2+O355*T355*1)/12/13*Y355</f>
        <v>9.3479085522136997E-4</v>
      </c>
      <c r="AC355" s="45">
        <v>9.8509981666877883E-2</v>
      </c>
      <c r="AD355" s="47">
        <v>9.8492606796754936E-2</v>
      </c>
      <c r="AE355" s="47">
        <v>9.8475231506193625E-2</v>
      </c>
      <c r="AF355" s="47">
        <v>9.8025250437249786E-2</v>
      </c>
      <c r="AG355" s="47">
        <v>9.8007997809062122E-2</v>
      </c>
      <c r="AH355" s="47">
        <v>9.7990745200550705E-2</v>
      </c>
      <c r="AI355" s="47">
        <v>9.7613151185245814E-2</v>
      </c>
      <c r="AJ355" s="47">
        <v>9.7596055420923589E-2</v>
      </c>
      <c r="AK355" s="47">
        <v>9.7578959511712943E-2</v>
      </c>
      <c r="AL355" s="47">
        <v>9.6908176107537769E-2</v>
      </c>
      <c r="AM355" s="47">
        <v>9.6891308162668111E-2</v>
      </c>
      <c r="AN355" s="47">
        <v>9.6874439979470872E-2</v>
      </c>
      <c r="AO355" s="47">
        <v>9.6058986494974158E-2</v>
      </c>
      <c r="AP355" s="4"/>
      <c r="AQ355" s="4">
        <f t="shared" ref="AQ355:AQ358" si="732">+AQ$359</f>
        <v>1.8139534883720932E-2</v>
      </c>
      <c r="AR355" s="4">
        <f t="shared" si="725"/>
        <v>3.6000000000000004E-2</v>
      </c>
      <c r="AS355" s="4">
        <f t="shared" si="725"/>
        <v>1.7860465116279072E-2</v>
      </c>
      <c r="AU355" s="21" cm="1">
        <f t="array" ref="AU355">SUMPRODUCT(AC355:AN355*AQ355/12)</f>
        <v>1.7730849708366542E-3</v>
      </c>
      <c r="AV355" s="21" cm="1">
        <f t="array" ref="AV355">SUMPRODUCT(AC355:AN355*AR355/12)</f>
        <v>3.5188917113527455E-3</v>
      </c>
      <c r="AW355" s="21">
        <f>+AV355-AU355</f>
        <v>1.7458067405160913E-3</v>
      </c>
      <c r="AX355" s="26">
        <v>0.95239800000000008</v>
      </c>
      <c r="AY355" s="21">
        <f>+AX355*AW355</f>
        <v>1.6627028480540444E-3</v>
      </c>
      <c r="AZ355" s="21">
        <f t="shared" si="727"/>
        <v>2.6932283496915173E-3</v>
      </c>
      <c r="BA355" s="1"/>
      <c r="BB355" s="45">
        <v>9.6058986494974158E-2</v>
      </c>
      <c r="BC355" s="47">
        <v>9.6050072366875738E-2</v>
      </c>
      <c r="BD355" s="47">
        <v>9.6035993263159175E-2</v>
      </c>
      <c r="BE355" s="47">
        <v>9.5701325473917326E-2</v>
      </c>
      <c r="BF355" s="47">
        <v>9.5689613182564831E-2</v>
      </c>
      <c r="BG355" s="47">
        <v>9.5677774432766996E-2</v>
      </c>
      <c r="BH355" s="47">
        <v>9.5438137108082868E-2</v>
      </c>
      <c r="BI355" s="47">
        <v>9.5419977752047511E-2</v>
      </c>
      <c r="BJ355" s="47">
        <v>9.5400786485335398E-2</v>
      </c>
      <c r="BK355" s="47">
        <v>9.4939253189606512E-2</v>
      </c>
      <c r="BL355" s="47">
        <v>9.4920937085382476E-2</v>
      </c>
      <c r="BM355" s="47">
        <v>9.4900555006849741E-2</v>
      </c>
      <c r="BN355" s="47">
        <v>9.4900555006849741E-2</v>
      </c>
      <c r="BO355" s="4"/>
      <c r="BP355" s="4">
        <f t="shared" ref="BP355:BP358" si="733">+BP$359</f>
        <v>1.8139534883720932E-2</v>
      </c>
      <c r="BQ355" s="4">
        <f t="shared" si="728"/>
        <v>3.6000000000000004E-2</v>
      </c>
      <c r="BR355" s="4">
        <f t="shared" si="728"/>
        <v>1.7860465116279072E-2</v>
      </c>
      <c r="BT355" s="21" cm="1">
        <f t="array" ref="BT355">SUMPRODUCT(BB355:BM355*BP355/12)</f>
        <v>1.7326784132488738E-3</v>
      </c>
      <c r="BU355" s="21" cm="1">
        <f t="array" ref="BU355">SUMPRODUCT(BB355:BM355*BQ355/12)</f>
        <v>3.4387002355246881E-3</v>
      </c>
      <c r="BV355" s="21">
        <f t="shared" si="729"/>
        <v>1.7060218222758143E-3</v>
      </c>
      <c r="BW355" s="26">
        <v>0.95239800000000008</v>
      </c>
      <c r="BX355" s="21">
        <f>+BW355*BV355</f>
        <v>1.6248117714918412E-3</v>
      </c>
      <c r="BY355" s="21">
        <f t="shared" si="730"/>
        <v>4.336217824167576E-3</v>
      </c>
      <c r="BZ355" s="1"/>
    </row>
    <row r="356" spans="1:78" s="21" customFormat="1" x14ac:dyDescent="0.2">
      <c r="A356" s="21">
        <f t="shared" si="679"/>
        <v>350</v>
      </c>
      <c r="B356" s="41" t="s">
        <v>304</v>
      </c>
      <c r="C356" s="22"/>
      <c r="D356" s="24">
        <v>1.067160472829638</v>
      </c>
      <c r="E356" s="21">
        <v>1.0669486370219552</v>
      </c>
      <c r="F356" s="21">
        <v>1.0667368115770754</v>
      </c>
      <c r="G356" s="21">
        <v>1.0577840711055944</v>
      </c>
      <c r="H356" s="21">
        <v>1.0575757101751961</v>
      </c>
      <c r="I356" s="21">
        <v>1.0573673701324182</v>
      </c>
      <c r="J356" s="21">
        <v>1.0486010582848126</v>
      </c>
      <c r="K356" s="21">
        <v>1.0483676097109726</v>
      </c>
      <c r="L356" s="21">
        <v>1.048134191633675</v>
      </c>
      <c r="M356" s="21">
        <v>1.03499143303737</v>
      </c>
      <c r="N356" s="21">
        <v>1.0347637887999261</v>
      </c>
      <c r="O356" s="21">
        <v>1.0345361723720399</v>
      </c>
      <c r="P356" s="21">
        <v>0.94802895089486361</v>
      </c>
      <c r="Q356" s="4"/>
      <c r="R356" s="4">
        <f t="shared" si="731"/>
        <v>1.8139534883720932E-2</v>
      </c>
      <c r="S356" s="4">
        <f t="shared" si="723"/>
        <v>3.6000000000000004E-2</v>
      </c>
      <c r="T356" s="4">
        <f t="shared" si="723"/>
        <v>1.7860465116279072E-2</v>
      </c>
      <c r="V356" s="21" cm="1">
        <f t="array" ref="V356">SUMPRODUCT(D356:O356*R356/12)</f>
        <v>1.9081229679866137E-2</v>
      </c>
      <c r="W356" s="21" cm="1">
        <f t="array" ref="W356">SUMPRODUCT(D356:O356*S356/12)</f>
        <v>3.786890198004203E-2</v>
      </c>
      <c r="X356" s="21">
        <f t="shared" si="724"/>
        <v>1.8787672300175893E-2</v>
      </c>
      <c r="Y356" s="26">
        <v>0.97631600000000007</v>
      </c>
      <c r="Z356" s="21">
        <f>+Y356*X356</f>
        <v>1.8342705069418527E-2</v>
      </c>
      <c r="AA356" s="21">
        <f>(D356*T356*12+E356*T356*11+F356*T356*10+G356*T356*9+H356*T356*8+I356*T356*7+J356*T356*6+K356*T356*5+L356*T356*4+M356*T356*3+N356*T356*2+O356*T356*1)/12/13*Y356</f>
        <v>9.2247485233072565E-3</v>
      </c>
      <c r="AC356" s="45">
        <v>0.94802895089486361</v>
      </c>
      <c r="AD356" s="47">
        <v>0.94786174063235151</v>
      </c>
      <c r="AE356" s="47">
        <v>0.94769452632367324</v>
      </c>
      <c r="AF356" s="47">
        <v>0.94336405063486473</v>
      </c>
      <c r="AG356" s="47">
        <v>0.9431980167901296</v>
      </c>
      <c r="AH356" s="47">
        <v>0.94303198313475256</v>
      </c>
      <c r="AI356" s="47">
        <v>0.93939813758797142</v>
      </c>
      <c r="AJ356" s="47">
        <v>0.93923361335153477</v>
      </c>
      <c r="AK356" s="47">
        <v>0.93906908772073772</v>
      </c>
      <c r="AL356" s="47">
        <v>0.93261368009424628</v>
      </c>
      <c r="AM356" s="47">
        <v>0.9324513483202681</v>
      </c>
      <c r="AN356" s="47">
        <v>0.93228901425270061</v>
      </c>
      <c r="AO356" s="47">
        <v>0.92444134746472773</v>
      </c>
      <c r="AP356" s="4"/>
      <c r="AQ356" s="4">
        <f t="shared" si="732"/>
        <v>1.8139534883720932E-2</v>
      </c>
      <c r="AR356" s="4">
        <f t="shared" si="725"/>
        <v>3.6000000000000004E-2</v>
      </c>
      <c r="AS356" s="4">
        <f t="shared" si="725"/>
        <v>1.7860465116279072E-2</v>
      </c>
      <c r="AU356" s="21" cm="1">
        <f t="array" ref="AU356">SUMPRODUCT(AC356:AN356*AQ356/12)</f>
        <v>1.7063609761232001E-2</v>
      </c>
      <c r="AV356" s="21" cm="1">
        <f t="array" ref="AV356">SUMPRODUCT(AC356:AN356*AR356/12)</f>
        <v>3.386470244921428E-2</v>
      </c>
      <c r="AW356" s="21">
        <f t="shared" ref="AW356:AW359" si="734">+AV356-AU356</f>
        <v>1.6801092687982279E-2</v>
      </c>
      <c r="AX356" s="26">
        <v>0.97645099999999996</v>
      </c>
      <c r="AY356" s="21">
        <f>+AX356*AW356</f>
        <v>1.6405443756272984E-2</v>
      </c>
      <c r="AZ356" s="21">
        <f t="shared" si="727"/>
        <v>2.6573362922529854E-2</v>
      </c>
      <c r="BA356" s="1"/>
      <c r="BB356" s="45">
        <v>0.92444134746472773</v>
      </c>
      <c r="BC356" s="47">
        <v>0.924355560711281</v>
      </c>
      <c r="BD356" s="47">
        <v>0.92422006786375333</v>
      </c>
      <c r="BE356" s="47">
        <v>0.9209993307590999</v>
      </c>
      <c r="BF356" s="47">
        <v>0.92088661536624739</v>
      </c>
      <c r="BG356" s="47">
        <v>0.92077268297725634</v>
      </c>
      <c r="BH356" s="47">
        <v>0.91846648904978434</v>
      </c>
      <c r="BI356" s="47">
        <v>0.91829172914261714</v>
      </c>
      <c r="BJ356" s="47">
        <v>0.91810703845300834</v>
      </c>
      <c r="BK356" s="47">
        <v>0.91366538778219097</v>
      </c>
      <c r="BL356" s="47">
        <v>0.91348911937996236</v>
      </c>
      <c r="BM356" s="47">
        <v>0.91329296869348875</v>
      </c>
      <c r="BN356" s="47">
        <v>0.91329296869348875</v>
      </c>
      <c r="BO356" s="4"/>
      <c r="BP356" s="4">
        <f t="shared" si="733"/>
        <v>1.8139534883720932E-2</v>
      </c>
      <c r="BQ356" s="4">
        <f t="shared" si="728"/>
        <v>3.6000000000000004E-2</v>
      </c>
      <c r="BR356" s="4">
        <f t="shared" si="728"/>
        <v>1.7860465116279072E-2</v>
      </c>
      <c r="BT356" s="21" cm="1">
        <f t="array" ref="BT356">SUMPRODUCT(BB356:BM356*BP356/12)</f>
        <v>1.6674749812716792E-2</v>
      </c>
      <c r="BU356" s="21" cm="1">
        <f t="array" ref="BU356">SUMPRODUCT(BB356:BM356*BQ356/12)</f>
        <v>3.3092965012930256E-2</v>
      </c>
      <c r="BV356" s="21">
        <f t="shared" si="729"/>
        <v>1.6418215200213464E-2</v>
      </c>
      <c r="BW356" s="26">
        <v>0.97792299999999999</v>
      </c>
      <c r="BX356" s="21">
        <f>+BW356*BV356</f>
        <v>1.6055750263238352E-2</v>
      </c>
      <c r="BY356" s="21">
        <f t="shared" si="730"/>
        <v>4.2848797438188042E-2</v>
      </c>
      <c r="BZ356" s="1"/>
    </row>
    <row r="357" spans="1:78" s="21" customFormat="1" x14ac:dyDescent="0.2">
      <c r="A357" s="21">
        <f t="shared" si="679"/>
        <v>351</v>
      </c>
      <c r="B357" s="41" t="s">
        <v>305</v>
      </c>
      <c r="C357" s="22"/>
      <c r="D357" s="24">
        <v>1.1856526503674261</v>
      </c>
      <c r="E357" s="21">
        <v>1.1854172933679716</v>
      </c>
      <c r="F357" s="21">
        <v>1.1851819478819539</v>
      </c>
      <c r="G357" s="21">
        <v>1.1752351397511043</v>
      </c>
      <c r="H357" s="21">
        <v>1.1750036434619804</v>
      </c>
      <c r="I357" s="21">
        <v>1.174772170379734</v>
      </c>
      <c r="J357" s="21">
        <v>1.165032490977534</v>
      </c>
      <c r="K357" s="21">
        <v>1.1647731214381394</v>
      </c>
      <c r="L357" s="21">
        <v>1.1645137857814711</v>
      </c>
      <c r="M357" s="21">
        <v>1.149911720806623</v>
      </c>
      <c r="N357" s="21">
        <v>1.1496588000881949</v>
      </c>
      <c r="O357" s="21">
        <v>1.1494059102671588</v>
      </c>
      <c r="P357" s="21">
        <v>1.0532933582829456</v>
      </c>
      <c r="Q357" s="4"/>
      <c r="R357" s="4">
        <f t="shared" si="731"/>
        <v>1.8139534883720932E-2</v>
      </c>
      <c r="S357" s="4">
        <f t="shared" si="723"/>
        <v>3.6000000000000004E-2</v>
      </c>
      <c r="T357" s="4">
        <f t="shared" si="723"/>
        <v>1.7860465116279072E-2</v>
      </c>
      <c r="V357" s="21" cm="1">
        <f t="array" ref="V357">SUMPRODUCT(D357:O357*R357/12)</f>
        <v>2.1199914275511718E-2</v>
      </c>
      <c r="W357" s="21" cm="1">
        <f t="array" ref="W357">SUMPRODUCT(D357:O357*S357/12)</f>
        <v>4.207367602370788E-2</v>
      </c>
      <c r="X357" s="21">
        <f t="shared" si="724"/>
        <v>2.0873761748196162E-2</v>
      </c>
      <c r="Y357" s="26">
        <v>0.99999799999999994</v>
      </c>
      <c r="Z357" s="21">
        <f>+Y357*X357</f>
        <v>2.0873720000672665E-2</v>
      </c>
      <c r="AA357" s="21">
        <f>(D357*T357*12+E357*T357*11+F357*T357*10+G357*T357*9+H357*T357*8+I357*T357*7+J357*T357*6+K357*T357*5+L357*T357*4+M357*T357*3+N357*T357*2+O357*T357*1)/12/13*Y357</f>
        <v>1.0497623825024973E-2</v>
      </c>
      <c r="AC357" s="45">
        <v>1.0532933582829456</v>
      </c>
      <c r="AD357" s="47">
        <v>1.0531075818266735</v>
      </c>
      <c r="AE357" s="47">
        <v>1.0529218008749688</v>
      </c>
      <c r="AF357" s="47">
        <v>1.0481104907594685</v>
      </c>
      <c r="AG357" s="47">
        <v>1.0479260213445369</v>
      </c>
      <c r="AH357" s="47">
        <v>1.0477415521399889</v>
      </c>
      <c r="AI357" s="47">
        <v>1.0437042225037603</v>
      </c>
      <c r="AJ357" s="47">
        <v>1.043521430316505</v>
      </c>
      <c r="AK357" s="47">
        <v>1.0433386365800665</v>
      </c>
      <c r="AL357" s="47">
        <v>1.0361664526804353</v>
      </c>
      <c r="AM357" s="47">
        <v>1.0359860963957372</v>
      </c>
      <c r="AN357" s="47">
        <v>1.0358057375627814</v>
      </c>
      <c r="AO357" s="47">
        <v>1.0270867049868382</v>
      </c>
      <c r="AP357" s="4"/>
      <c r="AQ357" s="4">
        <f t="shared" si="732"/>
        <v>1.8139534883720932E-2</v>
      </c>
      <c r="AR357" s="4">
        <f t="shared" si="725"/>
        <v>3.6000000000000004E-2</v>
      </c>
      <c r="AS357" s="4">
        <f t="shared" si="725"/>
        <v>1.7860465116279072E-2</v>
      </c>
      <c r="AU357" s="21" cm="1">
        <f t="array" ref="AU357">SUMPRODUCT(AC357:AN357*AQ357/12)</f>
        <v>1.8958267901916549E-2</v>
      </c>
      <c r="AV357" s="21" cm="1">
        <f t="array" ref="AV357">SUMPRODUCT(AC357:AN357*AR357/12)</f>
        <v>3.7624870143803613E-2</v>
      </c>
      <c r="AW357" s="21">
        <f t="shared" si="734"/>
        <v>1.8666602241887063E-2</v>
      </c>
      <c r="AX357" s="26">
        <v>0.99999799999999994</v>
      </c>
      <c r="AY357" s="21">
        <f>+AX357*AW357</f>
        <v>1.8666564908682577E-2</v>
      </c>
      <c r="AZ357" s="21">
        <f t="shared" si="727"/>
        <v>3.0235902862774628E-2</v>
      </c>
      <c r="BA357" s="1"/>
      <c r="BB357" s="45">
        <v>1.0270867049868382</v>
      </c>
      <c r="BC357" s="47">
        <v>1.026991392900062</v>
      </c>
      <c r="BD357" s="47">
        <v>1.0268408556023763</v>
      </c>
      <c r="BE357" s="47">
        <v>1.0232625039097356</v>
      </c>
      <c r="BF357" s="47">
        <v>1.0231372731617128</v>
      </c>
      <c r="BG357" s="47">
        <v>1.0230106902883689</v>
      </c>
      <c r="BH357" s="47">
        <v>1.0204484280869603</v>
      </c>
      <c r="BI357" s="47">
        <v>1.0202542637111367</v>
      </c>
      <c r="BJ357" s="47">
        <v>1.0200490658883083</v>
      </c>
      <c r="BK357" s="47">
        <v>1.0151142364751677</v>
      </c>
      <c r="BL357" s="47">
        <v>1.0149183961085129</v>
      </c>
      <c r="BM357" s="47">
        <v>1.0147004658279131</v>
      </c>
      <c r="BN357" s="47">
        <v>1.0147004658279131</v>
      </c>
      <c r="BO357" s="4"/>
      <c r="BP357" s="4">
        <f t="shared" si="733"/>
        <v>1.8139534883720932E-2</v>
      </c>
      <c r="BQ357" s="4">
        <f t="shared" si="728"/>
        <v>3.6000000000000004E-2</v>
      </c>
      <c r="BR357" s="4">
        <f t="shared" si="728"/>
        <v>1.7860465116279072E-2</v>
      </c>
      <c r="BT357" s="21" cm="1">
        <f t="array" ref="BT357">SUMPRODUCT(BB357:BM357*BP357/12)</f>
        <v>1.8526230883757232E-2</v>
      </c>
      <c r="BU357" s="21" cm="1">
        <f t="array" ref="BU357">SUMPRODUCT(BB357:BM357*BQ357/12)</f>
        <v>3.6767442830841289E-2</v>
      </c>
      <c r="BV357" s="21">
        <f t="shared" si="729"/>
        <v>1.8241211947084057E-2</v>
      </c>
      <c r="BW357" s="26">
        <v>0.99999799999999994</v>
      </c>
      <c r="BX357" s="21">
        <f>+BW357*BV357</f>
        <v>1.8241175464660163E-2</v>
      </c>
      <c r="BY357" s="21">
        <f t="shared" si="730"/>
        <v>4.868115283963205E-2</v>
      </c>
      <c r="BZ357" s="1"/>
    </row>
    <row r="358" spans="1:78" s="21" customFormat="1" x14ac:dyDescent="0.2">
      <c r="A358" s="21">
        <f t="shared" si="679"/>
        <v>352</v>
      </c>
      <c r="B358" s="41" t="s">
        <v>306</v>
      </c>
      <c r="C358" s="22"/>
      <c r="D358" s="24">
        <v>43.34374712824755</v>
      </c>
      <c r="E358" s="21">
        <v>43.344574146830581</v>
      </c>
      <c r="F358" s="21">
        <v>43.345401124956652</v>
      </c>
      <c r="G358" s="21">
        <v>43.380353113574117</v>
      </c>
      <c r="H358" s="21">
        <v>43.381166566046119</v>
      </c>
      <c r="I358" s="21">
        <v>43.381979936971696</v>
      </c>
      <c r="J358" s="21">
        <v>43.416204098041796</v>
      </c>
      <c r="K358" s="21">
        <v>43.417115494046357</v>
      </c>
      <c r="L358" s="21">
        <v>43.418026770990885</v>
      </c>
      <c r="M358" s="21">
        <v>43.469336819609225</v>
      </c>
      <c r="N358" s="21">
        <v>43.470225555166941</v>
      </c>
      <c r="O358" s="21">
        <v>43.471114182154622</v>
      </c>
      <c r="P358" s="21">
        <v>43.808843107731263</v>
      </c>
      <c r="Q358" s="4"/>
      <c r="R358" s="4">
        <f t="shared" si="731"/>
        <v>1.8139534883720932E-2</v>
      </c>
      <c r="S358" s="4">
        <f t="shared" si="723"/>
        <v>3.6000000000000004E-2</v>
      </c>
      <c r="T358" s="4">
        <f t="shared" si="723"/>
        <v>1.7860465116279072E-2</v>
      </c>
      <c r="V358" s="21" cm="1">
        <f t="array" ref="V358">SUMPRODUCT(D358:O358*R358/12)</f>
        <v>0.78731513769491568</v>
      </c>
      <c r="W358" s="21" cm="1">
        <f t="array" ref="W358">SUMPRODUCT(D358:O358*S358/12)</f>
        <v>1.5625177348099097</v>
      </c>
      <c r="X358" s="21">
        <f t="shared" si="724"/>
        <v>0.77520259711499406</v>
      </c>
      <c r="Y358" s="26">
        <v>0.70369199999999998</v>
      </c>
      <c r="Z358" s="21">
        <f>+Y358*X358</f>
        <v>0.54550386596904443</v>
      </c>
      <c r="AA358" s="21">
        <f>(D358*T358*12+E358*T358*11+F358*T358*10+G358*T358*9+H358*T358*8+I358*T358*7+J358*T358*6+K358*T358*5+L358*T358*4+M358*T358*3+N358*T358*2+O358*T358*1)/12/13*Y358</f>
        <v>0.27260168220496223</v>
      </c>
      <c r="AC358" s="48">
        <v>43.808843107731263</v>
      </c>
      <c r="AD358" s="49">
        <v>43.809495905744541</v>
      </c>
      <c r="AE358" s="49">
        <v>43.810148719554142</v>
      </c>
      <c r="AF358" s="49">
        <v>43.827055133569438</v>
      </c>
      <c r="AG358" s="49">
        <v>43.827703338783223</v>
      </c>
      <c r="AH358" s="49">
        <v>43.828351543257753</v>
      </c>
      <c r="AI358" s="49">
        <v>43.842538275085218</v>
      </c>
      <c r="AJ358" s="49">
        <v>43.843180586705493</v>
      </c>
      <c r="AK358" s="49">
        <v>43.843822903769549</v>
      </c>
      <c r="AL358" s="49">
        <v>43.869025168327774</v>
      </c>
      <c r="AM358" s="49">
        <v>43.869658920454782</v>
      </c>
      <c r="AN358" s="49">
        <v>43.870292681535958</v>
      </c>
      <c r="AO358" s="49">
        <v>43.900930402033033</v>
      </c>
      <c r="AP358" s="4"/>
      <c r="AQ358" s="4">
        <f t="shared" si="732"/>
        <v>1.8139534883720932E-2</v>
      </c>
      <c r="AR358" s="4">
        <f t="shared" si="725"/>
        <v>3.6000000000000004E-2</v>
      </c>
      <c r="AS358" s="4">
        <f t="shared" si="725"/>
        <v>1.7860465116279072E-2</v>
      </c>
      <c r="AU358" s="21" cm="1">
        <f t="array" ref="AU358">SUMPRODUCT(AC358:AN358*AQ358/12)</f>
        <v>0.79519203624404067</v>
      </c>
      <c r="AV358" s="21" cm="1">
        <f t="array" ref="AV358">SUMPRODUCT(AC358:AN358*AR358/12)</f>
        <v>1.5781503488535578</v>
      </c>
      <c r="AW358" s="21">
        <f t="shared" si="734"/>
        <v>0.78295831260951709</v>
      </c>
      <c r="AX358" s="26">
        <v>0.70174700000000001</v>
      </c>
      <c r="AY358" s="21">
        <f>+AX358*AW358</f>
        <v>0.54943864699879075</v>
      </c>
      <c r="AZ358" s="21">
        <f t="shared" si="727"/>
        <v>0.81864415586605799</v>
      </c>
      <c r="BA358" s="1"/>
      <c r="BB358" s="48">
        <v>43.900930402033033</v>
      </c>
      <c r="BC358" s="49">
        <v>43.901265318211877</v>
      </c>
      <c r="BD358" s="49">
        <v>43.901794289701627</v>
      </c>
      <c r="BE358" s="49">
        <v>43.914368223569184</v>
      </c>
      <c r="BF358" s="49">
        <v>43.914808270629692</v>
      </c>
      <c r="BG358" s="49">
        <v>43.915253068909713</v>
      </c>
      <c r="BH358" s="49">
        <v>43.924256576177747</v>
      </c>
      <c r="BI358" s="49">
        <v>43.924938848416559</v>
      </c>
      <c r="BJ358" s="49">
        <v>43.925659890973478</v>
      </c>
      <c r="BK358" s="49">
        <v>43.943000338201202</v>
      </c>
      <c r="BL358" s="49">
        <v>43.943688499687504</v>
      </c>
      <c r="BM358" s="49">
        <v>43.944454282699056</v>
      </c>
      <c r="BN358" s="49">
        <v>43.944454282699056</v>
      </c>
      <c r="BO358" s="4"/>
      <c r="BP358" s="4">
        <f t="shared" si="733"/>
        <v>1.8139534883720932E-2</v>
      </c>
      <c r="BQ358" s="4">
        <f t="shared" si="728"/>
        <v>3.6000000000000004E-2</v>
      </c>
      <c r="BR358" s="4">
        <f t="shared" si="728"/>
        <v>1.7860465116279072E-2</v>
      </c>
      <c r="BT358" s="21" cm="1">
        <f t="array" ref="BT358">SUMPRODUCT(BB358:BM358*BP358/12)</f>
        <v>0.79671016675810935</v>
      </c>
      <c r="BU358" s="21" cm="1">
        <f t="array" ref="BU358">SUMPRODUCT(BB358:BM358*BQ358/12)</f>
        <v>1.5811632540276321</v>
      </c>
      <c r="BV358" s="21">
        <f t="shared" si="729"/>
        <v>0.78445308726952279</v>
      </c>
      <c r="BW358" s="26">
        <v>0.69923800000000003</v>
      </c>
      <c r="BX358" s="21">
        <f>+BW358*BV358</f>
        <v>0.54851940783616659</v>
      </c>
      <c r="BY358" s="21">
        <f t="shared" si="730"/>
        <v>1.3637351926464087</v>
      </c>
      <c r="BZ358" s="1"/>
    </row>
    <row r="359" spans="1:78" s="21" customFormat="1" x14ac:dyDescent="0.2">
      <c r="A359" s="21">
        <f t="shared" si="679"/>
        <v>353</v>
      </c>
      <c r="B359" s="44" t="s">
        <v>306</v>
      </c>
      <c r="C359" s="22"/>
      <c r="D359" s="27">
        <v>47.51</v>
      </c>
      <c r="E359" s="28">
        <v>47.51</v>
      </c>
      <c r="F359" s="28">
        <v>47.51</v>
      </c>
      <c r="G359" s="28">
        <v>47.51</v>
      </c>
      <c r="H359" s="28">
        <v>47.51</v>
      </c>
      <c r="I359" s="28">
        <v>47.51</v>
      </c>
      <c r="J359" s="28">
        <v>47.51</v>
      </c>
      <c r="K359" s="28">
        <v>47.51</v>
      </c>
      <c r="L359" s="28">
        <v>47.51</v>
      </c>
      <c r="M359" s="28">
        <v>47.51</v>
      </c>
      <c r="N359" s="28">
        <v>47.51</v>
      </c>
      <c r="O359" s="28">
        <v>47.51</v>
      </c>
      <c r="P359" s="28">
        <v>47.51</v>
      </c>
      <c r="Q359" s="4"/>
      <c r="R359" s="4">
        <v>1.8139534883720932E-2</v>
      </c>
      <c r="S359" s="4">
        <v>3.6000000000000004E-2</v>
      </c>
      <c r="T359" s="4">
        <f t="shared" ref="T359" si="735">+S359-R359</f>
        <v>1.7860465116279072E-2</v>
      </c>
      <c r="V359" s="28" cm="1">
        <f t="array" ref="V359">SUMPRODUCT(D359:O359*R359/12)</f>
        <v>0.86180930232558139</v>
      </c>
      <c r="W359" s="28" cm="1">
        <f t="array" ref="W359">SUMPRODUCT(D359:O359*S359/12)</f>
        <v>1.7103600000000003</v>
      </c>
      <c r="X359" s="28">
        <f t="shared" si="724"/>
        <v>0.84855069767441893</v>
      </c>
      <c r="Y359" s="26"/>
      <c r="Z359" s="28">
        <f>SUBTOTAL(9,Z354:Z358)</f>
        <v>0.61831342117280774</v>
      </c>
      <c r="AA359" s="28">
        <f>SUBTOTAL(9,AA354:AA358)</f>
        <v>0.30921840990715743</v>
      </c>
      <c r="AC359" s="27">
        <v>47.51</v>
      </c>
      <c r="AD359" s="28">
        <v>47.51</v>
      </c>
      <c r="AE359" s="28">
        <v>47.51</v>
      </c>
      <c r="AF359" s="28">
        <v>47.51</v>
      </c>
      <c r="AG359" s="28">
        <v>47.51</v>
      </c>
      <c r="AH359" s="28">
        <v>47.51</v>
      </c>
      <c r="AI359" s="28">
        <v>47.51</v>
      </c>
      <c r="AJ359" s="28">
        <v>47.51</v>
      </c>
      <c r="AK359" s="28">
        <v>47.51</v>
      </c>
      <c r="AL359" s="28">
        <v>47.51</v>
      </c>
      <c r="AM359" s="28">
        <v>47.51</v>
      </c>
      <c r="AN359" s="28">
        <v>47.51</v>
      </c>
      <c r="AO359" s="28">
        <v>47.51</v>
      </c>
      <c r="AP359" s="4"/>
      <c r="AQ359" s="4">
        <v>1.8139534883720932E-2</v>
      </c>
      <c r="AR359" s="4">
        <v>3.6000000000000004E-2</v>
      </c>
      <c r="AS359" s="4">
        <f t="shared" ref="AS359" si="736">+AR359-AQ359</f>
        <v>1.7860465116279072E-2</v>
      </c>
      <c r="AU359" s="28" cm="1">
        <f t="array" ref="AU359">SUMPRODUCT(AC359:AN359*AQ359/12)</f>
        <v>0.86180930232558139</v>
      </c>
      <c r="AV359" s="28" cm="1">
        <f t="array" ref="AV359">SUMPRODUCT(AC359:AN359*AR359/12)</f>
        <v>1.7103600000000003</v>
      </c>
      <c r="AW359" s="28">
        <f t="shared" si="734"/>
        <v>0.84855069767441893</v>
      </c>
      <c r="AX359" s="26"/>
      <c r="AY359" s="28">
        <f>SUBTOTAL(9,AY354:AY358)</f>
        <v>0.61455218514855037</v>
      </c>
      <c r="AZ359" s="28">
        <f>SUBTOTAL(9,AZ354:AZ358)</f>
        <v>0.92411437088306669</v>
      </c>
      <c r="BA359" s="1"/>
      <c r="BB359" s="27">
        <v>47.51</v>
      </c>
      <c r="BC359" s="28">
        <v>47.51</v>
      </c>
      <c r="BD359" s="28">
        <v>47.51</v>
      </c>
      <c r="BE359" s="28">
        <v>47.51</v>
      </c>
      <c r="BF359" s="28">
        <v>47.51</v>
      </c>
      <c r="BG359" s="28">
        <v>47.51</v>
      </c>
      <c r="BH359" s="28">
        <v>47.51</v>
      </c>
      <c r="BI359" s="28">
        <v>47.51</v>
      </c>
      <c r="BJ359" s="28">
        <v>47.51</v>
      </c>
      <c r="BK359" s="28">
        <v>47.51</v>
      </c>
      <c r="BL359" s="28">
        <v>47.51</v>
      </c>
      <c r="BM359" s="28">
        <v>47.51</v>
      </c>
      <c r="BN359" s="28">
        <v>47.51</v>
      </c>
      <c r="BO359" s="4"/>
      <c r="BP359" s="4">
        <v>1.8139534883720932E-2</v>
      </c>
      <c r="BQ359" s="4">
        <v>3.6000000000000004E-2</v>
      </c>
      <c r="BR359" s="4">
        <f t="shared" ref="BR359" si="737">+BQ359-BP359</f>
        <v>1.7860465116279072E-2</v>
      </c>
      <c r="BT359" s="28" cm="1">
        <f t="array" ref="BT359">SUMPRODUCT(BB359:BM359*BP359/12)</f>
        <v>0.86180930232558139</v>
      </c>
      <c r="BU359" s="28" cm="1">
        <f t="array" ref="BU359">SUMPRODUCT(BB359:BM359*BQ359/12)</f>
        <v>1.7103600000000003</v>
      </c>
      <c r="BV359" s="28">
        <f t="shared" si="729"/>
        <v>0.84855069767441893</v>
      </c>
      <c r="BW359" s="26"/>
      <c r="BX359" s="28">
        <f>SUBTOTAL(9,BX354:BX358)</f>
        <v>0.61217325130655653</v>
      </c>
      <c r="BY359" s="28">
        <f>SUBTOTAL(9,BY354:BY358)</f>
        <v>1.5336114426071346</v>
      </c>
      <c r="BZ359" s="1"/>
    </row>
    <row r="360" spans="1:78" s="21" customFormat="1" x14ac:dyDescent="0.2">
      <c r="A360" s="21">
        <f t="shared" si="679"/>
        <v>354</v>
      </c>
      <c r="B360" s="38"/>
      <c r="C360" s="22"/>
      <c r="D360" s="24"/>
      <c r="R360" s="25"/>
      <c r="S360" s="4"/>
      <c r="T360" s="4"/>
      <c r="Y360" s="26"/>
      <c r="AC360" s="24"/>
      <c r="AQ360" s="25"/>
      <c r="AR360" s="4"/>
      <c r="AS360" s="4"/>
      <c r="AX360" s="26"/>
      <c r="BA360" s="1"/>
      <c r="BB360" s="24"/>
      <c r="BP360" s="25"/>
      <c r="BQ360" s="4"/>
      <c r="BR360" s="4"/>
      <c r="BW360" s="26"/>
      <c r="BZ360" s="1"/>
    </row>
    <row r="361" spans="1:78" s="21" customFormat="1" x14ac:dyDescent="0.2">
      <c r="A361" s="21">
        <f t="shared" si="679"/>
        <v>355</v>
      </c>
      <c r="B361" s="38" t="s">
        <v>307</v>
      </c>
      <c r="C361" s="22"/>
      <c r="D361" s="24">
        <f t="shared" ref="D361:P361" si="738">SUMIF($B$326:$B$359,"*Base*", D$326:D$359)</f>
        <v>87160.565383341658</v>
      </c>
      <c r="E361" s="21">
        <f t="shared" si="738"/>
        <v>87156.896507907717</v>
      </c>
      <c r="F361" s="21">
        <f t="shared" si="738"/>
        <v>87153.228452275725</v>
      </c>
      <c r="G361" s="21">
        <f t="shared" si="738"/>
        <v>87074.110041659151</v>
      </c>
      <c r="H361" s="21">
        <f t="shared" si="738"/>
        <v>87070.488413888437</v>
      </c>
      <c r="I361" s="21">
        <f t="shared" si="738"/>
        <v>87066.8676846991</v>
      </c>
      <c r="J361" s="21">
        <f t="shared" si="738"/>
        <v>86990.691918634897</v>
      </c>
      <c r="K361" s="21">
        <f t="shared" si="738"/>
        <v>86987.082471973365</v>
      </c>
      <c r="L361" s="21">
        <f t="shared" si="738"/>
        <v>86983.473998800197</v>
      </c>
      <c r="M361" s="21">
        <f t="shared" si="738"/>
        <v>86868.543569303234</v>
      </c>
      <c r="N361" s="21">
        <f t="shared" si="738"/>
        <v>86865.00594190741</v>
      </c>
      <c r="O361" s="21">
        <f t="shared" si="738"/>
        <v>86861.469247033121</v>
      </c>
      <c r="P361" s="21">
        <f t="shared" si="738"/>
        <v>86134.770525238186</v>
      </c>
      <c r="Q361" s="4"/>
      <c r="R361" s="25"/>
      <c r="S361" s="4"/>
      <c r="T361" s="4"/>
      <c r="V361" s="21">
        <f>SUMIF($B$326:$B$359,"*Base*", V$326:V$359)</f>
        <v>1581.6472965419287</v>
      </c>
      <c r="W361" s="21">
        <f>SUMIF($B$326:$B$359,"*Base*", W$326:W$359)</f>
        <v>1941.9971870410175</v>
      </c>
      <c r="X361" s="21">
        <f>SUMIF($B$326:$B$359,"*Base*", X$326:X$359)</f>
        <v>360.34989049908893</v>
      </c>
      <c r="Y361" s="26"/>
      <c r="Z361" s="21">
        <f>SUMIF($B$326:$B$359,"*Base*", Z$326:Z$359)</f>
        <v>360.3491697993079</v>
      </c>
      <c r="AA361" s="21">
        <f>SUMIF($B$326:$B$359,"*Base*", AA$326:AA$359)</f>
        <v>180.60983733692359</v>
      </c>
      <c r="AC361" s="24">
        <f t="shared" ref="AC361:AO361" si="739">SUMIF($B$326:$B$359,"*Base*", AC$326:AC$359)</f>
        <v>86134.770525238186</v>
      </c>
      <c r="AD361" s="21">
        <f t="shared" si="739"/>
        <v>86131.691812936551</v>
      </c>
      <c r="AE361" s="21">
        <f t="shared" si="739"/>
        <v>86128.613642168159</v>
      </c>
      <c r="AF361" s="21">
        <f t="shared" si="739"/>
        <v>86089.585143129647</v>
      </c>
      <c r="AG361" s="21">
        <f t="shared" si="739"/>
        <v>86086.525493649315</v>
      </c>
      <c r="AH361" s="21">
        <f t="shared" si="739"/>
        <v>86083.466418227574</v>
      </c>
      <c r="AI361" s="21">
        <f t="shared" si="739"/>
        <v>86050.480341319082</v>
      </c>
      <c r="AJ361" s="21">
        <f t="shared" si="739"/>
        <v>86047.44141245987</v>
      </c>
      <c r="AK361" s="21">
        <f t="shared" si="739"/>
        <v>86044.40303879173</v>
      </c>
      <c r="AL361" s="21">
        <f t="shared" si="739"/>
        <v>85987.106805583069</v>
      </c>
      <c r="AM361" s="21">
        <f t="shared" si="739"/>
        <v>85984.099328782206</v>
      </c>
      <c r="AN361" s="21">
        <f t="shared" si="739"/>
        <v>85981.092391868006</v>
      </c>
      <c r="AO361" s="21">
        <f t="shared" si="739"/>
        <v>85948.795513132136</v>
      </c>
      <c r="AP361" s="4"/>
      <c r="AQ361" s="25"/>
      <c r="AR361" s="4"/>
      <c r="AS361" s="4"/>
      <c r="AU361" s="21">
        <f>SUMIF($B$326:$B$359,"*Base*", AU$326:AU$359)</f>
        <v>1578.8650822573632</v>
      </c>
      <c r="AV361" s="21">
        <f>SUMIF($B$326:$B$359,"*Base*", AV$326:AV$359)</f>
        <v>1923.4624905952139</v>
      </c>
      <c r="AW361" s="21">
        <f>SUMIF($B$326:$B$359,"*Base*", AW$326:AW$359)</f>
        <v>344.59740833785099</v>
      </c>
      <c r="AX361" s="26"/>
      <c r="AY361" s="21">
        <f>SUMIF($B$326:$B$359,"*Base*", AY$326:AY$359)</f>
        <v>344.59671914303431</v>
      </c>
      <c r="AZ361" s="21">
        <f>SUMIF($B$326:$B$359,"*Base*", AZ$326:AZ$359)</f>
        <v>532.85540227442823</v>
      </c>
      <c r="BA361" s="1"/>
      <c r="BB361" s="24">
        <f t="shared" ref="BB361:BN361" si="740">SUMIF($B$326:$B$359,"*Base*", BB$326:BB$359)</f>
        <v>85948.795513132136</v>
      </c>
      <c r="BC361" s="21">
        <f t="shared" si="740"/>
        <v>85946.45920181321</v>
      </c>
      <c r="BD361" s="21">
        <f t="shared" si="740"/>
        <v>85943.692915979147</v>
      </c>
      <c r="BE361" s="21">
        <f t="shared" si="740"/>
        <v>85914.225652149602</v>
      </c>
      <c r="BF361" s="21">
        <f t="shared" si="740"/>
        <v>85911.662708659147</v>
      </c>
      <c r="BG361" s="21">
        <f t="shared" si="740"/>
        <v>85909.089625394787</v>
      </c>
      <c r="BH361" s="21">
        <f t="shared" si="740"/>
        <v>85887.555203431708</v>
      </c>
      <c r="BI361" s="21">
        <f t="shared" si="740"/>
        <v>85884.460668570435</v>
      </c>
      <c r="BJ361" s="21">
        <f t="shared" si="740"/>
        <v>85881.2808752157</v>
      </c>
      <c r="BK361" s="21">
        <f t="shared" si="740"/>
        <v>85841.303613628319</v>
      </c>
      <c r="BL361" s="21">
        <f t="shared" si="740"/>
        <v>85838.205221589247</v>
      </c>
      <c r="BM361" s="21">
        <f t="shared" si="740"/>
        <v>85834.935638937386</v>
      </c>
      <c r="BN361" s="21">
        <f t="shared" si="740"/>
        <v>87919.851569636638</v>
      </c>
      <c r="BO361" s="4"/>
      <c r="BP361" s="25"/>
      <c r="BQ361" s="4"/>
      <c r="BR361" s="4"/>
      <c r="BT361" s="21">
        <f>SUMIF($B$326:$B$359,"*Base*", BT$326:BT$359)</f>
        <v>1578.3266042282303</v>
      </c>
      <c r="BU361" s="21">
        <f>SUMIF($B$326:$B$359,"*Base*", BU$326:BU$359)</f>
        <v>1919.9059070478083</v>
      </c>
      <c r="BV361" s="21">
        <f>SUMIF($B$326:$B$359,"*Base*", BV$326:BV$359)</f>
        <v>341.57930281957795</v>
      </c>
      <c r="BW361" s="26"/>
      <c r="BX361" s="21">
        <f>SUMIF($B$326:$B$359,"*Base*", BX$326:BX$359)</f>
        <v>341.57861966097227</v>
      </c>
      <c r="BY361" s="21">
        <f>SUMIF($B$326:$B$359,"*Base*", BY$326:BY$359)</f>
        <v>875.88152447411551</v>
      </c>
      <c r="BZ361" s="1"/>
    </row>
    <row r="362" spans="1:78" s="21" customFormat="1" x14ac:dyDescent="0.2">
      <c r="A362" s="21">
        <f t="shared" si="679"/>
        <v>356</v>
      </c>
      <c r="B362" s="38" t="s">
        <v>308</v>
      </c>
      <c r="C362" s="22"/>
      <c r="D362" s="24">
        <f t="shared" ref="D362:P362" si="741">SUMIF($B$326:$B$359,"*Intermediate*", D$326:D$359)</f>
        <v>5361.927051112657</v>
      </c>
      <c r="E362" s="21">
        <f t="shared" si="741"/>
        <v>5361.7013499328868</v>
      </c>
      <c r="F362" s="21">
        <f t="shared" si="741"/>
        <v>5361.4756991855384</v>
      </c>
      <c r="G362" s="21">
        <f t="shared" si="741"/>
        <v>5356.6085078787773</v>
      </c>
      <c r="H362" s="21">
        <f t="shared" si="741"/>
        <v>5356.3857132717503</v>
      </c>
      <c r="I362" s="21">
        <f t="shared" si="741"/>
        <v>5356.1629739434811</v>
      </c>
      <c r="J362" s="21">
        <f t="shared" si="741"/>
        <v>5351.4768076835162</v>
      </c>
      <c r="K362" s="21">
        <f t="shared" si="741"/>
        <v>5351.2547624316421</v>
      </c>
      <c r="L362" s="21">
        <f t="shared" si="741"/>
        <v>5351.0327770666418</v>
      </c>
      <c r="M362" s="21">
        <f t="shared" si="741"/>
        <v>5343.9625088070734</v>
      </c>
      <c r="N362" s="21">
        <f t="shared" si="741"/>
        <v>5343.7448817191016</v>
      </c>
      <c r="O362" s="21">
        <f t="shared" si="741"/>
        <v>5343.527311997811</v>
      </c>
      <c r="P362" s="21">
        <f t="shared" si="741"/>
        <v>5298.8223985169952</v>
      </c>
      <c r="Q362" s="4"/>
      <c r="R362" s="25"/>
      <c r="S362" s="4"/>
      <c r="T362" s="4"/>
      <c r="V362" s="21">
        <f t="shared" ref="V362:X362" si="742">SUMIF($B$326:$B$359,"*Intermediate*", V$326:V$359)</f>
        <v>97.299476975033684</v>
      </c>
      <c r="W362" s="21">
        <f t="shared" si="742"/>
        <v>119.46741286708135</v>
      </c>
      <c r="X362" s="21">
        <f t="shared" si="742"/>
        <v>22.167935892047666</v>
      </c>
      <c r="Y362" s="26"/>
      <c r="Z362" s="21">
        <f t="shared" ref="Z362:AA362" si="743">SUMIF($B$326:$B$359,"*Intermediate*", Z$326:Z$359)</f>
        <v>21.106535121536428</v>
      </c>
      <c r="AA362" s="21">
        <f t="shared" si="743"/>
        <v>10.578761364067622</v>
      </c>
      <c r="AC362" s="24">
        <f t="shared" ref="AC362:AO362" si="744">SUMIF($B$326:$B$359,"*Intermediate*", AC$326:AC$359)</f>
        <v>5298.8223985169952</v>
      </c>
      <c r="AD362" s="21">
        <f t="shared" si="744"/>
        <v>5298.6330028803304</v>
      </c>
      <c r="AE362" s="21">
        <f t="shared" si="744"/>
        <v>5298.443640557608</v>
      </c>
      <c r="AF362" s="21">
        <f t="shared" si="744"/>
        <v>5296.0426927913932</v>
      </c>
      <c r="AG362" s="21">
        <f t="shared" si="744"/>
        <v>5295.8544698577389</v>
      </c>
      <c r="AH362" s="21">
        <f t="shared" si="744"/>
        <v>5295.6662822389117</v>
      </c>
      <c r="AI362" s="21">
        <f t="shared" si="744"/>
        <v>5293.6370510457918</v>
      </c>
      <c r="AJ362" s="21">
        <f t="shared" si="744"/>
        <v>5293.4501027993565</v>
      </c>
      <c r="AK362" s="21">
        <f t="shared" si="744"/>
        <v>5293.2631887070629</v>
      </c>
      <c r="AL362" s="21">
        <f t="shared" si="744"/>
        <v>5289.7384499514419</v>
      </c>
      <c r="AM362" s="21">
        <f t="shared" si="744"/>
        <v>5289.5534365667399</v>
      </c>
      <c r="AN362" s="21">
        <f t="shared" si="744"/>
        <v>5289.3684563946845</v>
      </c>
      <c r="AO362" s="21">
        <f t="shared" si="744"/>
        <v>5287.3816231634082</v>
      </c>
      <c r="AP362" s="4"/>
      <c r="AQ362" s="25"/>
      <c r="AR362" s="4"/>
      <c r="AS362" s="4"/>
      <c r="AU362" s="21">
        <f t="shared" ref="AU362:AW362" si="745">SUMIF($B$326:$B$359,"*Intermediate*", AU$326:AU$359)</f>
        <v>97.128321246880773</v>
      </c>
      <c r="AV362" s="21">
        <f t="shared" si="745"/>
        <v>118.32719894327506</v>
      </c>
      <c r="AW362" s="21">
        <f t="shared" si="745"/>
        <v>21.198877696394302</v>
      </c>
      <c r="AX362" s="26"/>
      <c r="AY362" s="21">
        <f t="shared" ref="AY362:AZ362" si="746">SUMIF($B$326:$B$359,"*Intermediate*", AY$326:AY$359)</f>
        <v>20.189768720290541</v>
      </c>
      <c r="AZ362" s="21">
        <f t="shared" si="746"/>
        <v>31.21976134895403</v>
      </c>
      <c r="BA362" s="1"/>
      <c r="BB362" s="24">
        <f t="shared" ref="BB362:BN362" si="747">SUMIF($B$326:$B$359,"*Intermediate*", BB$326:BB$359)</f>
        <v>5287.3816231634082</v>
      </c>
      <c r="BC362" s="21">
        <f t="shared" si="747"/>
        <v>5287.2378984089219</v>
      </c>
      <c r="BD362" s="21">
        <f t="shared" si="747"/>
        <v>5287.0677225641493</v>
      </c>
      <c r="BE362" s="21">
        <f t="shared" si="747"/>
        <v>5285.2549610434435</v>
      </c>
      <c r="BF362" s="21">
        <f t="shared" si="747"/>
        <v>5285.0972943742154</v>
      </c>
      <c r="BG362" s="21">
        <f t="shared" si="747"/>
        <v>5284.9390039283098</v>
      </c>
      <c r="BH362" s="21">
        <f t="shared" si="747"/>
        <v>5283.6142534617884</v>
      </c>
      <c r="BI362" s="21">
        <f t="shared" si="747"/>
        <v>5283.4238844559168</v>
      </c>
      <c r="BJ362" s="21">
        <f t="shared" si="747"/>
        <v>5283.2282705342905</v>
      </c>
      <c r="BK362" s="21">
        <f t="shared" si="747"/>
        <v>5280.7689569744025</v>
      </c>
      <c r="BL362" s="21">
        <f t="shared" si="747"/>
        <v>5280.5783506834014</v>
      </c>
      <c r="BM362" s="21">
        <f t="shared" si="747"/>
        <v>5280.377213120908</v>
      </c>
      <c r="BN362" s="21">
        <f t="shared" si="747"/>
        <v>5408.6366740244121</v>
      </c>
      <c r="BO362" s="4"/>
      <c r="BP362" s="25"/>
      <c r="BQ362" s="4"/>
      <c r="BR362" s="4"/>
      <c r="BT362" s="21">
        <f t="shared" ref="BT362:BV362" si="748">SUMIF($B$326:$B$359,"*Intermediate*", BT$326:BT$359)</f>
        <v>97.095195258102052</v>
      </c>
      <c r="BU362" s="21">
        <f t="shared" si="748"/>
        <v>118.10840571438186</v>
      </c>
      <c r="BV362" s="21">
        <f t="shared" si="748"/>
        <v>21.013210456279808</v>
      </c>
      <c r="BW362" s="26"/>
      <c r="BX362" s="21">
        <f t="shared" ref="BX362:BY362" si="749">SUMIF($B$326:$B$359,"*Intermediate*", BX$326:BX$359)</f>
        <v>20.012939612139977</v>
      </c>
      <c r="BY362" s="21">
        <f t="shared" si="749"/>
        <v>51.317509491922117</v>
      </c>
      <c r="BZ362" s="1"/>
    </row>
    <row r="363" spans="1:78" s="21" customFormat="1" x14ac:dyDescent="0.2">
      <c r="A363" s="21">
        <f t="shared" si="679"/>
        <v>357</v>
      </c>
      <c r="B363" s="38" t="s">
        <v>309</v>
      </c>
      <c r="C363" s="22"/>
      <c r="D363" s="24">
        <f t="shared" ref="D363:P363" si="750">SUMIF($B$326:$B$359,"*Peaking*", D$326:D$359)</f>
        <v>51601.492468354321</v>
      </c>
      <c r="E363" s="21">
        <f t="shared" si="750"/>
        <v>51599.32039148402</v>
      </c>
      <c r="F363" s="21">
        <f t="shared" si="750"/>
        <v>51597.148799959403</v>
      </c>
      <c r="G363" s="21">
        <f t="shared" si="750"/>
        <v>51550.308488040988</v>
      </c>
      <c r="H363" s="21">
        <f t="shared" si="750"/>
        <v>51548.164383108786</v>
      </c>
      <c r="I363" s="21">
        <f t="shared" si="750"/>
        <v>51546.020810161877</v>
      </c>
      <c r="J363" s="21">
        <f t="shared" si="750"/>
        <v>51500.922626120198</v>
      </c>
      <c r="K363" s="21">
        <f t="shared" si="750"/>
        <v>51498.785732745317</v>
      </c>
      <c r="L363" s="21">
        <f t="shared" si="750"/>
        <v>51496.649415702756</v>
      </c>
      <c r="M363" s="21">
        <f t="shared" si="750"/>
        <v>51428.607386994139</v>
      </c>
      <c r="N363" s="21">
        <f t="shared" si="750"/>
        <v>51426.51301263323</v>
      </c>
      <c r="O363" s="21">
        <f t="shared" si="750"/>
        <v>51424.419190351153</v>
      </c>
      <c r="P363" s="21">
        <f t="shared" si="750"/>
        <v>50994.19322228244</v>
      </c>
      <c r="Q363" s="4"/>
      <c r="R363" s="25"/>
      <c r="S363" s="4"/>
      <c r="T363" s="4"/>
      <c r="V363" s="21">
        <f t="shared" ref="V363:X363" si="751">SUMIF($B$326:$B$359,"*Peaking*", V$326:V$359)</f>
        <v>936.37943605744249</v>
      </c>
      <c r="W363" s="21">
        <f t="shared" si="751"/>
        <v>1149.716649724885</v>
      </c>
      <c r="X363" s="21">
        <f t="shared" si="751"/>
        <v>213.33721366744246</v>
      </c>
      <c r="Y363" s="26"/>
      <c r="Z363" s="21">
        <f t="shared" ref="Z363:AA363" si="752">SUMIF($B$326:$B$359,"*Peaking*", Z$326:Z$359)</f>
        <v>208.2845350989428</v>
      </c>
      <c r="AA363" s="21">
        <f t="shared" si="752"/>
        <v>104.39384673750689</v>
      </c>
      <c r="AC363" s="24">
        <f t="shared" ref="AC363:AO363" si="753">SUMIF($B$326:$B$359,"*Peaking*", AC$326:AC$359)</f>
        <v>50994.19322228244</v>
      </c>
      <c r="AD363" s="21">
        <f t="shared" si="753"/>
        <v>50992.370538492512</v>
      </c>
      <c r="AE363" s="21">
        <f t="shared" si="753"/>
        <v>50990.548175305426</v>
      </c>
      <c r="AF363" s="21">
        <f t="shared" si="753"/>
        <v>50967.442212301044</v>
      </c>
      <c r="AG363" s="21">
        <f t="shared" si="753"/>
        <v>50965.630814234501</v>
      </c>
      <c r="AH363" s="21">
        <f t="shared" si="753"/>
        <v>50963.819756026678</v>
      </c>
      <c r="AI363" s="21">
        <f t="shared" si="753"/>
        <v>50944.291075921545</v>
      </c>
      <c r="AJ363" s="21">
        <f t="shared" si="753"/>
        <v>50942.491945042209</v>
      </c>
      <c r="AK363" s="21">
        <f t="shared" si="753"/>
        <v>50940.693142851545</v>
      </c>
      <c r="AL363" s="21">
        <f t="shared" si="753"/>
        <v>50906.772170294971</v>
      </c>
      <c r="AM363" s="21">
        <f t="shared" si="753"/>
        <v>50904.991659913867</v>
      </c>
      <c r="AN363" s="21">
        <f t="shared" si="753"/>
        <v>50903.211469160779</v>
      </c>
      <c r="AO363" s="21">
        <f t="shared" si="753"/>
        <v>50884.09081364976</v>
      </c>
      <c r="AP363" s="4"/>
      <c r="AQ363" s="25"/>
      <c r="AR363" s="4"/>
      <c r="AS363" s="4"/>
      <c r="AU363" s="21">
        <f t="shared" ref="AU363:AV363" si="754">SUMIF($B$326:$B$359,"*Peaking*", AU$326:AU$359)</f>
        <v>934.73228738626369</v>
      </c>
      <c r="AV363" s="21">
        <f t="shared" si="754"/>
        <v>1138.7435910389422</v>
      </c>
      <c r="AW363" s="21">
        <f>SUMIF($B$326:$B$359,"*Peaking*", AW$326:AW$359)</f>
        <v>204.01130365267852</v>
      </c>
      <c r="AX363" s="26"/>
      <c r="AY363" s="21">
        <f t="shared" ref="AY363:AZ363" si="755">SUMIF($B$326:$B$359,"*Peaking*", AY$326:AY$359)</f>
        <v>199.20704146296157</v>
      </c>
      <c r="AZ363" s="21">
        <f t="shared" si="755"/>
        <v>308.03702507273482</v>
      </c>
      <c r="BA363" s="1"/>
      <c r="BB363" s="24">
        <f t="shared" ref="BB363:BN363" si="756">SUMIF($B$326:$B$359,"*Peaking*", BB$326:BB$359)</f>
        <v>50884.09081364976</v>
      </c>
      <c r="BC363" s="21">
        <f t="shared" si="756"/>
        <v>50882.707652005534</v>
      </c>
      <c r="BD363" s="21">
        <f t="shared" si="756"/>
        <v>50881.069933422536</v>
      </c>
      <c r="BE363" s="21">
        <f t="shared" si="756"/>
        <v>50863.624489076516</v>
      </c>
      <c r="BF363" s="21">
        <f t="shared" si="756"/>
        <v>50862.107154848149</v>
      </c>
      <c r="BG363" s="21">
        <f t="shared" si="756"/>
        <v>50860.583817590035</v>
      </c>
      <c r="BH363" s="21">
        <f t="shared" si="756"/>
        <v>50847.834837499671</v>
      </c>
      <c r="BI363" s="21">
        <f t="shared" si="756"/>
        <v>50846.002786311888</v>
      </c>
      <c r="BJ363" s="21">
        <f t="shared" si="756"/>
        <v>50844.120259711424</v>
      </c>
      <c r="BK363" s="21">
        <f t="shared" si="756"/>
        <v>50820.452602742567</v>
      </c>
      <c r="BL363" s="21">
        <f t="shared" si="756"/>
        <v>50818.618267997663</v>
      </c>
      <c r="BM363" s="21">
        <f t="shared" si="756"/>
        <v>50816.682583622023</v>
      </c>
      <c r="BN363" s="21">
        <f t="shared" si="756"/>
        <v>52051.011126833728</v>
      </c>
      <c r="BO363" s="4"/>
      <c r="BP363" s="25"/>
      <c r="BQ363" s="4"/>
      <c r="BR363" s="4"/>
      <c r="BT363" s="21">
        <f t="shared" ref="BT363:BV363" si="757">SUMIF($B$326:$B$359,"*Peaking*", BT$326:BT$359)</f>
        <v>934.4134933325256</v>
      </c>
      <c r="BU363" s="21">
        <f t="shared" si="757"/>
        <v>1136.6379941061161</v>
      </c>
      <c r="BV363" s="21">
        <f t="shared" si="757"/>
        <v>202.22450077359059</v>
      </c>
      <c r="BW363" s="26"/>
      <c r="BX363" s="21">
        <f t="shared" ref="BX363:BY363" si="758">SUMIF($B$326:$B$359,"*Peaking*", BX$326:BX$359)</f>
        <v>197.75999047001201</v>
      </c>
      <c r="BY363" s="21">
        <f t="shared" si="758"/>
        <v>507.09942590897992</v>
      </c>
      <c r="BZ363" s="1"/>
    </row>
    <row r="364" spans="1:78" s="21" customFormat="1" x14ac:dyDescent="0.2">
      <c r="A364" s="21">
        <f t="shared" si="679"/>
        <v>358</v>
      </c>
      <c r="B364" s="38" t="s">
        <v>310</v>
      </c>
      <c r="C364" s="22"/>
      <c r="D364" s="24">
        <f t="shared" ref="D364:P364" si="759">SUMIF($B$326:$B$359,"*Solar*", D$326:D$359)</f>
        <v>57331.064882672174</v>
      </c>
      <c r="E364" s="21">
        <f t="shared" si="759"/>
        <v>57328.65162921718</v>
      </c>
      <c r="F364" s="21">
        <f t="shared" si="759"/>
        <v>57326.238914998263</v>
      </c>
      <c r="G364" s="21">
        <f t="shared" si="759"/>
        <v>57274.197688412321</v>
      </c>
      <c r="H364" s="21">
        <f t="shared" si="759"/>
        <v>57271.815512759938</v>
      </c>
      <c r="I364" s="21">
        <f t="shared" si="759"/>
        <v>57269.433928161881</v>
      </c>
      <c r="J364" s="21">
        <f t="shared" si="759"/>
        <v>57219.328266645018</v>
      </c>
      <c r="K364" s="21">
        <f t="shared" si="759"/>
        <v>57216.954103285338</v>
      </c>
      <c r="L364" s="21">
        <f t="shared" si="759"/>
        <v>57214.580580251059</v>
      </c>
      <c r="M364" s="21">
        <f t="shared" si="759"/>
        <v>57138.983503964271</v>
      </c>
      <c r="N364" s="21">
        <f t="shared" si="759"/>
        <v>57136.656580717863</v>
      </c>
      <c r="O364" s="21">
        <f t="shared" si="759"/>
        <v>57134.330270850369</v>
      </c>
      <c r="P364" s="21">
        <f t="shared" si="759"/>
        <v>56656.3341565968</v>
      </c>
      <c r="Q364" s="4"/>
      <c r="R364" s="25"/>
      <c r="S364" s="4"/>
      <c r="T364" s="4"/>
      <c r="V364" s="21">
        <f t="shared" ref="V364:X364" si="760">SUMIF($B$326:$B$359,"*Solar*", V$326:V$359)</f>
        <v>1040.3503394079503</v>
      </c>
      <c r="W364" s="21">
        <f t="shared" si="760"/>
        <v>1277.375453481103</v>
      </c>
      <c r="X364" s="21">
        <f t="shared" si="760"/>
        <v>237.02511407315274</v>
      </c>
      <c r="Y364" s="26"/>
      <c r="Z364" s="21">
        <f t="shared" ref="Z364:AA364" si="761">SUMIF($B$326:$B$359,"*Solar*", Z$326:Z$359)</f>
        <v>237.02464002292461</v>
      </c>
      <c r="AA364" s="21">
        <f t="shared" si="761"/>
        <v>118.79861330948894</v>
      </c>
      <c r="AC364" s="24">
        <f t="shared" ref="AC364:AO364" si="762">SUMIF($B$326:$B$359,"*Solar*", AC$326:AC$359)</f>
        <v>56656.3341565968</v>
      </c>
      <c r="AD364" s="21">
        <f t="shared" si="762"/>
        <v>56654.309091087613</v>
      </c>
      <c r="AE364" s="21">
        <f t="shared" si="762"/>
        <v>56652.284381779376</v>
      </c>
      <c r="AF364" s="21">
        <f t="shared" si="762"/>
        <v>56626.612847860219</v>
      </c>
      <c r="AG364" s="21">
        <f t="shared" si="762"/>
        <v>56624.600321184851</v>
      </c>
      <c r="AH364" s="21">
        <f t="shared" si="762"/>
        <v>56622.588172104428</v>
      </c>
      <c r="AI364" s="21">
        <f t="shared" si="762"/>
        <v>56600.891124739617</v>
      </c>
      <c r="AJ364" s="21">
        <f t="shared" si="762"/>
        <v>56598.892227338765</v>
      </c>
      <c r="AK364" s="21">
        <f t="shared" si="762"/>
        <v>56596.893695122511</v>
      </c>
      <c r="AL364" s="21">
        <f t="shared" si="762"/>
        <v>56559.20630691923</v>
      </c>
      <c r="AM364" s="21">
        <f t="shared" si="762"/>
        <v>56557.22809754387</v>
      </c>
      <c r="AN364" s="21">
        <f t="shared" si="762"/>
        <v>56555.250243286428</v>
      </c>
      <c r="AO364" s="21">
        <f t="shared" si="762"/>
        <v>56534.006525532059</v>
      </c>
      <c r="AP364" s="4"/>
      <c r="AQ364" s="25"/>
      <c r="AR364" s="4"/>
      <c r="AS364" s="4"/>
      <c r="AU364" s="21">
        <f t="shared" ref="AU364:AW364" si="763">SUMIF($B$326:$B$359,"*Solar*", AU$326:AU$359)</f>
        <v>1038.5202995617835</v>
      </c>
      <c r="AV364" s="21">
        <f t="shared" si="763"/>
        <v>1265.1840010755177</v>
      </c>
      <c r="AW364" s="21">
        <f t="shared" si="763"/>
        <v>226.663701513734</v>
      </c>
      <c r="AX364" s="26"/>
      <c r="AY364" s="21">
        <f t="shared" ref="AY364:AZ364" si="764">SUMIF($B$326:$B$359,"*Solar*", AY$326:AY$359)</f>
        <v>226.66324818633095</v>
      </c>
      <c r="AZ364" s="21">
        <f t="shared" si="764"/>
        <v>350.49299538752439</v>
      </c>
      <c r="BA364" s="1"/>
      <c r="BB364" s="24">
        <f t="shared" ref="BB364:BN364" si="765">SUMIF($B$326:$B$359,"*Solar*", BB$326:BB$359)</f>
        <v>56534.006525532059</v>
      </c>
      <c r="BC364" s="21">
        <f t="shared" si="765"/>
        <v>56532.469784515961</v>
      </c>
      <c r="BD364" s="21">
        <f t="shared" si="765"/>
        <v>56530.650221827949</v>
      </c>
      <c r="BE364" s="21">
        <f t="shared" si="765"/>
        <v>56511.267722332959</v>
      </c>
      <c r="BF364" s="21">
        <f t="shared" si="765"/>
        <v>56509.58191087802</v>
      </c>
      <c r="BG364" s="21">
        <f t="shared" si="765"/>
        <v>56507.889429846837</v>
      </c>
      <c r="BH364" s="21">
        <f t="shared" si="765"/>
        <v>56493.724866579651</v>
      </c>
      <c r="BI364" s="21">
        <f t="shared" si="765"/>
        <v>56491.689393563465</v>
      </c>
      <c r="BJ364" s="21">
        <f t="shared" si="765"/>
        <v>56489.597840596449</v>
      </c>
      <c r="BK364" s="21">
        <f t="shared" si="765"/>
        <v>56463.302245015861</v>
      </c>
      <c r="BL364" s="21">
        <f t="shared" si="765"/>
        <v>56461.264234887734</v>
      </c>
      <c r="BM364" s="21">
        <f t="shared" si="765"/>
        <v>56459.113621771263</v>
      </c>
      <c r="BN364" s="21">
        <f t="shared" si="765"/>
        <v>57830.495851477179</v>
      </c>
      <c r="BO364" s="4"/>
      <c r="BP364" s="25"/>
      <c r="BQ364" s="4"/>
      <c r="BR364" s="4"/>
      <c r="BT364" s="21">
        <f t="shared" ref="BT364:BV364" si="766">SUMIF($B$326:$B$359,"*Solar*", BT$326:BT$359)</f>
        <v>1038.1661082059757</v>
      </c>
      <c r="BU364" s="21">
        <f t="shared" si="766"/>
        <v>1262.8446091587687</v>
      </c>
      <c r="BV364" s="21">
        <f t="shared" si="766"/>
        <v>224.6785009527932</v>
      </c>
      <c r="BW364" s="26"/>
      <c r="BX364" s="21">
        <f t="shared" ref="BX364:BY364" si="767">SUMIF($B$326:$B$359,"*Solar*", BX$326:BX$359)</f>
        <v>224.67805159579129</v>
      </c>
      <c r="BY364" s="21">
        <f t="shared" si="767"/>
        <v>576.12316175677995</v>
      </c>
      <c r="BZ364" s="1"/>
    </row>
    <row r="365" spans="1:78" s="21" customFormat="1" x14ac:dyDescent="0.2">
      <c r="A365" s="21">
        <f t="shared" si="679"/>
        <v>359</v>
      </c>
      <c r="B365" s="38" t="s">
        <v>311</v>
      </c>
      <c r="C365" s="22"/>
      <c r="D365" s="24">
        <f t="shared" ref="D365:P365" si="768">SUMIF($B$326:$B$359,"*Transmission*", D$326:D$359)-SUM(D331,D345,D352,D359,D338)</f>
        <v>2095844.156463217</v>
      </c>
      <c r="E365" s="21">
        <f t="shared" si="768"/>
        <v>2096212.0302973166</v>
      </c>
      <c r="F365" s="21">
        <f t="shared" si="768"/>
        <v>2096580.0442677625</v>
      </c>
      <c r="G365" s="21">
        <f t="shared" si="768"/>
        <v>2114108.7736247997</v>
      </c>
      <c r="H365" s="21">
        <f t="shared" si="768"/>
        <v>2114476.9908786211</v>
      </c>
      <c r="I365" s="21">
        <f t="shared" si="768"/>
        <v>2114845.3260262087</v>
      </c>
      <c r="J365" s="21">
        <f t="shared" si="768"/>
        <v>2132340.5601272774</v>
      </c>
      <c r="K365" s="21">
        <f t="shared" si="768"/>
        <v>2132771.6606755713</v>
      </c>
      <c r="L365" s="21">
        <f t="shared" si="768"/>
        <v>2133202.9055004441</v>
      </c>
      <c r="M365" s="21">
        <f t="shared" si="768"/>
        <v>2159986.4359340784</v>
      </c>
      <c r="N365" s="21">
        <f t="shared" si="768"/>
        <v>2160417.8116510594</v>
      </c>
      <c r="O365" s="21">
        <f t="shared" si="768"/>
        <v>2160849.333328885</v>
      </c>
      <c r="P365" s="21">
        <f t="shared" si="768"/>
        <v>2356464.5448555024</v>
      </c>
      <c r="Q365" s="4"/>
      <c r="R365" s="25"/>
      <c r="S365" s="4"/>
      <c r="T365" s="4"/>
      <c r="V365" s="21">
        <f>SUMIF($B$326:$B$359,"*Transmission*", V$326:V$359)-SUM(V331,V345,V352,V359,V338)</f>
        <v>38641.496388603722</v>
      </c>
      <c r="W365" s="21">
        <f>SUMIF($B$326:$B$359,"*Transmission*", W$326:W$359)-SUM(W331,W345,W352,W359,W338)</f>
        <v>47444.775344267051</v>
      </c>
      <c r="X365" s="21">
        <f>SUMIF($B$326:$B$359,"*Transmission*", X$326:X$359)-SUM(X331,X345,X352,X359,X338)</f>
        <v>8803.2789556633252</v>
      </c>
      <c r="Y365" s="26"/>
      <c r="Z365" s="21">
        <f>SUMIF($B$326:$B$359,"*Transmission*", Z$326:Z$359)-SUM(Z331,Z345,Z352,Z359,Z338)</f>
        <v>6194.7969748686328</v>
      </c>
      <c r="AA365" s="21">
        <f>SUMIF($B$326:$B$359,"*Transmission*", AA$326:AA$359)-SUM(AA331,AA345,AA352,AA359,AA338)</f>
        <v>3085.1207933349397</v>
      </c>
      <c r="AC365" s="24">
        <f t="shared" ref="AC365:AO365" si="769">SUMIF($B$326:$B$359,"*Transmission*", AC$326:AC$359)-SUM(AC331,AC345,AC352,AC359,AC338)</f>
        <v>2356464.5448555024</v>
      </c>
      <c r="AD365" s="21">
        <f t="shared" si="769"/>
        <v>2356831.1205808893</v>
      </c>
      <c r="AE365" s="21">
        <f t="shared" si="769"/>
        <v>2357197.8488865513</v>
      </c>
      <c r="AF365" s="21">
        <f t="shared" si="769"/>
        <v>2367858.8328146096</v>
      </c>
      <c r="AG365" s="21">
        <f t="shared" si="769"/>
        <v>2368226.5102739711</v>
      </c>
      <c r="AH365" s="21">
        <f t="shared" si="769"/>
        <v>2368594.3299922929</v>
      </c>
      <c r="AI365" s="21">
        <f t="shared" si="769"/>
        <v>2377614.9238788644</v>
      </c>
      <c r="AJ365" s="21">
        <f t="shared" si="769"/>
        <v>2377982.2635535658</v>
      </c>
      <c r="AK365" s="21">
        <f t="shared" si="769"/>
        <v>2378349.7486551651</v>
      </c>
      <c r="AL365" s="21">
        <f t="shared" si="769"/>
        <v>2394593.299715824</v>
      </c>
      <c r="AM365" s="21">
        <f t="shared" si="769"/>
        <v>2394961.0084128347</v>
      </c>
      <c r="AN365" s="21">
        <f t="shared" si="769"/>
        <v>2395328.8641636837</v>
      </c>
      <c r="AO365" s="21">
        <f t="shared" si="769"/>
        <v>2416442.0333503108</v>
      </c>
      <c r="AP365" s="4"/>
      <c r="AQ365" s="25"/>
      <c r="AR365" s="4"/>
      <c r="AS365" s="4"/>
      <c r="AU365" s="21">
        <f>SUMIF($B$326:$B$359,"*Transmission*", AU$326:AU$359)-SUM(AU331,AU345,AU352,AU359,AU338)</f>
        <v>43561.7301296609</v>
      </c>
      <c r="AV365" s="21">
        <f>SUMIF($B$326:$B$359,"*Transmission*", AV$326:AV$359)-SUM(AV331,AV345,AV352,AV359,AV338)</f>
        <v>53069.216987367246</v>
      </c>
      <c r="AW365" s="21">
        <f>SUMIF($B$326:$B$359,"*Transmission*", AW$326:AW$359)-SUM(AW331,AW345,AW352,AW359,AW338)</f>
        <v>9507.4868577063007</v>
      </c>
      <c r="AX365" s="26"/>
      <c r="AY365" s="21">
        <f>SUMIF($B$326:$B$359,"*Transmission*", AY$326:AY$359)-SUM(AY331,AY345,AY352,AY359,AY338)</f>
        <v>6671.8503799348164</v>
      </c>
      <c r="AZ365" s="21">
        <f>SUMIF($B$326:$B$359,"*Transmission*", AZ$326:AZ$359)-SUM(AZ331,AZ345,AZ352,AZ359,AZ338)</f>
        <v>9506.4227427043388</v>
      </c>
      <c r="BA365" s="1"/>
      <c r="BB365" s="24">
        <f t="shared" ref="BB365:BN365" si="770">SUMIF($B$326:$B$359,"*Transmission*", BB$326:BB$359)-SUM(BB331,BB345,BB352,BB359,BB338)</f>
        <v>2416442.0333503108</v>
      </c>
      <c r="BC365" s="21">
        <f t="shared" si="770"/>
        <v>2416619.04107637</v>
      </c>
      <c r="BD365" s="21">
        <f t="shared" si="770"/>
        <v>2416924.6515282737</v>
      </c>
      <c r="BE365" s="21">
        <f t="shared" si="770"/>
        <v>2425239.476729759</v>
      </c>
      <c r="BF365" s="21">
        <f t="shared" si="770"/>
        <v>2425488.2704067235</v>
      </c>
      <c r="BG365" s="21">
        <f t="shared" si="770"/>
        <v>2425740.3058048049</v>
      </c>
      <c r="BH365" s="21">
        <f t="shared" si="770"/>
        <v>2431720.0141467373</v>
      </c>
      <c r="BI365" s="21">
        <f t="shared" si="770"/>
        <v>2432132.9401065572</v>
      </c>
      <c r="BJ365" s="21">
        <f t="shared" si="770"/>
        <v>2432572.0645242068</v>
      </c>
      <c r="BK365" s="21">
        <f t="shared" si="770"/>
        <v>2444224.3251992706</v>
      </c>
      <c r="BL365" s="21">
        <f t="shared" si="770"/>
        <v>2444646.0103095607</v>
      </c>
      <c r="BM365" s="21">
        <f t="shared" si="770"/>
        <v>2445120.5266465424</v>
      </c>
      <c r="BN365" s="21">
        <f t="shared" si="770"/>
        <v>2504512.0867442782</v>
      </c>
      <c r="BO365" s="4"/>
      <c r="BP365" s="25"/>
      <c r="BQ365" s="4"/>
      <c r="BR365" s="4"/>
      <c r="BT365" s="21">
        <f>SUMIF($B$326:$B$359,"*Transmission*", BT$326:BT$359)-SUM(BT331,BT345,BT352,BT359,BT338)</f>
        <v>44646.636483826856</v>
      </c>
      <c r="BU365" s="21">
        <f>SUMIF($B$326:$B$359,"*Transmission*", BU$326:BU$359)-SUM(BU331,BU345,BU352,BU359,BU338)</f>
        <v>54308.928961877034</v>
      </c>
      <c r="BV365" s="21">
        <f>SUMIF($B$326:$B$359,"*Transmission*", BV$326:BV$359)-SUM(BV331,BV345,BV352,BV359,BV338)</f>
        <v>9662.2924780501507</v>
      </c>
      <c r="BW365" s="26"/>
      <c r="BX365" s="21">
        <f>SUMIF($B$326:$B$359,"*Transmission*", BX$326:BX$359)-SUM(BX331,BX345,BX352,BX359,BX338)</f>
        <v>6756.2420677668269</v>
      </c>
      <c r="BY365" s="21">
        <f>SUMIF($B$326:$B$359,"*Transmission*", BY$326:BY$359)-SUM(BY331,BY345,BY352,BY359,BY338)</f>
        <v>16176.470019503711</v>
      </c>
      <c r="BZ365" s="1"/>
    </row>
    <row r="366" spans="1:78" s="21" customFormat="1" x14ac:dyDescent="0.2">
      <c r="A366" s="21">
        <f t="shared" si="679"/>
        <v>360</v>
      </c>
      <c r="B366" s="21" t="s">
        <v>312</v>
      </c>
      <c r="C366" s="22"/>
      <c r="D366" s="27">
        <f t="shared" ref="D366:P366" si="771">SUBTOTAL(9,D361:D365)</f>
        <v>2297299.2062486978</v>
      </c>
      <c r="E366" s="28">
        <f t="shared" si="771"/>
        <v>2297658.6001758585</v>
      </c>
      <c r="F366" s="28">
        <f t="shared" si="771"/>
        <v>2298018.1361341812</v>
      </c>
      <c r="G366" s="28">
        <f t="shared" si="771"/>
        <v>2315363.9983507907</v>
      </c>
      <c r="H366" s="28">
        <f t="shared" si="771"/>
        <v>2315723.8449016502</v>
      </c>
      <c r="I366" s="28">
        <f t="shared" si="771"/>
        <v>2316083.811423175</v>
      </c>
      <c r="J366" s="28">
        <f t="shared" si="771"/>
        <v>2333402.9797463613</v>
      </c>
      <c r="K366" s="28">
        <f t="shared" si="771"/>
        <v>2333825.7377460068</v>
      </c>
      <c r="L366" s="28">
        <f t="shared" si="771"/>
        <v>2334248.6422722647</v>
      </c>
      <c r="M366" s="28">
        <f t="shared" si="771"/>
        <v>2360766.5329031469</v>
      </c>
      <c r="N366" s="28">
        <f t="shared" si="771"/>
        <v>2361189.7320680371</v>
      </c>
      <c r="O366" s="28">
        <f t="shared" si="771"/>
        <v>2361613.0793491174</v>
      </c>
      <c r="P366" s="28">
        <f t="shared" si="771"/>
        <v>2555548.6651581367</v>
      </c>
      <c r="Q366" s="4"/>
      <c r="R366" s="4"/>
      <c r="S366" s="4"/>
      <c r="T366" s="4"/>
      <c r="V366" s="28">
        <f>SUBTOTAL(9,V361:V365)</f>
        <v>42297.172937586074</v>
      </c>
      <c r="W366" s="28">
        <f>SUBTOTAL(9,W361:W365)</f>
        <v>51933.33204738114</v>
      </c>
      <c r="X366" s="28">
        <f>SUBTOTAL(9,X361:X365)</f>
        <v>9636.1591097950568</v>
      </c>
      <c r="Y366" s="26"/>
      <c r="Z366" s="28">
        <f>SUBTOTAL(9,Z361:Z365)</f>
        <v>7021.5618549113442</v>
      </c>
      <c r="AA366" s="28">
        <f>SUBTOTAL(9,AA361:AA365)</f>
        <v>3499.5018520829267</v>
      </c>
      <c r="AC366" s="27">
        <f t="shared" ref="AC366:AO366" si="772">SUBTOTAL(9,AC361:AC365)</f>
        <v>2555548.6651581367</v>
      </c>
      <c r="AD366" s="28">
        <f t="shared" si="772"/>
        <v>2555908.1250262861</v>
      </c>
      <c r="AE366" s="28">
        <f t="shared" si="772"/>
        <v>2556267.7387263621</v>
      </c>
      <c r="AF366" s="28">
        <f t="shared" si="772"/>
        <v>2566838.5157106919</v>
      </c>
      <c r="AG366" s="28">
        <f t="shared" si="772"/>
        <v>2567199.1213728976</v>
      </c>
      <c r="AH366" s="28">
        <f t="shared" si="772"/>
        <v>2567559.8706208905</v>
      </c>
      <c r="AI366" s="28">
        <f t="shared" si="772"/>
        <v>2576504.2234718902</v>
      </c>
      <c r="AJ366" s="28">
        <f t="shared" si="772"/>
        <v>2576864.5392412059</v>
      </c>
      <c r="AK366" s="28">
        <f t="shared" si="772"/>
        <v>2577225.001720638</v>
      </c>
      <c r="AL366" s="28">
        <f t="shared" si="772"/>
        <v>2593336.1234485726</v>
      </c>
      <c r="AM366" s="28">
        <f t="shared" si="772"/>
        <v>2593696.8809356415</v>
      </c>
      <c r="AN366" s="28">
        <f t="shared" si="772"/>
        <v>2594057.7867243937</v>
      </c>
      <c r="AO366" s="28">
        <f t="shared" si="772"/>
        <v>2615096.3078257879</v>
      </c>
      <c r="AP366" s="4"/>
      <c r="AQ366" s="4"/>
      <c r="AR366" s="4"/>
      <c r="AS366" s="4"/>
      <c r="AU366" s="28">
        <f>SUBTOTAL(9,AU361:AU365)</f>
        <v>47210.976120113191</v>
      </c>
      <c r="AV366" s="28">
        <f>SUBTOTAL(9,AV361:AV365)</f>
        <v>57514.934269020196</v>
      </c>
      <c r="AW366" s="28">
        <f>SUBTOTAL(9,AW361:AW365)</f>
        <v>10303.958148906959</v>
      </c>
      <c r="AX366" s="26"/>
      <c r="AY366" s="28">
        <f>SUBTOTAL(9,AY361:AY365)</f>
        <v>7462.5071574474341</v>
      </c>
      <c r="AZ366" s="28">
        <f>SUBTOTAL(9,AZ361:AZ365)</f>
        <v>10729.02792678798</v>
      </c>
      <c r="BA366" s="1"/>
      <c r="BB366" s="27">
        <f t="shared" ref="BB366:BN366" si="773">SUBTOTAL(9,BB361:BB365)</f>
        <v>2615096.3078257879</v>
      </c>
      <c r="BC366" s="28">
        <f t="shared" si="773"/>
        <v>2615267.9156131139</v>
      </c>
      <c r="BD366" s="28">
        <f t="shared" si="773"/>
        <v>2615567.1323220674</v>
      </c>
      <c r="BE366" s="28">
        <f t="shared" si="773"/>
        <v>2623813.8495543618</v>
      </c>
      <c r="BF366" s="28">
        <f t="shared" si="773"/>
        <v>2624056.7194754831</v>
      </c>
      <c r="BG366" s="28">
        <f t="shared" si="773"/>
        <v>2624302.8076815647</v>
      </c>
      <c r="BH366" s="28">
        <f t="shared" si="773"/>
        <v>2630232.7433077102</v>
      </c>
      <c r="BI366" s="28">
        <f t="shared" si="773"/>
        <v>2630638.5168394591</v>
      </c>
      <c r="BJ366" s="28">
        <f t="shared" si="773"/>
        <v>2631070.2917702645</v>
      </c>
      <c r="BK366" s="28">
        <f t="shared" si="773"/>
        <v>2642630.1526176319</v>
      </c>
      <c r="BL366" s="28">
        <f t="shared" si="773"/>
        <v>2643044.6763847186</v>
      </c>
      <c r="BM366" s="28">
        <f t="shared" si="773"/>
        <v>2643511.635703994</v>
      </c>
      <c r="BN366" s="28">
        <f t="shared" si="773"/>
        <v>2707722.0819662502</v>
      </c>
      <c r="BO366" s="4"/>
      <c r="BP366" s="4"/>
      <c r="BQ366" s="4"/>
      <c r="BR366" s="4"/>
      <c r="BT366" s="28">
        <f>SUBTOTAL(9,BT361:BT365)</f>
        <v>48294.637884851691</v>
      </c>
      <c r="BU366" s="28">
        <f>SUBTOTAL(9,BU361:BU365)</f>
        <v>58746.425877904112</v>
      </c>
      <c r="BV366" s="28">
        <f>SUBTOTAL(9,BV361:BV365)</f>
        <v>10451.787993052392</v>
      </c>
      <c r="BW366" s="26"/>
      <c r="BX366" s="28">
        <f>SUBTOTAL(9,BX361:BX365)</f>
        <v>7540.2716691057421</v>
      </c>
      <c r="BY366" s="28">
        <f>SUBTOTAL(9,BY361:BY365)</f>
        <v>18186.891641135509</v>
      </c>
      <c r="BZ366" s="1"/>
    </row>
    <row r="367" spans="1:78" s="21" customFormat="1" x14ac:dyDescent="0.2">
      <c r="A367" s="21">
        <f t="shared" si="679"/>
        <v>361</v>
      </c>
      <c r="B367" s="38"/>
      <c r="C367" s="22"/>
      <c r="D367" s="24"/>
      <c r="R367" s="25"/>
      <c r="S367" s="4"/>
      <c r="T367" s="4"/>
      <c r="Y367" s="26"/>
      <c r="AC367" s="24"/>
      <c r="AQ367" s="25"/>
      <c r="AR367" s="4"/>
      <c r="AS367" s="4"/>
      <c r="AX367" s="26"/>
      <c r="BA367" s="1"/>
      <c r="BB367" s="24"/>
      <c r="BP367" s="25"/>
      <c r="BQ367" s="4"/>
      <c r="BR367" s="4"/>
      <c r="BW367" s="26"/>
      <c r="BZ367" s="1"/>
    </row>
    <row r="368" spans="1:78" s="21" customFormat="1" x14ac:dyDescent="0.2">
      <c r="A368" s="21">
        <f t="shared" si="679"/>
        <v>362</v>
      </c>
      <c r="B368" s="38" t="s">
        <v>307</v>
      </c>
      <c r="C368" s="22"/>
      <c r="D368" s="24">
        <v>-431.03006889879742</v>
      </c>
      <c r="E368" s="21">
        <v>-466.47500797994644</v>
      </c>
      <c r="F368" s="21">
        <v>-501.90584323100364</v>
      </c>
      <c r="G368" s="21">
        <v>-532.91883779121861</v>
      </c>
      <c r="H368" s="21">
        <v>-568.0322362589086</v>
      </c>
      <c r="I368" s="21">
        <v>-603.13176936929483</v>
      </c>
      <c r="J368" s="21">
        <v>-633.05089385731139</v>
      </c>
      <c r="K368" s="21">
        <v>-667.82169142586031</v>
      </c>
      <c r="L368" s="21">
        <v>-702.57696127553265</v>
      </c>
      <c r="M368" s="21">
        <v>-728.23350422362591</v>
      </c>
      <c r="N368" s="21">
        <v>-762.53204215908181</v>
      </c>
      <c r="O368" s="21">
        <v>-796.81543993369314</v>
      </c>
      <c r="P368" s="21">
        <v>-761.75661796261966</v>
      </c>
      <c r="R368" s="25">
        <f>+R$373</f>
        <v>1.8139534883720932E-2</v>
      </c>
      <c r="S368" s="25">
        <f t="shared" ref="S368:T372" si="774">+S$373</f>
        <v>2.07E-2</v>
      </c>
      <c r="T368" s="25">
        <f t="shared" si="774"/>
        <v>2.5604651162790676E-3</v>
      </c>
      <c r="V368" s="21" cm="1">
        <f t="array" ref="V368">SUMPRODUCT(D368:O368*R368/12)</f>
        <v>-11.177769285262276</v>
      </c>
      <c r="W368" s="21" cm="1">
        <f t="array" ref="W368">SUMPRODUCT(D368:O368*S368/12)</f>
        <v>-12.755554411297375</v>
      </c>
      <c r="X368" s="21">
        <f t="shared" ref="X368:X373" si="775">+W368-V368</f>
        <v>-1.5777851260350992</v>
      </c>
      <c r="Y368" s="26">
        <v>0.99999799999999994</v>
      </c>
      <c r="Z368" s="21">
        <f>+Y368*X368</f>
        <v>-1.577781970464847</v>
      </c>
      <c r="AA368" s="21">
        <f>(D368*T368*12+E368*T368*11+F368*T368*10+G368*T368*9+H368*T368*8+I368*T368*7+J368*T368*6+K368*T368*5+L368*T368*4+M368*T368*3+N368*T368*2+O368*T368*1)/12/13*Y368</f>
        <v>-0.71133839317174408</v>
      </c>
      <c r="AC368" s="24">
        <v>-761.75661796261966</v>
      </c>
      <c r="AD368" s="21">
        <v>-793.18704453304349</v>
      </c>
      <c r="AE368" s="21">
        <v>-824.60633103119551</v>
      </c>
      <c r="AF368" s="21">
        <v>-852.25330993967452</v>
      </c>
      <c r="AG368" s="21">
        <v>-883.5127876221369</v>
      </c>
      <c r="AH368" s="21">
        <v>-914.76120728852572</v>
      </c>
      <c r="AI368" s="21">
        <v>-942.51923526565963</v>
      </c>
      <c r="AJ368" s="21">
        <v>-973.63162151077029</v>
      </c>
      <c r="AK368" s="21">
        <v>-1004.7330486073213</v>
      </c>
      <c r="AL368" s="21">
        <v>-1028.883256097115</v>
      </c>
      <c r="AM368" s="21">
        <v>-1059.7557681516676</v>
      </c>
      <c r="AN368" s="21">
        <v>-1090.6174658889815</v>
      </c>
      <c r="AO368" s="21">
        <v>-1112.2219077046016</v>
      </c>
      <c r="AQ368" s="25">
        <f>+AQ$373</f>
        <v>1.8139534883720932E-2</v>
      </c>
      <c r="AR368" s="25">
        <f t="shared" ref="AR368:AS372" si="776">+AR$373</f>
        <v>2.07E-2</v>
      </c>
      <c r="AS368" s="25">
        <f t="shared" si="776"/>
        <v>2.5604651162790676E-3</v>
      </c>
      <c r="AU368" s="21" cm="1">
        <f t="array" ref="AU368">SUMPRODUCT(AC368:AN368*AQ368/12)</f>
        <v>-16.824747676823634</v>
      </c>
      <c r="AV368" s="21" cm="1">
        <f t="array" ref="AV368">SUMPRODUCT(AC368:AN368*AR368/12)</f>
        <v>-19.199625521975278</v>
      </c>
      <c r="AW368" s="21">
        <f>+AV368-AU368</f>
        <v>-2.3748778451516444</v>
      </c>
      <c r="AX368" s="26">
        <v>0.99999799999999994</v>
      </c>
      <c r="AY368" s="21">
        <f>+AX368*AW368</f>
        <v>-2.3748730953959538</v>
      </c>
      <c r="AZ368" s="21">
        <f t="shared" ref="AZ368:AZ372" si="777">(AC368*AS368*12+AD368*AS368*11+AE368*AS368*10+AF368*AS368*9+AG368*AS368*8+AH368*AS368*7+AI368*AS368*6+AJ368*AS368*5+AK368*AS368*4+AL368*AS368*3+AM368*AS368*2+AN368*AS368*1)/12/13*AX368+X368*AX368</f>
        <v>-2.6954046258025257</v>
      </c>
      <c r="BA368" s="1"/>
      <c r="BB368" s="24">
        <v>-1112.2219077046016</v>
      </c>
      <c r="BC368" s="21">
        <v>-1136.0397268270672</v>
      </c>
      <c r="BD368" s="21">
        <v>-1164.4444168869236</v>
      </c>
      <c r="BE368" s="21">
        <v>-1197.4683552689876</v>
      </c>
      <c r="BF368" s="21">
        <v>-1223.7296784033254</v>
      </c>
      <c r="BG368" s="21">
        <v>-1250.0946587424567</v>
      </c>
      <c r="BH368" s="21">
        <v>-1272.1330888987629</v>
      </c>
      <c r="BI368" s="21">
        <v>-1304.1180014783231</v>
      </c>
      <c r="BJ368" s="21">
        <v>-1337.0138871397573</v>
      </c>
      <c r="BK368" s="21">
        <v>-1359.5291003316279</v>
      </c>
      <c r="BL368" s="21">
        <v>-1391.6250324041573</v>
      </c>
      <c r="BM368" s="21">
        <v>-1425.5638869700651</v>
      </c>
      <c r="BN368" s="21">
        <v>-1463.7722530877966</v>
      </c>
      <c r="BP368" s="25">
        <f>+BP$373</f>
        <v>1.8139534883720932E-2</v>
      </c>
      <c r="BQ368" s="25">
        <f t="shared" ref="BQ368:BR372" si="778">+BQ$373</f>
        <v>2.07E-2</v>
      </c>
      <c r="BR368" s="25">
        <f t="shared" si="778"/>
        <v>2.5604651162790676E-3</v>
      </c>
      <c r="BT368" s="21" cm="1">
        <f t="array" ref="BT368">SUMPRODUCT(BB368:BM368*BP368/12)</f>
        <v>-22.937414259735903</v>
      </c>
      <c r="BU368" s="21" cm="1">
        <f t="array" ref="BU368">SUMPRODUCT(BB368:BM368*BQ368/12)</f>
        <v>-26.175118503321691</v>
      </c>
      <c r="BV368" s="21">
        <f t="shared" ref="BV368:BV373" si="779">+BU368-BT368</f>
        <v>-3.2377042435857888</v>
      </c>
      <c r="BW368" s="26">
        <v>0.99999799999999994</v>
      </c>
      <c r="BX368" s="21">
        <f>+BW368*BV368</f>
        <v>-3.2376977681773016</v>
      </c>
      <c r="BY368" s="21">
        <f t="shared" ref="BY368:BY372" si="780">(BB368*BR368*12+BC368*BR368*11+BD368*BR368*10+BE368*BR368*9+BF368*BR368*8+BG368*BR368*7+BH368*BR368*6+BI368*BR368*5+BJ368*BR368*4+BK368*BR368*3+BL368*BR368*2+BM368*BR368*1)/12/13*BW368+(AW368*BW368)+(X368*BW368)</f>
        <v>-5.5052475063234958</v>
      </c>
      <c r="BZ368" s="1"/>
    </row>
    <row r="369" spans="1:78" s="21" customFormat="1" x14ac:dyDescent="0.2">
      <c r="A369" s="21">
        <f t="shared" si="679"/>
        <v>363</v>
      </c>
      <c r="B369" s="38" t="s">
        <v>308</v>
      </c>
      <c r="C369" s="22"/>
      <c r="D369" s="24">
        <v>-26.516025637359245</v>
      </c>
      <c r="E369" s="21">
        <v>-28.696520645031335</v>
      </c>
      <c r="F369" s="21">
        <v>-30.876148015971591</v>
      </c>
      <c r="G369" s="21">
        <v>-32.783999505198025</v>
      </c>
      <c r="H369" s="21">
        <v>-34.944098860592852</v>
      </c>
      <c r="I369" s="21">
        <v>-37.10334524957937</v>
      </c>
      <c r="J369" s="21">
        <v>-38.943904248162504</v>
      </c>
      <c r="K369" s="21">
        <v>-41.082927546733238</v>
      </c>
      <c r="L369" s="21">
        <v>-43.220995614053216</v>
      </c>
      <c r="M369" s="21">
        <v>-44.79932993378111</v>
      </c>
      <c r="N369" s="21">
        <v>-46.909300854241465</v>
      </c>
      <c r="O369" s="21">
        <v>-49.018340385172245</v>
      </c>
      <c r="P369" s="21">
        <v>-46.86159845629566</v>
      </c>
      <c r="R369" s="25">
        <f t="shared" ref="R369:R372" si="781">+R$373</f>
        <v>1.8139534883720932E-2</v>
      </c>
      <c r="S369" s="25">
        <f t="shared" si="774"/>
        <v>2.07E-2</v>
      </c>
      <c r="T369" s="25">
        <f t="shared" si="774"/>
        <v>2.5604651162790676E-3</v>
      </c>
      <c r="V369" s="21" cm="1">
        <f t="array" ref="V369">SUMPRODUCT(D369:O369*R369/12)</f>
        <v>-0.68763188074958048</v>
      </c>
      <c r="W369" s="21" cm="1">
        <f t="array" ref="W369">SUMPRODUCT(D369:O369*S369/12)</f>
        <v>-0.78469376545538649</v>
      </c>
      <c r="X369" s="21">
        <f t="shared" si="775"/>
        <v>-9.7061884705806012E-2</v>
      </c>
      <c r="Y369" s="26">
        <v>0.95212000000000008</v>
      </c>
      <c r="Z369" s="21">
        <f>+Y369*X369</f>
        <v>-9.2414561666092021E-2</v>
      </c>
      <c r="AA369" s="21">
        <f>(D369*T369*12+E369*T369*11+F369*T369*10+G369*T369*9+H369*T369*8+I369*T369*7+J369*T369*6+K369*T369*5+L369*T369*4+M369*T369*3+N369*T369*2+O369*T369*1)/12/13*Y369</f>
        <v>-4.1664835212853468E-2</v>
      </c>
      <c r="AC369" s="24">
        <v>-46.86159845629566</v>
      </c>
      <c r="AD369" s="21">
        <v>-48.795129448376329</v>
      </c>
      <c r="AE369" s="21">
        <v>-50.727975127613959</v>
      </c>
      <c r="AF369" s="21">
        <v>-52.428756707436591</v>
      </c>
      <c r="AG369" s="21">
        <v>-54.351771298405303</v>
      </c>
      <c r="AH369" s="21">
        <v>-56.274105624448516</v>
      </c>
      <c r="AI369" s="21">
        <v>-57.981718699714101</v>
      </c>
      <c r="AJ369" s="21">
        <v>-59.895684547670925</v>
      </c>
      <c r="AK369" s="21">
        <v>-61.808976212815146</v>
      </c>
      <c r="AL369" s="21">
        <v>-63.294644074880864</v>
      </c>
      <c r="AM369" s="21">
        <v>-65.193853388095633</v>
      </c>
      <c r="AN369" s="21">
        <v>-67.092397428203398</v>
      </c>
      <c r="AO369" s="21">
        <v>-68.421455362670429</v>
      </c>
      <c r="AQ369" s="25">
        <f t="shared" ref="AQ369:AQ372" si="782">+AQ$373</f>
        <v>1.8139534883720932E-2</v>
      </c>
      <c r="AR369" s="25">
        <f t="shared" si="776"/>
        <v>2.07E-2</v>
      </c>
      <c r="AS369" s="25">
        <f t="shared" si="776"/>
        <v>2.5604651162790676E-3</v>
      </c>
      <c r="AU369" s="21" cm="1">
        <f t="array" ref="AU369">SUMPRODUCT(AC369:AN369*AQ369/12)</f>
        <v>-1.0350216213001666</v>
      </c>
      <c r="AV369" s="21" cm="1">
        <f t="array" ref="AV369">SUMPRODUCT(AC369:AN369*AR369/12)</f>
        <v>-1.1811189039990748</v>
      </c>
      <c r="AW369" s="21">
        <f>+AV369-AU369</f>
        <v>-0.1460972826989082</v>
      </c>
      <c r="AX369" s="26">
        <v>0.95239800000000008</v>
      </c>
      <c r="AY369" s="21">
        <f>+AX369*AW369</f>
        <v>-0.13914275984787478</v>
      </c>
      <c r="AZ369" s="21">
        <f t="shared" si="777"/>
        <v>-0.15792255984876574</v>
      </c>
      <c r="BA369" s="1"/>
      <c r="BB369" s="24">
        <v>-68.421455362670429</v>
      </c>
      <c r="BC369" s="21">
        <v>-69.886675420497923</v>
      </c>
      <c r="BD369" s="21">
        <v>-71.634069730534407</v>
      </c>
      <c r="BE369" s="21">
        <v>-73.665630078568924</v>
      </c>
      <c r="BF369" s="21">
        <v>-75.281169150541572</v>
      </c>
      <c r="BG369" s="21">
        <v>-76.903084986684831</v>
      </c>
      <c r="BH369" s="21">
        <v>-78.258840933189276</v>
      </c>
      <c r="BI369" s="21">
        <v>-80.226482689911933</v>
      </c>
      <c r="BJ369" s="21">
        <v>-82.250165515081662</v>
      </c>
      <c r="BK369" s="21">
        <v>-83.63525210950769</v>
      </c>
      <c r="BL369" s="21">
        <v>-85.609723542241895</v>
      </c>
      <c r="BM369" s="21">
        <v>-87.697567529719052</v>
      </c>
      <c r="BN369" s="21">
        <v>-90.048062515202901</v>
      </c>
      <c r="BP369" s="25">
        <f t="shared" ref="BP369:BP372" si="783">+BP$373</f>
        <v>1.8139534883720932E-2</v>
      </c>
      <c r="BQ369" s="25">
        <f t="shared" si="778"/>
        <v>2.07E-2</v>
      </c>
      <c r="BR369" s="25">
        <f t="shared" si="778"/>
        <v>2.5604651162790676E-3</v>
      </c>
      <c r="BT369" s="21" cm="1">
        <f t="array" ref="BT369">SUMPRODUCT(BB369:BM369*BP369/12)</f>
        <v>-1.4110594792603424</v>
      </c>
      <c r="BU369" s="21" cm="1">
        <f t="array" ref="BU369">SUMPRODUCT(BB369:BM369*BQ369/12)</f>
        <v>-1.6102359519097829</v>
      </c>
      <c r="BV369" s="21">
        <f t="shared" si="779"/>
        <v>-0.19917647264944049</v>
      </c>
      <c r="BW369" s="26">
        <v>0.95239800000000008</v>
      </c>
      <c r="BX369" s="21">
        <f>+BW369*BV369</f>
        <v>-0.18969527419838184</v>
      </c>
      <c r="BY369" s="21">
        <f t="shared" si="780"/>
        <v>-0.32255000621318097</v>
      </c>
      <c r="BZ369" s="1"/>
    </row>
    <row r="370" spans="1:78" s="21" customFormat="1" x14ac:dyDescent="0.2">
      <c r="A370" s="21">
        <f t="shared" si="679"/>
        <v>364</v>
      </c>
      <c r="B370" s="38" t="s">
        <v>309</v>
      </c>
      <c r="C370" s="22"/>
      <c r="D370" s="24">
        <v>-255.18185610767557</v>
      </c>
      <c r="E370" s="21">
        <v>-276.16625139002599</v>
      </c>
      <c r="F370" s="21">
        <v>-297.14229681049727</v>
      </c>
      <c r="G370" s="21">
        <v>-315.50285698104778</v>
      </c>
      <c r="H370" s="21">
        <v>-336.29097094749443</v>
      </c>
      <c r="I370" s="21">
        <v>-357.07087623462218</v>
      </c>
      <c r="J370" s="21">
        <v>-374.7838347283863</v>
      </c>
      <c r="K370" s="21">
        <v>-395.36911938046438</v>
      </c>
      <c r="L370" s="21">
        <v>-415.94521118867857</v>
      </c>
      <c r="M370" s="21">
        <v>-431.13460219225129</v>
      </c>
      <c r="N370" s="21">
        <v>-451.44029593308431</v>
      </c>
      <c r="O370" s="21">
        <v>-471.7370262752479</v>
      </c>
      <c r="P370" s="21">
        <v>-450.98122312122797</v>
      </c>
      <c r="R370" s="25">
        <f t="shared" si="781"/>
        <v>1.8139534883720932E-2</v>
      </c>
      <c r="S370" s="25">
        <f t="shared" si="774"/>
        <v>2.07E-2</v>
      </c>
      <c r="T370" s="25">
        <f t="shared" si="774"/>
        <v>2.5604651162790676E-3</v>
      </c>
      <c r="V370" s="21" cm="1">
        <f t="array" ref="V370">SUMPRODUCT(D370:O370*R370/12)</f>
        <v>-6.6175520437445572</v>
      </c>
      <c r="W370" s="21" cm="1">
        <f t="array" ref="W370">SUMPRODUCT(D370:O370*S370/12)</f>
        <v>-7.5516449668423462</v>
      </c>
      <c r="X370" s="21">
        <f t="shared" si="775"/>
        <v>-0.93409292309778902</v>
      </c>
      <c r="Y370" s="26">
        <v>0.97631600000000007</v>
      </c>
      <c r="Z370" s="21">
        <f>+Y370*X370</f>
        <v>-0.91196986630714105</v>
      </c>
      <c r="AA370" s="21">
        <f>(D370*T370*12+E370*T370*11+F370*T370*10+G370*T370*9+H370*T370*8+I370*T370*7+J370*T370*6+K370*T370*5+L370*T370*4+M370*T370*3+N370*T370*2+O370*T370*1)/12/13*Y370</f>
        <v>-0.41115895064312757</v>
      </c>
      <c r="AC370" s="24">
        <v>-450.98122312122797</v>
      </c>
      <c r="AD370" s="21">
        <v>-469.58891471682261</v>
      </c>
      <c r="AE370" s="21">
        <v>-488.19001107805997</v>
      </c>
      <c r="AF370" s="21">
        <v>-504.55779583994359</v>
      </c>
      <c r="AG370" s="21">
        <v>-523.06428091265934</v>
      </c>
      <c r="AH370" s="21">
        <v>-541.56421933058198</v>
      </c>
      <c r="AI370" s="21">
        <v>-557.99774824699932</v>
      </c>
      <c r="AJ370" s="21">
        <v>-576.4171510748572</v>
      </c>
      <c r="AK370" s="21">
        <v>-594.8300657802555</v>
      </c>
      <c r="AL370" s="21">
        <v>-609.12766406237893</v>
      </c>
      <c r="AM370" s="21">
        <v>-627.40505466047432</v>
      </c>
      <c r="AN370" s="21">
        <v>-645.67604288030293</v>
      </c>
      <c r="AO370" s="21">
        <v>-658.46647668174296</v>
      </c>
      <c r="AQ370" s="25">
        <f t="shared" si="782"/>
        <v>1.8139534883720932E-2</v>
      </c>
      <c r="AR370" s="25">
        <f t="shared" si="776"/>
        <v>2.07E-2</v>
      </c>
      <c r="AS370" s="25">
        <f t="shared" si="776"/>
        <v>2.5604651162790676E-3</v>
      </c>
      <c r="AU370" s="21" cm="1">
        <f t="array" ref="AU370">SUMPRODUCT(AC370:AN370*AQ370/12)</f>
        <v>-9.9607211897859695</v>
      </c>
      <c r="AV370" s="21" cm="1">
        <f t="array" ref="AV370">SUMPRODUCT(AC370:AN370*AR370/12)</f>
        <v>-11.366715296190373</v>
      </c>
      <c r="AW370" s="21">
        <f t="shared" ref="AW370:AW373" si="784">+AV370-AU370</f>
        <v>-1.4059941064044033</v>
      </c>
      <c r="AX370" s="26">
        <v>0.97645099999999996</v>
      </c>
      <c r="AY370" s="21">
        <f>+AX370*AW370</f>
        <v>-1.3728843511926858</v>
      </c>
      <c r="AZ370" s="21">
        <f t="shared" si="777"/>
        <v>-1.5581796088686155</v>
      </c>
      <c r="BA370" s="1"/>
      <c r="BB370" s="24">
        <v>-658.46647668174296</v>
      </c>
      <c r="BC370" s="21">
        <v>-672.56729175396185</v>
      </c>
      <c r="BD370" s="21">
        <v>-689.38366270960216</v>
      </c>
      <c r="BE370" s="21">
        <v>-708.93475786602676</v>
      </c>
      <c r="BF370" s="21">
        <v>-724.482195654728</v>
      </c>
      <c r="BG370" s="21">
        <v>-740.09100140781698</v>
      </c>
      <c r="BH370" s="21">
        <v>-753.13836844500167</v>
      </c>
      <c r="BI370" s="21">
        <v>-772.074331266218</v>
      </c>
      <c r="BJ370" s="21">
        <v>-791.54961563057077</v>
      </c>
      <c r="BK370" s="21">
        <v>-804.87925155977689</v>
      </c>
      <c r="BL370" s="21">
        <v>-823.88094102589378</v>
      </c>
      <c r="BM370" s="21">
        <v>-843.97369215210404</v>
      </c>
      <c r="BN370" s="21">
        <v>-866.59411352937366</v>
      </c>
      <c r="BP370" s="25">
        <f t="shared" si="783"/>
        <v>1.8139534883720932E-2</v>
      </c>
      <c r="BQ370" s="25">
        <f t="shared" si="778"/>
        <v>2.07E-2</v>
      </c>
      <c r="BR370" s="25">
        <f t="shared" si="778"/>
        <v>2.5604651162790676E-3</v>
      </c>
      <c r="BT370" s="21" cm="1">
        <f t="array" ref="BT370">SUMPRODUCT(BB370:BM370*BP370/12)</f>
        <v>-13.579590769766837</v>
      </c>
      <c r="BU370" s="21" cm="1">
        <f t="array" ref="BU370">SUMPRODUCT(BB370:BM370*BQ370/12)</f>
        <v>-15.49640223611469</v>
      </c>
      <c r="BV370" s="21">
        <f t="shared" si="779"/>
        <v>-1.9168114663478537</v>
      </c>
      <c r="BW370" s="26">
        <v>0.97792299999999999</v>
      </c>
      <c r="BX370" s="21">
        <f>+BW370*BV370</f>
        <v>-1.8744940196052922</v>
      </c>
      <c r="BY370" s="21">
        <f t="shared" si="780"/>
        <v>-3.187312178573058</v>
      </c>
      <c r="BZ370" s="1"/>
    </row>
    <row r="371" spans="1:78" s="21" customFormat="1" x14ac:dyDescent="0.2">
      <c r="A371" s="21">
        <f t="shared" si="679"/>
        <v>365</v>
      </c>
      <c r="B371" s="38" t="s">
        <v>310</v>
      </c>
      <c r="C371" s="22"/>
      <c r="D371" s="24">
        <v>-283.51597695283556</v>
      </c>
      <c r="E371" s="21">
        <v>-306.83037484925052</v>
      </c>
      <c r="F371" s="21">
        <v>-330.13549575675955</v>
      </c>
      <c r="G371" s="21">
        <v>-350.53472097423924</v>
      </c>
      <c r="H371" s="21">
        <v>-373.63104345618359</v>
      </c>
      <c r="I371" s="21">
        <v>-396.71824580798983</v>
      </c>
      <c r="J371" s="21">
        <v>-416.39796288773994</v>
      </c>
      <c r="K371" s="21">
        <v>-439.2689348996509</v>
      </c>
      <c r="L371" s="21">
        <v>-462.12969334015514</v>
      </c>
      <c r="M371" s="21">
        <v>-479.00563857930024</v>
      </c>
      <c r="N371" s="21">
        <v>-501.56597529935357</v>
      </c>
      <c r="O371" s="21">
        <v>-524.11635336964491</v>
      </c>
      <c r="P371" s="21">
        <v>-501.05592933162211</v>
      </c>
      <c r="R371" s="25">
        <f t="shared" si="781"/>
        <v>1.8139534883720932E-2</v>
      </c>
      <c r="S371" s="25">
        <f t="shared" si="774"/>
        <v>2.07E-2</v>
      </c>
      <c r="T371" s="25">
        <f t="shared" si="774"/>
        <v>2.5604651162790676E-3</v>
      </c>
      <c r="V371" s="21" cm="1">
        <f t="array" ref="V371">SUMPRODUCT(D371:O371*R371/12)</f>
        <v>-7.3523320244477137</v>
      </c>
      <c r="W371" s="21" cm="1">
        <f t="array" ref="W371">SUMPRODUCT(D371:O371*S371/12)</f>
        <v>-8.390141967898602</v>
      </c>
      <c r="X371" s="21">
        <f t="shared" si="775"/>
        <v>-1.0378099434508883</v>
      </c>
      <c r="Y371" s="26">
        <v>0.99999799999999994</v>
      </c>
      <c r="Z371" s="21">
        <f>+Y371*X371</f>
        <v>-1.0378078678310014</v>
      </c>
      <c r="AA371" s="21">
        <f>(D371*T371*12+E371*T371*11+F371*T371*10+G371*T371*9+H371*T371*8+I371*T371*7+J371*T371*6+K371*T371*5+L371*T371*4+M371*T371*3+N371*T371*2+O371*T371*1)/12/13*Y371</f>
        <v>-0.46789264609634296</v>
      </c>
      <c r="AC371" s="24">
        <v>-501.05592933162211</v>
      </c>
      <c r="AD371" s="21">
        <v>-521.72972621526901</v>
      </c>
      <c r="AE371" s="21">
        <v>-542.39619556262244</v>
      </c>
      <c r="AF371" s="21">
        <v>-560.58137752697439</v>
      </c>
      <c r="AG371" s="21">
        <v>-581.14273042010541</v>
      </c>
      <c r="AH371" s="21">
        <v>-601.69680975053961</v>
      </c>
      <c r="AI371" s="21">
        <v>-619.9550357725135</v>
      </c>
      <c r="AJ371" s="21">
        <v>-640.41963724255061</v>
      </c>
      <c r="AK371" s="21">
        <v>-660.87703018136301</v>
      </c>
      <c r="AL371" s="21">
        <v>-676.76216248216815</v>
      </c>
      <c r="AM371" s="21">
        <v>-697.06898339258987</v>
      </c>
      <c r="AN371" s="21">
        <v>-717.36869103658751</v>
      </c>
      <c r="AO371" s="21">
        <v>-731.57931082820664</v>
      </c>
      <c r="AQ371" s="25">
        <f t="shared" si="782"/>
        <v>1.8139534883720932E-2</v>
      </c>
      <c r="AR371" s="25">
        <f t="shared" si="776"/>
        <v>2.07E-2</v>
      </c>
      <c r="AS371" s="25">
        <f t="shared" si="776"/>
        <v>2.5604651162790676E-3</v>
      </c>
      <c r="AU371" s="21" cm="1">
        <f t="array" ref="AU371">SUMPRODUCT(AC371:AN371*AQ371/12)</f>
        <v>-11.066710001848113</v>
      </c>
      <c r="AV371" s="21" cm="1">
        <f t="array" ref="AV371">SUMPRODUCT(AC371:AN371*AR371/12)</f>
        <v>-12.628818682878212</v>
      </c>
      <c r="AW371" s="21">
        <f t="shared" si="784"/>
        <v>-1.5621086810300984</v>
      </c>
      <c r="AX371" s="26">
        <v>0.99999799999999994</v>
      </c>
      <c r="AY371" s="21">
        <f>+AX371*AW371</f>
        <v>-1.5621055568127362</v>
      </c>
      <c r="AZ371" s="21">
        <f t="shared" si="777"/>
        <v>-1.7729395949567053</v>
      </c>
      <c r="BA371" s="1"/>
      <c r="BB371" s="24">
        <v>-731.57931082820664</v>
      </c>
      <c r="BC371" s="21">
        <v>-747.245810092733</v>
      </c>
      <c r="BD371" s="21">
        <v>-765.92938702493427</v>
      </c>
      <c r="BE371" s="21">
        <v>-787.65133829655076</v>
      </c>
      <c r="BF371" s="21">
        <v>-804.92508605045498</v>
      </c>
      <c r="BG371" s="21">
        <v>-822.26701576150288</v>
      </c>
      <c r="BH371" s="21">
        <v>-836.76309737417341</v>
      </c>
      <c r="BI371" s="21">
        <v>-857.80161508341996</v>
      </c>
      <c r="BJ371" s="21">
        <v>-879.43933791064126</v>
      </c>
      <c r="BK371" s="21">
        <v>-894.24903014557765</v>
      </c>
      <c r="BL371" s="21">
        <v>-915.36057245863037</v>
      </c>
      <c r="BM371" s="21">
        <v>-937.68432247796545</v>
      </c>
      <c r="BN371" s="21">
        <v>-962.81640264888199</v>
      </c>
      <c r="BP371" s="25">
        <f t="shared" si="783"/>
        <v>1.8139534883720932E-2</v>
      </c>
      <c r="BQ371" s="25">
        <f t="shared" si="778"/>
        <v>2.07E-2</v>
      </c>
      <c r="BR371" s="25">
        <f t="shared" si="778"/>
        <v>2.5604651162790676E-3</v>
      </c>
      <c r="BT371" s="21" cm="1">
        <f t="array" ref="BT371">SUMPRODUCT(BB371:BM371*BP371/12)</f>
        <v>-15.087400814600269</v>
      </c>
      <c r="BU371" s="21" cm="1">
        <f t="array" ref="BU371">SUMPRODUCT(BB371:BM371*BQ371/12)</f>
        <v>-17.217045468045765</v>
      </c>
      <c r="BV371" s="21">
        <f t="shared" si="779"/>
        <v>-2.1296446534454958</v>
      </c>
      <c r="BW371" s="26">
        <v>0.99999799999999994</v>
      </c>
      <c r="BX371" s="21">
        <f>+BW371*BV371</f>
        <v>-2.1296403941561888</v>
      </c>
      <c r="BY371" s="21">
        <f t="shared" si="780"/>
        <v>-3.6211525314465636</v>
      </c>
      <c r="BZ371" s="1"/>
    </row>
    <row r="372" spans="1:78" s="21" customFormat="1" x14ac:dyDescent="0.2">
      <c r="A372" s="21">
        <f t="shared" si="679"/>
        <v>366</v>
      </c>
      <c r="B372" s="38" t="s">
        <v>311</v>
      </c>
      <c r="C372" s="22"/>
      <c r="D372" s="24">
        <v>-10364.456072403324</v>
      </c>
      <c r="E372" s="21">
        <v>-11219.198511409611</v>
      </c>
      <c r="F372" s="21">
        <v>-12073.973548733511</v>
      </c>
      <c r="G372" s="21">
        <v>-12938.959583569911</v>
      </c>
      <c r="H372" s="21">
        <v>-13794.468315572312</v>
      </c>
      <c r="I372" s="21">
        <v>-14650.009094707881</v>
      </c>
      <c r="J372" s="21">
        <v>-15517.523401921644</v>
      </c>
      <c r="K372" s="21">
        <v>-16373.823990664407</v>
      </c>
      <c r="L372" s="21">
        <v>-17230.160468772629</v>
      </c>
      <c r="M372" s="21">
        <v>-18107.526921535908</v>
      </c>
      <c r="N372" s="21">
        <v>-18964.919048492979</v>
      </c>
      <c r="O372" s="21">
        <v>-19822.346169048858</v>
      </c>
      <c r="P372" s="21">
        <v>-20840.044631128221</v>
      </c>
      <c r="R372" s="25">
        <f t="shared" si="781"/>
        <v>1.8139534883720932E-2</v>
      </c>
      <c r="S372" s="25">
        <f t="shared" si="774"/>
        <v>2.07E-2</v>
      </c>
      <c r="T372" s="25">
        <f t="shared" si="774"/>
        <v>2.5604651162790676E-3</v>
      </c>
      <c r="V372" s="21" cm="1">
        <f t="array" ref="V372">SUMPRODUCT(D372:O372*R372/12)</f>
        <v>-273.69136588939875</v>
      </c>
      <c r="W372" s="21" cm="1">
        <f t="array" ref="W372">SUMPRODUCT(D372:O372*S372/12)</f>
        <v>-312.32395484378685</v>
      </c>
      <c r="X372" s="21">
        <f t="shared" si="775"/>
        <v>-38.632588954388098</v>
      </c>
      <c r="Y372" s="26">
        <v>0.70369199999999998</v>
      </c>
      <c r="Z372" s="21">
        <f>+Y372*X372</f>
        <v>-27.18544378649127</v>
      </c>
      <c r="AA372" s="21">
        <f>(D372*T372*12+E372*T372*11+F372*T372*10+G372*T372*9+H372*T372*8+I372*T372*7+J372*T372*6+K372*T372*5+L372*T372*4+M372*T372*3+N372*T372*2+O372*T372*1)/12/13*Y372</f>
        <v>-12.171830250843049</v>
      </c>
      <c r="AC372" s="42">
        <v>-20840.044631128221</v>
      </c>
      <c r="AD372" s="43">
        <v>-21704.065851360414</v>
      </c>
      <c r="AE372" s="43">
        <v>-22568.112819748309</v>
      </c>
      <c r="AF372" s="43">
        <v>-23440.878758807579</v>
      </c>
      <c r="AG372" s="43">
        <v>-24305.295094842179</v>
      </c>
      <c r="AH372" s="43">
        <v>-25169.736989375266</v>
      </c>
      <c r="AI372" s="43">
        <v>-26042.246259658419</v>
      </c>
      <c r="AJ372" s="43">
        <v>-26907.002569541262</v>
      </c>
      <c r="AK372" s="43">
        <v>-27771.78420940923</v>
      </c>
      <c r="AL372" s="43">
        <v>-28652.632269748392</v>
      </c>
      <c r="AM372" s="43">
        <v>-29517.943003145989</v>
      </c>
      <c r="AN372" s="43">
        <v>-30383.278731778533</v>
      </c>
      <c r="AO372" s="43">
        <v>-31270.010849422841</v>
      </c>
      <c r="AQ372" s="25">
        <f t="shared" si="782"/>
        <v>1.8139534883720932E-2</v>
      </c>
      <c r="AR372" s="25">
        <f t="shared" si="776"/>
        <v>2.07E-2</v>
      </c>
      <c r="AS372" s="25">
        <f t="shared" si="776"/>
        <v>2.5604651162790676E-3</v>
      </c>
      <c r="AU372" s="21" cm="1">
        <f t="array" ref="AU372">SUMPRODUCT(AC372:AN372*AQ372/12)</f>
        <v>-464.52782272686858</v>
      </c>
      <c r="AV372" s="21" cm="1">
        <f t="array" ref="AV372">SUMPRODUCT(AC372:AN372*AR372/12)</f>
        <v>-530.09771155023793</v>
      </c>
      <c r="AW372" s="21">
        <f t="shared" si="784"/>
        <v>-65.569888823369354</v>
      </c>
      <c r="AX372" s="26">
        <v>0.70174700000000001</v>
      </c>
      <c r="AY372" s="21">
        <f>+AX372*AW372</f>
        <v>-46.013472772132971</v>
      </c>
      <c r="AZ372" s="21">
        <f t="shared" si="777"/>
        <v>-48.687523635270594</v>
      </c>
      <c r="BA372" s="1"/>
      <c r="BB372" s="42">
        <v>-31270.010849422841</v>
      </c>
      <c r="BC372" s="43">
        <v>-31942.854432467033</v>
      </c>
      <c r="BD372" s="43">
        <v>-32746.724291448339</v>
      </c>
      <c r="BE372" s="43">
        <v>-33802.871471964914</v>
      </c>
      <c r="BF372" s="43">
        <v>-34548.766576446353</v>
      </c>
      <c r="BG372" s="43">
        <v>-35297.836503746388</v>
      </c>
      <c r="BH372" s="43">
        <v>-36017.69180187153</v>
      </c>
      <c r="BI372" s="43">
        <v>-36930.875789292615</v>
      </c>
      <c r="BJ372" s="43">
        <v>-37870.681463900837</v>
      </c>
      <c r="BK372" s="43">
        <v>-38710.899741267196</v>
      </c>
      <c r="BL372" s="43">
        <v>-39633.058199801308</v>
      </c>
      <c r="BM372" s="43">
        <v>-40609.053832567057</v>
      </c>
      <c r="BN372" s="43">
        <v>-41697.469168218704</v>
      </c>
      <c r="BP372" s="25">
        <f t="shared" si="783"/>
        <v>1.8139534883720932E-2</v>
      </c>
      <c r="BQ372" s="25">
        <f t="shared" si="778"/>
        <v>2.07E-2</v>
      </c>
      <c r="BR372" s="25">
        <f t="shared" si="778"/>
        <v>2.5604651162790676E-3</v>
      </c>
      <c r="BT372" s="21" cm="1">
        <f t="array" ref="BT372">SUMPRODUCT(BB372:BM372*BP372/12)</f>
        <v>-649.06479353541329</v>
      </c>
      <c r="BU372" s="21" cm="1">
        <f t="array" ref="BU372">SUMPRODUCT(BB372:BM372*BQ372/12)</f>
        <v>-740.68278554598874</v>
      </c>
      <c r="BV372" s="21">
        <f t="shared" si="779"/>
        <v>-91.617992010575449</v>
      </c>
      <c r="BW372" s="26">
        <v>0.69923800000000003</v>
      </c>
      <c r="BX372" s="21">
        <f>+BW372*BV372</f>
        <v>-64.062781497490761</v>
      </c>
      <c r="BY372" s="21">
        <f t="shared" si="780"/>
        <v>-103.50563311038711</v>
      </c>
      <c r="BZ372" s="1"/>
    </row>
    <row r="373" spans="1:78" s="21" customFormat="1" x14ac:dyDescent="0.2">
      <c r="A373" s="21">
        <f t="shared" si="679"/>
        <v>367</v>
      </c>
      <c r="B373" s="21" t="s">
        <v>313</v>
      </c>
      <c r="C373" s="22"/>
      <c r="D373" s="27">
        <v>-11360.699999999999</v>
      </c>
      <c r="E373" s="28">
        <v>-12297.366666273872</v>
      </c>
      <c r="F373" s="28">
        <v>-13234.03333254775</v>
      </c>
      <c r="G373" s="28">
        <v>-14170.699998821625</v>
      </c>
      <c r="H373" s="28">
        <v>-15107.3666650955</v>
      </c>
      <c r="I373" s="28">
        <v>-16044.033331369375</v>
      </c>
      <c r="J373" s="28">
        <v>-16980.699997643253</v>
      </c>
      <c r="K373" s="28">
        <v>-17917.366663917128</v>
      </c>
      <c r="L373" s="28">
        <v>-18854.033330191007</v>
      </c>
      <c r="M373" s="28">
        <v>-19790.699996464878</v>
      </c>
      <c r="N373" s="28">
        <v>-20727.366662738754</v>
      </c>
      <c r="O373" s="28">
        <v>-21664.033329012629</v>
      </c>
      <c r="P373" s="28">
        <v>-22600.699999999997</v>
      </c>
      <c r="R373" s="4">
        <v>1.8139534883720932E-2</v>
      </c>
      <c r="S373" s="4">
        <v>2.07E-2</v>
      </c>
      <c r="T373" s="4">
        <f t="shared" ref="T373" si="785">+S373-R373</f>
        <v>2.5604651162790676E-3</v>
      </c>
      <c r="V373" s="28" cm="1">
        <f t="array" ref="V373">SUMPRODUCT(D373:O373*R373/12)</f>
        <v>-299.52665112360296</v>
      </c>
      <c r="W373" s="28" cm="1">
        <f t="array" ref="W373">SUMPRODUCT(D373:O373*S373/12)</f>
        <v>-341.80598995528072</v>
      </c>
      <c r="X373" s="28">
        <f t="shared" si="775"/>
        <v>-42.279338831677762</v>
      </c>
      <c r="Y373" s="26"/>
      <c r="Z373" s="28">
        <f>SUBTOTAL(9,Z368:Z372)</f>
        <v>-30.805418052760352</v>
      </c>
      <c r="AA373" s="28">
        <f>SUBTOTAL(9,AA368:AA372)</f>
        <v>-13.803885075967118</v>
      </c>
      <c r="AC373" s="27">
        <v>-22600.699999999997</v>
      </c>
      <c r="AD373" s="28">
        <v>-23537.366666273872</v>
      </c>
      <c r="AE373" s="28">
        <v>-24474.033332547748</v>
      </c>
      <c r="AF373" s="28">
        <v>-25410.699998821623</v>
      </c>
      <c r="AG373" s="28">
        <v>-26347.366665095498</v>
      </c>
      <c r="AH373" s="28">
        <v>-27284.033331369374</v>
      </c>
      <c r="AI373" s="28">
        <v>-28220.699997643249</v>
      </c>
      <c r="AJ373" s="28">
        <v>-29157.366663917124</v>
      </c>
      <c r="AK373" s="28">
        <v>-30094.033330191</v>
      </c>
      <c r="AL373" s="28">
        <v>-31030.699996464875</v>
      </c>
      <c r="AM373" s="28">
        <v>-31967.36666273875</v>
      </c>
      <c r="AN373" s="28">
        <v>-32904.033329012629</v>
      </c>
      <c r="AO373" s="28">
        <v>-33840.699999999997</v>
      </c>
      <c r="AQ373" s="4">
        <v>1.8139534883720932E-2</v>
      </c>
      <c r="AR373" s="4">
        <v>2.07E-2</v>
      </c>
      <c r="AS373" s="4">
        <f t="shared" ref="AS373" si="786">+AR373-AQ373</f>
        <v>2.5604651162790676E-3</v>
      </c>
      <c r="AU373" s="28" cm="1">
        <f t="array" ref="AU373">SUMPRODUCT(AC373:AN373*AQ373/12)</f>
        <v>-503.4150232166262</v>
      </c>
      <c r="AV373" s="28" cm="1">
        <f t="array" ref="AV373">SUMPRODUCT(AC373:AN373*AR373/12)</f>
        <v>-574.47398995528056</v>
      </c>
      <c r="AW373" s="28">
        <f t="shared" si="784"/>
        <v>-71.058966738654362</v>
      </c>
      <c r="AX373" s="26"/>
      <c r="AY373" s="28">
        <f>SUBTOTAL(9,AY368:AY372)</f>
        <v>-51.462478535382225</v>
      </c>
      <c r="AZ373" s="28">
        <f>SUBTOTAL(9,AZ368:AZ372)</f>
        <v>-54.871970024747206</v>
      </c>
      <c r="BA373" s="1"/>
      <c r="BB373" s="27">
        <v>-33840.699999999997</v>
      </c>
      <c r="BC373" s="28">
        <v>-34568.593936561316</v>
      </c>
      <c r="BD373" s="28">
        <v>-35438.115827800357</v>
      </c>
      <c r="BE373" s="28">
        <v>-36570.591553475067</v>
      </c>
      <c r="BF373" s="28">
        <v>-37377.184705705418</v>
      </c>
      <c r="BG373" s="28">
        <v>-38187.192264644866</v>
      </c>
      <c r="BH373" s="28">
        <v>-38957.985197522576</v>
      </c>
      <c r="BI373" s="28">
        <v>-39945.096219810512</v>
      </c>
      <c r="BJ373" s="28">
        <v>-40960.934470096909</v>
      </c>
      <c r="BK373" s="28">
        <v>-41853.192375413702</v>
      </c>
      <c r="BL373" s="28">
        <v>-42849.534469232145</v>
      </c>
      <c r="BM373" s="28">
        <v>-43903.973301696933</v>
      </c>
      <c r="BN373" s="28">
        <v>-45080.699999999983</v>
      </c>
      <c r="BP373" s="4">
        <v>1.8139534883720932E-2</v>
      </c>
      <c r="BQ373" s="4">
        <v>2.07E-2</v>
      </c>
      <c r="BR373" s="4">
        <f t="shared" ref="BR373" si="787">+BQ373-BP373</f>
        <v>2.5604651162790676E-3</v>
      </c>
      <c r="BT373" s="28" cm="1">
        <f t="array" ref="BT373">SUMPRODUCT(BB373:BM373*BP373/12)</f>
        <v>-702.08025885877657</v>
      </c>
      <c r="BU373" s="28" cm="1">
        <f t="array" ref="BU373">SUMPRODUCT(BB373:BM373*BQ373/12)</f>
        <v>-801.18158770538059</v>
      </c>
      <c r="BV373" s="28">
        <f t="shared" si="779"/>
        <v>-99.101328846604019</v>
      </c>
      <c r="BW373" s="26">
        <v>0.69923800000000003</v>
      </c>
      <c r="BX373" s="28">
        <f>SUBTOTAL(9,BX368:BX372)</f>
        <v>-71.494308953627922</v>
      </c>
      <c r="BY373" s="28">
        <f>SUBTOTAL(9,BY368:BY372)</f>
        <v>-116.14189533294341</v>
      </c>
      <c r="BZ373" s="1"/>
    </row>
    <row r="374" spans="1:78" s="21" customFormat="1" x14ac:dyDescent="0.2">
      <c r="A374" s="21">
        <f t="shared" si="679"/>
        <v>368</v>
      </c>
      <c r="B374" s="38"/>
      <c r="C374" s="22"/>
      <c r="D374" s="24"/>
      <c r="R374" s="25"/>
      <c r="S374" s="4"/>
      <c r="T374" s="4"/>
      <c r="Y374" s="26"/>
      <c r="AC374" s="24"/>
      <c r="AQ374" s="25"/>
      <c r="AR374" s="4"/>
      <c r="AS374" s="4"/>
      <c r="AX374" s="26"/>
      <c r="BA374" s="1"/>
      <c r="BP374" s="25"/>
      <c r="BQ374" s="4"/>
      <c r="BR374" s="4"/>
      <c r="BW374" s="26"/>
      <c r="BZ374" s="1"/>
    </row>
    <row r="375" spans="1:78" s="21" customFormat="1" x14ac:dyDescent="0.2">
      <c r="A375" s="21">
        <f t="shared" si="679"/>
        <v>369</v>
      </c>
      <c r="B375" s="38" t="s">
        <v>314</v>
      </c>
      <c r="C375" s="22"/>
      <c r="D375" s="24">
        <f>+D361+D368</f>
        <v>86729.535314442866</v>
      </c>
      <c r="E375" s="21">
        <f t="shared" ref="E375:P375" si="788">+E361+E368</f>
        <v>86690.421499927776</v>
      </c>
      <c r="F375" s="21">
        <f t="shared" si="788"/>
        <v>86651.322609044728</v>
      </c>
      <c r="G375" s="21">
        <f t="shared" si="788"/>
        <v>86541.191203867929</v>
      </c>
      <c r="H375" s="21">
        <f t="shared" si="788"/>
        <v>86502.45617762953</v>
      </c>
      <c r="I375" s="21">
        <f t="shared" si="788"/>
        <v>86463.735915329802</v>
      </c>
      <c r="J375" s="21">
        <f t="shared" si="788"/>
        <v>86357.641024777578</v>
      </c>
      <c r="K375" s="21">
        <f t="shared" si="788"/>
        <v>86319.260780547498</v>
      </c>
      <c r="L375" s="21">
        <f t="shared" si="788"/>
        <v>86280.897037524657</v>
      </c>
      <c r="M375" s="21">
        <f t="shared" si="788"/>
        <v>86140.310065079611</v>
      </c>
      <c r="N375" s="21">
        <f t="shared" si="788"/>
        <v>86102.473899748322</v>
      </c>
      <c r="O375" s="21">
        <f t="shared" si="788"/>
        <v>86064.653807099428</v>
      </c>
      <c r="P375" s="21">
        <f t="shared" si="788"/>
        <v>85373.01390727557</v>
      </c>
      <c r="R375" s="25"/>
      <c r="S375" s="4"/>
      <c r="T375" s="4"/>
      <c r="V375" s="21">
        <f t="shared" ref="V375:X379" si="789">+V361+V368</f>
        <v>1570.4695272566664</v>
      </c>
      <c r="W375" s="21">
        <f t="shared" si="789"/>
        <v>1929.24163262972</v>
      </c>
      <c r="X375" s="21">
        <f>+X361+X368</f>
        <v>358.77210537305382</v>
      </c>
      <c r="Y375" s="26"/>
      <c r="Z375" s="21">
        <f>+Z361+Z368</f>
        <v>358.77138782884305</v>
      </c>
      <c r="AA375" s="21">
        <f>+AA361+AA368</f>
        <v>179.89849894375183</v>
      </c>
      <c r="AC375" s="24">
        <f>+AC361+AC368</f>
        <v>85373.01390727557</v>
      </c>
      <c r="AD375" s="21">
        <f t="shared" ref="AD375:AO375" si="790">+AD361+AD368</f>
        <v>85338.504768403509</v>
      </c>
      <c r="AE375" s="21">
        <f t="shared" si="790"/>
        <v>85304.007311136957</v>
      </c>
      <c r="AF375" s="21">
        <f t="shared" si="790"/>
        <v>85237.331833189979</v>
      </c>
      <c r="AG375" s="21">
        <f t="shared" si="790"/>
        <v>85203.012706027177</v>
      </c>
      <c r="AH375" s="21">
        <f t="shared" si="790"/>
        <v>85168.70521093905</v>
      </c>
      <c r="AI375" s="21">
        <f t="shared" si="790"/>
        <v>85107.961106053423</v>
      </c>
      <c r="AJ375" s="21">
        <f t="shared" si="790"/>
        <v>85073.809790949104</v>
      </c>
      <c r="AK375" s="21">
        <f t="shared" si="790"/>
        <v>85039.669990184411</v>
      </c>
      <c r="AL375" s="21">
        <f t="shared" si="790"/>
        <v>84958.223549485949</v>
      </c>
      <c r="AM375" s="21">
        <f t="shared" si="790"/>
        <v>84924.343560630543</v>
      </c>
      <c r="AN375" s="21">
        <f t="shared" si="790"/>
        <v>84890.474925979026</v>
      </c>
      <c r="AO375" s="21">
        <f t="shared" si="790"/>
        <v>84836.573605427533</v>
      </c>
      <c r="AQ375" s="25"/>
      <c r="AR375" s="4"/>
      <c r="AS375" s="4"/>
      <c r="AU375" s="21">
        <f t="shared" ref="AU375:AW379" si="791">+AU361+AU368</f>
        <v>1562.0403345805396</v>
      </c>
      <c r="AV375" s="21">
        <f t="shared" si="791"/>
        <v>1904.2628650732386</v>
      </c>
      <c r="AW375" s="21">
        <f>+AW361+AW368</f>
        <v>342.22253049269932</v>
      </c>
      <c r="AX375" s="26"/>
      <c r="AY375" s="21">
        <f>+AY361+AY368</f>
        <v>342.22184604763834</v>
      </c>
      <c r="AZ375" s="21">
        <f>+AZ361+AZ368</f>
        <v>530.15999764862568</v>
      </c>
      <c r="BA375" s="1"/>
      <c r="BB375" s="24">
        <f>+BB361+BB368</f>
        <v>84836.573605427533</v>
      </c>
      <c r="BC375" s="21">
        <f t="shared" ref="BC375:BN375" si="792">+BC361+BC368</f>
        <v>84810.419474986149</v>
      </c>
      <c r="BD375" s="21">
        <f t="shared" si="792"/>
        <v>84779.248499092224</v>
      </c>
      <c r="BE375" s="21">
        <f t="shared" si="792"/>
        <v>84716.75729688062</v>
      </c>
      <c r="BF375" s="21">
        <f t="shared" si="792"/>
        <v>84687.933030255823</v>
      </c>
      <c r="BG375" s="21">
        <f t="shared" si="792"/>
        <v>84658.994966652332</v>
      </c>
      <c r="BH375" s="21">
        <f t="shared" si="792"/>
        <v>84615.42211453295</v>
      </c>
      <c r="BI375" s="21">
        <f t="shared" si="792"/>
        <v>84580.342667092118</v>
      </c>
      <c r="BJ375" s="21">
        <f t="shared" si="792"/>
        <v>84544.266988075949</v>
      </c>
      <c r="BK375" s="21">
        <f t="shared" si="792"/>
        <v>84481.774513296696</v>
      </c>
      <c r="BL375" s="21">
        <f t="shared" si="792"/>
        <v>84446.580189185086</v>
      </c>
      <c r="BM375" s="21">
        <f t="shared" si="792"/>
        <v>84409.371751967323</v>
      </c>
      <c r="BN375" s="21">
        <f t="shared" si="792"/>
        <v>86456.079316548843</v>
      </c>
      <c r="BP375" s="25"/>
      <c r="BQ375" s="4"/>
      <c r="BR375" s="4"/>
      <c r="BT375" s="21">
        <f t="shared" ref="BT375:BV379" si="793">+BT361+BT368</f>
        <v>1555.3891899684943</v>
      </c>
      <c r="BU375" s="21">
        <f t="shared" si="793"/>
        <v>1893.7307885444866</v>
      </c>
      <c r="BV375" s="21">
        <f>+BV361+BV368</f>
        <v>338.34159857599218</v>
      </c>
      <c r="BW375" s="26"/>
      <c r="BX375" s="21">
        <f>+BX361+BX368</f>
        <v>338.34092189279494</v>
      </c>
      <c r="BY375" s="21">
        <f>+BY361+BY368</f>
        <v>870.37627696779202</v>
      </c>
      <c r="BZ375" s="1"/>
    </row>
    <row r="376" spans="1:78" s="21" customFormat="1" x14ac:dyDescent="0.2">
      <c r="A376" s="21">
        <f t="shared" si="679"/>
        <v>370</v>
      </c>
      <c r="B376" s="38" t="s">
        <v>315</v>
      </c>
      <c r="C376" s="22"/>
      <c r="D376" s="24">
        <f t="shared" ref="D376:P379" si="794">+D362+D369</f>
        <v>5335.4110254752977</v>
      </c>
      <c r="E376" s="21">
        <f t="shared" si="794"/>
        <v>5333.0048292878555</v>
      </c>
      <c r="F376" s="21">
        <f t="shared" si="794"/>
        <v>5330.5995511695664</v>
      </c>
      <c r="G376" s="21">
        <f t="shared" si="794"/>
        <v>5323.8245083735792</v>
      </c>
      <c r="H376" s="21">
        <f t="shared" si="794"/>
        <v>5321.4416144111574</v>
      </c>
      <c r="I376" s="21">
        <f t="shared" si="794"/>
        <v>5319.0596286939017</v>
      </c>
      <c r="J376" s="21">
        <f t="shared" si="794"/>
        <v>5312.5329034353535</v>
      </c>
      <c r="K376" s="21">
        <f t="shared" si="794"/>
        <v>5310.171834884909</v>
      </c>
      <c r="L376" s="21">
        <f t="shared" si="794"/>
        <v>5307.8117814525885</v>
      </c>
      <c r="M376" s="21">
        <f t="shared" si="794"/>
        <v>5299.1631788732921</v>
      </c>
      <c r="N376" s="21">
        <f t="shared" si="794"/>
        <v>5296.8355808648603</v>
      </c>
      <c r="O376" s="21">
        <f t="shared" si="794"/>
        <v>5294.5089716126386</v>
      </c>
      <c r="P376" s="21">
        <f t="shared" si="794"/>
        <v>5251.9608000606995</v>
      </c>
      <c r="R376" s="25"/>
      <c r="S376" s="4"/>
      <c r="T376" s="4"/>
      <c r="V376" s="21">
        <f t="shared" si="789"/>
        <v>96.611845094284106</v>
      </c>
      <c r="W376" s="21">
        <f t="shared" si="789"/>
        <v>118.68271910162596</v>
      </c>
      <c r="X376" s="21">
        <f t="shared" si="789"/>
        <v>22.07087400734186</v>
      </c>
      <c r="Y376" s="26"/>
      <c r="Z376" s="21">
        <f t="shared" ref="Z376:AA379" si="795">+Z362+Z369</f>
        <v>21.014120559870335</v>
      </c>
      <c r="AA376" s="21">
        <f t="shared" si="795"/>
        <v>10.537096528854768</v>
      </c>
      <c r="AC376" s="24">
        <f t="shared" ref="AC376:AO379" si="796">+AC362+AC369</f>
        <v>5251.9608000606995</v>
      </c>
      <c r="AD376" s="21">
        <f t="shared" si="796"/>
        <v>5249.837873431954</v>
      </c>
      <c r="AE376" s="21">
        <f t="shared" si="796"/>
        <v>5247.7156654299943</v>
      </c>
      <c r="AF376" s="21">
        <f t="shared" si="796"/>
        <v>5243.613936083957</v>
      </c>
      <c r="AG376" s="21">
        <f t="shared" si="796"/>
        <v>5241.502698559334</v>
      </c>
      <c r="AH376" s="21">
        <f t="shared" si="796"/>
        <v>5239.3921766144631</v>
      </c>
      <c r="AI376" s="21">
        <f t="shared" si="796"/>
        <v>5235.6553323460776</v>
      </c>
      <c r="AJ376" s="21">
        <f t="shared" si="796"/>
        <v>5233.554418251686</v>
      </c>
      <c r="AK376" s="21">
        <f t="shared" si="796"/>
        <v>5231.4542124942482</v>
      </c>
      <c r="AL376" s="21">
        <f t="shared" si="796"/>
        <v>5226.4438058765609</v>
      </c>
      <c r="AM376" s="21">
        <f t="shared" si="796"/>
        <v>5224.3595831786442</v>
      </c>
      <c r="AN376" s="21">
        <f t="shared" si="796"/>
        <v>5222.2760589664813</v>
      </c>
      <c r="AO376" s="21">
        <f t="shared" si="796"/>
        <v>5218.9601678007375</v>
      </c>
      <c r="AQ376" s="25"/>
      <c r="AR376" s="4"/>
      <c r="AS376" s="4"/>
      <c r="AU376" s="21">
        <f t="shared" si="791"/>
        <v>96.093299625580613</v>
      </c>
      <c r="AV376" s="21">
        <f t="shared" si="791"/>
        <v>117.14608003927599</v>
      </c>
      <c r="AW376" s="21">
        <f t="shared" si="791"/>
        <v>21.052780413695395</v>
      </c>
      <c r="AX376" s="26"/>
      <c r="AY376" s="21">
        <f t="shared" ref="AY376:AZ379" si="797">+AY362+AY369</f>
        <v>20.050625960442666</v>
      </c>
      <c r="AZ376" s="21">
        <f t="shared" si="797"/>
        <v>31.061838789105263</v>
      </c>
      <c r="BA376" s="1"/>
      <c r="BB376" s="24">
        <f t="shared" ref="BB376:BN379" si="798">+BB362+BB369</f>
        <v>5218.9601678007375</v>
      </c>
      <c r="BC376" s="21">
        <f t="shared" si="798"/>
        <v>5217.3512229884236</v>
      </c>
      <c r="BD376" s="21">
        <f t="shared" si="798"/>
        <v>5215.4336528336153</v>
      </c>
      <c r="BE376" s="21">
        <f t="shared" si="798"/>
        <v>5211.5893309648745</v>
      </c>
      <c r="BF376" s="21">
        <f t="shared" si="798"/>
        <v>5209.8161252236741</v>
      </c>
      <c r="BG376" s="21">
        <f t="shared" si="798"/>
        <v>5208.0359189416249</v>
      </c>
      <c r="BH376" s="21">
        <f t="shared" si="798"/>
        <v>5205.3554125285991</v>
      </c>
      <c r="BI376" s="21">
        <f t="shared" si="798"/>
        <v>5203.197401766005</v>
      </c>
      <c r="BJ376" s="21">
        <f t="shared" si="798"/>
        <v>5200.9781050192087</v>
      </c>
      <c r="BK376" s="21">
        <f t="shared" si="798"/>
        <v>5197.1337048648948</v>
      </c>
      <c r="BL376" s="21">
        <f t="shared" si="798"/>
        <v>5194.9686271411592</v>
      </c>
      <c r="BM376" s="21">
        <f t="shared" si="798"/>
        <v>5192.679645591189</v>
      </c>
      <c r="BN376" s="21">
        <f t="shared" si="798"/>
        <v>5318.5886115092089</v>
      </c>
      <c r="BP376" s="25"/>
      <c r="BQ376" s="4"/>
      <c r="BR376" s="4"/>
      <c r="BT376" s="21">
        <f t="shared" si="793"/>
        <v>95.684135778841707</v>
      </c>
      <c r="BU376" s="21">
        <f t="shared" si="793"/>
        <v>116.49816976247207</v>
      </c>
      <c r="BV376" s="21">
        <f t="shared" si="793"/>
        <v>20.814033983630367</v>
      </c>
      <c r="BW376" s="26"/>
      <c r="BX376" s="21">
        <f t="shared" ref="BX376:BY379" si="799">+BX362+BX369</f>
        <v>19.823244337941595</v>
      </c>
      <c r="BY376" s="21">
        <f t="shared" si="799"/>
        <v>50.994959485708932</v>
      </c>
      <c r="BZ376" s="1"/>
    </row>
    <row r="377" spans="1:78" s="21" customFormat="1" x14ac:dyDescent="0.2">
      <c r="A377" s="21">
        <f t="shared" si="679"/>
        <v>371</v>
      </c>
      <c r="B377" s="38" t="s">
        <v>316</v>
      </c>
      <c r="C377" s="22"/>
      <c r="D377" s="24">
        <f t="shared" si="794"/>
        <v>51346.310612246649</v>
      </c>
      <c r="E377" s="21">
        <f t="shared" si="794"/>
        <v>51323.154140093997</v>
      </c>
      <c r="F377" s="21">
        <f t="shared" si="794"/>
        <v>51300.006503148907</v>
      </c>
      <c r="G377" s="21">
        <f t="shared" si="794"/>
        <v>51234.805631059942</v>
      </c>
      <c r="H377" s="21">
        <f t="shared" si="794"/>
        <v>51211.873412161294</v>
      </c>
      <c r="I377" s="21">
        <f t="shared" si="794"/>
        <v>51188.949933927252</v>
      </c>
      <c r="J377" s="21">
        <f t="shared" si="794"/>
        <v>51126.138791391815</v>
      </c>
      <c r="K377" s="21">
        <f t="shared" si="794"/>
        <v>51103.416613364854</v>
      </c>
      <c r="L377" s="21">
        <f t="shared" si="794"/>
        <v>51080.704204514077</v>
      </c>
      <c r="M377" s="21">
        <f t="shared" si="794"/>
        <v>50997.472784801888</v>
      </c>
      <c r="N377" s="21">
        <f t="shared" si="794"/>
        <v>50975.072716700146</v>
      </c>
      <c r="O377" s="21">
        <f t="shared" si="794"/>
        <v>50952.682164075908</v>
      </c>
      <c r="P377" s="21">
        <f t="shared" si="794"/>
        <v>50543.211999161213</v>
      </c>
      <c r="R377" s="25"/>
      <c r="S377" s="4"/>
      <c r="T377" s="4"/>
      <c r="V377" s="21">
        <f t="shared" si="789"/>
        <v>929.76188401369791</v>
      </c>
      <c r="W377" s="21">
        <f t="shared" si="789"/>
        <v>1142.1650047580426</v>
      </c>
      <c r="X377" s="21">
        <f t="shared" si="789"/>
        <v>212.40312074434468</v>
      </c>
      <c r="Y377" s="26"/>
      <c r="Z377" s="21">
        <f t="shared" si="795"/>
        <v>207.37256523263565</v>
      </c>
      <c r="AA377" s="21">
        <f t="shared" si="795"/>
        <v>103.98268778686376</v>
      </c>
      <c r="AC377" s="24">
        <f t="shared" si="796"/>
        <v>50543.211999161213</v>
      </c>
      <c r="AD377" s="21">
        <f t="shared" si="796"/>
        <v>50522.781623775692</v>
      </c>
      <c r="AE377" s="21">
        <f t="shared" si="796"/>
        <v>50502.358164227364</v>
      </c>
      <c r="AF377" s="21">
        <f t="shared" si="796"/>
        <v>50462.8844164611</v>
      </c>
      <c r="AG377" s="21">
        <f t="shared" si="796"/>
        <v>50442.566533321842</v>
      </c>
      <c r="AH377" s="21">
        <f t="shared" si="796"/>
        <v>50422.255536696095</v>
      </c>
      <c r="AI377" s="21">
        <f t="shared" si="796"/>
        <v>50386.293327674546</v>
      </c>
      <c r="AJ377" s="21">
        <f t="shared" si="796"/>
        <v>50366.074793967353</v>
      </c>
      <c r="AK377" s="21">
        <f t="shared" si="796"/>
        <v>50345.863077071292</v>
      </c>
      <c r="AL377" s="21">
        <f t="shared" si="796"/>
        <v>50297.644506232595</v>
      </c>
      <c r="AM377" s="21">
        <f t="shared" si="796"/>
        <v>50277.586605253389</v>
      </c>
      <c r="AN377" s="21">
        <f t="shared" si="796"/>
        <v>50257.535426280476</v>
      </c>
      <c r="AO377" s="21">
        <f t="shared" si="796"/>
        <v>50225.624336968016</v>
      </c>
      <c r="AQ377" s="25"/>
      <c r="AR377" s="4"/>
      <c r="AS377" s="4"/>
      <c r="AU377" s="21">
        <f t="shared" si="791"/>
        <v>924.77156619647769</v>
      </c>
      <c r="AV377" s="21">
        <f t="shared" si="791"/>
        <v>1127.3768757427517</v>
      </c>
      <c r="AW377" s="21">
        <f t="shared" si="791"/>
        <v>202.60530954627413</v>
      </c>
      <c r="AX377" s="26"/>
      <c r="AY377" s="21">
        <f t="shared" si="797"/>
        <v>197.83415711176889</v>
      </c>
      <c r="AZ377" s="21">
        <f t="shared" si="797"/>
        <v>306.47884546386621</v>
      </c>
      <c r="BA377" s="1"/>
      <c r="BB377" s="24">
        <f t="shared" si="798"/>
        <v>50225.624336968016</v>
      </c>
      <c r="BC377" s="21">
        <f t="shared" si="798"/>
        <v>50210.140360251571</v>
      </c>
      <c r="BD377" s="21">
        <f t="shared" si="798"/>
        <v>50191.686270712933</v>
      </c>
      <c r="BE377" s="21">
        <f t="shared" si="798"/>
        <v>50154.689731210492</v>
      </c>
      <c r="BF377" s="21">
        <f t="shared" si="798"/>
        <v>50137.624959193417</v>
      </c>
      <c r="BG377" s="21">
        <f t="shared" si="798"/>
        <v>50120.492816182217</v>
      </c>
      <c r="BH377" s="21">
        <f t="shared" si="798"/>
        <v>50094.696469054667</v>
      </c>
      <c r="BI377" s="21">
        <f t="shared" si="798"/>
        <v>50073.928455045672</v>
      </c>
      <c r="BJ377" s="21">
        <f t="shared" si="798"/>
        <v>50052.570644080857</v>
      </c>
      <c r="BK377" s="21">
        <f t="shared" si="798"/>
        <v>50015.573351182793</v>
      </c>
      <c r="BL377" s="21">
        <f t="shared" si="798"/>
        <v>49994.737326971772</v>
      </c>
      <c r="BM377" s="21">
        <f t="shared" si="798"/>
        <v>49972.70889146992</v>
      </c>
      <c r="BN377" s="21">
        <f t="shared" si="798"/>
        <v>51184.417013304352</v>
      </c>
      <c r="BP377" s="25"/>
      <c r="BQ377" s="4"/>
      <c r="BR377" s="4"/>
      <c r="BT377" s="21">
        <f t="shared" si="793"/>
        <v>920.83390256275879</v>
      </c>
      <c r="BU377" s="21">
        <f t="shared" si="793"/>
        <v>1121.1415918700015</v>
      </c>
      <c r="BV377" s="21">
        <f t="shared" si="793"/>
        <v>200.30768930724273</v>
      </c>
      <c r="BW377" s="26"/>
      <c r="BX377" s="21">
        <f t="shared" si="799"/>
        <v>195.88549645040672</v>
      </c>
      <c r="BY377" s="21">
        <f t="shared" si="799"/>
        <v>503.91211373040687</v>
      </c>
      <c r="BZ377" s="1"/>
    </row>
    <row r="378" spans="1:78" s="21" customFormat="1" x14ac:dyDescent="0.2">
      <c r="A378" s="21">
        <f t="shared" si="679"/>
        <v>372</v>
      </c>
      <c r="B378" s="38" t="s">
        <v>317</v>
      </c>
      <c r="C378" s="22"/>
      <c r="D378" s="24">
        <f t="shared" si="794"/>
        <v>57047.548905719341</v>
      </c>
      <c r="E378" s="21">
        <f t="shared" si="794"/>
        <v>57021.821254367933</v>
      </c>
      <c r="F378" s="21">
        <f t="shared" si="794"/>
        <v>56996.103419241503</v>
      </c>
      <c r="G378" s="21">
        <f t="shared" si="794"/>
        <v>56923.662967438082</v>
      </c>
      <c r="H378" s="21">
        <f t="shared" si="794"/>
        <v>56898.184469303756</v>
      </c>
      <c r="I378" s="21">
        <f t="shared" si="794"/>
        <v>56872.71568235389</v>
      </c>
      <c r="J378" s="21">
        <f t="shared" si="794"/>
        <v>56802.930303757275</v>
      </c>
      <c r="K378" s="21">
        <f t="shared" si="794"/>
        <v>56777.685168385688</v>
      </c>
      <c r="L378" s="21">
        <f t="shared" si="794"/>
        <v>56752.450886910905</v>
      </c>
      <c r="M378" s="21">
        <f t="shared" si="794"/>
        <v>56659.977865384972</v>
      </c>
      <c r="N378" s="21">
        <f t="shared" si="794"/>
        <v>56635.090605418511</v>
      </c>
      <c r="O378" s="21">
        <f t="shared" si="794"/>
        <v>56610.213917480723</v>
      </c>
      <c r="P378" s="21">
        <f t="shared" si="794"/>
        <v>56155.278227265175</v>
      </c>
      <c r="R378" s="25"/>
      <c r="S378" s="4"/>
      <c r="T378" s="4"/>
      <c r="V378" s="21">
        <f t="shared" si="789"/>
        <v>1032.9980073835027</v>
      </c>
      <c r="W378" s="21">
        <f t="shared" si="789"/>
        <v>1268.9853115132044</v>
      </c>
      <c r="X378" s="21">
        <f t="shared" si="789"/>
        <v>235.98730412970184</v>
      </c>
      <c r="Y378" s="26"/>
      <c r="Z378" s="21">
        <f t="shared" si="795"/>
        <v>235.98683215509362</v>
      </c>
      <c r="AA378" s="21">
        <f t="shared" si="795"/>
        <v>118.3307206633926</v>
      </c>
      <c r="AC378" s="24">
        <f t="shared" si="796"/>
        <v>56155.278227265175</v>
      </c>
      <c r="AD378" s="21">
        <f t="shared" si="796"/>
        <v>56132.579364872341</v>
      </c>
      <c r="AE378" s="21">
        <f t="shared" si="796"/>
        <v>56109.888186216755</v>
      </c>
      <c r="AF378" s="21">
        <f t="shared" si="796"/>
        <v>56066.031470333241</v>
      </c>
      <c r="AG378" s="21">
        <f t="shared" si="796"/>
        <v>56043.457590764745</v>
      </c>
      <c r="AH378" s="21">
        <f t="shared" si="796"/>
        <v>56020.89136235389</v>
      </c>
      <c r="AI378" s="21">
        <f t="shared" si="796"/>
        <v>55980.936088967101</v>
      </c>
      <c r="AJ378" s="21">
        <f t="shared" si="796"/>
        <v>55958.472590096215</v>
      </c>
      <c r="AK378" s="21">
        <f t="shared" si="796"/>
        <v>55936.016664941148</v>
      </c>
      <c r="AL378" s="21">
        <f t="shared" si="796"/>
        <v>55882.44414443706</v>
      </c>
      <c r="AM378" s="21">
        <f t="shared" si="796"/>
        <v>55860.159114151276</v>
      </c>
      <c r="AN378" s="21">
        <f t="shared" si="796"/>
        <v>55837.881552249841</v>
      </c>
      <c r="AO378" s="21">
        <f t="shared" si="796"/>
        <v>55802.42721470385</v>
      </c>
      <c r="AQ378" s="25"/>
      <c r="AR378" s="4"/>
      <c r="AS378" s="4"/>
      <c r="AU378" s="21">
        <f t="shared" si="791"/>
        <v>1027.4535895599354</v>
      </c>
      <c r="AV378" s="21">
        <f t="shared" si="791"/>
        <v>1252.5551823926394</v>
      </c>
      <c r="AW378" s="21">
        <f t="shared" si="791"/>
        <v>225.10159283270389</v>
      </c>
      <c r="AX378" s="26"/>
      <c r="AY378" s="21">
        <f t="shared" si="797"/>
        <v>225.10114262951822</v>
      </c>
      <c r="AZ378" s="21">
        <f t="shared" si="797"/>
        <v>348.72005579256768</v>
      </c>
      <c r="BA378" s="1"/>
      <c r="BB378" s="24">
        <f t="shared" si="798"/>
        <v>55802.42721470385</v>
      </c>
      <c r="BC378" s="21">
        <f t="shared" si="798"/>
        <v>55785.223974423228</v>
      </c>
      <c r="BD378" s="21">
        <f t="shared" si="798"/>
        <v>55764.720834803018</v>
      </c>
      <c r="BE378" s="21">
        <f t="shared" si="798"/>
        <v>55723.61638403641</v>
      </c>
      <c r="BF378" s="21">
        <f t="shared" si="798"/>
        <v>55704.656824827565</v>
      </c>
      <c r="BG378" s="21">
        <f t="shared" si="798"/>
        <v>55685.622414085337</v>
      </c>
      <c r="BH378" s="21">
        <f t="shared" si="798"/>
        <v>55656.961769205474</v>
      </c>
      <c r="BI378" s="21">
        <f t="shared" si="798"/>
        <v>55633.887778480042</v>
      </c>
      <c r="BJ378" s="21">
        <f t="shared" si="798"/>
        <v>55610.158502685808</v>
      </c>
      <c r="BK378" s="21">
        <f t="shared" si="798"/>
        <v>55569.053214870284</v>
      </c>
      <c r="BL378" s="21">
        <f t="shared" si="798"/>
        <v>55545.903662429104</v>
      </c>
      <c r="BM378" s="21">
        <f t="shared" si="798"/>
        <v>55521.429299293297</v>
      </c>
      <c r="BN378" s="21">
        <f t="shared" si="798"/>
        <v>56867.679448828298</v>
      </c>
      <c r="BP378" s="25"/>
      <c r="BQ378" s="4"/>
      <c r="BR378" s="4"/>
      <c r="BT378" s="21">
        <f t="shared" si="793"/>
        <v>1023.0787073913754</v>
      </c>
      <c r="BU378" s="21">
        <f t="shared" si="793"/>
        <v>1245.6275636907228</v>
      </c>
      <c r="BV378" s="21">
        <f t="shared" si="793"/>
        <v>222.5488562993477</v>
      </c>
      <c r="BW378" s="26"/>
      <c r="BX378" s="21">
        <f t="shared" si="799"/>
        <v>222.5484112016351</v>
      </c>
      <c r="BY378" s="21">
        <f t="shared" si="799"/>
        <v>572.50200922533338</v>
      </c>
      <c r="BZ378" s="1"/>
    </row>
    <row r="379" spans="1:78" s="21" customFormat="1" x14ac:dyDescent="0.2">
      <c r="A379" s="21">
        <f t="shared" si="679"/>
        <v>373</v>
      </c>
      <c r="B379" s="38" t="s">
        <v>311</v>
      </c>
      <c r="C379" s="22"/>
      <c r="D379" s="24">
        <f t="shared" si="794"/>
        <v>2085479.7003908136</v>
      </c>
      <c r="E379" s="21">
        <f t="shared" si="794"/>
        <v>2084992.831785907</v>
      </c>
      <c r="F379" s="21">
        <f t="shared" si="794"/>
        <v>2084506.0707190291</v>
      </c>
      <c r="G379" s="21">
        <f t="shared" si="794"/>
        <v>2101169.8140412299</v>
      </c>
      <c r="H379" s="21">
        <f t="shared" si="794"/>
        <v>2100682.5225630486</v>
      </c>
      <c r="I379" s="21">
        <f t="shared" si="794"/>
        <v>2100195.316931501</v>
      </c>
      <c r="J379" s="21">
        <f t="shared" si="794"/>
        <v>2116823.0367253558</v>
      </c>
      <c r="K379" s="21">
        <f t="shared" si="794"/>
        <v>2116397.8366849069</v>
      </c>
      <c r="L379" s="21">
        <f t="shared" si="794"/>
        <v>2115972.7450316716</v>
      </c>
      <c r="M379" s="21">
        <f t="shared" si="794"/>
        <v>2141878.9090125426</v>
      </c>
      <c r="N379" s="21">
        <f t="shared" si="794"/>
        <v>2141452.8926025666</v>
      </c>
      <c r="O379" s="21">
        <f t="shared" si="794"/>
        <v>2141026.9871598361</v>
      </c>
      <c r="P379" s="21">
        <f t="shared" si="794"/>
        <v>2335624.5002243742</v>
      </c>
      <c r="R379" s="25"/>
      <c r="S379" s="4"/>
      <c r="T379" s="4"/>
      <c r="V379" s="21">
        <f t="shared" si="789"/>
        <v>38367.805022714325</v>
      </c>
      <c r="W379" s="21">
        <f t="shared" si="789"/>
        <v>47132.451389423266</v>
      </c>
      <c r="X379" s="21">
        <f t="shared" si="789"/>
        <v>8764.6463667089374</v>
      </c>
      <c r="Y379" s="26"/>
      <c r="Z379" s="21">
        <f t="shared" si="795"/>
        <v>6167.6115310821415</v>
      </c>
      <c r="AA379" s="21">
        <f t="shared" si="795"/>
        <v>3072.9489630840967</v>
      </c>
      <c r="AC379" s="24">
        <f t="shared" si="796"/>
        <v>2335624.5002243742</v>
      </c>
      <c r="AD379" s="21">
        <f t="shared" si="796"/>
        <v>2335127.0547295287</v>
      </c>
      <c r="AE379" s="21">
        <f t="shared" si="796"/>
        <v>2334629.7360668029</v>
      </c>
      <c r="AF379" s="21">
        <f t="shared" si="796"/>
        <v>2344417.954055802</v>
      </c>
      <c r="AG379" s="21">
        <f t="shared" si="796"/>
        <v>2343921.215179129</v>
      </c>
      <c r="AH379" s="21">
        <f t="shared" si="796"/>
        <v>2343424.5930029177</v>
      </c>
      <c r="AI379" s="21">
        <f t="shared" si="796"/>
        <v>2351572.6776192058</v>
      </c>
      <c r="AJ379" s="21">
        <f t="shared" si="796"/>
        <v>2351075.2609840245</v>
      </c>
      <c r="AK379" s="21">
        <f t="shared" si="796"/>
        <v>2350577.9644457558</v>
      </c>
      <c r="AL379" s="21">
        <f t="shared" si="796"/>
        <v>2365940.6674460755</v>
      </c>
      <c r="AM379" s="21">
        <f t="shared" si="796"/>
        <v>2365443.0654096887</v>
      </c>
      <c r="AN379" s="21">
        <f t="shared" si="796"/>
        <v>2364945.585431905</v>
      </c>
      <c r="AO379" s="21">
        <f t="shared" si="796"/>
        <v>2385172.022500888</v>
      </c>
      <c r="AQ379" s="25"/>
      <c r="AR379" s="4"/>
      <c r="AS379" s="4"/>
      <c r="AU379" s="21">
        <f t="shared" si="791"/>
        <v>43097.202306934028</v>
      </c>
      <c r="AV379" s="21">
        <f t="shared" si="791"/>
        <v>52539.119275817007</v>
      </c>
      <c r="AW379" s="21">
        <f t="shared" si="791"/>
        <v>9441.9169688829315</v>
      </c>
      <c r="AX379" s="26"/>
      <c r="AY379" s="21">
        <f t="shared" si="797"/>
        <v>6625.836907162683</v>
      </c>
      <c r="AZ379" s="21">
        <f t="shared" si="797"/>
        <v>9457.735219069069</v>
      </c>
      <c r="BA379" s="1"/>
      <c r="BB379" s="24">
        <f t="shared" si="798"/>
        <v>2385172.022500888</v>
      </c>
      <c r="BC379" s="21">
        <f t="shared" si="798"/>
        <v>2384676.1866439031</v>
      </c>
      <c r="BD379" s="21">
        <f t="shared" si="798"/>
        <v>2384177.9272368252</v>
      </c>
      <c r="BE379" s="21">
        <f t="shared" si="798"/>
        <v>2391436.6052577943</v>
      </c>
      <c r="BF379" s="21">
        <f t="shared" si="798"/>
        <v>2390939.5038302774</v>
      </c>
      <c r="BG379" s="21">
        <f t="shared" si="798"/>
        <v>2390442.4693010584</v>
      </c>
      <c r="BH379" s="21">
        <f t="shared" si="798"/>
        <v>2395702.3223448656</v>
      </c>
      <c r="BI379" s="21">
        <f t="shared" si="798"/>
        <v>2395202.0643172646</v>
      </c>
      <c r="BJ379" s="21">
        <f t="shared" si="798"/>
        <v>2394701.3830603058</v>
      </c>
      <c r="BK379" s="21">
        <f t="shared" si="798"/>
        <v>2405513.4254580033</v>
      </c>
      <c r="BL379" s="21">
        <f t="shared" si="798"/>
        <v>2405012.9521097592</v>
      </c>
      <c r="BM379" s="21">
        <f t="shared" si="798"/>
        <v>2404511.4728139755</v>
      </c>
      <c r="BN379" s="21">
        <f t="shared" si="798"/>
        <v>2462814.6175760594</v>
      </c>
      <c r="BP379" s="25"/>
      <c r="BQ379" s="4"/>
      <c r="BR379" s="4"/>
      <c r="BT379" s="21">
        <f t="shared" si="793"/>
        <v>43997.571690291443</v>
      </c>
      <c r="BU379" s="21">
        <f t="shared" si="793"/>
        <v>53568.246176331042</v>
      </c>
      <c r="BV379" s="21">
        <f t="shared" si="793"/>
        <v>9570.6744860395756</v>
      </c>
      <c r="BW379" s="26"/>
      <c r="BX379" s="21">
        <f t="shared" si="799"/>
        <v>6692.1792862693364</v>
      </c>
      <c r="BY379" s="21">
        <f t="shared" si="799"/>
        <v>16072.964386393323</v>
      </c>
      <c r="BZ379" s="1"/>
    </row>
    <row r="380" spans="1:78" s="21" customFormat="1" x14ac:dyDescent="0.2">
      <c r="A380" s="21">
        <f t="shared" si="679"/>
        <v>374</v>
      </c>
      <c r="B380" s="40" t="s">
        <v>318</v>
      </c>
      <c r="C380" s="22"/>
      <c r="D380" s="27">
        <f>SUM(D375:D379)</f>
        <v>2285938.5062486976</v>
      </c>
      <c r="E380" s="28">
        <f t="shared" ref="E380:P380" si="800">SUM(E375:E379)</f>
        <v>2285361.2335095848</v>
      </c>
      <c r="F380" s="28">
        <f t="shared" si="800"/>
        <v>2284784.102801634</v>
      </c>
      <c r="G380" s="28">
        <f t="shared" si="800"/>
        <v>2301193.2983519696</v>
      </c>
      <c r="H380" s="28">
        <f t="shared" si="800"/>
        <v>2300616.4782365542</v>
      </c>
      <c r="I380" s="28">
        <f t="shared" si="800"/>
        <v>2300039.778091806</v>
      </c>
      <c r="J380" s="28">
        <f t="shared" si="800"/>
        <v>2316422.2797487178</v>
      </c>
      <c r="K380" s="28">
        <f t="shared" si="800"/>
        <v>2315908.3710820898</v>
      </c>
      <c r="L380" s="28">
        <f t="shared" si="800"/>
        <v>2315394.6089420738</v>
      </c>
      <c r="M380" s="28">
        <f t="shared" si="800"/>
        <v>2340975.8329066825</v>
      </c>
      <c r="N380" s="28">
        <f t="shared" si="800"/>
        <v>2340462.3654052983</v>
      </c>
      <c r="O380" s="28">
        <f t="shared" si="800"/>
        <v>2339949.046020105</v>
      </c>
      <c r="P380" s="28">
        <f t="shared" si="800"/>
        <v>2532947.965158137</v>
      </c>
      <c r="R380" s="4"/>
      <c r="S380" s="4"/>
      <c r="T380" s="4"/>
      <c r="V380" s="28">
        <f t="shared" ref="V380:W380" si="801">SUM(V375:V379)</f>
        <v>41997.646286462477</v>
      </c>
      <c r="W380" s="28">
        <f t="shared" si="801"/>
        <v>51591.526057425857</v>
      </c>
      <c r="X380" s="28">
        <f>SUM(X375:X379)</f>
        <v>9593.87977096338</v>
      </c>
      <c r="Y380" s="26"/>
      <c r="Z380" s="28">
        <f>SUM(Z375:Z379)</f>
        <v>6990.7564368585845</v>
      </c>
      <c r="AA380" s="28">
        <f>SUM(AA375:AA379)</f>
        <v>3485.6979670069595</v>
      </c>
      <c r="AC380" s="27">
        <f>SUM(AC375:AC379)</f>
        <v>2532947.965158137</v>
      </c>
      <c r="AD380" s="28">
        <f t="shared" ref="AD380:AO380" si="802">SUM(AD375:AD379)</f>
        <v>2532370.7583600124</v>
      </c>
      <c r="AE380" s="28">
        <f t="shared" si="802"/>
        <v>2531793.705393814</v>
      </c>
      <c r="AF380" s="28">
        <f t="shared" si="802"/>
        <v>2541427.8157118703</v>
      </c>
      <c r="AG380" s="28">
        <f t="shared" si="802"/>
        <v>2540851.7547078021</v>
      </c>
      <c r="AH380" s="28">
        <f t="shared" si="802"/>
        <v>2540275.837289521</v>
      </c>
      <c r="AI380" s="28">
        <f t="shared" si="802"/>
        <v>2548283.5234742467</v>
      </c>
      <c r="AJ380" s="28">
        <f t="shared" si="802"/>
        <v>2547707.1725772889</v>
      </c>
      <c r="AK380" s="28">
        <f t="shared" si="802"/>
        <v>2547130.9683904471</v>
      </c>
      <c r="AL380" s="28">
        <f t="shared" si="802"/>
        <v>2562305.4234521077</v>
      </c>
      <c r="AM380" s="28">
        <f t="shared" si="802"/>
        <v>2561729.5142729026</v>
      </c>
      <c r="AN380" s="28">
        <f t="shared" si="802"/>
        <v>2561153.7533953809</v>
      </c>
      <c r="AO380" s="28">
        <f t="shared" si="802"/>
        <v>2581255.6078257882</v>
      </c>
      <c r="AQ380" s="4"/>
      <c r="AR380" s="4"/>
      <c r="AS380" s="4"/>
      <c r="AU380" s="28">
        <f t="shared" ref="AU380:AV380" si="803">SUM(AU375:AU379)</f>
        <v>46707.561096896563</v>
      </c>
      <c r="AV380" s="28">
        <f t="shared" si="803"/>
        <v>56940.460279064915</v>
      </c>
      <c r="AW380" s="28">
        <f>SUM(AW375:AW379)</f>
        <v>10232.899182168305</v>
      </c>
      <c r="AX380" s="26"/>
      <c r="AY380" s="28">
        <f>SUM(AY375:AY379)</f>
        <v>7411.0446789120515</v>
      </c>
      <c r="AZ380" s="28">
        <f>SUM(AZ375:AZ379)</f>
        <v>10674.155956763234</v>
      </c>
      <c r="BA380" s="1"/>
      <c r="BB380" s="28">
        <f>SUM(BB375:BB379)</f>
        <v>2581255.6078257882</v>
      </c>
      <c r="BC380" s="28">
        <f t="shared" ref="BC380:BN380" si="804">SUM(BC375:BC379)</f>
        <v>2580699.3216765523</v>
      </c>
      <c r="BD380" s="28">
        <f t="shared" si="804"/>
        <v>2580129.0164942672</v>
      </c>
      <c r="BE380" s="28">
        <f t="shared" si="804"/>
        <v>2587243.2580008865</v>
      </c>
      <c r="BF380" s="28">
        <f t="shared" si="804"/>
        <v>2586679.5347697777</v>
      </c>
      <c r="BG380" s="28">
        <f t="shared" si="804"/>
        <v>2586115.6154169198</v>
      </c>
      <c r="BH380" s="28">
        <f t="shared" si="804"/>
        <v>2591274.7581101875</v>
      </c>
      <c r="BI380" s="28">
        <f t="shared" si="804"/>
        <v>2590693.4206196484</v>
      </c>
      <c r="BJ380" s="28">
        <f t="shared" si="804"/>
        <v>2590109.3573001679</v>
      </c>
      <c r="BK380" s="28">
        <f t="shared" si="804"/>
        <v>2600776.9602422179</v>
      </c>
      <c r="BL380" s="28">
        <f t="shared" si="804"/>
        <v>2600195.1419154862</v>
      </c>
      <c r="BM380" s="28">
        <f t="shared" si="804"/>
        <v>2599607.6624022974</v>
      </c>
      <c r="BN380" s="28">
        <f t="shared" si="804"/>
        <v>2662641.38196625</v>
      </c>
      <c r="BP380" s="4"/>
      <c r="BQ380" s="4"/>
      <c r="BR380" s="4"/>
      <c r="BT380" s="28">
        <f t="shared" ref="BT380:BU380" si="805">SUM(BT375:BT379)</f>
        <v>47592.557625992915</v>
      </c>
      <c r="BU380" s="28">
        <f t="shared" si="805"/>
        <v>57945.244290198723</v>
      </c>
      <c r="BV380" s="28">
        <f>SUM(BV375:BV379)</f>
        <v>10352.686664205788</v>
      </c>
      <c r="BW380" s="26"/>
      <c r="BX380" s="28">
        <f>SUM(BX375:BX379)</f>
        <v>7468.7773601521149</v>
      </c>
      <c r="BY380" s="28">
        <f>SUM(BY375:BY379)</f>
        <v>18070.749745802565</v>
      </c>
      <c r="BZ380" s="1"/>
    </row>
    <row r="381" spans="1:78" s="21" customFormat="1" x14ac:dyDescent="0.2">
      <c r="A381" s="21">
        <f t="shared" si="679"/>
        <v>375</v>
      </c>
      <c r="B381" s="1"/>
      <c r="C381" s="22"/>
      <c r="D381" s="24"/>
      <c r="R381" s="25"/>
      <c r="S381" s="4"/>
      <c r="T381" s="4"/>
      <c r="Y381" s="26"/>
      <c r="AC381" s="24"/>
      <c r="AQ381" s="25"/>
      <c r="AR381" s="4"/>
      <c r="AS381" s="4"/>
      <c r="AX381" s="26"/>
      <c r="BA381" s="1"/>
      <c r="BB381" s="24"/>
      <c r="BP381" s="25"/>
      <c r="BQ381" s="4"/>
      <c r="BR381" s="4"/>
      <c r="BW381" s="26"/>
      <c r="BZ381" s="1"/>
    </row>
    <row r="382" spans="1:78" s="21" customFormat="1" x14ac:dyDescent="0.2">
      <c r="A382" s="21">
        <f t="shared" si="679"/>
        <v>376</v>
      </c>
      <c r="B382" s="38" t="s">
        <v>319</v>
      </c>
      <c r="C382" s="22"/>
      <c r="D382" s="24">
        <v>81443.649999999994</v>
      </c>
      <c r="E382" s="21">
        <v>81443.649999999994</v>
      </c>
      <c r="F382" s="21">
        <v>81443.649999999994</v>
      </c>
      <c r="G382" s="21">
        <v>81443.649999999994</v>
      </c>
      <c r="H382" s="21">
        <v>81443.649999999994</v>
      </c>
      <c r="I382" s="21">
        <v>81443.649999999994</v>
      </c>
      <c r="J382" s="21">
        <v>81443.649999999994</v>
      </c>
      <c r="K382" s="21">
        <v>81443.649999999994</v>
      </c>
      <c r="L382" s="21">
        <v>81443.649999999994</v>
      </c>
      <c r="M382" s="21">
        <v>81443.649999999994</v>
      </c>
      <c r="N382" s="21">
        <v>81443.649999999994</v>
      </c>
      <c r="O382" s="21">
        <v>81443.649999999994</v>
      </c>
      <c r="P382" s="21">
        <v>81443.649999999994</v>
      </c>
      <c r="R382" s="25">
        <v>1.316451612903226E-2</v>
      </c>
      <c r="S382" s="4">
        <v>2.23E-2</v>
      </c>
      <c r="T382" s="4">
        <f t="shared" ref="T382:T383" si="806">+S382-R382</f>
        <v>9.1354838709677404E-3</v>
      </c>
      <c r="V382" s="21" cm="1">
        <f t="array" ref="V382">SUMPRODUCT(D382:O382*R382/12)</f>
        <v>1072.1662440322582</v>
      </c>
      <c r="W382" s="21" cm="1">
        <f t="array" ref="W382">SUMPRODUCT(D382:O382*S382/12)</f>
        <v>1816.193395</v>
      </c>
      <c r="X382" s="21">
        <f>+W382-V382</f>
        <v>744.02715096774182</v>
      </c>
      <c r="Y382" s="26">
        <v>0.70369199999999998</v>
      </c>
      <c r="Z382" s="21">
        <f>+Y382*X382</f>
        <v>523.56595391879216</v>
      </c>
      <c r="AA382" s="21">
        <f>(D382*T382*12+E382*T382*11+F382*T382*10+G382*T382*9+H382*T382*8+I382*T382*7+J382*T382*6+K382*T382*5+L382*T382*4+M382*T382*3+N382*T382*2+O382*T382*1)/12/13*Y382</f>
        <v>261.78297695939602</v>
      </c>
      <c r="AC382" s="24">
        <v>81443.649999999994</v>
      </c>
      <c r="AD382" s="21">
        <v>81443.649999999994</v>
      </c>
      <c r="AE382" s="21">
        <v>81443.649999999994</v>
      </c>
      <c r="AF382" s="21">
        <v>81443.649999999994</v>
      </c>
      <c r="AG382" s="21">
        <v>81443.649999999994</v>
      </c>
      <c r="AH382" s="21">
        <v>81443.649999999994</v>
      </c>
      <c r="AI382" s="21">
        <v>81443.649999999994</v>
      </c>
      <c r="AJ382" s="21">
        <v>81443.649999999994</v>
      </c>
      <c r="AK382" s="21">
        <v>81443.649999999994</v>
      </c>
      <c r="AL382" s="21">
        <v>81443.649999999994</v>
      </c>
      <c r="AM382" s="21">
        <v>81443.649999999994</v>
      </c>
      <c r="AN382" s="21">
        <v>81443.649999999994</v>
      </c>
      <c r="AO382" s="21">
        <v>81443.649999999994</v>
      </c>
      <c r="AQ382" s="25">
        <v>1.316451612903226E-2</v>
      </c>
      <c r="AR382" s="4">
        <v>2.23E-2</v>
      </c>
      <c r="AS382" s="4">
        <f t="shared" ref="AS382:AS383" si="807">+AR382-AQ382</f>
        <v>9.1354838709677404E-3</v>
      </c>
      <c r="AU382" s="21" cm="1">
        <f t="array" ref="AU382">SUMPRODUCT(AC382:AN382*AQ382/12)</f>
        <v>1072.1662440322582</v>
      </c>
      <c r="AV382" s="21" cm="1">
        <f t="array" ref="AV382">SUMPRODUCT(AC382:AN382*AR382/12)</f>
        <v>1816.193395</v>
      </c>
      <c r="AW382" s="21">
        <f>+AV382-AU382</f>
        <v>744.02715096774182</v>
      </c>
      <c r="AX382" s="26">
        <v>0.70174700000000001</v>
      </c>
      <c r="AY382" s="21">
        <f>+AX382*AW382</f>
        <v>522.11882111015996</v>
      </c>
      <c r="AZ382" s="21">
        <f t="shared" ref="AZ382:AZ383" si="808">(AC382*AS382*12+AD382*AS382*11+AE382*AS382*10+AF382*AS382*9+AG382*AS382*8+AH382*AS382*7+AI382*AS382*6+AJ382*AS382*5+AK382*AS382*4+AL382*AS382*3+AM382*AS382*2+AN382*AS382*1)/12/13*AX382+X382*AX382</f>
        <v>783.17823166523988</v>
      </c>
      <c r="BA382" s="1"/>
      <c r="BB382" s="24">
        <v>81443.649999999994</v>
      </c>
      <c r="BC382" s="21">
        <v>81443.649999999994</v>
      </c>
      <c r="BD382" s="21">
        <v>81443.649999999994</v>
      </c>
      <c r="BE382" s="21">
        <v>81443.649999999994</v>
      </c>
      <c r="BF382" s="21">
        <v>81443.649999999994</v>
      </c>
      <c r="BG382" s="21">
        <v>81443.649999999994</v>
      </c>
      <c r="BH382" s="21">
        <v>81443.649999999994</v>
      </c>
      <c r="BI382" s="21">
        <v>81443.649999999994</v>
      </c>
      <c r="BJ382" s="21">
        <v>81443.649999999994</v>
      </c>
      <c r="BK382" s="21">
        <v>81443.649999999994</v>
      </c>
      <c r="BL382" s="21">
        <v>81443.649999999994</v>
      </c>
      <c r="BM382" s="21">
        <v>81443.649999999994</v>
      </c>
      <c r="BN382" s="21">
        <v>81443.649999999994</v>
      </c>
      <c r="BP382" s="25">
        <v>1.316451612903226E-2</v>
      </c>
      <c r="BQ382" s="4">
        <v>2.23E-2</v>
      </c>
      <c r="BR382" s="4">
        <f t="shared" ref="BR382:BR383" si="809">+BQ382-BP382</f>
        <v>9.1354838709677404E-3</v>
      </c>
      <c r="BT382" s="21" cm="1">
        <f t="array" ref="BT382">SUMPRODUCT(BB382:BM382*BP382/12)</f>
        <v>1072.1662440322582</v>
      </c>
      <c r="BU382" s="21" cm="1">
        <f t="array" ref="BU382">SUMPRODUCT(BB382:BM382*BQ382/12)</f>
        <v>1816.193395</v>
      </c>
      <c r="BV382" s="21">
        <f>+BU382-BT382</f>
        <v>744.02715096774182</v>
      </c>
      <c r="BW382" s="26">
        <v>0.69923800000000003</v>
      </c>
      <c r="BX382" s="21">
        <f>+BW382*BV382</f>
        <v>520.25205698838192</v>
      </c>
      <c r="BY382" s="21">
        <f t="shared" ref="BY382:BY383" si="810">(BB382*BR382*12+BC382*BR382*11+BD382*BR382*10+BE382*BR382*9+BF382*BR382*8+BG382*BR382*7+BH382*BR382*6+BI382*BR382*5+BJ382*BR382*4+BK382*BR382*3+BL382*BR382*2+BM382*BR382*1)/12/13*BW382+(AW382*BW382)+(X382*BW382)</f>
        <v>1300.6301424709548</v>
      </c>
      <c r="BZ382" s="1"/>
    </row>
    <row r="383" spans="1:78" s="21" customFormat="1" x14ac:dyDescent="0.2">
      <c r="A383" s="21">
        <f t="shared" si="679"/>
        <v>377</v>
      </c>
      <c r="B383" s="38" t="s">
        <v>320</v>
      </c>
      <c r="C383" s="22"/>
      <c r="D383" s="24">
        <v>-1883.1764999999996</v>
      </c>
      <c r="E383" s="21">
        <v>-1883.1764999999996</v>
      </c>
      <c r="F383" s="21">
        <v>-1883.1764999999996</v>
      </c>
      <c r="G383" s="21">
        <v>-1883.1764999999996</v>
      </c>
      <c r="H383" s="21">
        <v>-1883.1764999999996</v>
      </c>
      <c r="I383" s="21">
        <v>-1883.1764999999996</v>
      </c>
      <c r="J383" s="21">
        <v>-1883.1764999999996</v>
      </c>
      <c r="K383" s="21">
        <v>-1883.1764999999996</v>
      </c>
      <c r="L383" s="21">
        <v>-1883.1764999999996</v>
      </c>
      <c r="M383" s="21">
        <v>-1883.1764999999996</v>
      </c>
      <c r="N383" s="21">
        <v>-1883.1764999999996</v>
      </c>
      <c r="O383" s="21">
        <v>-1883.1764999999996</v>
      </c>
      <c r="P383" s="21">
        <v>-1883.1764999999996</v>
      </c>
      <c r="R383" s="25">
        <v>1.316451612903226E-2</v>
      </c>
      <c r="S383" s="4">
        <v>2.23E-2</v>
      </c>
      <c r="T383" s="4">
        <f t="shared" si="806"/>
        <v>9.1354838709677404E-3</v>
      </c>
      <c r="V383" s="21" cm="1">
        <f t="array" ref="V383">SUMPRODUCT(D383:O383*R383/12)</f>
        <v>-24.791107408064516</v>
      </c>
      <c r="W383" s="21" cm="1">
        <f t="array" ref="W383">SUMPRODUCT(D383:O383*S383/12)</f>
        <v>-41.994835950000002</v>
      </c>
      <c r="X383" s="21">
        <f>+W383-V383</f>
        <v>-17.203728541935487</v>
      </c>
      <c r="Y383" s="26">
        <v>0.70369199999999998</v>
      </c>
      <c r="Z383" s="21">
        <f>+Y383*X383</f>
        <v>-12.106126145131666</v>
      </c>
      <c r="AA383" s="21">
        <f>(D383*T383*12+E383*T383*11+F383*T383*10+G383*T383*9+H383*T383*8+I383*T383*7+J383*T383*6+K383*T383*5+L383*T383*4+M383*T383*3+N383*T383*2+O383*T383*1)/12/13*Y383</f>
        <v>-6.0530630725658305</v>
      </c>
      <c r="AC383" s="24">
        <v>-1883.1764999999996</v>
      </c>
      <c r="AD383" s="21">
        <v>-1883.1764999999996</v>
      </c>
      <c r="AE383" s="21">
        <v>-1883.1764999999996</v>
      </c>
      <c r="AF383" s="21">
        <v>-1883.1764999999996</v>
      </c>
      <c r="AG383" s="21">
        <v>-1883.1764999999996</v>
      </c>
      <c r="AH383" s="21">
        <v>-1883.1764999999996</v>
      </c>
      <c r="AI383" s="21">
        <v>-1883.1764999999996</v>
      </c>
      <c r="AJ383" s="21">
        <v>-1883.1764999999996</v>
      </c>
      <c r="AK383" s="21">
        <v>-1883.1764999999996</v>
      </c>
      <c r="AL383" s="21">
        <v>-1883.1764999999996</v>
      </c>
      <c r="AM383" s="21">
        <v>-1883.1764999999996</v>
      </c>
      <c r="AN383" s="21">
        <v>-1883.1764999999996</v>
      </c>
      <c r="AO383" s="21">
        <v>-1883.1764999999996</v>
      </c>
      <c r="AQ383" s="25">
        <v>1.316451612903226E-2</v>
      </c>
      <c r="AR383" s="4">
        <v>2.23E-2</v>
      </c>
      <c r="AS383" s="4">
        <f t="shared" si="807"/>
        <v>9.1354838709677404E-3</v>
      </c>
      <c r="AU383" s="21" cm="1">
        <f t="array" ref="AU383">SUMPRODUCT(AC383:AN383*AQ383/12)</f>
        <v>-24.791107408064516</v>
      </c>
      <c r="AV383" s="21" cm="1">
        <f t="array" ref="AV383">SUMPRODUCT(AC383:AN383*AR383/12)</f>
        <v>-41.994835950000002</v>
      </c>
      <c r="AW383" s="21">
        <f>+AV383-AU383</f>
        <v>-17.203728541935487</v>
      </c>
      <c r="AX383" s="26">
        <v>0.70174700000000001</v>
      </c>
      <c r="AY383" s="21">
        <f>+AX383*AW383</f>
        <v>-12.072664893117603</v>
      </c>
      <c r="AZ383" s="21">
        <f t="shared" si="808"/>
        <v>-18.108997339676399</v>
      </c>
      <c r="BA383" s="1"/>
      <c r="BB383" s="24">
        <v>-1883.1764999999996</v>
      </c>
      <c r="BC383" s="21">
        <v>-1883.1764999999996</v>
      </c>
      <c r="BD383" s="21">
        <v>-1883.1764999999996</v>
      </c>
      <c r="BE383" s="21">
        <v>-1883.1764999999996</v>
      </c>
      <c r="BF383" s="21">
        <v>-1883.1764999999996</v>
      </c>
      <c r="BG383" s="21">
        <v>-1883.1764999999996</v>
      </c>
      <c r="BH383" s="21">
        <v>-1883.1764999999996</v>
      </c>
      <c r="BI383" s="21">
        <v>-1883.1764999999996</v>
      </c>
      <c r="BJ383" s="21">
        <v>-1883.1764999999996</v>
      </c>
      <c r="BK383" s="21">
        <v>-1883.1764999999996</v>
      </c>
      <c r="BL383" s="21">
        <v>-1883.1764999999996</v>
      </c>
      <c r="BM383" s="21">
        <v>-1883.1764999999996</v>
      </c>
      <c r="BN383" s="21">
        <v>-1883.1764999999996</v>
      </c>
      <c r="BP383" s="25">
        <v>1.316451612903226E-2</v>
      </c>
      <c r="BQ383" s="4">
        <v>2.23E-2</v>
      </c>
      <c r="BR383" s="4">
        <f t="shared" si="809"/>
        <v>9.1354838709677404E-3</v>
      </c>
      <c r="BT383" s="21" cm="1">
        <f t="array" ref="BT383">SUMPRODUCT(BB383:BM383*BP383/12)</f>
        <v>-24.791107408064516</v>
      </c>
      <c r="BU383" s="21" cm="1">
        <f t="array" ref="BU383">SUMPRODUCT(BB383:BM383*BQ383/12)</f>
        <v>-41.994835950000002</v>
      </c>
      <c r="BV383" s="21">
        <f>+BU383-BT383</f>
        <v>-17.203728541935487</v>
      </c>
      <c r="BW383" s="26">
        <v>0.69923800000000003</v>
      </c>
      <c r="BX383" s="21">
        <f>+BW383*BV383</f>
        <v>-12.029500738205886</v>
      </c>
      <c r="BY383" s="21">
        <f t="shared" si="810"/>
        <v>-30.073751845514714</v>
      </c>
      <c r="BZ383" s="1"/>
    </row>
    <row r="384" spans="1:78" s="21" customFormat="1" x14ac:dyDescent="0.2">
      <c r="A384" s="21">
        <f t="shared" si="679"/>
        <v>378</v>
      </c>
      <c r="B384" s="40" t="s">
        <v>321</v>
      </c>
      <c r="C384" s="22"/>
      <c r="D384" s="27">
        <f>SUBTOTAL(9,D382:D383)</f>
        <v>79560.473499999993</v>
      </c>
      <c r="E384" s="28">
        <f t="shared" ref="E384:P384" si="811">SUBTOTAL(9,E382:E383)</f>
        <v>79560.473499999993</v>
      </c>
      <c r="F384" s="28">
        <f t="shared" si="811"/>
        <v>79560.473499999993</v>
      </c>
      <c r="G384" s="28">
        <f t="shared" si="811"/>
        <v>79560.473499999993</v>
      </c>
      <c r="H384" s="28">
        <f t="shared" si="811"/>
        <v>79560.473499999993</v>
      </c>
      <c r="I384" s="28">
        <f t="shared" si="811"/>
        <v>79560.473499999993</v>
      </c>
      <c r="J384" s="28">
        <f t="shared" si="811"/>
        <v>79560.473499999993</v>
      </c>
      <c r="K384" s="28">
        <f t="shared" si="811"/>
        <v>79560.473499999993</v>
      </c>
      <c r="L384" s="28">
        <f t="shared" si="811"/>
        <v>79560.473499999993</v>
      </c>
      <c r="M384" s="28">
        <f t="shared" si="811"/>
        <v>79560.473499999993</v>
      </c>
      <c r="N384" s="28">
        <f t="shared" si="811"/>
        <v>79560.473499999993</v>
      </c>
      <c r="O384" s="28">
        <f t="shared" si="811"/>
        <v>79560.473499999993</v>
      </c>
      <c r="P384" s="28">
        <f t="shared" si="811"/>
        <v>79560.473499999993</v>
      </c>
      <c r="R384" s="4"/>
      <c r="S384" s="4"/>
      <c r="T384" s="4"/>
      <c r="V384" s="28">
        <f t="shared" ref="V384:X384" si="812">SUBTOTAL(9,V382:V383)</f>
        <v>1047.3751366241936</v>
      </c>
      <c r="W384" s="28">
        <f t="shared" si="812"/>
        <v>1774.1985590500001</v>
      </c>
      <c r="X384" s="28">
        <f t="shared" si="812"/>
        <v>726.82342242580637</v>
      </c>
      <c r="Y384" s="26"/>
      <c r="Z384" s="28">
        <f>SUBTOTAL(9,Z382:Z383)</f>
        <v>511.45982777366049</v>
      </c>
      <c r="AA384" s="28">
        <f>SUBTOTAL(9,AA382:AA383)</f>
        <v>255.72991388683019</v>
      </c>
      <c r="AC384" s="27">
        <f>SUBTOTAL(9,AC382:AC383)</f>
        <v>79560.473499999993</v>
      </c>
      <c r="AD384" s="28">
        <f t="shared" ref="AD384:AO384" si="813">SUBTOTAL(9,AD382:AD383)</f>
        <v>79560.473499999993</v>
      </c>
      <c r="AE384" s="28">
        <f t="shared" si="813"/>
        <v>79560.473499999993</v>
      </c>
      <c r="AF384" s="28">
        <f t="shared" si="813"/>
        <v>79560.473499999993</v>
      </c>
      <c r="AG384" s="28">
        <f t="shared" si="813"/>
        <v>79560.473499999993</v>
      </c>
      <c r="AH384" s="28">
        <f t="shared" si="813"/>
        <v>79560.473499999993</v>
      </c>
      <c r="AI384" s="28">
        <f t="shared" si="813"/>
        <v>79560.473499999993</v>
      </c>
      <c r="AJ384" s="28">
        <f t="shared" si="813"/>
        <v>79560.473499999993</v>
      </c>
      <c r="AK384" s="28">
        <f t="shared" si="813"/>
        <v>79560.473499999993</v>
      </c>
      <c r="AL384" s="28">
        <f t="shared" si="813"/>
        <v>79560.473499999993</v>
      </c>
      <c r="AM384" s="28">
        <f t="shared" si="813"/>
        <v>79560.473499999993</v>
      </c>
      <c r="AN384" s="28">
        <f t="shared" si="813"/>
        <v>79560.473499999993</v>
      </c>
      <c r="AO384" s="28">
        <f t="shared" si="813"/>
        <v>79560.473499999993</v>
      </c>
      <c r="AQ384" s="4"/>
      <c r="AR384" s="4"/>
      <c r="AS384" s="4"/>
      <c r="AU384" s="28">
        <f t="shared" ref="AU384:AW384" si="814">SUBTOTAL(9,AU382:AU383)</f>
        <v>1047.3751366241936</v>
      </c>
      <c r="AV384" s="28">
        <f t="shared" si="814"/>
        <v>1774.1985590500001</v>
      </c>
      <c r="AW384" s="28">
        <f t="shared" si="814"/>
        <v>726.82342242580637</v>
      </c>
      <c r="AX384" s="26"/>
      <c r="AY384" s="28">
        <f>SUBTOTAL(9,AY382:AY383)</f>
        <v>510.04615621704238</v>
      </c>
      <c r="AZ384" s="28">
        <f>SUBTOTAL(9,AZ382:AZ383)</f>
        <v>765.06923432556346</v>
      </c>
      <c r="BA384" s="1"/>
      <c r="BB384" s="28">
        <f>SUBTOTAL(9,BB382:BB383)</f>
        <v>79560.473499999993</v>
      </c>
      <c r="BC384" s="28">
        <f t="shared" ref="BC384:BN384" si="815">SUBTOTAL(9,BC382:BC383)</f>
        <v>79560.473499999993</v>
      </c>
      <c r="BD384" s="28">
        <f t="shared" si="815"/>
        <v>79560.473499999993</v>
      </c>
      <c r="BE384" s="28">
        <f t="shared" si="815"/>
        <v>79560.473499999993</v>
      </c>
      <c r="BF384" s="28">
        <f t="shared" si="815"/>
        <v>79560.473499999993</v>
      </c>
      <c r="BG384" s="28">
        <f t="shared" si="815"/>
        <v>79560.473499999993</v>
      </c>
      <c r="BH384" s="28">
        <f t="shared" si="815"/>
        <v>79560.473499999993</v>
      </c>
      <c r="BI384" s="28">
        <f t="shared" si="815"/>
        <v>79560.473499999993</v>
      </c>
      <c r="BJ384" s="28">
        <f t="shared" si="815"/>
        <v>79560.473499999993</v>
      </c>
      <c r="BK384" s="28">
        <f t="shared" si="815"/>
        <v>79560.473499999993</v>
      </c>
      <c r="BL384" s="28">
        <f t="shared" si="815"/>
        <v>79560.473499999993</v>
      </c>
      <c r="BM384" s="28">
        <f t="shared" si="815"/>
        <v>79560.473499999993</v>
      </c>
      <c r="BN384" s="28">
        <f t="shared" si="815"/>
        <v>79560.473499999993</v>
      </c>
      <c r="BP384" s="4"/>
      <c r="BQ384" s="4"/>
      <c r="BR384" s="4"/>
      <c r="BT384" s="28">
        <f t="shared" ref="BT384:BV384" si="816">SUBTOTAL(9,BT382:BT383)</f>
        <v>1047.3751366241936</v>
      </c>
      <c r="BU384" s="28">
        <f t="shared" si="816"/>
        <v>1774.1985590500001</v>
      </c>
      <c r="BV384" s="28">
        <f t="shared" si="816"/>
        <v>726.82342242580637</v>
      </c>
      <c r="BW384" s="26"/>
      <c r="BX384" s="28">
        <f>SUBTOTAL(9,BX382:BX383)</f>
        <v>508.22255625017601</v>
      </c>
      <c r="BY384" s="28">
        <f>SUBTOTAL(9,BY382:BY383)</f>
        <v>1270.5563906254401</v>
      </c>
      <c r="BZ384" s="1"/>
    </row>
    <row r="385" spans="1:78" s="21" customFormat="1" x14ac:dyDescent="0.2">
      <c r="A385" s="21">
        <f t="shared" si="679"/>
        <v>379</v>
      </c>
      <c r="B385" s="1"/>
      <c r="C385" s="22"/>
      <c r="D385" s="24"/>
      <c r="R385" s="25"/>
      <c r="S385" s="4"/>
      <c r="T385" s="4"/>
      <c r="Y385" s="26"/>
      <c r="AC385" s="24"/>
      <c r="AQ385" s="25"/>
      <c r="AR385" s="4"/>
      <c r="AS385" s="4"/>
      <c r="AX385" s="26"/>
      <c r="BA385" s="1"/>
      <c r="BB385" s="24"/>
      <c r="BP385" s="25"/>
      <c r="BQ385" s="4"/>
      <c r="BR385" s="4"/>
      <c r="BW385" s="26"/>
      <c r="BZ385" s="1"/>
    </row>
    <row r="386" spans="1:78" s="21" customFormat="1" x14ac:dyDescent="0.2">
      <c r="A386" s="21">
        <f t="shared" si="679"/>
        <v>380</v>
      </c>
      <c r="B386" s="38" t="s">
        <v>322</v>
      </c>
      <c r="C386" s="22"/>
      <c r="D386" s="24">
        <v>2530489.7925293334</v>
      </c>
      <c r="E386" s="21">
        <v>2569219.5750125614</v>
      </c>
      <c r="F386" s="21">
        <v>2577616.2290117829</v>
      </c>
      <c r="G386" s="21">
        <v>2602135.9960249038</v>
      </c>
      <c r="H386" s="21">
        <v>2628155.5355953588</v>
      </c>
      <c r="I386" s="21">
        <v>2636143.7687289449</v>
      </c>
      <c r="J386" s="21">
        <v>2668274.9021886513</v>
      </c>
      <c r="K386" s="21">
        <v>2678016.5017442978</v>
      </c>
      <c r="L386" s="21">
        <v>2688028.2030386128</v>
      </c>
      <c r="M386" s="21">
        <v>2709367.727436868</v>
      </c>
      <c r="N386" s="21">
        <v>2719089.1030452666</v>
      </c>
      <c r="O386" s="21">
        <v>2729352.9102064595</v>
      </c>
      <c r="P386" s="21">
        <v>2750500.5603734641</v>
      </c>
      <c r="R386" s="25">
        <v>3.2600000000000004E-2</v>
      </c>
      <c r="S386" s="4">
        <v>3.0600000000000002E-2</v>
      </c>
      <c r="T386" s="4">
        <f t="shared" ref="T386:T387" si="817">+S386-R386</f>
        <v>-2.0000000000000018E-3</v>
      </c>
      <c r="V386" s="21" cm="1">
        <f t="array" ref="V386">SUMPRODUCT(D386:O386*R386/12)</f>
        <v>86215.835164396281</v>
      </c>
      <c r="W386" s="21" cm="1">
        <f t="array" ref="W386">SUMPRODUCT(D386:O386*S386/12)</f>
        <v>80926.520123635753</v>
      </c>
      <c r="X386" s="21">
        <f>+W386-V386</f>
        <v>-5289.3150407605281</v>
      </c>
      <c r="Y386" s="26">
        <v>0.70369199999999998</v>
      </c>
      <c r="Z386" s="21">
        <f>+Y386*X386</f>
        <v>-3722.0486796628575</v>
      </c>
      <c r="AA386" s="21">
        <f>(D386*T386*12+E386*T386*11+F386*T386*10+G386*T386*9+H386*T386*8+I386*T386*7+J386*T386*6+K386*T386*5+L386*T386*4+M386*T386*3+N386*T386*2+O386*T386*1)/12/13*Y386</f>
        <v>-1838.1554522700733</v>
      </c>
      <c r="AC386" s="24">
        <v>2750500.5603734641</v>
      </c>
      <c r="AD386" s="21">
        <v>2774413.4733975893</v>
      </c>
      <c r="AE386" s="21">
        <v>2782802.6312074279</v>
      </c>
      <c r="AF386" s="21">
        <v>2812393.2764573828</v>
      </c>
      <c r="AG386" s="21">
        <v>2820175.2970258961</v>
      </c>
      <c r="AH386" s="21">
        <v>2858183.9570991467</v>
      </c>
      <c r="AI386" s="21">
        <v>2882637.2563095903</v>
      </c>
      <c r="AJ386" s="21">
        <v>2968079.5870363652</v>
      </c>
      <c r="AK386" s="21">
        <v>2982089.898723993</v>
      </c>
      <c r="AL386" s="21">
        <v>3009217.6012924709</v>
      </c>
      <c r="AM386" s="21">
        <v>3022329.2391872876</v>
      </c>
      <c r="AN386" s="21">
        <v>3034566.4878851343</v>
      </c>
      <c r="AO386" s="21">
        <v>3059849.7212635744</v>
      </c>
      <c r="AQ386" s="25">
        <v>3.2600000000000004E-2</v>
      </c>
      <c r="AR386" s="4">
        <v>3.0600000000000002E-2</v>
      </c>
      <c r="AS386" s="4">
        <f t="shared" ref="AS386:AS387" si="818">+AR386-AQ386</f>
        <v>-2.0000000000000018E-3</v>
      </c>
      <c r="AU386" s="21" cm="1">
        <f t="array" ref="AU386">SUMPRODUCT(AC386:AN386*AQ386/12)</f>
        <v>94261.240839288468</v>
      </c>
      <c r="AV386" s="21" cm="1">
        <f t="array" ref="AV386">SUMPRODUCT(AC386:AN386*AR386/12)</f>
        <v>88478.342628289174</v>
      </c>
      <c r="AW386" s="21">
        <f>+AV386-AU386</f>
        <v>-5782.898210999294</v>
      </c>
      <c r="AX386" s="26">
        <v>0.70174700000000001</v>
      </c>
      <c r="AY386" s="21">
        <f>+AX386*AW386</f>
        <v>-4058.1314708741215</v>
      </c>
      <c r="AZ386" s="21">
        <f t="shared" ref="AZ386:AZ387" si="819">(AC386*AS386*12+AD386*AS386*11+AE386*AS386*10+AF386*AS386*9+AG386*AS386*8+AH386*AS386*7+AI386*AS386*6+AJ386*AS386*5+AK386*AS386*4+AL386*AS386*3+AM386*AS386*2+AN386*AS386*1)/12/13*AX386+X386*AX386</f>
        <v>-5703.681244104544</v>
      </c>
      <c r="BA386" s="1"/>
      <c r="BB386" s="24">
        <v>3059849.7212635744</v>
      </c>
      <c r="BC386" s="21">
        <v>3066825.6790331658</v>
      </c>
      <c r="BD386" s="21">
        <v>3075158.9645413132</v>
      </c>
      <c r="BE386" s="21">
        <v>3096742.2424745616</v>
      </c>
      <c r="BF386" s="21">
        <v>3104472.4343123739</v>
      </c>
      <c r="BG386" s="21">
        <v>3122895.41488792</v>
      </c>
      <c r="BH386" s="21">
        <v>3139541.972278927</v>
      </c>
      <c r="BI386" s="21">
        <v>3240848.7653163918</v>
      </c>
      <c r="BJ386" s="21">
        <v>3254102.9605165399</v>
      </c>
      <c r="BK386" s="21">
        <v>3280834.5212291135</v>
      </c>
      <c r="BL386" s="21">
        <v>3323435.3205019305</v>
      </c>
      <c r="BM386" s="21">
        <v>3338210.0779679893</v>
      </c>
      <c r="BN386" s="21">
        <v>3362219.1991884247</v>
      </c>
      <c r="BP386" s="25">
        <v>3.2600000000000004E-2</v>
      </c>
      <c r="BQ386" s="4">
        <v>3.0600000000000002E-2</v>
      </c>
      <c r="BR386" s="4">
        <f t="shared" ref="BR386:BR387" si="820">+BQ386-BP386</f>
        <v>-2.0000000000000018E-3</v>
      </c>
      <c r="BT386" s="21" cm="1">
        <f t="array" ref="BT386">SUMPRODUCT(BB386:BM386*BP386/12)</f>
        <v>103512.92743524634</v>
      </c>
      <c r="BU386" s="21" cm="1">
        <f t="array" ref="BU386">SUMPRODUCT(BB386:BM386*BQ386/12)</f>
        <v>97162.441089525688</v>
      </c>
      <c r="BV386" s="21">
        <f>+BU386-BT386</f>
        <v>-6350.486345720652</v>
      </c>
      <c r="BW386" s="26">
        <v>0.69923800000000003</v>
      </c>
      <c r="BX386" s="21">
        <f>+BW386*BV386</f>
        <v>-4440.5013714090173</v>
      </c>
      <c r="BY386" s="21">
        <f t="shared" ref="BY386:BY387" si="821">(BB386*BR386*12+BC386*BR386*11+BD386*BR386*10+BE386*BR386*9+BF386*BR386*8+BG386*BR386*7+BH386*BR386*6+BI386*BR386*5+BJ386*BR386*4+BK386*BR386*3+BL386*BR386*2+BM386*BR386*1)/12/13*BW386+(AW386*BW386)+(X386*BW386)</f>
        <v>-9926.3980828108415</v>
      </c>
      <c r="BZ386" s="1"/>
    </row>
    <row r="387" spans="1:78" s="21" customFormat="1" x14ac:dyDescent="0.2">
      <c r="A387" s="21">
        <f t="shared" si="679"/>
        <v>381</v>
      </c>
      <c r="B387" s="38" t="s">
        <v>323</v>
      </c>
      <c r="C387" s="22"/>
      <c r="D387" s="24">
        <v>-299876.036305652</v>
      </c>
      <c r="E387" s="21">
        <v>-307600.40890550101</v>
      </c>
      <c r="F387" s="21">
        <v>-316827.72999486956</v>
      </c>
      <c r="G387" s="21">
        <v>-328845.50350006064</v>
      </c>
      <c r="H387" s="21">
        <v>-337405.02808374842</v>
      </c>
      <c r="I387" s="21">
        <v>-346000.78617386316</v>
      </c>
      <c r="J387" s="21">
        <v>-354180.40069161134</v>
      </c>
      <c r="K387" s="21">
        <v>-364655.57152431615</v>
      </c>
      <c r="L387" s="21">
        <v>-375435.59420654911</v>
      </c>
      <c r="M387" s="21">
        <v>-384904.1886948988</v>
      </c>
      <c r="N387" s="21">
        <v>-395477.31917861314</v>
      </c>
      <c r="O387" s="21">
        <v>-406666.96923145646</v>
      </c>
      <c r="P387" s="21">
        <v>-419154.33174765197</v>
      </c>
      <c r="R387" s="25">
        <v>3.2600000000000004E-2</v>
      </c>
      <c r="S387" s="4">
        <v>3.0600000000000002E-2</v>
      </c>
      <c r="T387" s="4">
        <f t="shared" si="817"/>
        <v>-2.0000000000000018E-3</v>
      </c>
      <c r="V387" s="21" cm="1">
        <f t="array" ref="V387">SUMPRODUCT(D387:O387*R387/12)</f>
        <v>-11458.561874134264</v>
      </c>
      <c r="W387" s="21" cm="1">
        <f t="array" ref="W387">SUMPRODUCT(D387:O387*S387/12)</f>
        <v>-10755.582618052405</v>
      </c>
      <c r="X387" s="21">
        <f>+W387-V387</f>
        <v>702.97925608185869</v>
      </c>
      <c r="Y387" s="26">
        <v>0.70369199999999998</v>
      </c>
      <c r="Z387" s="21">
        <f>+Y387*X387</f>
        <v>494.68087867075531</v>
      </c>
      <c r="AA387" s="21">
        <f>(D387*T387*12+E387*T387*11+F387*T387*10+G387*T387*9+H387*T387*8+I387*T387*7+J387*T387*6+K387*T387*5+L387*T387*4+M387*T387*3+N387*T387*2+O387*T387*1)/12/13*Y387</f>
        <v>234.86790748081725</v>
      </c>
      <c r="AC387" s="24">
        <v>-419154.33174765197</v>
      </c>
      <c r="AD387" s="21">
        <v>-426957.36460994498</v>
      </c>
      <c r="AE387" s="21">
        <v>-436278.65106532368</v>
      </c>
      <c r="AF387" s="21">
        <v>-448418.80618865782</v>
      </c>
      <c r="AG387" s="21">
        <v>-457065.49570923141</v>
      </c>
      <c r="AH387" s="21">
        <v>-465748.78771598893</v>
      </c>
      <c r="AI387" s="21">
        <v>-474011.69840003911</v>
      </c>
      <c r="AJ387" s="21">
        <v>-484593.54193349666</v>
      </c>
      <c r="AK387" s="21">
        <v>-495483.34174032754</v>
      </c>
      <c r="AL387" s="21">
        <v>-505048.35857467371</v>
      </c>
      <c r="AM387" s="21">
        <v>-515729.15932001156</v>
      </c>
      <c r="AN387" s="21">
        <v>-527032.75789080036</v>
      </c>
      <c r="AO387" s="21">
        <v>-539647.28398665192</v>
      </c>
      <c r="AQ387" s="25">
        <v>3.2600000000000004E-2</v>
      </c>
      <c r="AR387" s="4">
        <v>3.0600000000000002E-2</v>
      </c>
      <c r="AS387" s="4">
        <f t="shared" si="818"/>
        <v>-2.0000000000000018E-3</v>
      </c>
      <c r="AU387" s="21" cm="1">
        <f t="array" ref="AU387">SUMPRODUCT(AC387:AN387*AQ387/12)</f>
        <v>-15364.168901134533</v>
      </c>
      <c r="AV387" s="21" cm="1">
        <f t="array" ref="AV387">SUMPRODUCT(AC387:AN387*AR387/12)</f>
        <v>-14421.581851985176</v>
      </c>
      <c r="AW387" s="21">
        <f>+AV387-AU387</f>
        <v>942.58704914935697</v>
      </c>
      <c r="AX387" s="26">
        <v>0.70174700000000001</v>
      </c>
      <c r="AY387" s="21">
        <f>+AX387*AW387</f>
        <v>661.4576339794138</v>
      </c>
      <c r="AZ387" s="21">
        <f t="shared" si="819"/>
        <v>811.47768161211491</v>
      </c>
      <c r="BA387" s="1"/>
      <c r="BB387" s="24">
        <v>-539647.28398665192</v>
      </c>
      <c r="BC387" s="21">
        <v>-547398.34817508457</v>
      </c>
      <c r="BD387" s="21">
        <v>-556657.55429525184</v>
      </c>
      <c r="BE387" s="21">
        <v>-568716.85524645157</v>
      </c>
      <c r="BF387" s="21">
        <v>-577305.95728846453</v>
      </c>
      <c r="BG387" s="21">
        <v>-585931.41804187512</v>
      </c>
      <c r="BH387" s="21">
        <v>-594139.29723777773</v>
      </c>
      <c r="BI387" s="21">
        <v>-604650.66504914931</v>
      </c>
      <c r="BJ387" s="21">
        <v>-615467.93812636705</v>
      </c>
      <c r="BK387" s="21">
        <v>-624969.25136634114</v>
      </c>
      <c r="BL387" s="21">
        <v>-635578.91732853791</v>
      </c>
      <c r="BM387" s="21">
        <v>-646807.2332447567</v>
      </c>
      <c r="BN387" s="21">
        <v>-659337.74582565192</v>
      </c>
      <c r="BP387" s="25">
        <v>3.2600000000000004E-2</v>
      </c>
      <c r="BQ387" s="4">
        <v>3.0600000000000002E-2</v>
      </c>
      <c r="BR387" s="4">
        <f t="shared" si="820"/>
        <v>-2.0000000000000018E-3</v>
      </c>
      <c r="BT387" s="21" cm="1">
        <f t="array" ref="BT387">SUMPRODUCT(BB387:BM387*BP387/12)</f>
        <v>-19280.918787667233</v>
      </c>
      <c r="BU387" s="21" cm="1">
        <f t="array" ref="BU387">SUMPRODUCT(BB387:BM387*BQ387/12)</f>
        <v>-18098.040334436111</v>
      </c>
      <c r="BV387" s="21">
        <f>+BU387-BT387</f>
        <v>1182.878453231122</v>
      </c>
      <c r="BW387" s="26">
        <v>0.69923800000000003</v>
      </c>
      <c r="BX387" s="21">
        <f>+BW387*BV387</f>
        <v>827.11356388042327</v>
      </c>
      <c r="BY387" s="21">
        <f t="shared" si="821"/>
        <v>1551.7628607136614</v>
      </c>
      <c r="BZ387" s="1"/>
    </row>
    <row r="388" spans="1:78" s="21" customFormat="1" x14ac:dyDescent="0.2">
      <c r="A388" s="21">
        <f t="shared" si="679"/>
        <v>382</v>
      </c>
      <c r="B388" s="40" t="s">
        <v>324</v>
      </c>
      <c r="C388" s="22"/>
      <c r="D388" s="27">
        <f>SUBTOTAL(9,D386:D387)</f>
        <v>2230613.7562236814</v>
      </c>
      <c r="E388" s="28">
        <f t="shared" ref="E388:P388" si="822">SUBTOTAL(9,E386:E387)</f>
        <v>2261619.1661070604</v>
      </c>
      <c r="F388" s="28">
        <f t="shared" si="822"/>
        <v>2260788.4990169136</v>
      </c>
      <c r="G388" s="28">
        <f t="shared" si="822"/>
        <v>2273290.4925248432</v>
      </c>
      <c r="H388" s="28">
        <f t="shared" si="822"/>
        <v>2290750.5075116102</v>
      </c>
      <c r="I388" s="28">
        <f t="shared" si="822"/>
        <v>2290142.9825550816</v>
      </c>
      <c r="J388" s="28">
        <f t="shared" si="822"/>
        <v>2314094.50149704</v>
      </c>
      <c r="K388" s="28">
        <f t="shared" si="822"/>
        <v>2313360.9302199818</v>
      </c>
      <c r="L388" s="28">
        <f t="shared" si="822"/>
        <v>2312592.6088320636</v>
      </c>
      <c r="M388" s="28">
        <f t="shared" si="822"/>
        <v>2324463.538741969</v>
      </c>
      <c r="N388" s="28">
        <f t="shared" si="822"/>
        <v>2323611.7838666532</v>
      </c>
      <c r="O388" s="28">
        <f t="shared" si="822"/>
        <v>2322685.9409750029</v>
      </c>
      <c r="P388" s="28">
        <f t="shared" si="822"/>
        <v>2331346.2286258121</v>
      </c>
      <c r="R388" s="4"/>
      <c r="S388" s="4"/>
      <c r="T388" s="4"/>
      <c r="V388" s="28">
        <f t="shared" ref="V388:X388" si="823">SUBTOTAL(9,V386:V387)</f>
        <v>74757.273290262019</v>
      </c>
      <c r="W388" s="28">
        <f t="shared" si="823"/>
        <v>70170.937505583352</v>
      </c>
      <c r="X388" s="28">
        <f t="shared" si="823"/>
        <v>-4586.3357846786694</v>
      </c>
      <c r="Y388" s="26"/>
      <c r="Z388" s="28">
        <f>SUBTOTAL(9,Z386:Z387)</f>
        <v>-3227.3678009921023</v>
      </c>
      <c r="AA388" s="28">
        <f>SUBTOTAL(9,AA386:AA387)</f>
        <v>-1603.2875447892561</v>
      </c>
      <c r="AC388" s="27">
        <f>SUBTOTAL(9,AC386:AC387)</f>
        <v>2331346.2286258121</v>
      </c>
      <c r="AD388" s="28">
        <f t="shared" ref="AD388:AO388" si="824">SUBTOTAL(9,AD386:AD387)</f>
        <v>2347456.1087876442</v>
      </c>
      <c r="AE388" s="28">
        <f t="shared" si="824"/>
        <v>2346523.9801421044</v>
      </c>
      <c r="AF388" s="28">
        <f t="shared" si="824"/>
        <v>2363974.470268725</v>
      </c>
      <c r="AG388" s="28">
        <f t="shared" si="824"/>
        <v>2363109.8013166646</v>
      </c>
      <c r="AH388" s="28">
        <f t="shared" si="824"/>
        <v>2392435.169383158</v>
      </c>
      <c r="AI388" s="28">
        <f t="shared" si="824"/>
        <v>2408625.5579095511</v>
      </c>
      <c r="AJ388" s="28">
        <f t="shared" si="824"/>
        <v>2483486.0451028687</v>
      </c>
      <c r="AK388" s="28">
        <f t="shared" si="824"/>
        <v>2486606.5569836656</v>
      </c>
      <c r="AL388" s="28">
        <f t="shared" si="824"/>
        <v>2504169.2427177974</v>
      </c>
      <c r="AM388" s="28">
        <f t="shared" si="824"/>
        <v>2506600.0798672759</v>
      </c>
      <c r="AN388" s="28">
        <f t="shared" si="824"/>
        <v>2507533.7299943338</v>
      </c>
      <c r="AO388" s="28">
        <f t="shared" si="824"/>
        <v>2520202.4372769226</v>
      </c>
      <c r="AQ388" s="4"/>
      <c r="AR388" s="4"/>
      <c r="AS388" s="4"/>
      <c r="AU388" s="28">
        <f t="shared" ref="AU388:AW388" si="825">SUBTOTAL(9,AU386:AU387)</f>
        <v>78897.071938153938</v>
      </c>
      <c r="AV388" s="28">
        <f t="shared" si="825"/>
        <v>74056.760776304</v>
      </c>
      <c r="AW388" s="28">
        <f t="shared" si="825"/>
        <v>-4840.311161849937</v>
      </c>
      <c r="AX388" s="26"/>
      <c r="AY388" s="28">
        <f>SUBTOTAL(9,AY386:AY387)</f>
        <v>-3396.6738368947076</v>
      </c>
      <c r="AZ388" s="28">
        <f>SUBTOTAL(9,AZ386:AZ387)</f>
        <v>-4892.2035624924292</v>
      </c>
      <c r="BA388" s="1"/>
      <c r="BB388" s="27">
        <f>SUBTOTAL(9,BB386:BB387)</f>
        <v>2520202.4372769226</v>
      </c>
      <c r="BC388" s="28">
        <f t="shared" ref="BC388:BN388" si="826">SUBTOTAL(9,BC386:BC387)</f>
        <v>2519427.3308580811</v>
      </c>
      <c r="BD388" s="28">
        <f t="shared" si="826"/>
        <v>2518501.4102460612</v>
      </c>
      <c r="BE388" s="28">
        <f t="shared" si="826"/>
        <v>2528025.3872281099</v>
      </c>
      <c r="BF388" s="28">
        <f t="shared" si="826"/>
        <v>2527166.4770239093</v>
      </c>
      <c r="BG388" s="28">
        <f t="shared" si="826"/>
        <v>2536963.9968460449</v>
      </c>
      <c r="BH388" s="28">
        <f t="shared" si="826"/>
        <v>2545402.6750411494</v>
      </c>
      <c r="BI388" s="28">
        <f t="shared" si="826"/>
        <v>2636198.1002672426</v>
      </c>
      <c r="BJ388" s="28">
        <f t="shared" si="826"/>
        <v>2638635.0223901728</v>
      </c>
      <c r="BK388" s="28">
        <f t="shared" si="826"/>
        <v>2655865.2698627724</v>
      </c>
      <c r="BL388" s="28">
        <f t="shared" si="826"/>
        <v>2687856.4031733926</v>
      </c>
      <c r="BM388" s="28">
        <f t="shared" si="826"/>
        <v>2691402.8447232326</v>
      </c>
      <c r="BN388" s="28">
        <f t="shared" si="826"/>
        <v>2702881.4533627727</v>
      </c>
      <c r="BP388" s="4"/>
      <c r="BQ388" s="4"/>
      <c r="BR388" s="4"/>
      <c r="BT388" s="28">
        <f t="shared" ref="BT388:BV388" si="827">SUBTOTAL(9,BT386:BT387)</f>
        <v>84232.008647579103</v>
      </c>
      <c r="BU388" s="28">
        <f t="shared" si="827"/>
        <v>79064.400755089577</v>
      </c>
      <c r="BV388" s="28">
        <f t="shared" si="827"/>
        <v>-5167.6078924895301</v>
      </c>
      <c r="BW388" s="26"/>
      <c r="BX388" s="28">
        <f>SUBTOTAL(9,BX386:BX387)</f>
        <v>-3613.3878075285938</v>
      </c>
      <c r="BY388" s="28">
        <f>SUBTOTAL(9,BY386:BY387)</f>
        <v>-8374.6352220971803</v>
      </c>
      <c r="BZ388" s="1"/>
    </row>
    <row r="389" spans="1:78" s="21" customFormat="1" x14ac:dyDescent="0.2">
      <c r="A389" s="21">
        <f t="shared" si="679"/>
        <v>383</v>
      </c>
      <c r="B389" s="1"/>
      <c r="C389" s="22"/>
      <c r="D389" s="24"/>
      <c r="R389" s="25"/>
      <c r="S389" s="4"/>
      <c r="T389" s="4"/>
      <c r="Y389" s="26"/>
      <c r="AC389" s="24"/>
      <c r="AQ389" s="25"/>
      <c r="AR389" s="4"/>
      <c r="AS389" s="4"/>
      <c r="AX389" s="26"/>
      <c r="BA389" s="1"/>
      <c r="BB389" s="24"/>
      <c r="BP389" s="25"/>
      <c r="BQ389" s="4"/>
      <c r="BR389" s="4"/>
      <c r="BW389" s="26"/>
      <c r="BZ389" s="1"/>
    </row>
    <row r="390" spans="1:78" s="21" customFormat="1" x14ac:dyDescent="0.2">
      <c r="A390" s="21">
        <f t="shared" si="679"/>
        <v>384</v>
      </c>
      <c r="B390" s="38" t="s">
        <v>325</v>
      </c>
      <c r="C390" s="22"/>
      <c r="D390" s="24">
        <v>1297216.0055932277</v>
      </c>
      <c r="E390" s="21">
        <v>1314753.2715919774</v>
      </c>
      <c r="F390" s="21">
        <v>1318837.0640835951</v>
      </c>
      <c r="G390" s="21">
        <v>1330508.4752561382</v>
      </c>
      <c r="H390" s="21">
        <v>1342647.8569712862</v>
      </c>
      <c r="I390" s="21">
        <v>1346540.3333745976</v>
      </c>
      <c r="J390" s="21">
        <v>1360856.8576158653</v>
      </c>
      <c r="K390" s="21">
        <v>1365570.6613152663</v>
      </c>
      <c r="L390" s="21">
        <v>1370410.9884429118</v>
      </c>
      <c r="M390" s="21">
        <v>1380568.0422143035</v>
      </c>
      <c r="N390" s="21">
        <v>1385272.3724347444</v>
      </c>
      <c r="O390" s="21">
        <v>1390230.7932063462</v>
      </c>
      <c r="P390" s="21">
        <v>1400281.0748718262</v>
      </c>
      <c r="R390" s="25">
        <v>1.8751162790697676E-2</v>
      </c>
      <c r="S390" s="4">
        <v>2.63E-2</v>
      </c>
      <c r="T390" s="4">
        <f t="shared" ref="T390:T391" si="828">+S390-R390</f>
        <v>7.5488372093023247E-3</v>
      </c>
      <c r="V390" s="21" cm="1">
        <f t="array" ref="V390">SUMPRODUCT(D390:O390*R390/12)</f>
        <v>25319.402476413645</v>
      </c>
      <c r="W390" s="21" cm="1">
        <f t="array" ref="W390">SUMPRODUCT(D390:O390*S390/12)</f>
        <v>35512.479549269738</v>
      </c>
      <c r="X390" s="21">
        <f>+W390-V390</f>
        <v>10193.077072856093</v>
      </c>
      <c r="Y390" s="26">
        <v>0.70369199999999998</v>
      </c>
      <c r="Z390" s="21">
        <f>+Y390*X390</f>
        <v>7172.7867915522493</v>
      </c>
      <c r="AA390" s="21">
        <f>(D390*T390*12+E390*T390*11+F390*T390*10+G390*T390*9+H390*T390*8+I390*T390*7+J390*T390*6+K390*T390*5+L390*T390*4+M390*T390*3+N390*T390*2+O390*T390*1)/12/13*Y390</f>
        <v>3545.9988009935701</v>
      </c>
      <c r="AC390" s="24">
        <v>1400281.0748718262</v>
      </c>
      <c r="AD390" s="21">
        <v>1411633.1296673266</v>
      </c>
      <c r="AE390" s="21">
        <v>1415696.0594650083</v>
      </c>
      <c r="AF390" s="21">
        <v>1429726.5173350109</v>
      </c>
      <c r="AG390" s="21">
        <v>1433505.0465747155</v>
      </c>
      <c r="AH390" s="21">
        <v>1451442.6037175218</v>
      </c>
      <c r="AI390" s="21">
        <v>1462990.1745734357</v>
      </c>
      <c r="AJ390" s="21">
        <v>1504853.608248505</v>
      </c>
      <c r="AK390" s="21">
        <v>1511549.6483061211</v>
      </c>
      <c r="AL390" s="21">
        <v>1524401.0135063503</v>
      </c>
      <c r="AM390" s="21">
        <v>1530676.0888944941</v>
      </c>
      <c r="AN390" s="21">
        <v>1536541.5752168065</v>
      </c>
      <c r="AO390" s="21">
        <v>1548511.5384910461</v>
      </c>
      <c r="AQ390" s="25">
        <v>1.8751162790697676E-2</v>
      </c>
      <c r="AR390" s="4">
        <v>2.63E-2</v>
      </c>
      <c r="AS390" s="4">
        <f t="shared" ref="AS390:AS391" si="829">+AR390-AQ390</f>
        <v>7.5488372093023247E-3</v>
      </c>
      <c r="AU390" s="21" cm="1">
        <f t="array" ref="AU390">SUMPRODUCT(AC390:AN390*AQ390/12)</f>
        <v>27522.482559120297</v>
      </c>
      <c r="AV390" s="21" cm="1">
        <f t="array" ref="AV390">SUMPRODUCT(AC390:AN390*AR390/12)</f>
        <v>38602.474917659863</v>
      </c>
      <c r="AW390" s="21">
        <f>+AV390-AU390</f>
        <v>11079.992358539566</v>
      </c>
      <c r="AX390" s="26">
        <v>0.70174700000000001</v>
      </c>
      <c r="AY390" s="21">
        <f>+AX390*AW390</f>
        <v>7775.3513976280656</v>
      </c>
      <c r="AZ390" s="21">
        <f t="shared" ref="AZ390:AZ391" si="830">(AC390*AS390*12+AD390*AS390*11+AE390*AS390*10+AF390*AS390*9+AG390*AS390*8+AH390*AS390*7+AI390*AS390*6+AJ390*AS390*5+AK390*AS390*4+AL390*AS390*3+AM390*AS390*2+AN390*AS390*1)/12/13*AX390+X390*AX390</f>
        <v>10973.300954273822</v>
      </c>
      <c r="BA390" s="1"/>
      <c r="BB390" s="24">
        <v>1548511.5384910461</v>
      </c>
      <c r="BC390" s="21">
        <v>1551912.4847162755</v>
      </c>
      <c r="BD390" s="21">
        <v>1556520.5109775849</v>
      </c>
      <c r="BE390" s="21">
        <v>1567335.2150415427</v>
      </c>
      <c r="BF390" s="21">
        <v>1571660.7348699034</v>
      </c>
      <c r="BG390" s="21">
        <v>1581699.5401816536</v>
      </c>
      <c r="BH390" s="21">
        <v>1590201.7422588682</v>
      </c>
      <c r="BI390" s="21">
        <v>1629856.9155918646</v>
      </c>
      <c r="BJ390" s="21">
        <v>1636065.5620953143</v>
      </c>
      <c r="BK390" s="21">
        <v>1652429.5934995865</v>
      </c>
      <c r="BL390" s="21">
        <v>1676369.4419812721</v>
      </c>
      <c r="BM390" s="21">
        <v>1683290.363613687</v>
      </c>
      <c r="BN390" s="21">
        <v>1694536.927004755</v>
      </c>
      <c r="BP390" s="25">
        <v>1.8751162790697676E-2</v>
      </c>
      <c r="BQ390" s="4">
        <v>2.63E-2</v>
      </c>
      <c r="BR390" s="4">
        <f t="shared" ref="BR390:BR391" si="831">+BQ390-BP390</f>
        <v>7.5488372093023247E-3</v>
      </c>
      <c r="BT390" s="21" cm="1">
        <f t="array" ref="BT390">SUMPRODUCT(BB390:BM390*BP390/12)</f>
        <v>30073.511225984086</v>
      </c>
      <c r="BU390" s="21" cm="1">
        <f t="array" ref="BU390">SUMPRODUCT(BB390:BM390*BQ390/12)</f>
        <v>42180.495901606591</v>
      </c>
      <c r="BV390" s="21">
        <f>+BU390-BT390</f>
        <v>12106.984675622505</v>
      </c>
      <c r="BW390" s="26">
        <v>0.69923800000000003</v>
      </c>
      <c r="BX390" s="21">
        <f>+BW390*BV390</f>
        <v>8465.66375061293</v>
      </c>
      <c r="BY390" s="21">
        <f t="shared" ref="BY390:BY391" si="832">(BB390*BR390*12+BC390*BR390*11+BD390*BR390*10+BE390*BR390*9+BF390*BR390*8+BG390*BR390*7+BH390*BR390*6+BI390*BR390*5+BJ390*BR390*4+BK390*BR390*3+BL390*BR390*2+BM390*BR390*1)/12/13*BW390+(AW390*BW390)+(X390*BW390)</f>
        <v>19043.468487840491</v>
      </c>
      <c r="BZ390" s="1"/>
    </row>
    <row r="391" spans="1:78" s="21" customFormat="1" x14ac:dyDescent="0.2">
      <c r="A391" s="21">
        <f t="shared" ref="A391:A454" si="833">+A390+1</f>
        <v>385</v>
      </c>
      <c r="B391" s="38" t="s">
        <v>326</v>
      </c>
      <c r="C391" s="22"/>
      <c r="D391" s="24">
        <v>-146089.36069099541</v>
      </c>
      <c r="E391" s="21">
        <v>-149707.67913350914</v>
      </c>
      <c r="F391" s="21">
        <v>-154030.02190518103</v>
      </c>
      <c r="G391" s="21">
        <v>-159659.49290100471</v>
      </c>
      <c r="H391" s="21">
        <v>-163669.02056942825</v>
      </c>
      <c r="I391" s="21">
        <v>-167695.52105510607</v>
      </c>
      <c r="J391" s="21">
        <v>-171527.08791437431</v>
      </c>
      <c r="K391" s="21">
        <v>-176433.95942044308</v>
      </c>
      <c r="L391" s="21">
        <v>-181483.6323068341</v>
      </c>
      <c r="M391" s="21">
        <v>-185918.99448272775</v>
      </c>
      <c r="N391" s="21">
        <v>-190871.75310872609</v>
      </c>
      <c r="O391" s="21">
        <v>-196113.30724508007</v>
      </c>
      <c r="P391" s="21">
        <v>-201962.7472489955</v>
      </c>
      <c r="R391" s="25">
        <v>1.8751162790697676E-2</v>
      </c>
      <c r="S391" s="4">
        <v>2.63E-2</v>
      </c>
      <c r="T391" s="4">
        <f t="shared" si="828"/>
        <v>7.5488372093023247E-3</v>
      </c>
      <c r="V391" s="21" cm="1">
        <f t="array" ref="V391">SUMPRODUCT(D391:O391*R391/12)</f>
        <v>-3192.6977200006763</v>
      </c>
      <c r="W391" s="21" cm="1">
        <f t="array" ref="W391">SUMPRODUCT(D391:O391*S391/12)</f>
        <v>-4478.0129623573903</v>
      </c>
      <c r="X391" s="21">
        <f>+W391-V391</f>
        <v>-1285.315242356714</v>
      </c>
      <c r="Y391" s="26">
        <v>0.70369199999999998</v>
      </c>
      <c r="Z391" s="21">
        <f>+Y391*X391</f>
        <v>-904.46605352448069</v>
      </c>
      <c r="AA391" s="21">
        <f>(D391*T391*12+E391*T391*11+F391*T391*10+G391*T391*9+H391*T391*8+I391*T391*7+J391*T391*6+K391*T391*5+L391*T391*4+M391*T391*3+N391*T391*2+O391*T391*1)/12/13*Y391</f>
        <v>-430.181012881203</v>
      </c>
      <c r="AC391" s="24">
        <v>-201962.7472489955</v>
      </c>
      <c r="AD391" s="21">
        <v>-205617.91242237497</v>
      </c>
      <c r="AE391" s="21">
        <v>-209984.27127592239</v>
      </c>
      <c r="AF391" s="21">
        <v>-215671.06934397464</v>
      </c>
      <c r="AG391" s="21">
        <v>-219721.42757754732</v>
      </c>
      <c r="AH391" s="21">
        <v>-223788.93146911214</v>
      </c>
      <c r="AI391" s="21">
        <v>-227659.5166500402</v>
      </c>
      <c r="AJ391" s="21">
        <v>-232616.35671931028</v>
      </c>
      <c r="AK391" s="21">
        <v>-237717.4523703809</v>
      </c>
      <c r="AL391" s="21">
        <v>-242197.9815482905</v>
      </c>
      <c r="AM391" s="21">
        <v>-247201.17602371308</v>
      </c>
      <c r="AN391" s="21">
        <v>-252496.10692544826</v>
      </c>
      <c r="AO391" s="21">
        <v>-258405.11400999545</v>
      </c>
      <c r="AQ391" s="25">
        <v>1.8751162790697676E-2</v>
      </c>
      <c r="AR391" s="4">
        <v>2.63E-2</v>
      </c>
      <c r="AS391" s="4">
        <f t="shared" si="829"/>
        <v>7.5488372093023247E-3</v>
      </c>
      <c r="AU391" s="21" cm="1">
        <f t="array" ref="AU391">SUMPRODUCT(AC391:AN391*AQ391/12)</f>
        <v>-4245.0053485318049</v>
      </c>
      <c r="AV391" s="21" cm="1">
        <f t="array" ref="AV391">SUMPRODUCT(AC391:AN391*AR391/12)</f>
        <v>-5953.9582644854499</v>
      </c>
      <c r="AW391" s="21">
        <f>+AV391-AU391</f>
        <v>-1708.9529159536451</v>
      </c>
      <c r="AX391" s="26">
        <v>0.70174700000000001</v>
      </c>
      <c r="AY391" s="21">
        <f>+AX391*AW391</f>
        <v>-1199.2525819117225</v>
      </c>
      <c r="AZ391" s="21">
        <f t="shared" si="830"/>
        <v>-1479.3774006120434</v>
      </c>
      <c r="BA391" s="1"/>
      <c r="BB391" s="24">
        <v>-258405.11400999545</v>
      </c>
      <c r="BC391" s="21">
        <v>-262035.9355608178</v>
      </c>
      <c r="BD391" s="21">
        <v>-266373.21419860527</v>
      </c>
      <c r="BE391" s="21">
        <v>-272022.13784534944</v>
      </c>
      <c r="BF391" s="21">
        <v>-276045.52044652728</v>
      </c>
      <c r="BG391" s="21">
        <v>-280085.93451457139</v>
      </c>
      <c r="BH391" s="21">
        <v>-283930.74136257858</v>
      </c>
      <c r="BI391" s="21">
        <v>-288854.56857524748</v>
      </c>
      <c r="BJ391" s="21">
        <v>-293921.69061876077</v>
      </c>
      <c r="BK391" s="21">
        <v>-298372.37919960025</v>
      </c>
      <c r="BL391" s="21">
        <v>-303342.25209525484</v>
      </c>
      <c r="BM391" s="21">
        <v>-308601.91843486385</v>
      </c>
      <c r="BN391" s="21">
        <v>-314471.57117099548</v>
      </c>
      <c r="BP391" s="25">
        <v>1.8751162790697676E-2</v>
      </c>
      <c r="BQ391" s="4">
        <v>2.63E-2</v>
      </c>
      <c r="BR391" s="4">
        <f t="shared" si="831"/>
        <v>7.5488372093023247E-3</v>
      </c>
      <c r="BT391" s="21" cm="1">
        <f t="array" ref="BT391">SUMPRODUCT(BB391:BM391*BP391/12)</f>
        <v>-5300.3152545600196</v>
      </c>
      <c r="BU391" s="21" cm="1">
        <f t="array" ref="BU391">SUMPRODUCT(BB391:BM391*BQ391/12)</f>
        <v>-7434.1145000395936</v>
      </c>
      <c r="BV391" s="21">
        <f>+BU391-BT391</f>
        <v>-2133.799245479574</v>
      </c>
      <c r="BW391" s="26">
        <v>0.69923800000000003</v>
      </c>
      <c r="BX391" s="21">
        <f>+BW391*BV391</f>
        <v>-1492.0335168106465</v>
      </c>
      <c r="BY391" s="21">
        <f t="shared" si="832"/>
        <v>-2817.7346821690726</v>
      </c>
      <c r="BZ391" s="1"/>
    </row>
    <row r="392" spans="1:78" s="21" customFormat="1" x14ac:dyDescent="0.2">
      <c r="A392" s="21">
        <f t="shared" si="833"/>
        <v>386</v>
      </c>
      <c r="B392" s="40" t="s">
        <v>327</v>
      </c>
      <c r="C392" s="22"/>
      <c r="D392" s="27">
        <f>SUBTOTAL(9,D390:D391)</f>
        <v>1151126.6449022323</v>
      </c>
      <c r="E392" s="28">
        <f t="shared" ref="E392:P392" si="834">SUBTOTAL(9,E390:E391)</f>
        <v>1165045.5924584684</v>
      </c>
      <c r="F392" s="28">
        <f t="shared" si="834"/>
        <v>1164807.0421784141</v>
      </c>
      <c r="G392" s="28">
        <f t="shared" si="834"/>
        <v>1170848.9823551336</v>
      </c>
      <c r="H392" s="28">
        <f t="shared" si="834"/>
        <v>1178978.8364018579</v>
      </c>
      <c r="I392" s="28">
        <f t="shared" si="834"/>
        <v>1178844.8123194915</v>
      </c>
      <c r="J392" s="28">
        <f t="shared" si="834"/>
        <v>1189329.7697014911</v>
      </c>
      <c r="K392" s="28">
        <f t="shared" si="834"/>
        <v>1189136.7018948232</v>
      </c>
      <c r="L392" s="28">
        <f t="shared" si="834"/>
        <v>1188927.3561360775</v>
      </c>
      <c r="M392" s="28">
        <f t="shared" si="834"/>
        <v>1194649.0477315758</v>
      </c>
      <c r="N392" s="28">
        <f t="shared" si="834"/>
        <v>1194400.6193260183</v>
      </c>
      <c r="O392" s="28">
        <f t="shared" si="834"/>
        <v>1194117.4859612661</v>
      </c>
      <c r="P392" s="28">
        <f t="shared" si="834"/>
        <v>1198318.3276228306</v>
      </c>
      <c r="R392" s="4"/>
      <c r="S392" s="4"/>
      <c r="T392" s="4"/>
      <c r="V392" s="28">
        <f t="shared" ref="V392:X392" si="835">SUBTOTAL(9,V390:V391)</f>
        <v>22126.704756412968</v>
      </c>
      <c r="W392" s="28">
        <f t="shared" si="835"/>
        <v>31034.466586912349</v>
      </c>
      <c r="X392" s="28">
        <f t="shared" si="835"/>
        <v>8907.7618304993794</v>
      </c>
      <c r="Y392" s="26"/>
      <c r="Z392" s="28">
        <f>SUBTOTAL(9,Z390:Z391)</f>
        <v>6268.320738027769</v>
      </c>
      <c r="AA392" s="28">
        <f>SUBTOTAL(9,AA390:AA391)</f>
        <v>3115.817788112367</v>
      </c>
      <c r="AC392" s="27">
        <f>SUBTOTAL(9,AC390:AC391)</f>
        <v>1198318.3276228306</v>
      </c>
      <c r="AD392" s="28">
        <f t="shared" ref="AD392:AO392" si="836">SUBTOTAL(9,AD390:AD391)</f>
        <v>1206015.2172449515</v>
      </c>
      <c r="AE392" s="28">
        <f t="shared" si="836"/>
        <v>1205711.7881890859</v>
      </c>
      <c r="AF392" s="28">
        <f t="shared" si="836"/>
        <v>1214055.4479910363</v>
      </c>
      <c r="AG392" s="28">
        <f t="shared" si="836"/>
        <v>1213783.6189971683</v>
      </c>
      <c r="AH392" s="28">
        <f t="shared" si="836"/>
        <v>1227653.6722484096</v>
      </c>
      <c r="AI392" s="28">
        <f t="shared" si="836"/>
        <v>1235330.6579233955</v>
      </c>
      <c r="AJ392" s="28">
        <f t="shared" si="836"/>
        <v>1272237.2515291949</v>
      </c>
      <c r="AK392" s="28">
        <f t="shared" si="836"/>
        <v>1273832.1959357401</v>
      </c>
      <c r="AL392" s="28">
        <f t="shared" si="836"/>
        <v>1282203.0319580599</v>
      </c>
      <c r="AM392" s="28">
        <f t="shared" si="836"/>
        <v>1283474.912870781</v>
      </c>
      <c r="AN392" s="28">
        <f t="shared" si="836"/>
        <v>1284045.4682913583</v>
      </c>
      <c r="AO392" s="28">
        <f t="shared" si="836"/>
        <v>1290106.4244810506</v>
      </c>
      <c r="AQ392" s="4"/>
      <c r="AR392" s="4"/>
      <c r="AS392" s="4"/>
      <c r="AU392" s="28">
        <f t="shared" ref="AU392:AW392" si="837">SUBTOTAL(9,AU390:AU391)</f>
        <v>23277.477210588491</v>
      </c>
      <c r="AV392" s="28">
        <f t="shared" si="837"/>
        <v>32648.516653174414</v>
      </c>
      <c r="AW392" s="28">
        <f t="shared" si="837"/>
        <v>9371.0394425859213</v>
      </c>
      <c r="AX392" s="26"/>
      <c r="AY392" s="28">
        <f>SUBTOTAL(9,AY390:AY391)</f>
        <v>6576.0988157163429</v>
      </c>
      <c r="AZ392" s="28">
        <f>SUBTOTAL(9,AZ390:AZ391)</f>
        <v>9493.923553661778</v>
      </c>
      <c r="BA392" s="1"/>
      <c r="BB392" s="27">
        <f>SUBTOTAL(9,BB390:BB391)</f>
        <v>1290106.4244810506</v>
      </c>
      <c r="BC392" s="28">
        <f t="shared" ref="BC392:BN392" si="838">SUBTOTAL(9,BC390:BC391)</f>
        <v>1289876.5491554576</v>
      </c>
      <c r="BD392" s="28">
        <f t="shared" si="838"/>
        <v>1290147.2967789797</v>
      </c>
      <c r="BE392" s="28">
        <f t="shared" si="838"/>
        <v>1295313.0771961932</v>
      </c>
      <c r="BF392" s="28">
        <f t="shared" si="838"/>
        <v>1295615.2144233761</v>
      </c>
      <c r="BG392" s="28">
        <f t="shared" si="838"/>
        <v>1301613.6056670821</v>
      </c>
      <c r="BH392" s="28">
        <f t="shared" si="838"/>
        <v>1306271.0008962895</v>
      </c>
      <c r="BI392" s="28">
        <f t="shared" si="838"/>
        <v>1341002.3470166172</v>
      </c>
      <c r="BJ392" s="28">
        <f t="shared" si="838"/>
        <v>1342143.8714765534</v>
      </c>
      <c r="BK392" s="28">
        <f t="shared" si="838"/>
        <v>1354057.2142999861</v>
      </c>
      <c r="BL392" s="28">
        <f t="shared" si="838"/>
        <v>1373027.1898860172</v>
      </c>
      <c r="BM392" s="28">
        <f t="shared" si="838"/>
        <v>1374688.4451788231</v>
      </c>
      <c r="BN392" s="28">
        <f t="shared" si="838"/>
        <v>1380065.3558337595</v>
      </c>
      <c r="BP392" s="4"/>
      <c r="BQ392" s="4"/>
      <c r="BR392" s="4"/>
      <c r="BT392" s="28">
        <f t="shared" ref="BT392:BV392" si="839">SUBTOTAL(9,BT390:BT391)</f>
        <v>24773.195971424066</v>
      </c>
      <c r="BU392" s="28">
        <f t="shared" si="839"/>
        <v>34746.381401567</v>
      </c>
      <c r="BV392" s="28">
        <f t="shared" si="839"/>
        <v>9973.1854301429303</v>
      </c>
      <c r="BW392" s="26"/>
      <c r="BX392" s="28">
        <f>SUBTOTAL(9,BX390:BX391)</f>
        <v>6973.6302338022833</v>
      </c>
      <c r="BY392" s="28">
        <f>SUBTOTAL(9,BY390:BY391)</f>
        <v>16225.733805671418</v>
      </c>
      <c r="BZ392" s="1"/>
    </row>
    <row r="393" spans="1:78" s="21" customFormat="1" x14ac:dyDescent="0.2">
      <c r="A393" s="21">
        <f t="shared" si="833"/>
        <v>387</v>
      </c>
      <c r="B393" s="1"/>
      <c r="C393" s="22"/>
      <c r="D393" s="24"/>
      <c r="R393" s="25"/>
      <c r="S393" s="4"/>
      <c r="T393" s="4"/>
      <c r="Y393" s="26"/>
      <c r="AC393" s="24"/>
      <c r="AQ393" s="25"/>
      <c r="AR393" s="4"/>
      <c r="AS393" s="4"/>
      <c r="AX393" s="26"/>
      <c r="BA393" s="1"/>
      <c r="BB393" s="24"/>
      <c r="BP393" s="25"/>
      <c r="BQ393" s="4"/>
      <c r="BR393" s="4"/>
      <c r="BW393" s="26"/>
      <c r="BZ393" s="1"/>
    </row>
    <row r="394" spans="1:78" s="21" customFormat="1" x14ac:dyDescent="0.2">
      <c r="A394" s="21">
        <f t="shared" si="833"/>
        <v>388</v>
      </c>
      <c r="B394" s="1" t="s">
        <v>328</v>
      </c>
      <c r="C394" s="22"/>
      <c r="D394" s="24">
        <v>0.02</v>
      </c>
      <c r="E394" s="21">
        <v>0.02</v>
      </c>
      <c r="F394" s="21">
        <v>0.02</v>
      </c>
      <c r="G394" s="21">
        <v>0.02</v>
      </c>
      <c r="H394" s="21">
        <v>0.02</v>
      </c>
      <c r="I394" s="21">
        <v>0.02</v>
      </c>
      <c r="J394" s="21">
        <v>0.02</v>
      </c>
      <c r="K394" s="21">
        <v>0.02</v>
      </c>
      <c r="L394" s="21">
        <v>0.02</v>
      </c>
      <c r="M394" s="21">
        <v>0.02</v>
      </c>
      <c r="N394" s="21">
        <v>0.02</v>
      </c>
      <c r="O394" s="21">
        <v>0.02</v>
      </c>
      <c r="P394" s="21">
        <v>0.02</v>
      </c>
      <c r="R394" s="25">
        <v>1.8751162790697676E-2</v>
      </c>
      <c r="S394" s="4">
        <v>2.63E-2</v>
      </c>
      <c r="T394" s="4">
        <f t="shared" ref="T394" si="840">+S394-R394</f>
        <v>7.5488372093023247E-3</v>
      </c>
      <c r="V394" s="21" cm="1">
        <f t="array" ref="V394">SUMPRODUCT(D394:O394*R394/12)</f>
        <v>3.7502325581395345E-4</v>
      </c>
      <c r="W394" s="21" cm="1">
        <f t="array" ref="W394">SUMPRODUCT(D394:O394*S394/12)</f>
        <v>5.2599999999999999E-4</v>
      </c>
      <c r="X394" s="21">
        <f>+W394-V394</f>
        <v>1.5097674418604654E-4</v>
      </c>
      <c r="Y394" s="26">
        <v>0.70369199999999998</v>
      </c>
      <c r="Z394" s="21">
        <f>+Y394*X394</f>
        <v>1.0624112706976746E-4</v>
      </c>
      <c r="AA394" s="21">
        <f>(D394*T394*12+E394*T394*11+F394*T394*10+G394*T394*9+H394*T394*8+I394*T394*7+J394*T394*6+K394*T394*5+L394*T394*4+M394*T394*3+N394*T394*2+O394*T394*1)/12/13*Y394</f>
        <v>5.3120563534883701E-5</v>
      </c>
      <c r="AC394" s="24">
        <v>0.02</v>
      </c>
      <c r="AD394" s="21">
        <v>0.02</v>
      </c>
      <c r="AE394" s="21">
        <v>0.02</v>
      </c>
      <c r="AF394" s="21">
        <v>0.02</v>
      </c>
      <c r="AG394" s="21">
        <v>0.02</v>
      </c>
      <c r="AH394" s="21">
        <v>0.02</v>
      </c>
      <c r="AI394" s="21">
        <v>0.02</v>
      </c>
      <c r="AJ394" s="21">
        <v>0.02</v>
      </c>
      <c r="AK394" s="21">
        <v>0.02</v>
      </c>
      <c r="AL394" s="21">
        <v>0.02</v>
      </c>
      <c r="AM394" s="21">
        <v>0.02</v>
      </c>
      <c r="AN394" s="21">
        <v>0.02</v>
      </c>
      <c r="AO394" s="21">
        <v>0.02</v>
      </c>
      <c r="AQ394" s="25">
        <v>1.8751162790697676E-2</v>
      </c>
      <c r="AR394" s="4">
        <v>2.63E-2</v>
      </c>
      <c r="AS394" s="4">
        <f t="shared" ref="AS394" si="841">+AR394-AQ394</f>
        <v>7.5488372093023247E-3</v>
      </c>
      <c r="AU394" s="21" cm="1">
        <f t="array" ref="AU394">SUMPRODUCT(AC394:AN394*AQ394/12)</f>
        <v>3.7502325581395345E-4</v>
      </c>
      <c r="AV394" s="21" cm="1">
        <f t="array" ref="AV394">SUMPRODUCT(AC394:AN394*AR394/12)</f>
        <v>5.2599999999999999E-4</v>
      </c>
      <c r="AW394" s="21">
        <f>+AV394-AU394</f>
        <v>1.5097674418604654E-4</v>
      </c>
      <c r="AX394" s="26">
        <v>0.70174700000000001</v>
      </c>
      <c r="AY394" s="21">
        <f>+AX394*AW394</f>
        <v>1.059474773023256E-4</v>
      </c>
      <c r="AZ394" s="21">
        <f>(AC394*AS394*12+AD394*AS394*11+AE394*AS394*10+AF394*AS394*9+AG394*AS394*8+AH394*AS394*7+AI394*AS394*6+AJ394*AS394*5+AK394*AS394*4+AL394*AS394*3+AM394*AS394*2+AN394*AS394*1)/12/13*AX394+X394*AX394</f>
        <v>1.5892121595348837E-4</v>
      </c>
      <c r="BA394" s="1"/>
      <c r="BB394" s="24">
        <v>0.02</v>
      </c>
      <c r="BC394" s="21">
        <v>0.02</v>
      </c>
      <c r="BD394" s="21">
        <v>0.02</v>
      </c>
      <c r="BE394" s="21">
        <v>0.02</v>
      </c>
      <c r="BF394" s="21">
        <v>0.02</v>
      </c>
      <c r="BG394" s="21">
        <v>0.02</v>
      </c>
      <c r="BH394" s="21">
        <v>0.02</v>
      </c>
      <c r="BI394" s="21">
        <v>0.02</v>
      </c>
      <c r="BJ394" s="21">
        <v>0.02</v>
      </c>
      <c r="BK394" s="21">
        <v>0.02</v>
      </c>
      <c r="BL394" s="21">
        <v>0.02</v>
      </c>
      <c r="BM394" s="21">
        <v>0.02</v>
      </c>
      <c r="BN394" s="21">
        <v>0.02</v>
      </c>
      <c r="BP394" s="25">
        <v>1.8751162790697676E-2</v>
      </c>
      <c r="BQ394" s="4">
        <v>2.63E-2</v>
      </c>
      <c r="BR394" s="4">
        <f t="shared" ref="BR394" si="842">+BQ394-BP394</f>
        <v>7.5488372093023247E-3</v>
      </c>
      <c r="BT394" s="21" cm="1">
        <f t="array" ref="BT394">SUMPRODUCT(BB394:BM394*BP394/12)</f>
        <v>3.7502325581395345E-4</v>
      </c>
      <c r="BU394" s="21" cm="1">
        <f t="array" ref="BU394">SUMPRODUCT(BB394:BM394*BQ394/12)</f>
        <v>5.2599999999999999E-4</v>
      </c>
      <c r="BV394" s="21">
        <f>+BU394-BT394</f>
        <v>1.5097674418604654E-4</v>
      </c>
      <c r="BW394" s="26">
        <v>0.69923800000000003</v>
      </c>
      <c r="BX394" s="21">
        <f>+BW394*BV394</f>
        <v>1.0556867665116281E-4</v>
      </c>
      <c r="BY394" s="21">
        <f>(BB394*BR394*12+BC394*BR394*11+BD394*BR394*10+BE394*BR394*9+BF394*BR394*8+BG394*BR394*7+BH394*BR394*6+BI394*BR394*5+BJ394*BR394*4+BK394*BR394*3+BL394*BR394*2+BM394*BR394*1)/12/13*BW394+(AW394*BW394)+(X394*BW394)</f>
        <v>2.6392169162790704E-4</v>
      </c>
      <c r="BZ394" s="1"/>
    </row>
    <row r="395" spans="1:78" s="21" customFormat="1" x14ac:dyDescent="0.2">
      <c r="A395" s="21">
        <f t="shared" si="833"/>
        <v>389</v>
      </c>
      <c r="B395" s="1"/>
      <c r="C395" s="22"/>
      <c r="D395" s="24"/>
      <c r="R395" s="25"/>
      <c r="S395" s="4"/>
      <c r="T395" s="4"/>
      <c r="Y395" s="26"/>
      <c r="AC395" s="24"/>
      <c r="AQ395" s="25"/>
      <c r="AR395" s="4"/>
      <c r="AS395" s="4"/>
      <c r="AX395" s="26"/>
      <c r="BA395" s="1"/>
      <c r="BB395" s="24"/>
      <c r="BP395" s="25"/>
      <c r="BQ395" s="4"/>
      <c r="BR395" s="4"/>
      <c r="BW395" s="26"/>
      <c r="BZ395" s="1"/>
    </row>
    <row r="396" spans="1:78" s="21" customFormat="1" x14ac:dyDescent="0.2">
      <c r="A396" s="21">
        <f t="shared" si="833"/>
        <v>390</v>
      </c>
      <c r="B396" s="38" t="s">
        <v>329</v>
      </c>
      <c r="C396" s="22"/>
      <c r="D396" s="24">
        <v>40931.199999999903</v>
      </c>
      <c r="E396" s="21">
        <v>40907.969999999907</v>
      </c>
      <c r="F396" s="21">
        <v>40884.739999999903</v>
      </c>
      <c r="G396" s="21">
        <v>40861.5099999999</v>
      </c>
      <c r="H396" s="21">
        <v>40838.279999999904</v>
      </c>
      <c r="I396" s="21">
        <v>40815.049999999901</v>
      </c>
      <c r="J396" s="21">
        <v>40791.819999999905</v>
      </c>
      <c r="K396" s="21">
        <v>40768.589999999902</v>
      </c>
      <c r="L396" s="21">
        <v>40745.359999999797</v>
      </c>
      <c r="M396" s="21">
        <v>40722.129999999801</v>
      </c>
      <c r="N396" s="21">
        <v>40698.899999999798</v>
      </c>
      <c r="O396" s="21">
        <v>40675.669999999802</v>
      </c>
      <c r="P396" s="21">
        <v>40652.439999999799</v>
      </c>
      <c r="R396" s="25">
        <v>1.1662721893491126E-2</v>
      </c>
      <c r="S396" s="4">
        <v>2.06E-2</v>
      </c>
      <c r="T396" s="4">
        <f t="shared" ref="T396:T397" si="843">+S396-R396</f>
        <v>8.9372781065088745E-3</v>
      </c>
      <c r="V396" s="21" cm="1">
        <f t="array" ref="V396">SUMPRODUCT(D396:O396*R396/12)</f>
        <v>475.87911470414053</v>
      </c>
      <c r="W396" s="21" cm="1">
        <f t="array" ref="W396">SUMPRODUCT(D396:O396*S396/12)</f>
        <v>840.55076099999724</v>
      </c>
      <c r="X396" s="21">
        <f>+W396-V396</f>
        <v>364.6716462958567</v>
      </c>
      <c r="Y396" s="26">
        <v>0.70369199999999998</v>
      </c>
      <c r="Z396" s="21">
        <f>+Y396*X396</f>
        <v>256.61652012522399</v>
      </c>
      <c r="AA396" s="21">
        <f>(D396*T396*12+E396*T396*11+F396*T396*10+G396*T396*9+H396*T396*8+I396*T396*7+J396*T396*6+K396*T396*5+L396*T396*4+M396*T396*3+N396*T396*2+O396*T396*1)/12/13*Y396</f>
        <v>128.44218101679076</v>
      </c>
      <c r="AC396" s="24">
        <v>40652.439999999799</v>
      </c>
      <c r="AD396" s="21">
        <v>40629.209999999795</v>
      </c>
      <c r="AE396" s="21">
        <v>40605.979999999799</v>
      </c>
      <c r="AF396" s="21">
        <v>40582.749999999796</v>
      </c>
      <c r="AG396" s="21">
        <v>40559.5199999998</v>
      </c>
      <c r="AH396" s="21">
        <v>40536.289999999797</v>
      </c>
      <c r="AI396" s="21">
        <v>40513.059999999801</v>
      </c>
      <c r="AJ396" s="21">
        <v>40489.829999999798</v>
      </c>
      <c r="AK396" s="21">
        <v>40466.599999999802</v>
      </c>
      <c r="AL396" s="21">
        <v>40443.369999999799</v>
      </c>
      <c r="AM396" s="21">
        <v>40420.139999999796</v>
      </c>
      <c r="AN396" s="21">
        <v>40396.9099999998</v>
      </c>
      <c r="AO396" s="21">
        <v>40373.679999999797</v>
      </c>
      <c r="AQ396" s="25">
        <v>1.1662721893491126E-2</v>
      </c>
      <c r="AR396" s="4">
        <v>2.06E-2</v>
      </c>
      <c r="AS396" s="4">
        <f t="shared" ref="AS396:AS397" si="844">+AR396-AQ396</f>
        <v>8.9372781065088745E-3</v>
      </c>
      <c r="AU396" s="21" cm="1">
        <f t="array" ref="AU396">SUMPRODUCT(AC396:AN396*AQ396/12)</f>
        <v>472.62801434911006</v>
      </c>
      <c r="AV396" s="21" cm="1">
        <f t="array" ref="AV396">SUMPRODUCT(AC396:AN396*AR396/12)</f>
        <v>834.80830499999593</v>
      </c>
      <c r="AW396" s="21">
        <f>+AV396-AU396</f>
        <v>362.18029065088587</v>
      </c>
      <c r="AX396" s="26">
        <v>0.70174700000000001</v>
      </c>
      <c r="AY396" s="21">
        <f>+AX396*AW396</f>
        <v>254.1589324233872</v>
      </c>
      <c r="AZ396" s="21">
        <f t="shared" ref="AZ396:AZ397" si="845">(AC396*AS396*12+AD396*AS396*11+AE396*AS396*10+AF396*AS396*9+AG396*AS396*8+AH396*AS396*7+AI396*AS396*6+AJ396*AS396*5+AK396*AS396*4+AL396*AS396*3+AM396*AS396*2+AN396*AS396*1)/12/13*AX396+X396*AX396</f>
        <v>383.12025078242556</v>
      </c>
      <c r="BA396" s="1"/>
      <c r="BB396" s="24">
        <v>40373.679999999797</v>
      </c>
      <c r="BC396" s="21">
        <v>40350.449999999801</v>
      </c>
      <c r="BD396" s="21">
        <v>40327.219999999797</v>
      </c>
      <c r="BE396" s="21">
        <v>40303.989999999802</v>
      </c>
      <c r="BF396" s="21">
        <v>40280.759999999798</v>
      </c>
      <c r="BG396" s="21">
        <v>40257.529999999802</v>
      </c>
      <c r="BH396" s="21">
        <v>40234.299999999799</v>
      </c>
      <c r="BI396" s="21">
        <v>40211.069999999796</v>
      </c>
      <c r="BJ396" s="21">
        <v>40187.8399999998</v>
      </c>
      <c r="BK396" s="21">
        <v>40164.609999999797</v>
      </c>
      <c r="BL396" s="21">
        <v>40141.379999999801</v>
      </c>
      <c r="BM396" s="21">
        <v>40118.149999999798</v>
      </c>
      <c r="BN396" s="21">
        <v>40094.919999999802</v>
      </c>
      <c r="BP396" s="25">
        <v>1.1662721893491126E-2</v>
      </c>
      <c r="BQ396" s="4">
        <v>2.06E-2</v>
      </c>
      <c r="BR396" s="4">
        <f t="shared" ref="BR396:BR397" si="846">+BQ396-BP396</f>
        <v>8.9372781065088745E-3</v>
      </c>
      <c r="BT396" s="21" cm="1">
        <f t="array" ref="BT396">SUMPRODUCT(BB396:BM396*BP396/12)</f>
        <v>469.37691399408061</v>
      </c>
      <c r="BU396" s="21" cm="1">
        <f t="array" ref="BU396">SUMPRODUCT(BB396:BM396*BQ396/12)</f>
        <v>829.06584899999586</v>
      </c>
      <c r="BV396" s="21">
        <f>+BU396-BT396</f>
        <v>359.68893500591525</v>
      </c>
      <c r="BW396" s="26">
        <v>0.69923800000000003</v>
      </c>
      <c r="BX396" s="21">
        <f>+BW396*BV396</f>
        <v>251.50817153566618</v>
      </c>
      <c r="BY396" s="21">
        <f t="shared" ref="BY396:BY397" si="847">(BB396*BR396*12+BC396*BR396*11+BD396*BR396*10+BE396*BR396*9+BF396*BR396*8+BG396*BR396*7+BH396*BR396*6+BI396*BR396*5+BJ396*BR396*4+BK396*BR396*3+BL396*BR396*2+BM396*BR396*1)/12/13*BW396+(AW396*BW396)+(X396*BW396)</f>
        <v>634.1296537596221</v>
      </c>
      <c r="BZ396" s="1"/>
    </row>
    <row r="397" spans="1:78" s="21" customFormat="1" x14ac:dyDescent="0.2">
      <c r="A397" s="21">
        <f t="shared" si="833"/>
        <v>391</v>
      </c>
      <c r="B397" s="38" t="s">
        <v>330</v>
      </c>
      <c r="C397" s="22"/>
      <c r="D397" s="24">
        <v>-9.0767800000000012</v>
      </c>
      <c r="E397" s="21">
        <v>-9.0767800000000012</v>
      </c>
      <c r="F397" s="21">
        <v>-9.0767800000000012</v>
      </c>
      <c r="G397" s="21">
        <v>-9.0767800000000012</v>
      </c>
      <c r="H397" s="21">
        <v>-9.0767800000000012</v>
      </c>
      <c r="I397" s="21">
        <v>-9.0767800000000012</v>
      </c>
      <c r="J397" s="21">
        <v>-9.0767800000000012</v>
      </c>
      <c r="K397" s="21">
        <v>-9.0767800000000012</v>
      </c>
      <c r="L397" s="21">
        <v>-9.0767800000000012</v>
      </c>
      <c r="M397" s="21">
        <v>-9.0767800000000012</v>
      </c>
      <c r="N397" s="21">
        <v>-9.0767800000000012</v>
      </c>
      <c r="O397" s="21">
        <v>-9.0767800000000012</v>
      </c>
      <c r="P397" s="21">
        <v>-9.0767800000000012</v>
      </c>
      <c r="R397" s="25">
        <v>1.1662721893491126E-2</v>
      </c>
      <c r="S397" s="4">
        <v>2.06E-2</v>
      </c>
      <c r="T397" s="4">
        <f t="shared" si="843"/>
        <v>8.9372781065088745E-3</v>
      </c>
      <c r="V397" s="21" cm="1">
        <f t="array" ref="V397">SUMPRODUCT(D397:O397*R397/12)</f>
        <v>-0.10585996082840242</v>
      </c>
      <c r="W397" s="21" cm="1">
        <f t="array" ref="W397">SUMPRODUCT(D397:O397*S397/12)</f>
        <v>-0.18698166800000002</v>
      </c>
      <c r="X397" s="21">
        <f>+W397-V397</f>
        <v>-8.1121707171597598E-2</v>
      </c>
      <c r="Y397" s="26">
        <v>0.70369199999999998</v>
      </c>
      <c r="Z397" s="21">
        <f>+Y397*X397</f>
        <v>-5.7084696362995853E-2</v>
      </c>
      <c r="AA397" s="21">
        <f>(D397*T397*12+E397*T397*11+F397*T397*10+G397*T397*9+H397*T397*8+I397*T397*7+J397*T397*6+K397*T397*5+L397*T397*4+M397*T397*3+N397*T397*2+O397*T397*1)/12/13*Y397</f>
        <v>-2.8542348181497944E-2</v>
      </c>
      <c r="AC397" s="24">
        <v>-9.0767800000000012</v>
      </c>
      <c r="AD397" s="21">
        <v>-9.0767800000000012</v>
      </c>
      <c r="AE397" s="21">
        <v>-9.0767800000000012</v>
      </c>
      <c r="AF397" s="21">
        <v>-9.0767800000000012</v>
      </c>
      <c r="AG397" s="21">
        <v>-9.0767800000000012</v>
      </c>
      <c r="AH397" s="21">
        <v>-9.0767800000000012</v>
      </c>
      <c r="AI397" s="21">
        <v>-9.0767800000000012</v>
      </c>
      <c r="AJ397" s="21">
        <v>-9.0767800000000012</v>
      </c>
      <c r="AK397" s="21">
        <v>-9.0767800000000012</v>
      </c>
      <c r="AL397" s="21">
        <v>-9.0767800000000012</v>
      </c>
      <c r="AM397" s="21">
        <v>-9.0767800000000012</v>
      </c>
      <c r="AN397" s="21">
        <v>-9.0767800000000012</v>
      </c>
      <c r="AO397" s="21">
        <v>-9.0767800000000012</v>
      </c>
      <c r="AQ397" s="25">
        <v>1.1662721893491126E-2</v>
      </c>
      <c r="AR397" s="4">
        <v>2.06E-2</v>
      </c>
      <c r="AS397" s="4">
        <f t="shared" si="844"/>
        <v>8.9372781065088745E-3</v>
      </c>
      <c r="AU397" s="21" cm="1">
        <f t="array" ref="AU397">SUMPRODUCT(AC397:AN397*AQ397/12)</f>
        <v>-0.10585996082840242</v>
      </c>
      <c r="AV397" s="21" cm="1">
        <f t="array" ref="AV397">SUMPRODUCT(AC397:AN397*AR397/12)</f>
        <v>-0.18698166800000002</v>
      </c>
      <c r="AW397" s="21">
        <f>+AV397-AU397</f>
        <v>-8.1121707171597598E-2</v>
      </c>
      <c r="AX397" s="26">
        <v>0.70174700000000001</v>
      </c>
      <c r="AY397" s="21">
        <f>+AX397*AW397</f>
        <v>-5.6926914642547101E-2</v>
      </c>
      <c r="AZ397" s="21">
        <f t="shared" si="845"/>
        <v>-8.5390371963820669E-2</v>
      </c>
      <c r="BA397" s="1"/>
      <c r="BB397" s="24">
        <v>-9.0767800000000012</v>
      </c>
      <c r="BC397" s="21">
        <v>-9.0767800000000012</v>
      </c>
      <c r="BD397" s="21">
        <v>-9.0767800000000012</v>
      </c>
      <c r="BE397" s="21">
        <v>-9.0767800000000012</v>
      </c>
      <c r="BF397" s="21">
        <v>-9.0767800000000012</v>
      </c>
      <c r="BG397" s="21">
        <v>-9.0767800000000012</v>
      </c>
      <c r="BH397" s="21">
        <v>-9.0767800000000012</v>
      </c>
      <c r="BI397" s="21">
        <v>-9.0767800000000012</v>
      </c>
      <c r="BJ397" s="21">
        <v>-9.0767800000000012</v>
      </c>
      <c r="BK397" s="21">
        <v>-9.0767800000000012</v>
      </c>
      <c r="BL397" s="21">
        <v>-9.0767800000000012</v>
      </c>
      <c r="BM397" s="21">
        <v>-9.0767800000000012</v>
      </c>
      <c r="BN397" s="21">
        <v>-9.0767800000000012</v>
      </c>
      <c r="BP397" s="25">
        <v>1.1662721893491126E-2</v>
      </c>
      <c r="BQ397" s="4">
        <v>2.06E-2</v>
      </c>
      <c r="BR397" s="4">
        <f t="shared" si="846"/>
        <v>8.9372781065088745E-3</v>
      </c>
      <c r="BT397" s="21" cm="1">
        <f t="array" ref="BT397">SUMPRODUCT(BB397:BM397*BP397/12)</f>
        <v>-0.10585996082840242</v>
      </c>
      <c r="BU397" s="21" cm="1">
        <f t="array" ref="BU397">SUMPRODUCT(BB397:BM397*BQ397/12)</f>
        <v>-0.18698166800000002</v>
      </c>
      <c r="BV397" s="21">
        <f>+BU397-BT397</f>
        <v>-8.1121707171597598E-2</v>
      </c>
      <c r="BW397" s="26">
        <v>0.69923800000000003</v>
      </c>
      <c r="BX397" s="21">
        <f>+BW397*BV397</f>
        <v>-5.6723380279253562E-2</v>
      </c>
      <c r="BY397" s="21">
        <f t="shared" si="847"/>
        <v>-0.14180845069813391</v>
      </c>
      <c r="BZ397" s="1"/>
    </row>
    <row r="398" spans="1:78" s="21" customFormat="1" x14ac:dyDescent="0.2">
      <c r="A398" s="21">
        <f t="shared" si="833"/>
        <v>392</v>
      </c>
      <c r="B398" s="40" t="s">
        <v>331</v>
      </c>
      <c r="C398" s="22"/>
      <c r="D398" s="27">
        <f>SUBTOTAL(9,D396:D397)</f>
        <v>40922.123219999899</v>
      </c>
      <c r="E398" s="28">
        <f t="shared" ref="E398:P398" si="848">SUBTOTAL(9,E396:E397)</f>
        <v>40898.893219999904</v>
      </c>
      <c r="F398" s="28">
        <f t="shared" si="848"/>
        <v>40875.6632199999</v>
      </c>
      <c r="G398" s="28">
        <f t="shared" si="848"/>
        <v>40852.433219999897</v>
      </c>
      <c r="H398" s="28">
        <f t="shared" si="848"/>
        <v>40829.203219999901</v>
      </c>
      <c r="I398" s="28">
        <f t="shared" si="848"/>
        <v>40805.973219999898</v>
      </c>
      <c r="J398" s="28">
        <f t="shared" si="848"/>
        <v>40782.743219999902</v>
      </c>
      <c r="K398" s="28">
        <f t="shared" si="848"/>
        <v>40759.513219999899</v>
      </c>
      <c r="L398" s="28">
        <f t="shared" si="848"/>
        <v>40736.283219999794</v>
      </c>
      <c r="M398" s="28">
        <f t="shared" si="848"/>
        <v>40713.053219999798</v>
      </c>
      <c r="N398" s="28">
        <f t="shared" si="848"/>
        <v>40689.823219999795</v>
      </c>
      <c r="O398" s="28">
        <f t="shared" si="848"/>
        <v>40666.593219999799</v>
      </c>
      <c r="P398" s="28">
        <f t="shared" si="848"/>
        <v>40643.363219999796</v>
      </c>
      <c r="R398" s="4"/>
      <c r="S398" s="4"/>
      <c r="T398" s="4"/>
      <c r="V398" s="28">
        <f t="shared" ref="V398:X398" si="849">SUBTOTAL(9,V396:V397)</f>
        <v>475.77325474331212</v>
      </c>
      <c r="W398" s="28">
        <f t="shared" si="849"/>
        <v>840.36377933199719</v>
      </c>
      <c r="X398" s="28">
        <f t="shared" si="849"/>
        <v>364.59052458868513</v>
      </c>
      <c r="Y398" s="26"/>
      <c r="Z398" s="28">
        <f>SUBTOTAL(9,Z396:Z397)</f>
        <v>256.55943542886098</v>
      </c>
      <c r="AA398" s="28">
        <f>SUBTOTAL(9,AA396:AA397)</f>
        <v>128.41363866860925</v>
      </c>
      <c r="AC398" s="27">
        <f>SUBTOTAL(9,AC396:AC397)</f>
        <v>40643.363219999796</v>
      </c>
      <c r="AD398" s="28">
        <f t="shared" ref="AD398:AO398" si="850">SUBTOTAL(9,AD396:AD397)</f>
        <v>40620.133219999792</v>
      </c>
      <c r="AE398" s="28">
        <f t="shared" si="850"/>
        <v>40596.903219999796</v>
      </c>
      <c r="AF398" s="28">
        <f t="shared" si="850"/>
        <v>40573.673219999793</v>
      </c>
      <c r="AG398" s="28">
        <f t="shared" si="850"/>
        <v>40550.443219999797</v>
      </c>
      <c r="AH398" s="28">
        <f t="shared" si="850"/>
        <v>40527.213219999794</v>
      </c>
      <c r="AI398" s="28">
        <f t="shared" si="850"/>
        <v>40503.983219999798</v>
      </c>
      <c r="AJ398" s="28">
        <f t="shared" si="850"/>
        <v>40480.753219999795</v>
      </c>
      <c r="AK398" s="28">
        <f t="shared" si="850"/>
        <v>40457.523219999799</v>
      </c>
      <c r="AL398" s="28">
        <f t="shared" si="850"/>
        <v>40434.293219999796</v>
      </c>
      <c r="AM398" s="28">
        <f t="shared" si="850"/>
        <v>40411.063219999793</v>
      </c>
      <c r="AN398" s="28">
        <f t="shared" si="850"/>
        <v>40387.833219999797</v>
      </c>
      <c r="AO398" s="28">
        <f t="shared" si="850"/>
        <v>40364.603219999794</v>
      </c>
      <c r="AQ398" s="4"/>
      <c r="AR398" s="4"/>
      <c r="AS398" s="4"/>
      <c r="AU398" s="28">
        <f t="shared" ref="AU398:AW398" si="851">SUBTOTAL(9,AU396:AU397)</f>
        <v>472.52215438828165</v>
      </c>
      <c r="AV398" s="28">
        <f t="shared" si="851"/>
        <v>834.62132333199588</v>
      </c>
      <c r="AW398" s="28">
        <f t="shared" si="851"/>
        <v>362.09916894371429</v>
      </c>
      <c r="AX398" s="26"/>
      <c r="AY398" s="28">
        <f>SUBTOTAL(9,AY396:AY397)</f>
        <v>254.10200550874464</v>
      </c>
      <c r="AZ398" s="28">
        <f>SUBTOTAL(9,AZ396:AZ397)</f>
        <v>383.03486041046176</v>
      </c>
      <c r="BA398" s="1"/>
      <c r="BB398" s="27">
        <f>SUBTOTAL(9,BB396:BB397)</f>
        <v>40364.603219999794</v>
      </c>
      <c r="BC398" s="28">
        <f t="shared" ref="BC398:BN398" si="852">SUBTOTAL(9,BC396:BC397)</f>
        <v>40341.373219999798</v>
      </c>
      <c r="BD398" s="28">
        <f t="shared" si="852"/>
        <v>40318.143219999794</v>
      </c>
      <c r="BE398" s="28">
        <f t="shared" si="852"/>
        <v>40294.913219999798</v>
      </c>
      <c r="BF398" s="28">
        <f t="shared" si="852"/>
        <v>40271.683219999795</v>
      </c>
      <c r="BG398" s="28">
        <f t="shared" si="852"/>
        <v>40248.453219999799</v>
      </c>
      <c r="BH398" s="28">
        <f t="shared" si="852"/>
        <v>40225.223219999796</v>
      </c>
      <c r="BI398" s="28">
        <f t="shared" si="852"/>
        <v>40201.993219999793</v>
      </c>
      <c r="BJ398" s="28">
        <f t="shared" si="852"/>
        <v>40178.763219999797</v>
      </c>
      <c r="BK398" s="28">
        <f t="shared" si="852"/>
        <v>40155.533219999794</v>
      </c>
      <c r="BL398" s="28">
        <f t="shared" si="852"/>
        <v>40132.303219999798</v>
      </c>
      <c r="BM398" s="28">
        <f t="shared" si="852"/>
        <v>40109.073219999795</v>
      </c>
      <c r="BN398" s="28">
        <f t="shared" si="852"/>
        <v>40085.843219999799</v>
      </c>
      <c r="BP398" s="4"/>
      <c r="BQ398" s="4"/>
      <c r="BR398" s="4"/>
      <c r="BT398" s="28">
        <f t="shared" ref="BT398:BV398" si="853">SUBTOTAL(9,BT396:BT397)</f>
        <v>469.2710540332522</v>
      </c>
      <c r="BU398" s="28">
        <f t="shared" si="853"/>
        <v>828.87886733199582</v>
      </c>
      <c r="BV398" s="28">
        <f t="shared" si="853"/>
        <v>359.60781329874368</v>
      </c>
      <c r="BW398" s="26"/>
      <c r="BX398" s="28">
        <f>SUBTOTAL(9,BX396:BX397)</f>
        <v>251.45144815538691</v>
      </c>
      <c r="BY398" s="28">
        <f>SUBTOTAL(9,BY396:BY397)</f>
        <v>633.98784530892397</v>
      </c>
      <c r="BZ398" s="1"/>
    </row>
    <row r="399" spans="1:78" s="21" customFormat="1" x14ac:dyDescent="0.2">
      <c r="A399" s="21">
        <f t="shared" si="833"/>
        <v>393</v>
      </c>
      <c r="B399" s="1"/>
      <c r="C399" s="22"/>
      <c r="D399" s="24"/>
      <c r="R399" s="25"/>
      <c r="S399" s="4"/>
      <c r="T399" s="4"/>
      <c r="Y399" s="26"/>
      <c r="AC399" s="24"/>
      <c r="AQ399" s="25"/>
      <c r="AR399" s="4"/>
      <c r="AS399" s="4"/>
      <c r="AX399" s="26"/>
      <c r="BA399" s="1"/>
      <c r="BB399" s="24"/>
      <c r="BP399" s="25"/>
      <c r="BQ399" s="4"/>
      <c r="BR399" s="4"/>
      <c r="BW399" s="26"/>
      <c r="BZ399" s="1"/>
    </row>
    <row r="400" spans="1:78" s="21" customFormat="1" x14ac:dyDescent="0.2">
      <c r="A400" s="21">
        <f t="shared" si="833"/>
        <v>394</v>
      </c>
      <c r="B400" s="1" t="s">
        <v>332</v>
      </c>
      <c r="C400" s="22"/>
      <c r="D400" s="24">
        <v>87773.14</v>
      </c>
      <c r="E400" s="21">
        <v>87773.14</v>
      </c>
      <c r="F400" s="21">
        <v>87773.14</v>
      </c>
      <c r="G400" s="21">
        <v>87773.14</v>
      </c>
      <c r="H400" s="21">
        <v>87773.14</v>
      </c>
      <c r="I400" s="21">
        <v>87773.14</v>
      </c>
      <c r="J400" s="21">
        <v>87773.14</v>
      </c>
      <c r="K400" s="21">
        <v>87773.14</v>
      </c>
      <c r="L400" s="21">
        <v>87773.14</v>
      </c>
      <c r="M400" s="21">
        <v>87773.14</v>
      </c>
      <c r="N400" s="21">
        <v>87773.14</v>
      </c>
      <c r="O400" s="21">
        <v>87773.14</v>
      </c>
      <c r="P400" s="21">
        <v>87773.14</v>
      </c>
      <c r="R400" s="25">
        <v>1.9931914893617023E-2</v>
      </c>
      <c r="S400" s="4">
        <v>1.6200000000000003E-2</v>
      </c>
      <c r="T400" s="4">
        <f t="shared" ref="T400" si="854">+S400-R400</f>
        <v>-3.73191489361702E-3</v>
      </c>
      <c r="V400" s="21" cm="1">
        <f t="array" ref="V400">SUMPRODUCT(D400:O400*R400/12)</f>
        <v>1749.4867564255321</v>
      </c>
      <c r="W400" s="21" cm="1">
        <f t="array" ref="W400">SUMPRODUCT(D400:O400*S400/12)</f>
        <v>1421.9248680000003</v>
      </c>
      <c r="X400" s="21">
        <f>+W400-V400</f>
        <v>-327.56188842553183</v>
      </c>
      <c r="Y400" s="26">
        <v>0.70369199999999998</v>
      </c>
      <c r="Z400" s="21">
        <f>+Y400*X400</f>
        <v>-230.50268038993934</v>
      </c>
      <c r="AA400" s="21">
        <f>(D400*T400*12+E400*T400*11+F400*T400*10+G400*T400*9+H400*T400*8+I400*T400*7+J400*T400*6+K400*T400*5+L400*T400*4+M400*T400*3+N400*T400*2+O400*T400*1)/12/13*Y400</f>
        <v>-115.25134019496966</v>
      </c>
      <c r="AC400" s="24">
        <v>87773.14</v>
      </c>
      <c r="AD400" s="21">
        <v>87773.14</v>
      </c>
      <c r="AE400" s="21">
        <v>87773.14</v>
      </c>
      <c r="AF400" s="21">
        <v>87773.14</v>
      </c>
      <c r="AG400" s="21">
        <v>87773.14</v>
      </c>
      <c r="AH400" s="21">
        <v>87773.14</v>
      </c>
      <c r="AI400" s="21">
        <v>87773.14</v>
      </c>
      <c r="AJ400" s="21">
        <v>87773.14</v>
      </c>
      <c r="AK400" s="21">
        <v>87773.14</v>
      </c>
      <c r="AL400" s="21">
        <v>87773.14</v>
      </c>
      <c r="AM400" s="21">
        <v>87773.14</v>
      </c>
      <c r="AN400" s="21">
        <v>87773.14</v>
      </c>
      <c r="AO400" s="21">
        <v>87773.14</v>
      </c>
      <c r="AQ400" s="25">
        <v>1.9931914893617023E-2</v>
      </c>
      <c r="AR400" s="4">
        <v>1.6200000000000003E-2</v>
      </c>
      <c r="AS400" s="4">
        <f t="shared" ref="AS400" si="855">+AR400-AQ400</f>
        <v>-3.73191489361702E-3</v>
      </c>
      <c r="AU400" s="21" cm="1">
        <f t="array" ref="AU400">SUMPRODUCT(AC400:AN400*AQ400/12)</f>
        <v>1749.4867564255321</v>
      </c>
      <c r="AV400" s="21" cm="1">
        <f t="array" ref="AV400">SUMPRODUCT(AC400:AN400*AR400/12)</f>
        <v>1421.9248680000003</v>
      </c>
      <c r="AW400" s="21">
        <f>+AV400-AU400</f>
        <v>-327.56188842553183</v>
      </c>
      <c r="AX400" s="26">
        <v>0.70174700000000001</v>
      </c>
      <c r="AY400" s="21">
        <f>+AX400*AW400</f>
        <v>-229.86557251695169</v>
      </c>
      <c r="AZ400" s="21">
        <f>(AC400*AS400*12+AD400*AS400*11+AE400*AS400*10+AF400*AS400*9+AG400*AS400*8+AH400*AS400*7+AI400*AS400*6+AJ400*AS400*5+AK400*AS400*4+AL400*AS400*3+AM400*AS400*2+AN400*AS400*1)/12/13*AX400+X400*AX400</f>
        <v>-344.79835877542752</v>
      </c>
      <c r="BA400" s="1"/>
      <c r="BB400" s="24">
        <v>87773.14</v>
      </c>
      <c r="BC400" s="21">
        <v>87773.14</v>
      </c>
      <c r="BD400" s="21">
        <v>87773.14</v>
      </c>
      <c r="BE400" s="21">
        <v>87773.14</v>
      </c>
      <c r="BF400" s="21">
        <v>87773.14</v>
      </c>
      <c r="BG400" s="21">
        <v>87773.14</v>
      </c>
      <c r="BH400" s="21">
        <v>87773.14</v>
      </c>
      <c r="BI400" s="21">
        <v>87773.14</v>
      </c>
      <c r="BJ400" s="21">
        <v>87773.14</v>
      </c>
      <c r="BK400" s="21">
        <v>87773.14</v>
      </c>
      <c r="BL400" s="21">
        <v>87773.14</v>
      </c>
      <c r="BM400" s="21">
        <v>87773.14</v>
      </c>
      <c r="BN400" s="21">
        <v>87773.14</v>
      </c>
      <c r="BP400" s="25">
        <v>1.9931914893617023E-2</v>
      </c>
      <c r="BQ400" s="4">
        <v>1.6200000000000003E-2</v>
      </c>
      <c r="BR400" s="4">
        <f t="shared" ref="BR400" si="856">+BQ400-BP400</f>
        <v>-3.73191489361702E-3</v>
      </c>
      <c r="BT400" s="21" cm="1">
        <f t="array" ref="BT400">SUMPRODUCT(BB400:BM400*BP400/12)</f>
        <v>1749.4867564255321</v>
      </c>
      <c r="BU400" s="21" cm="1">
        <f t="array" ref="BU400">SUMPRODUCT(BB400:BM400*BQ400/12)</f>
        <v>1421.9248680000003</v>
      </c>
      <c r="BV400" s="21">
        <f>+BU400-BT400</f>
        <v>-327.56188842553183</v>
      </c>
      <c r="BW400" s="26">
        <v>0.69923800000000003</v>
      </c>
      <c r="BX400" s="21">
        <f>+BW400*BV400</f>
        <v>-229.04371973889204</v>
      </c>
      <c r="BY400" s="21">
        <f>(BB400*BR400*12+BC400*BR400*11+BD400*BR400*10+BE400*BR400*9+BF400*BR400*8+BG400*BR400*7+BH400*BR400*6+BI400*BR400*5+BJ400*BR400*4+BK400*BR400*3+BL400*BR400*2+BM400*BR400*1)/12/13*BW400+(AW400*BW400)+(X400*BW400)</f>
        <v>-572.60929934723003</v>
      </c>
      <c r="BZ400" s="1"/>
    </row>
    <row r="401" spans="1:78" s="21" customFormat="1" x14ac:dyDescent="0.2">
      <c r="A401" s="21">
        <f t="shared" si="833"/>
        <v>395</v>
      </c>
      <c r="B401" s="1"/>
      <c r="C401" s="22"/>
      <c r="D401" s="24"/>
      <c r="R401" s="25"/>
      <c r="S401" s="4"/>
      <c r="T401" s="4"/>
      <c r="Y401" s="26"/>
      <c r="AC401" s="24"/>
      <c r="AQ401" s="25"/>
      <c r="AR401" s="4"/>
      <c r="AS401" s="4"/>
      <c r="AX401" s="26"/>
      <c r="BA401" s="1"/>
      <c r="BB401" s="24"/>
      <c r="BP401" s="25"/>
      <c r="BQ401" s="4"/>
      <c r="BR401" s="4"/>
      <c r="BW401" s="26"/>
      <c r="BZ401" s="1"/>
    </row>
    <row r="402" spans="1:78" s="21" customFormat="1" x14ac:dyDescent="0.2">
      <c r="A402" s="21">
        <f t="shared" si="833"/>
        <v>396</v>
      </c>
      <c r="B402" s="1" t="s">
        <v>333</v>
      </c>
      <c r="C402" s="22"/>
      <c r="D402" s="24">
        <v>49871.01</v>
      </c>
      <c r="E402" s="21">
        <v>49871.01</v>
      </c>
      <c r="F402" s="21">
        <v>49871.01</v>
      </c>
      <c r="G402" s="21">
        <v>49871.01</v>
      </c>
      <c r="H402" s="21">
        <v>49871.01</v>
      </c>
      <c r="I402" s="21">
        <v>49871.01</v>
      </c>
      <c r="J402" s="21">
        <v>49871.01</v>
      </c>
      <c r="K402" s="21">
        <v>49871.01</v>
      </c>
      <c r="L402" s="21">
        <v>49871.01</v>
      </c>
      <c r="M402" s="21">
        <v>49871.01</v>
      </c>
      <c r="N402" s="21">
        <v>49871.01</v>
      </c>
      <c r="O402" s="21">
        <v>49871.01</v>
      </c>
      <c r="P402" s="21">
        <v>49871.01</v>
      </c>
      <c r="R402" s="25">
        <v>9.3028985507246382E-3</v>
      </c>
      <c r="S402" s="4">
        <v>1.3600000000000001E-2</v>
      </c>
      <c r="T402" s="4">
        <f t="shared" ref="T402" si="857">+S402-R402</f>
        <v>4.2971014492753628E-3</v>
      </c>
      <c r="V402" s="21" cm="1">
        <f t="array" ref="V402">SUMPRODUCT(D402:O402*R402/12)</f>
        <v>463.94494665217394</v>
      </c>
      <c r="W402" s="21" cm="1">
        <f t="array" ref="W402">SUMPRODUCT(D402:O402*S402/12)</f>
        <v>678.24573600000019</v>
      </c>
      <c r="X402" s="21">
        <f>+W402-V402</f>
        <v>214.30078934782625</v>
      </c>
      <c r="Y402" s="26">
        <v>0.70369199999999998</v>
      </c>
      <c r="Z402" s="21">
        <f>+Y402*X402</f>
        <v>150.80175105775055</v>
      </c>
      <c r="AA402" s="21">
        <f>(D402*T402*12+E402*T402*11+F402*T402*10+G402*T402*9+H402*T402*8+I402*T402*7+J402*T402*6+K402*T402*5+L402*T402*4+M402*T402*3+N402*T402*2+O402*T402*1)/12/13*Y402</f>
        <v>75.400875528875218</v>
      </c>
      <c r="AC402" s="24">
        <v>49871.01</v>
      </c>
      <c r="AD402" s="21">
        <v>49871.01</v>
      </c>
      <c r="AE402" s="21">
        <v>49871.01</v>
      </c>
      <c r="AF402" s="21">
        <v>49871.01</v>
      </c>
      <c r="AG402" s="21">
        <v>49871.01</v>
      </c>
      <c r="AH402" s="21">
        <v>49871.01</v>
      </c>
      <c r="AI402" s="21">
        <v>49871.01</v>
      </c>
      <c r="AJ402" s="21">
        <v>49871.01</v>
      </c>
      <c r="AK402" s="21">
        <v>49871.01</v>
      </c>
      <c r="AL402" s="21">
        <v>49871.01</v>
      </c>
      <c r="AM402" s="21">
        <v>49871.01</v>
      </c>
      <c r="AN402" s="21">
        <v>49871.01</v>
      </c>
      <c r="AO402" s="21">
        <v>49871.01</v>
      </c>
      <c r="AQ402" s="25">
        <v>9.3028985507246382E-3</v>
      </c>
      <c r="AR402" s="4">
        <v>1.3600000000000001E-2</v>
      </c>
      <c r="AS402" s="4">
        <f t="shared" ref="AS402" si="858">+AR402-AQ402</f>
        <v>4.2971014492753628E-3</v>
      </c>
      <c r="AU402" s="21" cm="1">
        <f t="array" ref="AU402">SUMPRODUCT(AC402:AN402*AQ402/12)</f>
        <v>463.94494665217394</v>
      </c>
      <c r="AV402" s="21" cm="1">
        <f t="array" ref="AV402">SUMPRODUCT(AC402:AN402*AR402/12)</f>
        <v>678.24573600000019</v>
      </c>
      <c r="AW402" s="21">
        <f>+AV402-AU402</f>
        <v>214.30078934782625</v>
      </c>
      <c r="AX402" s="26">
        <v>0.70174700000000001</v>
      </c>
      <c r="AY402" s="21">
        <f>+AX402*AW402</f>
        <v>150.38493602246902</v>
      </c>
      <c r="AZ402" s="21">
        <f>(AC402*AS402*12+AD402*AS402*11+AE402*AS402*10+AF402*AS402*9+AG402*AS402*8+AH402*AS402*7+AI402*AS402*6+AJ402*AS402*5+AK402*AS402*4+AL402*AS402*3+AM402*AS402*2+AN402*AS402*1)/12/13*AX402+X402*AX402</f>
        <v>225.57740403370349</v>
      </c>
      <c r="BA402" s="1"/>
      <c r="BB402" s="24">
        <v>49871.01</v>
      </c>
      <c r="BC402" s="21">
        <v>49871.01</v>
      </c>
      <c r="BD402" s="21">
        <v>49871.01</v>
      </c>
      <c r="BE402" s="21">
        <v>49871.01</v>
      </c>
      <c r="BF402" s="21">
        <v>49871.01</v>
      </c>
      <c r="BG402" s="21">
        <v>49871.01</v>
      </c>
      <c r="BH402" s="21">
        <v>49871.01</v>
      </c>
      <c r="BI402" s="21">
        <v>49871.01</v>
      </c>
      <c r="BJ402" s="21">
        <v>49871.01</v>
      </c>
      <c r="BK402" s="21">
        <v>49871.01</v>
      </c>
      <c r="BL402" s="21">
        <v>49871.01</v>
      </c>
      <c r="BM402" s="21">
        <v>49871.01</v>
      </c>
      <c r="BN402" s="21">
        <v>49871.01</v>
      </c>
      <c r="BP402" s="25">
        <v>9.3028985507246382E-3</v>
      </c>
      <c r="BQ402" s="4">
        <v>1.3600000000000001E-2</v>
      </c>
      <c r="BR402" s="4">
        <f t="shared" ref="BR402" si="859">+BQ402-BP402</f>
        <v>4.2971014492753628E-3</v>
      </c>
      <c r="BT402" s="21" cm="1">
        <f t="array" ref="BT402">SUMPRODUCT(BB402:BM402*BP402/12)</f>
        <v>463.94494665217394</v>
      </c>
      <c r="BU402" s="21" cm="1">
        <f t="array" ref="BU402">SUMPRODUCT(BB402:BM402*BQ402/12)</f>
        <v>678.24573600000019</v>
      </c>
      <c r="BV402" s="21">
        <f>+BU402-BT402</f>
        <v>214.30078934782625</v>
      </c>
      <c r="BW402" s="26">
        <v>0.69923800000000003</v>
      </c>
      <c r="BX402" s="21">
        <f>+BW402*BV402</f>
        <v>149.84725534199535</v>
      </c>
      <c r="BY402" s="21">
        <f>(BB402*BR402*12+BC402*BR402*11+BD402*BR402*10+BE402*BR402*9+BF402*BR402*8+BG402*BR402*7+BH402*BR402*6+BI402*BR402*5+BJ402*BR402*4+BK402*BR402*3+BL402*BR402*2+BM402*BR402*1)/12/13*BW402+(AW402*BW402)+(X402*BW402)</f>
        <v>374.61813835498833</v>
      </c>
      <c r="BZ402" s="1"/>
    </row>
    <row r="403" spans="1:78" s="21" customFormat="1" x14ac:dyDescent="0.2">
      <c r="A403" s="21">
        <f t="shared" si="833"/>
        <v>397</v>
      </c>
      <c r="B403" s="1"/>
      <c r="C403" s="22"/>
      <c r="D403" s="24"/>
      <c r="R403" s="4"/>
      <c r="S403" s="4"/>
      <c r="T403" s="4"/>
      <c r="AC403" s="24"/>
      <c r="AQ403" s="4"/>
      <c r="AR403" s="4"/>
      <c r="AS403" s="4"/>
      <c r="BA403" s="1"/>
      <c r="BB403" s="24"/>
      <c r="BP403" s="4"/>
      <c r="BQ403" s="4"/>
      <c r="BR403" s="4"/>
      <c r="BZ403" s="1"/>
    </row>
    <row r="404" spans="1:78" s="21" customFormat="1" x14ac:dyDescent="0.2">
      <c r="A404" s="21">
        <f t="shared" si="833"/>
        <v>398</v>
      </c>
      <c r="B404" s="33" t="s">
        <v>334</v>
      </c>
      <c r="C404" s="22"/>
      <c r="D404" s="34">
        <f>SUM(D402,D400,D398,D394,D392,D388,D384,D380,D324,D320,D318,D314)</f>
        <v>6225708.5192940114</v>
      </c>
      <c r="E404" s="33">
        <f t="shared" ref="E404:P404" si="860">SUM(E402,E400,E398,E394,E392,E388,E384,E380,E324,E320,E318,E314)</f>
        <v>6270249.2754478129</v>
      </c>
      <c r="F404" s="33">
        <f t="shared" si="860"/>
        <v>6269497.7464282783</v>
      </c>
      <c r="G404" s="33">
        <f t="shared" si="860"/>
        <v>6324219.0939731887</v>
      </c>
      <c r="H404" s="33">
        <f t="shared" si="860"/>
        <v>6350283.6137043918</v>
      </c>
      <c r="I404" s="33">
        <f t="shared" si="860"/>
        <v>6350432.9721331876</v>
      </c>
      <c r="J404" s="33">
        <f t="shared" si="860"/>
        <v>6402276.3308331221</v>
      </c>
      <c r="K404" s="33">
        <f t="shared" si="860"/>
        <v>6401848.5533323381</v>
      </c>
      <c r="L404" s="33">
        <f t="shared" si="860"/>
        <v>6401481.8921773136</v>
      </c>
      <c r="M404" s="33">
        <f t="shared" si="860"/>
        <v>6446678.0830381764</v>
      </c>
      <c r="N404" s="33">
        <f t="shared" si="860"/>
        <v>6446950.1699541025</v>
      </c>
      <c r="O404" s="33">
        <f t="shared" si="860"/>
        <v>6446044.4630185515</v>
      </c>
      <c r="P404" s="33">
        <f t="shared" si="860"/>
        <v>6652707.6806827262</v>
      </c>
      <c r="Q404" s="33"/>
      <c r="R404" s="33"/>
      <c r="S404" s="33"/>
      <c r="T404" s="33"/>
      <c r="U404" s="33"/>
      <c r="V404" s="33">
        <f t="shared" ref="V404:X404" si="861">SUM(V402,V400,V398,V394,V392,V388,V384,V380,V324,V320,V318,V314)</f>
        <v>145684.81845987888</v>
      </c>
      <c r="W404" s="33">
        <f t="shared" si="861"/>
        <v>160772.82200993234</v>
      </c>
      <c r="X404" s="33">
        <f t="shared" si="861"/>
        <v>15088.003550053483</v>
      </c>
      <c r="Y404" s="33"/>
      <c r="Z404" s="33">
        <f t="shared" ref="Z404:AA404" si="862">SUM(Z402,Z400,Z398,Z394,Z392,Z388,Z384,Z380,Z324,Z320,Z318,Z314)</f>
        <v>10856.927387214057</v>
      </c>
      <c r="AA404" s="33">
        <f t="shared" si="862"/>
        <v>5409.5542192563908</v>
      </c>
      <c r="AC404" s="34">
        <f>SUM(AC402,AC400,AC398,AC394,AC392,AC388,AC384,AC380,AC324,AC320,AC318,AC314)</f>
        <v>6652707.6806827262</v>
      </c>
      <c r="AD404" s="33">
        <f t="shared" ref="AD404:AO404" si="863">SUM(AD402,AD400,AD398,AD394,AD392,AD388,AD384,AD380,AD324,AD320,AD318,AD314)</f>
        <v>6676620.6317863734</v>
      </c>
      <c r="AE404" s="33">
        <f t="shared" si="863"/>
        <v>6680461.9012430115</v>
      </c>
      <c r="AF404" s="33">
        <f t="shared" si="863"/>
        <v>6716875.1542333132</v>
      </c>
      <c r="AG404" s="33">
        <f t="shared" si="863"/>
        <v>6716212.2572034542</v>
      </c>
      <c r="AH404" s="33">
        <f t="shared" si="863"/>
        <v>6759863.9287207602</v>
      </c>
      <c r="AI404" s="33">
        <f t="shared" si="863"/>
        <v>6793653.8265754329</v>
      </c>
      <c r="AJ404" s="33">
        <f t="shared" si="863"/>
        <v>6905893.7466182001</v>
      </c>
      <c r="AK404" s="33">
        <f t="shared" si="863"/>
        <v>6911094.7395617999</v>
      </c>
      <c r="AL404" s="33">
        <f t="shared" si="863"/>
        <v>6953471.2964179842</v>
      </c>
      <c r="AM404" s="33">
        <f t="shared" si="863"/>
        <v>6957871.6787416767</v>
      </c>
      <c r="AN404" s="33">
        <f t="shared" si="863"/>
        <v>6959777.0877112262</v>
      </c>
      <c r="AO404" s="33">
        <f t="shared" si="863"/>
        <v>6999678.3143646922</v>
      </c>
      <c r="AP404" s="33"/>
      <c r="AQ404" s="33"/>
      <c r="AR404" s="33"/>
      <c r="AS404" s="33"/>
      <c r="AT404" s="33"/>
      <c r="AU404" s="33">
        <f t="shared" ref="AU404:AW404" si="864">SUM(AU402,AU400,AU398,AU394,AU392,AU388,AU384,AU380,AU324,AU320,AU318,AU314)</f>
        <v>155959.54878530352</v>
      </c>
      <c r="AV404" s="33">
        <f t="shared" si="864"/>
        <v>171910.03235662894</v>
      </c>
      <c r="AW404" s="33">
        <f t="shared" si="864"/>
        <v>15950.483571325398</v>
      </c>
      <c r="AX404" s="33"/>
      <c r="AY404" s="33">
        <f t="shared" ref="AY404" si="865">SUM(AY402,AY400,AY398,AY394,AY392,AY388,AY384,AY380,AY324,AY320,AY318,AY314)</f>
        <v>11423.342371249875</v>
      </c>
      <c r="AZ404" s="33">
        <f>SUM(AZ402,AZ400,AZ398,AZ394,AZ392,AZ388,AZ384,AZ380,AZ324,AZ320,AZ318,AZ314)</f>
        <v>16514.662038118844</v>
      </c>
      <c r="BA404" s="1"/>
      <c r="BB404" s="34">
        <f>SUM(BB402,BB400,BB398,BB394,BB392,BB388,BB384,BB380,BB324,BB320,BB318,BB314)</f>
        <v>6999678.3143646922</v>
      </c>
      <c r="BC404" s="33">
        <f t="shared" ref="BC404:BN404" si="866">SUM(BC402,BC400,BC398,BC394,BC392,BC388,BC384,BC380,BC324,BC320,BC318,BC314)</f>
        <v>6998202.6250584209</v>
      </c>
      <c r="BD404" s="33">
        <f t="shared" si="866"/>
        <v>6997190.9990164256</v>
      </c>
      <c r="BE404" s="33">
        <f t="shared" si="866"/>
        <v>7019245.5687979544</v>
      </c>
      <c r="BF404" s="33">
        <f t="shared" si="866"/>
        <v>7018338.7657597903</v>
      </c>
      <c r="BG404" s="33">
        <f t="shared" si="866"/>
        <v>7033784.4506174661</v>
      </c>
      <c r="BH404" s="33">
        <f t="shared" si="866"/>
        <v>7052253.3597386433</v>
      </c>
      <c r="BI404" s="33">
        <f t="shared" si="866"/>
        <v>7177412.4867020091</v>
      </c>
      <c r="BJ404" s="33">
        <f t="shared" si="866"/>
        <v>7180620.5638720151</v>
      </c>
      <c r="BK404" s="33">
        <f t="shared" si="866"/>
        <v>7220645.4586777166</v>
      </c>
      <c r="BL404" s="33">
        <f t="shared" si="866"/>
        <v>7271238.4497489762</v>
      </c>
      <c r="BM404" s="33">
        <f t="shared" si="866"/>
        <v>7276072.3582976656</v>
      </c>
      <c r="BN404" s="33">
        <f t="shared" si="866"/>
        <v>7356296.0811132453</v>
      </c>
      <c r="BO404" s="33"/>
      <c r="BP404" s="33"/>
      <c r="BQ404" s="33"/>
      <c r="BR404" s="33"/>
      <c r="BS404" s="33"/>
      <c r="BT404" s="33">
        <f t="shared" ref="BT404:BV404" si="867">SUM(BT402,BT400,BT398,BT394,BT392,BT388,BT384,BT380,BT324,BT320,BT318,BT314)</f>
        <v>163792.04594515817</v>
      </c>
      <c r="BU404" s="33">
        <f t="shared" si="867"/>
        <v>180141.88067544467</v>
      </c>
      <c r="BV404" s="33">
        <f t="shared" si="867"/>
        <v>16349.834730286484</v>
      </c>
      <c r="BW404" s="33"/>
      <c r="BX404" s="33">
        <f t="shared" ref="BX404" si="868">SUM(BX402,BX400,BX398,BX394,BX392,BX388,BX384,BX380,BX324,BX320,BX318,BX314)</f>
        <v>11662.211179582247</v>
      </c>
      <c r="BY404" s="33">
        <f>SUM(BY402,BY400,BY398,BY394,BY392,BY388,BY384,BY380,BY324,BY320,BY318,BY314)</f>
        <v>27988.347887470965</v>
      </c>
      <c r="BZ404" s="1"/>
    </row>
    <row r="405" spans="1:78" s="21" customFormat="1" x14ac:dyDescent="0.2">
      <c r="A405" s="21">
        <f t="shared" si="833"/>
        <v>399</v>
      </c>
      <c r="B405" s="1" t="s">
        <v>335</v>
      </c>
      <c r="C405" s="22"/>
      <c r="D405" s="24"/>
      <c r="R405" s="4"/>
      <c r="S405" s="4"/>
      <c r="T405" s="4"/>
      <c r="AC405" s="24"/>
      <c r="AQ405" s="4"/>
      <c r="AR405" s="4"/>
      <c r="AS405" s="4"/>
      <c r="BA405" s="1"/>
      <c r="BB405" s="24"/>
      <c r="BP405" s="4"/>
      <c r="BQ405" s="4"/>
      <c r="BR405" s="4"/>
      <c r="BZ405" s="1"/>
    </row>
    <row r="406" spans="1:78" s="21" customFormat="1" x14ac:dyDescent="0.2">
      <c r="A406" s="21">
        <f t="shared" si="833"/>
        <v>400</v>
      </c>
      <c r="B406" s="50" t="s">
        <v>275</v>
      </c>
      <c r="C406" s="22"/>
      <c r="D406" s="24">
        <f t="shared" ref="D406:P412" si="869">-SUMIF($B$314:$B$403,$B406,D$314:D$403)</f>
        <v>8.1702999999999992</v>
      </c>
      <c r="E406" s="21">
        <f t="shared" si="869"/>
        <v>8.1702999999999992</v>
      </c>
      <c r="F406" s="21">
        <f t="shared" si="869"/>
        <v>8.1702999999999992</v>
      </c>
      <c r="G406" s="21">
        <f t="shared" si="869"/>
        <v>8.1702999999999992</v>
      </c>
      <c r="H406" s="21">
        <f t="shared" si="869"/>
        <v>8.1702999999999992</v>
      </c>
      <c r="I406" s="21">
        <f t="shared" si="869"/>
        <v>8.1702999999999992</v>
      </c>
      <c r="J406" s="21">
        <f t="shared" si="869"/>
        <v>8.1702999999999992</v>
      </c>
      <c r="K406" s="21">
        <f t="shared" si="869"/>
        <v>8.1702999999999992</v>
      </c>
      <c r="L406" s="21">
        <f t="shared" si="869"/>
        <v>8.1702999999999992</v>
      </c>
      <c r="M406" s="21">
        <f t="shared" si="869"/>
        <v>8.1702999999999992</v>
      </c>
      <c r="N406" s="21">
        <f t="shared" si="869"/>
        <v>8.1702999999999992</v>
      </c>
      <c r="O406" s="21">
        <f t="shared" si="869"/>
        <v>8.1702999999999992</v>
      </c>
      <c r="P406" s="21">
        <f t="shared" si="869"/>
        <v>8.1702999999999992</v>
      </c>
      <c r="R406" s="25"/>
      <c r="S406" s="4"/>
      <c r="T406" s="4"/>
      <c r="Y406" s="32"/>
      <c r="AC406" s="24">
        <f t="shared" ref="AC406:AO412" si="870">-SUMIF($B$314:$B$403,$B406,AC$314:AC$403)</f>
        <v>8.1702999999999992</v>
      </c>
      <c r="AD406" s="21">
        <f t="shared" si="870"/>
        <v>8.1702999999999992</v>
      </c>
      <c r="AE406" s="21">
        <f t="shared" si="870"/>
        <v>8.1702999999999992</v>
      </c>
      <c r="AF406" s="21">
        <f t="shared" si="870"/>
        <v>8.1702999999999992</v>
      </c>
      <c r="AG406" s="21">
        <f t="shared" si="870"/>
        <v>8.1702999999999992</v>
      </c>
      <c r="AH406" s="21">
        <f t="shared" si="870"/>
        <v>8.1702999999999992</v>
      </c>
      <c r="AI406" s="21">
        <f t="shared" si="870"/>
        <v>8.1702999999999992</v>
      </c>
      <c r="AJ406" s="21">
        <f t="shared" si="870"/>
        <v>8.1702999999999992</v>
      </c>
      <c r="AK406" s="21">
        <f t="shared" si="870"/>
        <v>8.1702999999999992</v>
      </c>
      <c r="AL406" s="21">
        <f t="shared" si="870"/>
        <v>8.1702999999999992</v>
      </c>
      <c r="AM406" s="21">
        <f t="shared" si="870"/>
        <v>8.1702999999999992</v>
      </c>
      <c r="AN406" s="21">
        <f t="shared" si="870"/>
        <v>8.1702999999999992</v>
      </c>
      <c r="AO406" s="21">
        <f t="shared" si="870"/>
        <v>8.1702999999999992</v>
      </c>
      <c r="AQ406" s="25"/>
      <c r="AR406" s="4"/>
      <c r="AS406" s="4"/>
      <c r="AX406" s="32"/>
      <c r="BA406" s="1"/>
      <c r="BB406" s="24">
        <f t="shared" ref="BB406:BN412" si="871">-SUMIF($B$314:$B$403,$B406,BB$314:BB$403)</f>
        <v>8.1702999999999992</v>
      </c>
      <c r="BC406" s="21">
        <f t="shared" si="871"/>
        <v>8.1702999999999992</v>
      </c>
      <c r="BD406" s="21">
        <f t="shared" si="871"/>
        <v>8.1702999999999992</v>
      </c>
      <c r="BE406" s="21">
        <f t="shared" si="871"/>
        <v>8.1702999999999992</v>
      </c>
      <c r="BF406" s="21">
        <f t="shared" si="871"/>
        <v>8.1702999999999992</v>
      </c>
      <c r="BG406" s="21">
        <f t="shared" si="871"/>
        <v>8.1702999999999992</v>
      </c>
      <c r="BH406" s="21">
        <f t="shared" si="871"/>
        <v>8.1702999999999992</v>
      </c>
      <c r="BI406" s="21">
        <f t="shared" si="871"/>
        <v>8.1702999999999992</v>
      </c>
      <c r="BJ406" s="21">
        <f t="shared" si="871"/>
        <v>8.1702999999999992</v>
      </c>
      <c r="BK406" s="21">
        <f t="shared" si="871"/>
        <v>8.1702999999999992</v>
      </c>
      <c r="BL406" s="21">
        <f t="shared" si="871"/>
        <v>8.1702999999999992</v>
      </c>
      <c r="BM406" s="21">
        <f t="shared" si="871"/>
        <v>8.1702999999999992</v>
      </c>
      <c r="BN406" s="21">
        <f t="shared" si="871"/>
        <v>8.1702999999999992</v>
      </c>
      <c r="BP406" s="25"/>
      <c r="BQ406" s="4"/>
      <c r="BR406" s="4"/>
      <c r="BW406" s="32"/>
      <c r="BZ406" s="1"/>
    </row>
    <row r="407" spans="1:78" s="21" customFormat="1" x14ac:dyDescent="0.2">
      <c r="A407" s="21">
        <f t="shared" si="833"/>
        <v>401</v>
      </c>
      <c r="B407" s="50" t="s">
        <v>279</v>
      </c>
      <c r="C407" s="22"/>
      <c r="D407" s="24">
        <f t="shared" si="869"/>
        <v>553.15634999999997</v>
      </c>
      <c r="E407" s="21">
        <f t="shared" si="869"/>
        <v>553.15634999999997</v>
      </c>
      <c r="F407" s="21">
        <f t="shared" si="869"/>
        <v>553.15634999999997</v>
      </c>
      <c r="G407" s="21">
        <f t="shared" si="869"/>
        <v>553.15634999999997</v>
      </c>
      <c r="H407" s="21">
        <f t="shared" si="869"/>
        <v>553.15634999999997</v>
      </c>
      <c r="I407" s="21">
        <f t="shared" si="869"/>
        <v>553.15634999999997</v>
      </c>
      <c r="J407" s="21">
        <f t="shared" si="869"/>
        <v>553.15634999999997</v>
      </c>
      <c r="K407" s="21">
        <f t="shared" si="869"/>
        <v>553.15634999999997</v>
      </c>
      <c r="L407" s="21">
        <f t="shared" si="869"/>
        <v>553.15634999999997</v>
      </c>
      <c r="M407" s="21">
        <f t="shared" si="869"/>
        <v>553.15634999999997</v>
      </c>
      <c r="N407" s="21">
        <f t="shared" si="869"/>
        <v>553.15634999999997</v>
      </c>
      <c r="O407" s="21">
        <f t="shared" si="869"/>
        <v>553.15634999999997</v>
      </c>
      <c r="P407" s="21">
        <f t="shared" si="869"/>
        <v>553.15634999999997</v>
      </c>
      <c r="R407" s="25"/>
      <c r="S407" s="4"/>
      <c r="T407" s="4"/>
      <c r="Y407" s="32"/>
      <c r="AC407" s="24">
        <f t="shared" si="870"/>
        <v>553.15634999999997</v>
      </c>
      <c r="AD407" s="21">
        <f t="shared" si="870"/>
        <v>553.15634999999997</v>
      </c>
      <c r="AE407" s="21">
        <f t="shared" si="870"/>
        <v>553.15634999999997</v>
      </c>
      <c r="AF407" s="21">
        <f t="shared" si="870"/>
        <v>553.15634999999997</v>
      </c>
      <c r="AG407" s="21">
        <f t="shared" si="870"/>
        <v>553.15634999999997</v>
      </c>
      <c r="AH407" s="21">
        <f t="shared" si="870"/>
        <v>553.15634999999997</v>
      </c>
      <c r="AI407" s="21">
        <f t="shared" si="870"/>
        <v>553.15634999999997</v>
      </c>
      <c r="AJ407" s="21">
        <f t="shared" si="870"/>
        <v>553.15634999999997</v>
      </c>
      <c r="AK407" s="21">
        <f t="shared" si="870"/>
        <v>553.15634999999997</v>
      </c>
      <c r="AL407" s="21">
        <f t="shared" si="870"/>
        <v>553.15634999999997</v>
      </c>
      <c r="AM407" s="21">
        <f t="shared" si="870"/>
        <v>553.15634999999997</v>
      </c>
      <c r="AN407" s="21">
        <f t="shared" si="870"/>
        <v>553.15634999999997</v>
      </c>
      <c r="AO407" s="21">
        <f t="shared" si="870"/>
        <v>553.15634999999997</v>
      </c>
      <c r="AQ407" s="25"/>
      <c r="AR407" s="4"/>
      <c r="AS407" s="4"/>
      <c r="AX407" s="32"/>
      <c r="BA407" s="1"/>
      <c r="BB407" s="24">
        <f t="shared" si="871"/>
        <v>553.15634999999997</v>
      </c>
      <c r="BC407" s="21">
        <f t="shared" si="871"/>
        <v>553.15634999999997</v>
      </c>
      <c r="BD407" s="21">
        <f t="shared" si="871"/>
        <v>553.15634999999997</v>
      </c>
      <c r="BE407" s="21">
        <f t="shared" si="871"/>
        <v>553.15634999999997</v>
      </c>
      <c r="BF407" s="21">
        <f t="shared" si="871"/>
        <v>553.15634999999997</v>
      </c>
      <c r="BG407" s="21">
        <f t="shared" si="871"/>
        <v>553.15634999999997</v>
      </c>
      <c r="BH407" s="21">
        <f t="shared" si="871"/>
        <v>553.15634999999997</v>
      </c>
      <c r="BI407" s="21">
        <f t="shared" si="871"/>
        <v>553.15634999999997</v>
      </c>
      <c r="BJ407" s="21">
        <f t="shared" si="871"/>
        <v>553.15634999999997</v>
      </c>
      <c r="BK407" s="21">
        <f t="shared" si="871"/>
        <v>553.15634999999997</v>
      </c>
      <c r="BL407" s="21">
        <f t="shared" si="871"/>
        <v>553.15634999999997</v>
      </c>
      <c r="BM407" s="21">
        <f t="shared" si="871"/>
        <v>553.15634999999997</v>
      </c>
      <c r="BN407" s="21">
        <f t="shared" si="871"/>
        <v>553.15634999999997</v>
      </c>
      <c r="BP407" s="25"/>
      <c r="BQ407" s="4"/>
      <c r="BR407" s="4"/>
      <c r="BW407" s="32"/>
      <c r="BZ407" s="1"/>
    </row>
    <row r="408" spans="1:78" s="21" customFormat="1" x14ac:dyDescent="0.2">
      <c r="A408" s="21">
        <f t="shared" si="833"/>
        <v>402</v>
      </c>
      <c r="B408" s="50" t="s">
        <v>313</v>
      </c>
      <c r="C408" s="22"/>
      <c r="D408" s="24">
        <f t="shared" si="869"/>
        <v>11360.699999999999</v>
      </c>
      <c r="E408" s="21">
        <f t="shared" si="869"/>
        <v>12297.366666273872</v>
      </c>
      <c r="F408" s="21">
        <f t="shared" si="869"/>
        <v>13234.03333254775</v>
      </c>
      <c r="G408" s="21">
        <f t="shared" si="869"/>
        <v>14170.699998821625</v>
      </c>
      <c r="H408" s="21">
        <f t="shared" si="869"/>
        <v>15107.3666650955</v>
      </c>
      <c r="I408" s="21">
        <f t="shared" si="869"/>
        <v>16044.033331369375</v>
      </c>
      <c r="J408" s="21">
        <f t="shared" si="869"/>
        <v>16980.699997643253</v>
      </c>
      <c r="K408" s="21">
        <f t="shared" si="869"/>
        <v>17917.366663917128</v>
      </c>
      <c r="L408" s="21">
        <f t="shared" si="869"/>
        <v>18854.033330191007</v>
      </c>
      <c r="M408" s="21">
        <f t="shared" si="869"/>
        <v>19790.699996464878</v>
      </c>
      <c r="N408" s="21">
        <f t="shared" si="869"/>
        <v>20727.366662738754</v>
      </c>
      <c r="O408" s="21">
        <f t="shared" si="869"/>
        <v>21664.033329012629</v>
      </c>
      <c r="P408" s="21">
        <f t="shared" si="869"/>
        <v>22600.699999999997</v>
      </c>
      <c r="R408" s="25"/>
      <c r="S408" s="4"/>
      <c r="T408" s="4"/>
      <c r="Y408" s="32"/>
      <c r="AC408" s="24">
        <f t="shared" si="870"/>
        <v>22600.699999999997</v>
      </c>
      <c r="AD408" s="21">
        <f t="shared" si="870"/>
        <v>23537.366666273872</v>
      </c>
      <c r="AE408" s="21">
        <f t="shared" si="870"/>
        <v>24474.033332547748</v>
      </c>
      <c r="AF408" s="21">
        <f t="shared" si="870"/>
        <v>25410.699998821623</v>
      </c>
      <c r="AG408" s="21">
        <f t="shared" si="870"/>
        <v>26347.366665095498</v>
      </c>
      <c r="AH408" s="21">
        <f t="shared" si="870"/>
        <v>27284.033331369374</v>
      </c>
      <c r="AI408" s="21">
        <f t="shared" si="870"/>
        <v>28220.699997643249</v>
      </c>
      <c r="AJ408" s="21">
        <f t="shared" si="870"/>
        <v>29157.366663917124</v>
      </c>
      <c r="AK408" s="21">
        <f t="shared" si="870"/>
        <v>30094.033330191</v>
      </c>
      <c r="AL408" s="21">
        <f t="shared" si="870"/>
        <v>31030.699996464875</v>
      </c>
      <c r="AM408" s="21">
        <f t="shared" si="870"/>
        <v>31967.36666273875</v>
      </c>
      <c r="AN408" s="21">
        <f t="shared" si="870"/>
        <v>32904.033329012629</v>
      </c>
      <c r="AO408" s="21">
        <f t="shared" si="870"/>
        <v>33840.699999999997</v>
      </c>
      <c r="AQ408" s="25"/>
      <c r="AR408" s="4"/>
      <c r="AS408" s="4"/>
      <c r="AX408" s="32"/>
      <c r="BA408" s="1"/>
      <c r="BB408" s="24">
        <f t="shared" si="871"/>
        <v>33840.699999999997</v>
      </c>
      <c r="BC408" s="21">
        <f t="shared" si="871"/>
        <v>34568.593936561316</v>
      </c>
      <c r="BD408" s="21">
        <f t="shared" si="871"/>
        <v>35438.115827800357</v>
      </c>
      <c r="BE408" s="21">
        <f t="shared" si="871"/>
        <v>36570.591553475067</v>
      </c>
      <c r="BF408" s="21">
        <f t="shared" si="871"/>
        <v>37377.184705705418</v>
      </c>
      <c r="BG408" s="21">
        <f t="shared" si="871"/>
        <v>38187.192264644866</v>
      </c>
      <c r="BH408" s="21">
        <f t="shared" si="871"/>
        <v>38957.985197522576</v>
      </c>
      <c r="BI408" s="21">
        <f t="shared" si="871"/>
        <v>39945.096219810512</v>
      </c>
      <c r="BJ408" s="21">
        <f t="shared" si="871"/>
        <v>40960.934470096909</v>
      </c>
      <c r="BK408" s="21">
        <f t="shared" si="871"/>
        <v>41853.192375413702</v>
      </c>
      <c r="BL408" s="21">
        <f t="shared" si="871"/>
        <v>42849.534469232145</v>
      </c>
      <c r="BM408" s="21">
        <f t="shared" si="871"/>
        <v>43903.973301696933</v>
      </c>
      <c r="BN408" s="21">
        <f t="shared" si="871"/>
        <v>45080.699999999983</v>
      </c>
      <c r="BP408" s="25"/>
      <c r="BQ408" s="4"/>
      <c r="BR408" s="4"/>
      <c r="BW408" s="32"/>
      <c r="BZ408" s="1"/>
    </row>
    <row r="409" spans="1:78" s="21" customFormat="1" x14ac:dyDescent="0.2">
      <c r="A409" s="21">
        <f t="shared" si="833"/>
        <v>403</v>
      </c>
      <c r="B409" s="50" t="s">
        <v>320</v>
      </c>
      <c r="C409" s="22"/>
      <c r="D409" s="24">
        <f t="shared" si="869"/>
        <v>1883.1764999999996</v>
      </c>
      <c r="E409" s="21">
        <f t="shared" si="869"/>
        <v>1883.1764999999996</v>
      </c>
      <c r="F409" s="21">
        <f t="shared" si="869"/>
        <v>1883.1764999999996</v>
      </c>
      <c r="G409" s="21">
        <f t="shared" si="869"/>
        <v>1883.1764999999996</v>
      </c>
      <c r="H409" s="21">
        <f t="shared" si="869"/>
        <v>1883.1764999999996</v>
      </c>
      <c r="I409" s="21">
        <f t="shared" si="869"/>
        <v>1883.1764999999996</v>
      </c>
      <c r="J409" s="21">
        <f t="shared" si="869"/>
        <v>1883.1764999999996</v>
      </c>
      <c r="K409" s="21">
        <f t="shared" si="869"/>
        <v>1883.1764999999996</v>
      </c>
      <c r="L409" s="21">
        <f t="shared" si="869"/>
        <v>1883.1764999999996</v>
      </c>
      <c r="M409" s="21">
        <f t="shared" si="869"/>
        <v>1883.1764999999996</v>
      </c>
      <c r="N409" s="21">
        <f t="shared" si="869"/>
        <v>1883.1764999999996</v>
      </c>
      <c r="O409" s="21">
        <f t="shared" si="869"/>
        <v>1883.1764999999996</v>
      </c>
      <c r="P409" s="21">
        <f t="shared" si="869"/>
        <v>1883.1764999999996</v>
      </c>
      <c r="R409" s="25"/>
      <c r="S409" s="4"/>
      <c r="T409" s="4"/>
      <c r="Y409" s="32"/>
      <c r="AC409" s="24">
        <f t="shared" si="870"/>
        <v>1883.1764999999996</v>
      </c>
      <c r="AD409" s="21">
        <f t="shared" si="870"/>
        <v>1883.1764999999996</v>
      </c>
      <c r="AE409" s="21">
        <f t="shared" si="870"/>
        <v>1883.1764999999996</v>
      </c>
      <c r="AF409" s="21">
        <f t="shared" si="870"/>
        <v>1883.1764999999996</v>
      </c>
      <c r="AG409" s="21">
        <f t="shared" si="870"/>
        <v>1883.1764999999996</v>
      </c>
      <c r="AH409" s="21">
        <f t="shared" si="870"/>
        <v>1883.1764999999996</v>
      </c>
      <c r="AI409" s="21">
        <f t="shared" si="870"/>
        <v>1883.1764999999996</v>
      </c>
      <c r="AJ409" s="21">
        <f t="shared" si="870"/>
        <v>1883.1764999999996</v>
      </c>
      <c r="AK409" s="21">
        <f t="shared" si="870"/>
        <v>1883.1764999999996</v>
      </c>
      <c r="AL409" s="21">
        <f t="shared" si="870"/>
        <v>1883.1764999999996</v>
      </c>
      <c r="AM409" s="21">
        <f t="shared" si="870"/>
        <v>1883.1764999999996</v>
      </c>
      <c r="AN409" s="21">
        <f t="shared" si="870"/>
        <v>1883.1764999999996</v>
      </c>
      <c r="AO409" s="21">
        <f t="shared" si="870"/>
        <v>1883.1764999999996</v>
      </c>
      <c r="AQ409" s="25"/>
      <c r="AR409" s="4"/>
      <c r="AS409" s="4"/>
      <c r="AX409" s="32"/>
      <c r="BA409" s="1"/>
      <c r="BB409" s="24">
        <f t="shared" si="871"/>
        <v>1883.1764999999996</v>
      </c>
      <c r="BC409" s="21">
        <f t="shared" si="871"/>
        <v>1883.1764999999996</v>
      </c>
      <c r="BD409" s="21">
        <f t="shared" si="871"/>
        <v>1883.1764999999996</v>
      </c>
      <c r="BE409" s="21">
        <f t="shared" si="871"/>
        <v>1883.1764999999996</v>
      </c>
      <c r="BF409" s="21">
        <f t="shared" si="871"/>
        <v>1883.1764999999996</v>
      </c>
      <c r="BG409" s="21">
        <f t="shared" si="871"/>
        <v>1883.1764999999996</v>
      </c>
      <c r="BH409" s="21">
        <f t="shared" si="871"/>
        <v>1883.1764999999996</v>
      </c>
      <c r="BI409" s="21">
        <f t="shared" si="871"/>
        <v>1883.1764999999996</v>
      </c>
      <c r="BJ409" s="21">
        <f t="shared" si="871"/>
        <v>1883.1764999999996</v>
      </c>
      <c r="BK409" s="21">
        <f t="shared" si="871"/>
        <v>1883.1764999999996</v>
      </c>
      <c r="BL409" s="21">
        <f t="shared" si="871"/>
        <v>1883.1764999999996</v>
      </c>
      <c r="BM409" s="21">
        <f t="shared" si="871"/>
        <v>1883.1764999999996</v>
      </c>
      <c r="BN409" s="21">
        <f t="shared" si="871"/>
        <v>1883.1764999999996</v>
      </c>
      <c r="BP409" s="25"/>
      <c r="BQ409" s="4"/>
      <c r="BR409" s="4"/>
      <c r="BW409" s="32"/>
      <c r="BZ409" s="1"/>
    </row>
    <row r="410" spans="1:78" s="21" customFormat="1" x14ac:dyDescent="0.2">
      <c r="A410" s="21">
        <f t="shared" si="833"/>
        <v>404</v>
      </c>
      <c r="B410" s="50" t="s">
        <v>323</v>
      </c>
      <c r="C410" s="22"/>
      <c r="D410" s="24">
        <f t="shared" si="869"/>
        <v>299876.036305652</v>
      </c>
      <c r="E410" s="21">
        <f t="shared" si="869"/>
        <v>307600.40890550101</v>
      </c>
      <c r="F410" s="21">
        <f t="shared" si="869"/>
        <v>316827.72999486956</v>
      </c>
      <c r="G410" s="21">
        <f t="shared" si="869"/>
        <v>328845.50350006064</v>
      </c>
      <c r="H410" s="21">
        <f t="shared" si="869"/>
        <v>337405.02808374842</v>
      </c>
      <c r="I410" s="21">
        <f t="shared" si="869"/>
        <v>346000.78617386316</v>
      </c>
      <c r="J410" s="21">
        <f t="shared" si="869"/>
        <v>354180.40069161134</v>
      </c>
      <c r="K410" s="21">
        <f t="shared" si="869"/>
        <v>364655.57152431615</v>
      </c>
      <c r="L410" s="21">
        <f t="shared" si="869"/>
        <v>375435.59420654911</v>
      </c>
      <c r="M410" s="21">
        <f t="shared" si="869"/>
        <v>384904.1886948988</v>
      </c>
      <c r="N410" s="21">
        <f t="shared" si="869"/>
        <v>395477.31917861314</v>
      </c>
      <c r="O410" s="21">
        <f t="shared" si="869"/>
        <v>406666.96923145646</v>
      </c>
      <c r="P410" s="21">
        <f t="shared" si="869"/>
        <v>419154.33174765197</v>
      </c>
      <c r="R410" s="25"/>
      <c r="S410" s="4"/>
      <c r="T410" s="4"/>
      <c r="Y410" s="32"/>
      <c r="AC410" s="24">
        <f t="shared" si="870"/>
        <v>419154.33174765197</v>
      </c>
      <c r="AD410" s="21">
        <f t="shared" si="870"/>
        <v>426957.36460994498</v>
      </c>
      <c r="AE410" s="21">
        <f t="shared" si="870"/>
        <v>436278.65106532368</v>
      </c>
      <c r="AF410" s="21">
        <f t="shared" si="870"/>
        <v>448418.80618865782</v>
      </c>
      <c r="AG410" s="21">
        <f t="shared" si="870"/>
        <v>457065.49570923141</v>
      </c>
      <c r="AH410" s="21">
        <f t="shared" si="870"/>
        <v>465748.78771598893</v>
      </c>
      <c r="AI410" s="21">
        <f t="shared" si="870"/>
        <v>474011.69840003911</v>
      </c>
      <c r="AJ410" s="21">
        <f t="shared" si="870"/>
        <v>484593.54193349666</v>
      </c>
      <c r="AK410" s="21">
        <f t="shared" si="870"/>
        <v>495483.34174032754</v>
      </c>
      <c r="AL410" s="21">
        <f t="shared" si="870"/>
        <v>505048.35857467371</v>
      </c>
      <c r="AM410" s="21">
        <f t="shared" si="870"/>
        <v>515729.15932001156</v>
      </c>
      <c r="AN410" s="21">
        <f t="shared" si="870"/>
        <v>527032.75789080036</v>
      </c>
      <c r="AO410" s="21">
        <f t="shared" si="870"/>
        <v>539647.28398665192</v>
      </c>
      <c r="AQ410" s="25"/>
      <c r="AR410" s="4"/>
      <c r="AS410" s="4"/>
      <c r="AX410" s="32"/>
      <c r="BA410" s="1"/>
      <c r="BB410" s="24">
        <f t="shared" si="871"/>
        <v>539647.28398665192</v>
      </c>
      <c r="BC410" s="21">
        <f t="shared" si="871"/>
        <v>547398.34817508457</v>
      </c>
      <c r="BD410" s="21">
        <f t="shared" si="871"/>
        <v>556657.55429525184</v>
      </c>
      <c r="BE410" s="21">
        <f t="shared" si="871"/>
        <v>568716.85524645157</v>
      </c>
      <c r="BF410" s="21">
        <f t="shared" si="871"/>
        <v>577305.95728846453</v>
      </c>
      <c r="BG410" s="21">
        <f t="shared" si="871"/>
        <v>585931.41804187512</v>
      </c>
      <c r="BH410" s="21">
        <f t="shared" si="871"/>
        <v>594139.29723777773</v>
      </c>
      <c r="BI410" s="21">
        <f t="shared" si="871"/>
        <v>604650.66504914931</v>
      </c>
      <c r="BJ410" s="21">
        <f t="shared" si="871"/>
        <v>615467.93812636705</v>
      </c>
      <c r="BK410" s="21">
        <f t="shared" si="871"/>
        <v>624969.25136634114</v>
      </c>
      <c r="BL410" s="21">
        <f t="shared" si="871"/>
        <v>635578.91732853791</v>
      </c>
      <c r="BM410" s="21">
        <f t="shared" si="871"/>
        <v>646807.2332447567</v>
      </c>
      <c r="BN410" s="21">
        <f t="shared" si="871"/>
        <v>659337.74582565192</v>
      </c>
      <c r="BP410" s="25"/>
      <c r="BQ410" s="4"/>
      <c r="BR410" s="4"/>
      <c r="BW410" s="32"/>
      <c r="BZ410" s="1"/>
    </row>
    <row r="411" spans="1:78" s="21" customFormat="1" x14ac:dyDescent="0.2">
      <c r="A411" s="21">
        <f t="shared" si="833"/>
        <v>405</v>
      </c>
      <c r="B411" s="50" t="s">
        <v>326</v>
      </c>
      <c r="C411" s="22"/>
      <c r="D411" s="24">
        <f t="shared" si="869"/>
        <v>146089.36069099541</v>
      </c>
      <c r="E411" s="21">
        <f t="shared" si="869"/>
        <v>149707.67913350914</v>
      </c>
      <c r="F411" s="21">
        <f t="shared" si="869"/>
        <v>154030.02190518103</v>
      </c>
      <c r="G411" s="21">
        <f t="shared" si="869"/>
        <v>159659.49290100471</v>
      </c>
      <c r="H411" s="21">
        <f t="shared" si="869"/>
        <v>163669.02056942825</v>
      </c>
      <c r="I411" s="21">
        <f t="shared" si="869"/>
        <v>167695.52105510607</v>
      </c>
      <c r="J411" s="21">
        <f t="shared" si="869"/>
        <v>171527.08791437431</v>
      </c>
      <c r="K411" s="21">
        <f t="shared" si="869"/>
        <v>176433.95942044308</v>
      </c>
      <c r="L411" s="21">
        <f t="shared" si="869"/>
        <v>181483.6323068341</v>
      </c>
      <c r="M411" s="21">
        <f t="shared" si="869"/>
        <v>185918.99448272775</v>
      </c>
      <c r="N411" s="21">
        <f t="shared" si="869"/>
        <v>190871.75310872609</v>
      </c>
      <c r="O411" s="21">
        <f t="shared" si="869"/>
        <v>196113.30724508007</v>
      </c>
      <c r="P411" s="21">
        <f t="shared" si="869"/>
        <v>201962.7472489955</v>
      </c>
      <c r="R411" s="25"/>
      <c r="S411" s="4"/>
      <c r="T411" s="4"/>
      <c r="Y411" s="32"/>
      <c r="AC411" s="24">
        <f t="shared" si="870"/>
        <v>201962.7472489955</v>
      </c>
      <c r="AD411" s="21">
        <f t="shared" si="870"/>
        <v>205617.91242237497</v>
      </c>
      <c r="AE411" s="21">
        <f t="shared" si="870"/>
        <v>209984.27127592239</v>
      </c>
      <c r="AF411" s="21">
        <f t="shared" si="870"/>
        <v>215671.06934397464</v>
      </c>
      <c r="AG411" s="21">
        <f t="shared" si="870"/>
        <v>219721.42757754732</v>
      </c>
      <c r="AH411" s="21">
        <f t="shared" si="870"/>
        <v>223788.93146911214</v>
      </c>
      <c r="AI411" s="21">
        <f t="shared" si="870"/>
        <v>227659.5166500402</v>
      </c>
      <c r="AJ411" s="21">
        <f t="shared" si="870"/>
        <v>232616.35671931028</v>
      </c>
      <c r="AK411" s="21">
        <f t="shared" si="870"/>
        <v>237717.4523703809</v>
      </c>
      <c r="AL411" s="21">
        <f t="shared" si="870"/>
        <v>242197.9815482905</v>
      </c>
      <c r="AM411" s="21">
        <f t="shared" si="870"/>
        <v>247201.17602371308</v>
      </c>
      <c r="AN411" s="21">
        <f t="shared" si="870"/>
        <v>252496.10692544826</v>
      </c>
      <c r="AO411" s="21">
        <f t="shared" si="870"/>
        <v>258405.11400999545</v>
      </c>
      <c r="AQ411" s="25"/>
      <c r="AR411" s="4"/>
      <c r="AS411" s="4"/>
      <c r="AX411" s="32"/>
      <c r="BA411" s="1"/>
      <c r="BB411" s="24">
        <f t="shared" si="871"/>
        <v>258405.11400999545</v>
      </c>
      <c r="BC411" s="21">
        <f t="shared" si="871"/>
        <v>262035.9355608178</v>
      </c>
      <c r="BD411" s="21">
        <f t="shared" si="871"/>
        <v>266373.21419860527</v>
      </c>
      <c r="BE411" s="21">
        <f t="shared" si="871"/>
        <v>272022.13784534944</v>
      </c>
      <c r="BF411" s="21">
        <f t="shared" si="871"/>
        <v>276045.52044652728</v>
      </c>
      <c r="BG411" s="21">
        <f t="shared" si="871"/>
        <v>280085.93451457139</v>
      </c>
      <c r="BH411" s="21">
        <f t="shared" si="871"/>
        <v>283930.74136257858</v>
      </c>
      <c r="BI411" s="21">
        <f t="shared" si="871"/>
        <v>288854.56857524748</v>
      </c>
      <c r="BJ411" s="21">
        <f t="shared" si="871"/>
        <v>293921.69061876077</v>
      </c>
      <c r="BK411" s="21">
        <f t="shared" si="871"/>
        <v>298372.37919960025</v>
      </c>
      <c r="BL411" s="21">
        <f t="shared" si="871"/>
        <v>303342.25209525484</v>
      </c>
      <c r="BM411" s="21">
        <f t="shared" si="871"/>
        <v>308601.91843486385</v>
      </c>
      <c r="BN411" s="21">
        <f t="shared" si="871"/>
        <v>314471.57117099548</v>
      </c>
      <c r="BP411" s="25"/>
      <c r="BQ411" s="4"/>
      <c r="BR411" s="4"/>
      <c r="BW411" s="32"/>
      <c r="BZ411" s="1"/>
    </row>
    <row r="412" spans="1:78" s="21" customFormat="1" x14ac:dyDescent="0.2">
      <c r="A412" s="21">
        <f t="shared" si="833"/>
        <v>406</v>
      </c>
      <c r="B412" s="50" t="s">
        <v>330</v>
      </c>
      <c r="C412" s="22"/>
      <c r="D412" s="24">
        <f t="shared" si="869"/>
        <v>9.0767800000000012</v>
      </c>
      <c r="E412" s="21">
        <f t="shared" si="869"/>
        <v>9.0767800000000012</v>
      </c>
      <c r="F412" s="21">
        <f t="shared" si="869"/>
        <v>9.0767800000000012</v>
      </c>
      <c r="G412" s="21">
        <f t="shared" si="869"/>
        <v>9.0767800000000012</v>
      </c>
      <c r="H412" s="21">
        <f t="shared" si="869"/>
        <v>9.0767800000000012</v>
      </c>
      <c r="I412" s="21">
        <f t="shared" si="869"/>
        <v>9.0767800000000012</v>
      </c>
      <c r="J412" s="21">
        <f t="shared" si="869"/>
        <v>9.0767800000000012</v>
      </c>
      <c r="K412" s="21">
        <f t="shared" si="869"/>
        <v>9.0767800000000012</v>
      </c>
      <c r="L412" s="21">
        <f t="shared" si="869"/>
        <v>9.0767800000000012</v>
      </c>
      <c r="M412" s="21">
        <f t="shared" si="869"/>
        <v>9.0767800000000012</v>
      </c>
      <c r="N412" s="21">
        <f t="shared" si="869"/>
        <v>9.0767800000000012</v>
      </c>
      <c r="O412" s="21">
        <f t="shared" si="869"/>
        <v>9.0767800000000012</v>
      </c>
      <c r="P412" s="21">
        <f t="shared" si="869"/>
        <v>9.0767800000000012</v>
      </c>
      <c r="R412" s="25"/>
      <c r="S412" s="4"/>
      <c r="T412" s="4"/>
      <c r="Y412" s="32"/>
      <c r="AC412" s="24">
        <f t="shared" si="870"/>
        <v>9.0767800000000012</v>
      </c>
      <c r="AD412" s="21">
        <f t="shared" si="870"/>
        <v>9.0767800000000012</v>
      </c>
      <c r="AE412" s="21">
        <f t="shared" si="870"/>
        <v>9.0767800000000012</v>
      </c>
      <c r="AF412" s="21">
        <f t="shared" si="870"/>
        <v>9.0767800000000012</v>
      </c>
      <c r="AG412" s="21">
        <f t="shared" si="870"/>
        <v>9.0767800000000012</v>
      </c>
      <c r="AH412" s="21">
        <f t="shared" si="870"/>
        <v>9.0767800000000012</v>
      </c>
      <c r="AI412" s="21">
        <f t="shared" si="870"/>
        <v>9.0767800000000012</v>
      </c>
      <c r="AJ412" s="21">
        <f t="shared" si="870"/>
        <v>9.0767800000000012</v>
      </c>
      <c r="AK412" s="21">
        <f t="shared" si="870"/>
        <v>9.0767800000000012</v>
      </c>
      <c r="AL412" s="21">
        <f t="shared" si="870"/>
        <v>9.0767800000000012</v>
      </c>
      <c r="AM412" s="21">
        <f t="shared" si="870"/>
        <v>9.0767800000000012</v>
      </c>
      <c r="AN412" s="21">
        <f t="shared" si="870"/>
        <v>9.0767800000000012</v>
      </c>
      <c r="AO412" s="21">
        <f t="shared" si="870"/>
        <v>9.0767800000000012</v>
      </c>
      <c r="AQ412" s="25"/>
      <c r="AR412" s="4"/>
      <c r="AS412" s="4"/>
      <c r="AX412" s="32"/>
      <c r="BA412" s="1"/>
      <c r="BB412" s="24">
        <f t="shared" si="871"/>
        <v>9.0767800000000012</v>
      </c>
      <c r="BC412" s="21">
        <f t="shared" si="871"/>
        <v>9.0767800000000012</v>
      </c>
      <c r="BD412" s="21">
        <f t="shared" si="871"/>
        <v>9.0767800000000012</v>
      </c>
      <c r="BE412" s="21">
        <f t="shared" si="871"/>
        <v>9.0767800000000012</v>
      </c>
      <c r="BF412" s="21">
        <f t="shared" si="871"/>
        <v>9.0767800000000012</v>
      </c>
      <c r="BG412" s="21">
        <f t="shared" si="871"/>
        <v>9.0767800000000012</v>
      </c>
      <c r="BH412" s="21">
        <f t="shared" si="871"/>
        <v>9.0767800000000012</v>
      </c>
      <c r="BI412" s="21">
        <f t="shared" si="871"/>
        <v>9.0767800000000012</v>
      </c>
      <c r="BJ412" s="21">
        <f t="shared" si="871"/>
        <v>9.0767800000000012</v>
      </c>
      <c r="BK412" s="21">
        <f t="shared" si="871"/>
        <v>9.0767800000000012</v>
      </c>
      <c r="BL412" s="21">
        <f t="shared" si="871"/>
        <v>9.0767800000000012</v>
      </c>
      <c r="BM412" s="21">
        <f t="shared" si="871"/>
        <v>9.0767800000000012</v>
      </c>
      <c r="BN412" s="21">
        <f t="shared" si="871"/>
        <v>9.0767800000000012</v>
      </c>
      <c r="BP412" s="25"/>
      <c r="BQ412" s="4"/>
      <c r="BR412" s="4"/>
      <c r="BW412" s="32"/>
      <c r="BZ412" s="1"/>
    </row>
    <row r="413" spans="1:78" s="21" customFormat="1" x14ac:dyDescent="0.2">
      <c r="A413" s="21">
        <f t="shared" si="833"/>
        <v>407</v>
      </c>
      <c r="B413" s="50" t="s">
        <v>336</v>
      </c>
      <c r="C413" s="22"/>
      <c r="D413" s="27">
        <f t="shared" ref="D413:P413" si="872">SUM(D406:D412)</f>
        <v>459779.67692664743</v>
      </c>
      <c r="E413" s="28">
        <f t="shared" si="872"/>
        <v>472059.03463528398</v>
      </c>
      <c r="F413" s="28">
        <f t="shared" si="872"/>
        <v>486545.36516259832</v>
      </c>
      <c r="G413" s="28">
        <f t="shared" si="872"/>
        <v>505129.27632988698</v>
      </c>
      <c r="H413" s="28">
        <f t="shared" si="872"/>
        <v>518634.9952482722</v>
      </c>
      <c r="I413" s="28">
        <f t="shared" si="872"/>
        <v>532193.92049033858</v>
      </c>
      <c r="J413" s="28">
        <f t="shared" si="872"/>
        <v>545141.7685336289</v>
      </c>
      <c r="K413" s="28">
        <f t="shared" si="872"/>
        <v>561460.47753867635</v>
      </c>
      <c r="L413" s="28">
        <f t="shared" si="872"/>
        <v>578226.83977357415</v>
      </c>
      <c r="M413" s="28">
        <f t="shared" si="872"/>
        <v>593067.46310409147</v>
      </c>
      <c r="N413" s="28">
        <f t="shared" si="872"/>
        <v>609530.01888007799</v>
      </c>
      <c r="O413" s="28">
        <f t="shared" si="872"/>
        <v>626897.88973554922</v>
      </c>
      <c r="P413" s="28">
        <f t="shared" si="872"/>
        <v>646171.35892664746</v>
      </c>
      <c r="R413" s="4"/>
      <c r="S413" s="4"/>
      <c r="T413" s="4"/>
      <c r="Y413" s="32"/>
      <c r="AC413" s="27">
        <f t="shared" ref="AC413:AO413" si="873">SUM(AC406:AC412)</f>
        <v>646171.35892664746</v>
      </c>
      <c r="AD413" s="28">
        <f t="shared" si="873"/>
        <v>658566.22362859384</v>
      </c>
      <c r="AE413" s="28">
        <f t="shared" si="873"/>
        <v>673190.5356037938</v>
      </c>
      <c r="AF413" s="28">
        <f t="shared" si="873"/>
        <v>691954.15546145407</v>
      </c>
      <c r="AG413" s="28">
        <f t="shared" si="873"/>
        <v>705587.86988187418</v>
      </c>
      <c r="AH413" s="28">
        <f t="shared" si="873"/>
        <v>719275.33244647051</v>
      </c>
      <c r="AI413" s="28">
        <f t="shared" si="873"/>
        <v>732345.49497772253</v>
      </c>
      <c r="AJ413" s="28">
        <f t="shared" si="873"/>
        <v>748820.84524672409</v>
      </c>
      <c r="AK413" s="28">
        <f t="shared" si="873"/>
        <v>765748.40737089945</v>
      </c>
      <c r="AL413" s="28">
        <f t="shared" si="873"/>
        <v>780730.62004942901</v>
      </c>
      <c r="AM413" s="28">
        <f t="shared" si="873"/>
        <v>797351.28193646343</v>
      </c>
      <c r="AN413" s="28">
        <f t="shared" si="873"/>
        <v>814886.47807526134</v>
      </c>
      <c r="AO413" s="28">
        <f t="shared" si="873"/>
        <v>834346.67792664736</v>
      </c>
      <c r="AQ413" s="4"/>
      <c r="AR413" s="4"/>
      <c r="AS413" s="4"/>
      <c r="AX413" s="32"/>
      <c r="BA413" s="1"/>
      <c r="BB413" s="27">
        <f t="shared" ref="BB413:BN413" si="874">SUM(BB406:BB412)</f>
        <v>834346.67792664736</v>
      </c>
      <c r="BC413" s="28">
        <f t="shared" si="874"/>
        <v>846456.45760246366</v>
      </c>
      <c r="BD413" s="28">
        <f t="shared" si="874"/>
        <v>860922.46425165748</v>
      </c>
      <c r="BE413" s="28">
        <f t="shared" si="874"/>
        <v>879763.1645752762</v>
      </c>
      <c r="BF413" s="28">
        <f t="shared" si="874"/>
        <v>893182.2423706972</v>
      </c>
      <c r="BG413" s="28">
        <f t="shared" si="874"/>
        <v>906658.12475109147</v>
      </c>
      <c r="BH413" s="28">
        <f t="shared" si="874"/>
        <v>919481.60372787889</v>
      </c>
      <c r="BI413" s="28">
        <f t="shared" si="874"/>
        <v>935903.90977420728</v>
      </c>
      <c r="BJ413" s="28">
        <f t="shared" si="874"/>
        <v>952804.14314522478</v>
      </c>
      <c r="BK413" s="28">
        <f t="shared" si="874"/>
        <v>967648.40287135518</v>
      </c>
      <c r="BL413" s="28">
        <f t="shared" si="874"/>
        <v>984224.28382302495</v>
      </c>
      <c r="BM413" s="28">
        <f t="shared" si="874"/>
        <v>1001766.7049113174</v>
      </c>
      <c r="BN413" s="28">
        <f t="shared" si="874"/>
        <v>1021343.5969266474</v>
      </c>
      <c r="BP413" s="4"/>
      <c r="BQ413" s="4"/>
      <c r="BR413" s="4"/>
      <c r="BW413" s="32"/>
      <c r="BZ413" s="1"/>
    </row>
    <row r="414" spans="1:78" s="21" customFormat="1" x14ac:dyDescent="0.2">
      <c r="A414" s="21">
        <f t="shared" si="833"/>
        <v>408</v>
      </c>
      <c r="B414" s="33" t="s">
        <v>337</v>
      </c>
      <c r="C414" s="22"/>
      <c r="D414" s="34">
        <f t="shared" ref="D414:P414" si="875">SUM(D413,D404)</f>
        <v>6685488.1962206587</v>
      </c>
      <c r="E414" s="33">
        <f t="shared" si="875"/>
        <v>6742308.3100830968</v>
      </c>
      <c r="F414" s="33">
        <f t="shared" si="875"/>
        <v>6756043.1115908762</v>
      </c>
      <c r="G414" s="33">
        <f t="shared" si="875"/>
        <v>6829348.3703030758</v>
      </c>
      <c r="H414" s="33">
        <f t="shared" si="875"/>
        <v>6868918.6089526638</v>
      </c>
      <c r="I414" s="33">
        <f t="shared" si="875"/>
        <v>6882626.892623526</v>
      </c>
      <c r="J414" s="33">
        <f t="shared" si="875"/>
        <v>6947418.0993667506</v>
      </c>
      <c r="K414" s="33">
        <f t="shared" si="875"/>
        <v>6963309.0308710141</v>
      </c>
      <c r="L414" s="33">
        <f t="shared" si="875"/>
        <v>6979708.7319508875</v>
      </c>
      <c r="M414" s="33">
        <f t="shared" si="875"/>
        <v>7039745.546142268</v>
      </c>
      <c r="N414" s="33">
        <f t="shared" si="875"/>
        <v>7056480.1888341801</v>
      </c>
      <c r="O414" s="33">
        <f t="shared" si="875"/>
        <v>7072942.3527541012</v>
      </c>
      <c r="P414" s="33">
        <f t="shared" si="875"/>
        <v>7298879.0396093735</v>
      </c>
      <c r="Q414" s="33"/>
      <c r="R414" s="33"/>
      <c r="S414" s="33"/>
      <c r="T414" s="33"/>
      <c r="U414" s="33"/>
      <c r="V414" s="33"/>
      <c r="W414" s="33"/>
      <c r="X414" s="33"/>
      <c r="Y414" s="33"/>
      <c r="Z414" s="33"/>
      <c r="AA414" s="33"/>
      <c r="AC414" s="34">
        <f t="shared" ref="AC414:AO414" si="876">SUM(AC413,AC404)</f>
        <v>7298879.0396093735</v>
      </c>
      <c r="AD414" s="33">
        <f t="shared" si="876"/>
        <v>7335186.8554149671</v>
      </c>
      <c r="AE414" s="33">
        <f t="shared" si="876"/>
        <v>7353652.4368468057</v>
      </c>
      <c r="AF414" s="33">
        <f t="shared" si="876"/>
        <v>7408829.309694767</v>
      </c>
      <c r="AG414" s="33">
        <f t="shared" si="876"/>
        <v>7421800.1270853281</v>
      </c>
      <c r="AH414" s="33">
        <f t="shared" si="876"/>
        <v>7479139.261167231</v>
      </c>
      <c r="AI414" s="33">
        <f t="shared" si="876"/>
        <v>7525999.3215531558</v>
      </c>
      <c r="AJ414" s="33">
        <f t="shared" si="876"/>
        <v>7654714.5918649239</v>
      </c>
      <c r="AK414" s="33">
        <f t="shared" si="876"/>
        <v>7676843.1469326997</v>
      </c>
      <c r="AL414" s="33">
        <f t="shared" si="876"/>
        <v>7734201.9164674133</v>
      </c>
      <c r="AM414" s="33">
        <f t="shared" si="876"/>
        <v>7755222.9606781397</v>
      </c>
      <c r="AN414" s="33">
        <f t="shared" si="876"/>
        <v>7774663.5657864874</v>
      </c>
      <c r="AO414" s="33">
        <f t="shared" si="876"/>
        <v>7834024.9922913397</v>
      </c>
      <c r="AP414" s="33"/>
      <c r="AQ414" s="33"/>
      <c r="AR414" s="33"/>
      <c r="AS414" s="33"/>
      <c r="AT414" s="33"/>
      <c r="AU414" s="33"/>
      <c r="AV414" s="33"/>
      <c r="AW414" s="33"/>
      <c r="AX414" s="33"/>
      <c r="AY414" s="33"/>
      <c r="AZ414" s="33"/>
      <c r="BA414" s="1"/>
      <c r="BB414" s="34">
        <f t="shared" ref="BB414:BN414" si="877">SUM(BB413,BB404)</f>
        <v>7834024.9922913397</v>
      </c>
      <c r="BC414" s="33">
        <f t="shared" si="877"/>
        <v>7844659.0826608846</v>
      </c>
      <c r="BD414" s="33">
        <f t="shared" si="877"/>
        <v>7858113.4632680826</v>
      </c>
      <c r="BE414" s="33">
        <f t="shared" si="877"/>
        <v>7899008.7333732303</v>
      </c>
      <c r="BF414" s="33">
        <f t="shared" si="877"/>
        <v>7911521.0081304871</v>
      </c>
      <c r="BG414" s="33">
        <f t="shared" si="877"/>
        <v>7940442.5753685571</v>
      </c>
      <c r="BH414" s="33">
        <f t="shared" si="877"/>
        <v>7971734.9634665223</v>
      </c>
      <c r="BI414" s="33">
        <f t="shared" si="877"/>
        <v>8113316.3964762166</v>
      </c>
      <c r="BJ414" s="33">
        <f t="shared" si="877"/>
        <v>8133424.7070172401</v>
      </c>
      <c r="BK414" s="33">
        <f t="shared" si="877"/>
        <v>8188293.861549072</v>
      </c>
      <c r="BL414" s="33">
        <f t="shared" si="877"/>
        <v>8255462.7335720006</v>
      </c>
      <c r="BM414" s="33">
        <f t="shared" si="877"/>
        <v>8277839.0632089833</v>
      </c>
      <c r="BN414" s="33">
        <f t="shared" si="877"/>
        <v>8377639.6780398926</v>
      </c>
      <c r="BO414" s="33"/>
      <c r="BP414" s="33"/>
      <c r="BQ414" s="33"/>
      <c r="BR414" s="33"/>
      <c r="BS414" s="33"/>
      <c r="BT414" s="33"/>
      <c r="BU414" s="33"/>
      <c r="BV414" s="33"/>
      <c r="BW414" s="33"/>
      <c r="BX414" s="33"/>
      <c r="BY414" s="33"/>
      <c r="BZ414" s="1"/>
    </row>
    <row r="415" spans="1:78" s="21" customFormat="1" x14ac:dyDescent="0.2">
      <c r="A415" s="21">
        <f t="shared" si="833"/>
        <v>409</v>
      </c>
      <c r="B415" s="50"/>
      <c r="C415" s="22"/>
      <c r="D415" s="24"/>
      <c r="R415" s="4"/>
      <c r="S415" s="4"/>
      <c r="T415" s="4"/>
      <c r="Y415" s="26"/>
      <c r="AC415" s="24"/>
      <c r="AQ415" s="4"/>
      <c r="AR415" s="4"/>
      <c r="AS415" s="4"/>
      <c r="AX415" s="26"/>
      <c r="BA415" s="1"/>
      <c r="BB415" s="24"/>
      <c r="BP415" s="4"/>
      <c r="BQ415" s="4"/>
      <c r="BR415" s="4"/>
      <c r="BW415" s="26"/>
      <c r="BZ415" s="1"/>
    </row>
    <row r="416" spans="1:78" s="21" customFormat="1" x14ac:dyDescent="0.2">
      <c r="A416" s="21">
        <f t="shared" si="833"/>
        <v>410</v>
      </c>
      <c r="B416" s="1" t="s">
        <v>338</v>
      </c>
      <c r="C416" s="22"/>
      <c r="D416" s="24">
        <v>57323.322999999902</v>
      </c>
      <c r="E416" s="21">
        <v>57314.162999999906</v>
      </c>
      <c r="F416" s="21">
        <v>57305.002999999902</v>
      </c>
      <c r="G416" s="21">
        <v>57295.842999999906</v>
      </c>
      <c r="H416" s="21">
        <v>57286.682999999903</v>
      </c>
      <c r="I416" s="21">
        <v>57277.522999999797</v>
      </c>
      <c r="J416" s="21">
        <v>57268.362999999801</v>
      </c>
      <c r="K416" s="21">
        <v>57259.202999999798</v>
      </c>
      <c r="L416" s="21">
        <v>57250.042999999801</v>
      </c>
      <c r="M416" s="21">
        <v>57240.882999999798</v>
      </c>
      <c r="N416" s="21">
        <v>57231.722999999802</v>
      </c>
      <c r="O416" s="21">
        <v>57222.562999999798</v>
      </c>
      <c r="P416" s="21">
        <v>57213.402999999802</v>
      </c>
      <c r="R416" s="30">
        <v>0</v>
      </c>
      <c r="S416" s="31">
        <v>0</v>
      </c>
      <c r="T416" s="31">
        <f t="shared" ref="T416" si="878">+S416-R416</f>
        <v>0</v>
      </c>
      <c r="V416" s="21" cm="1">
        <f t="array" ref="V416">SUMPRODUCT(D416:O416*R416/12)</f>
        <v>0</v>
      </c>
      <c r="W416" s="21" cm="1">
        <f t="array" ref="W416">SUMPRODUCT(D416:O416*S416/12)</f>
        <v>0</v>
      </c>
      <c r="X416" s="21">
        <f>+W416-V416</f>
        <v>0</v>
      </c>
      <c r="Y416" s="32">
        <v>0.99999800000000005</v>
      </c>
      <c r="Z416" s="21">
        <f>+Y416*X416</f>
        <v>0</v>
      </c>
      <c r="AA416" s="21">
        <f>(D416*T416*12+E416*T416*11+F416*T416*10+G416*T416*9+H416*T416*8+I416*T416*7+J416*T416*6+K416*T416*5+L416*T416*4+M416*T416*3+N416*T416*2+O416*T416*1)/12/13*Y416</f>
        <v>0</v>
      </c>
      <c r="AC416" s="24">
        <v>57213.402999999802</v>
      </c>
      <c r="AD416" s="21">
        <v>57204.242999999798</v>
      </c>
      <c r="AE416" s="21">
        <v>57195.082999999802</v>
      </c>
      <c r="AF416" s="21">
        <v>57185.922999999799</v>
      </c>
      <c r="AG416" s="21">
        <v>57176.762999999795</v>
      </c>
      <c r="AH416" s="21">
        <v>57167.602999999799</v>
      </c>
      <c r="AI416" s="21">
        <v>57158.442999999796</v>
      </c>
      <c r="AJ416" s="21">
        <v>57149.282999999799</v>
      </c>
      <c r="AK416" s="21">
        <v>57140.122999999796</v>
      </c>
      <c r="AL416" s="21">
        <v>57130.9629999998</v>
      </c>
      <c r="AM416" s="21">
        <v>57121.802999999796</v>
      </c>
      <c r="AN416" s="21">
        <v>57112.6429999998</v>
      </c>
      <c r="AO416" s="21">
        <v>57103.482999999796</v>
      </c>
      <c r="AQ416" s="30">
        <v>0</v>
      </c>
      <c r="AR416" s="31">
        <v>0</v>
      </c>
      <c r="AS416" s="31">
        <f t="shared" ref="AS416" si="879">+AR416-AQ416</f>
        <v>0</v>
      </c>
      <c r="AU416" s="21" cm="1">
        <f t="array" ref="AU416">SUMPRODUCT(AC416:AN416*AQ416/12)</f>
        <v>0</v>
      </c>
      <c r="AV416" s="21" cm="1">
        <f t="array" ref="AV416">SUMPRODUCT(AC416:AN416*AR416/12)</f>
        <v>0</v>
      </c>
      <c r="AW416" s="21">
        <f>+AV416-AU416</f>
        <v>0</v>
      </c>
      <c r="AX416" s="32">
        <v>0.99999800000000005</v>
      </c>
      <c r="AY416" s="21">
        <f>+AX416*AW416</f>
        <v>0</v>
      </c>
      <c r="AZ416" s="21">
        <f>(AC416*AS416*12+AD416*AS416*11+AE416*AS416*10+AF416*AS416*9+AG416*AS416*8+AH416*AS416*7+AI416*AS416*6+AJ416*AS416*5+AK416*AS416*4+AL416*AS416*3+AM416*AS416*2+AN416*AS416*1)/12/13*AX416+Z416</f>
        <v>0</v>
      </c>
      <c r="BA416" s="1"/>
      <c r="BB416" s="24">
        <v>57103.482999999796</v>
      </c>
      <c r="BC416" s="21">
        <v>57094.3229999998</v>
      </c>
      <c r="BD416" s="21">
        <v>57085.162999999797</v>
      </c>
      <c r="BE416" s="21">
        <v>57076.002999999801</v>
      </c>
      <c r="BF416" s="21">
        <v>57066.842999999797</v>
      </c>
      <c r="BG416" s="21">
        <v>57057.682999999801</v>
      </c>
      <c r="BH416" s="21">
        <v>57048.522999999797</v>
      </c>
      <c r="BI416" s="21">
        <v>57039.362999999801</v>
      </c>
      <c r="BJ416" s="21">
        <v>57030.202999999798</v>
      </c>
      <c r="BK416" s="21">
        <v>57021.042999999801</v>
      </c>
      <c r="BL416" s="21">
        <v>57011.882999999798</v>
      </c>
      <c r="BM416" s="21">
        <v>57002.7229999997</v>
      </c>
      <c r="BN416" s="21">
        <v>56993.562999999704</v>
      </c>
      <c r="BP416" s="30">
        <v>0</v>
      </c>
      <c r="BQ416" s="31">
        <v>0</v>
      </c>
      <c r="BR416" s="31">
        <f t="shared" ref="BR416" si="880">+BQ416-BP416</f>
        <v>0</v>
      </c>
      <c r="BT416" s="21" cm="1">
        <f t="array" ref="BT416">SUMPRODUCT(BB416:BM416*BP416/12)</f>
        <v>0</v>
      </c>
      <c r="BU416" s="21" cm="1">
        <f t="array" ref="BU416">SUMPRODUCT(BB416:BM416*BQ416/12)</f>
        <v>0</v>
      </c>
      <c r="BV416" s="21">
        <f>+BU416-BT416</f>
        <v>0</v>
      </c>
      <c r="BW416" s="32">
        <v>1</v>
      </c>
      <c r="BX416" s="21">
        <f>+BW416*BV416</f>
        <v>0</v>
      </c>
      <c r="BY416" s="21">
        <f>(BB416*BR416*12+BC416*BR416*11+BD416*BR416*10+BE416*BR416*9+BF416*BR416*8+BG416*BR416*7+BH416*BR416*6+BI416*BR416*5+BJ416*BR416*4+BK416*BR416*3+BL416*BR416*2+BM416*BR416*1)/12/13*BW416+AY416+Z416</f>
        <v>0</v>
      </c>
      <c r="BZ416" s="1"/>
    </row>
    <row r="417" spans="1:78" s="21" customFormat="1" x14ac:dyDescent="0.2">
      <c r="A417" s="21">
        <f t="shared" si="833"/>
        <v>411</v>
      </c>
      <c r="B417" s="1"/>
      <c r="C417" s="22"/>
      <c r="D417" s="24"/>
      <c r="R417" s="4"/>
      <c r="S417" s="4"/>
      <c r="T417" s="4"/>
      <c r="AC417" s="24"/>
      <c r="AQ417" s="4"/>
      <c r="AR417" s="4"/>
      <c r="AS417" s="4"/>
      <c r="BA417" s="1"/>
      <c r="BB417" s="24"/>
      <c r="BP417" s="4"/>
      <c r="BQ417" s="4"/>
      <c r="BR417" s="4"/>
      <c r="BZ417" s="1"/>
    </row>
    <row r="418" spans="1:78" s="21" customFormat="1" x14ac:dyDescent="0.2">
      <c r="A418" s="21">
        <f t="shared" si="833"/>
        <v>412</v>
      </c>
      <c r="B418" s="1" t="s">
        <v>339</v>
      </c>
      <c r="C418" s="22"/>
      <c r="D418" s="24">
        <v>103578.7802473042</v>
      </c>
      <c r="E418" s="21">
        <v>103579.536370641</v>
      </c>
      <c r="F418" s="21">
        <v>103580.1649746311</v>
      </c>
      <c r="G418" s="21">
        <v>103580.69219561529</v>
      </c>
      <c r="H418" s="21">
        <v>103581.1379440068</v>
      </c>
      <c r="I418" s="21">
        <v>103581.5175768943</v>
      </c>
      <c r="J418" s="21">
        <v>103581.84308518011</v>
      </c>
      <c r="K418" s="21">
        <v>103582.12389504489</v>
      </c>
      <c r="L418" s="21">
        <v>103582.45802739658</v>
      </c>
      <c r="M418" s="21">
        <v>103582.7479299805</v>
      </c>
      <c r="N418" s="21">
        <v>103582.9994575797</v>
      </c>
      <c r="O418" s="21">
        <v>103583.21768996739</v>
      </c>
      <c r="P418" s="21">
        <v>103583.40703468681</v>
      </c>
      <c r="R418" s="30">
        <v>1.3785074626865672E-2</v>
      </c>
      <c r="S418" s="31">
        <v>1.38E-2</v>
      </c>
      <c r="T418" s="31">
        <f t="shared" ref="T418" si="881">+S418-R418</f>
        <v>1.4925373134327957E-5</v>
      </c>
      <c r="V418" s="21" cm="1">
        <f t="array" ref="V418">SUMPRODUCT(D418:O418*R418/12)</f>
        <v>1427.8778107369674</v>
      </c>
      <c r="W418" s="21" cm="1">
        <f t="array" ref="W418">SUMPRODUCT(D418:O418*S418/12)</f>
        <v>1429.4238023033779</v>
      </c>
      <c r="X418" s="21">
        <f>+W418-V418</f>
        <v>1.545991566410521</v>
      </c>
      <c r="Y418" s="32">
        <v>0.99999800000000005</v>
      </c>
      <c r="Z418" s="21">
        <f>+Y418*X418</f>
        <v>1.5459884744273884</v>
      </c>
      <c r="AA418" s="21">
        <f>(D418*T418*12+E418*T418*11+F418*T418*10+G418*T418*9+H418*T418*8+I418*T418*7+J418*T418*6+K418*T418*5+L418*T418*4+M418*T418*3+N418*T418*2+O418*T418*1)/12/13*Y418</f>
        <v>0.77298896680433693</v>
      </c>
      <c r="AC418" s="24">
        <v>103583.40703468681</v>
      </c>
      <c r="AD418" s="21">
        <v>103583.40703468681</v>
      </c>
      <c r="AE418" s="21">
        <v>103583.40703468681</v>
      </c>
      <c r="AF418" s="21">
        <v>103583.40703468681</v>
      </c>
      <c r="AG418" s="21">
        <v>103583.40703468681</v>
      </c>
      <c r="AH418" s="21">
        <v>103583.40703468681</v>
      </c>
      <c r="AI418" s="21">
        <v>103583.40703469061</v>
      </c>
      <c r="AJ418" s="21">
        <v>103583.40703469061</v>
      </c>
      <c r="AK418" s="21">
        <v>103583.40703469061</v>
      </c>
      <c r="AL418" s="21">
        <v>103583.40703469061</v>
      </c>
      <c r="AM418" s="21">
        <v>103583.40703469061</v>
      </c>
      <c r="AN418" s="21">
        <v>103583.40703469061</v>
      </c>
      <c r="AO418" s="21">
        <v>107583.40703469071</v>
      </c>
      <c r="AQ418" s="30">
        <v>1.3785074626865672E-2</v>
      </c>
      <c r="AR418" s="31">
        <v>1.38E-2</v>
      </c>
      <c r="AS418" s="31">
        <f t="shared" ref="AS418" si="882">+AR418-AQ418</f>
        <v>1.4925373134327957E-5</v>
      </c>
      <c r="AU418" s="21" cm="1">
        <f t="array" ref="AU418">SUMPRODUCT(AC418:AN418*AQ418/12)</f>
        <v>1427.9049960781867</v>
      </c>
      <c r="AV418" s="21" cm="1">
        <f t="array" ref="AV418">SUMPRODUCT(AC418:AN418*AR418/12)</f>
        <v>1429.4510170787039</v>
      </c>
      <c r="AW418" s="21">
        <f>+AV418-AU418</f>
        <v>1.5460210005171575</v>
      </c>
      <c r="AX418" s="32">
        <v>0.99999800000000005</v>
      </c>
      <c r="AY418" s="21">
        <f>+AX418*AW418</f>
        <v>1.5460179084751566</v>
      </c>
      <c r="AZ418" s="21">
        <f>(AC418*AS418*12+AD418*AS418*11+AE418*AS418*10+AF418*AS418*9+AG418*AS418*8+AH418*AS418*7+AI418*AS418*6+AJ418*AS418*5+AK418*AS418*4+AL418*AS418*3+AM418*AS418*2+AN418*AS418*1)/12/13*AX418+Z418</f>
        <v>2.3189974286652317</v>
      </c>
      <c r="BA418" s="1"/>
      <c r="BB418" s="24">
        <v>107583.40703469071</v>
      </c>
      <c r="BC418" s="21">
        <v>107583.40703469071</v>
      </c>
      <c r="BD418" s="21">
        <v>107583.40703469071</v>
      </c>
      <c r="BE418" s="21">
        <v>107583.40703469071</v>
      </c>
      <c r="BF418" s="21">
        <v>107583.40703469071</v>
      </c>
      <c r="BG418" s="21">
        <v>107583.40703469071</v>
      </c>
      <c r="BH418" s="21">
        <v>107583.40703469071</v>
      </c>
      <c r="BI418" s="21">
        <v>107583.40703469071</v>
      </c>
      <c r="BJ418" s="21">
        <v>107583.40703469071</v>
      </c>
      <c r="BK418" s="21">
        <v>107583.40703469071</v>
      </c>
      <c r="BL418" s="21">
        <v>107583.40703469071</v>
      </c>
      <c r="BM418" s="21">
        <v>107583.40703469071</v>
      </c>
      <c r="BN418" s="21">
        <v>109583.40703469071</v>
      </c>
      <c r="BP418" s="30">
        <v>1.3785074626865672E-2</v>
      </c>
      <c r="BQ418" s="31">
        <v>1.38E-2</v>
      </c>
      <c r="BR418" s="31">
        <f t="shared" ref="BR418" si="883">+BQ418-BP418</f>
        <v>1.4925373134327957E-5</v>
      </c>
      <c r="BT418" s="21" cm="1">
        <f t="array" ref="BT418">SUMPRODUCT(BB418:BM418*BP418/12)</f>
        <v>1483.0452945856762</v>
      </c>
      <c r="BU418" s="21" cm="1">
        <f t="array" ref="BU418">SUMPRODUCT(BB418:BM418*BQ418/12)</f>
        <v>1484.6510170787315</v>
      </c>
      <c r="BV418" s="21">
        <f>+BU418-BT418</f>
        <v>1.605722493055282</v>
      </c>
      <c r="BW418" s="32">
        <v>1</v>
      </c>
      <c r="BX418" s="21">
        <f>+BW418*BV418</f>
        <v>1.605722493055282</v>
      </c>
      <c r="BY418" s="21">
        <f>(BB418*BR418*12+BC418*BR418*11+BD418*BR418*10+BE418*BR418*9+BF418*BR418*8+BG418*BR418*7+BH418*BR418*6+BI418*BR418*5+BJ418*BR418*4+BK418*BR418*3+BL418*BR418*2+BM418*BR418*1)/12/13*BW418+AY418+Z418</f>
        <v>3.8948676294300659</v>
      </c>
      <c r="BZ418" s="1"/>
    </row>
    <row r="419" spans="1:78" s="21" customFormat="1" x14ac:dyDescent="0.2">
      <c r="A419" s="21">
        <f t="shared" si="833"/>
        <v>413</v>
      </c>
      <c r="B419" s="1"/>
      <c r="C419" s="22"/>
      <c r="D419" s="24"/>
      <c r="R419" s="31"/>
      <c r="S419" s="31"/>
      <c r="T419" s="31"/>
      <c r="AC419" s="24"/>
      <c r="AQ419" s="31"/>
      <c r="AR419" s="31"/>
      <c r="AS419" s="31"/>
      <c r="BA419" s="1"/>
      <c r="BB419" s="24"/>
      <c r="BP419" s="31"/>
      <c r="BQ419" s="31"/>
      <c r="BR419" s="31"/>
      <c r="BY419" s="21">
        <f>(BB419*BR419*12+BC419*BR419*11+BD419*BR419*10+BE419*BR419*9+BF419*BR419*8+BG419*BR419*7+BH419*BR419*6+BI419*BR419*5+BJ419*BR419*4+BK419*BR419*3+BL419*BR419*2+BM419*BR419*1)/12/13*BW419+AY419+Z419</f>
        <v>0</v>
      </c>
      <c r="BZ419" s="1"/>
    </row>
    <row r="420" spans="1:78" s="21" customFormat="1" x14ac:dyDescent="0.2">
      <c r="A420" s="21">
        <f t="shared" si="833"/>
        <v>414</v>
      </c>
      <c r="B420" s="1" t="s">
        <v>340</v>
      </c>
      <c r="C420" s="22"/>
      <c r="D420" s="24">
        <v>24891.909999999898</v>
      </c>
      <c r="E420" s="21">
        <v>24737.5099999999</v>
      </c>
      <c r="F420" s="21">
        <v>24583.109999999899</v>
      </c>
      <c r="G420" s="21">
        <v>24428.709999999901</v>
      </c>
      <c r="H420" s="21">
        <v>24274.309999999899</v>
      </c>
      <c r="I420" s="21">
        <v>24119.909999999898</v>
      </c>
      <c r="J420" s="21">
        <v>23965.5099999999</v>
      </c>
      <c r="K420" s="21">
        <v>23811.109999999899</v>
      </c>
      <c r="L420" s="21">
        <v>23656.709999999901</v>
      </c>
      <c r="M420" s="21">
        <v>23502.309999999899</v>
      </c>
      <c r="N420" s="21">
        <v>23347.909999999898</v>
      </c>
      <c r="O420" s="21">
        <v>23193.5099999999</v>
      </c>
      <c r="P420" s="21">
        <v>23039.109999999899</v>
      </c>
      <c r="R420" s="30">
        <v>1.4209375E-2</v>
      </c>
      <c r="S420" s="31">
        <v>1.7500000000000002E-2</v>
      </c>
      <c r="T420" s="31">
        <f t="shared" ref="T420" si="884">+S420-R420</f>
        <v>3.2906250000000019E-3</v>
      </c>
      <c r="V420" s="21" cm="1">
        <f t="array" ref="V420">SUMPRODUCT(D420:O420*R420/12)</f>
        <v>341.63188240624856</v>
      </c>
      <c r="W420" s="21" cm="1">
        <f t="array" ref="W420">SUMPRODUCT(D420:O420*S420/12)</f>
        <v>420.74742499999832</v>
      </c>
      <c r="X420" s="21">
        <f>+W420-V420</f>
        <v>79.115542593749751</v>
      </c>
      <c r="Y420" s="32">
        <v>0.99999800000000005</v>
      </c>
      <c r="Z420" s="21">
        <f>+Y420*X420</f>
        <v>79.115384362664571</v>
      </c>
      <c r="AA420" s="21">
        <f>(D420*T420*12+E420*T420*11+F420*T420*10+G420*T420*9+H420*T420*8+I420*T420*7+J420*T420*6+K420*T420*5+L420*T420*4+M420*T420*3+N420*T420*2+O420*T420*1)/12/13*Y420</f>
        <v>40.023424374866025</v>
      </c>
      <c r="AC420" s="24">
        <v>23039.109999999899</v>
      </c>
      <c r="AD420" s="21">
        <v>22884.709999999901</v>
      </c>
      <c r="AE420" s="21">
        <v>22730.309999999899</v>
      </c>
      <c r="AF420" s="21">
        <v>22575.909999999898</v>
      </c>
      <c r="AG420" s="21">
        <v>22421.5099999999</v>
      </c>
      <c r="AH420" s="21">
        <v>22267.109999999899</v>
      </c>
      <c r="AI420" s="21">
        <v>22112.709999999901</v>
      </c>
      <c r="AJ420" s="21">
        <v>21958.309999999899</v>
      </c>
      <c r="AK420" s="21">
        <v>21803.909999999898</v>
      </c>
      <c r="AL420" s="21">
        <v>21649.5099999999</v>
      </c>
      <c r="AM420" s="21">
        <v>21495.109999999899</v>
      </c>
      <c r="AN420" s="21">
        <v>21340.709999999901</v>
      </c>
      <c r="AO420" s="21">
        <v>21186.309999999899</v>
      </c>
      <c r="AQ420" s="30">
        <v>1.4209375E-2</v>
      </c>
      <c r="AR420" s="31">
        <v>1.7500000000000002E-2</v>
      </c>
      <c r="AS420" s="31">
        <f t="shared" ref="AS420" si="885">+AR420-AQ420</f>
        <v>3.2906250000000019E-3</v>
      </c>
      <c r="AU420" s="21" cm="1">
        <f t="array" ref="AU420">SUMPRODUCT(AC420:AN420*AQ420/12)</f>
        <v>315.30475240624861</v>
      </c>
      <c r="AV420" s="21" cm="1">
        <f t="array" ref="AV420">SUMPRODUCT(AC420:AN420*AR420/12)</f>
        <v>388.32342499999834</v>
      </c>
      <c r="AW420" s="21">
        <f>+AV420-AU420</f>
        <v>73.018672593749727</v>
      </c>
      <c r="AX420" s="32">
        <v>0.99999800000000005</v>
      </c>
      <c r="AY420" s="21">
        <f>+AX420*AW420</f>
        <v>73.018526556404538</v>
      </c>
      <c r="AZ420" s="21">
        <f>(AC420*AS420*12+AD420*AS420*11+AE420*AS420*10+AF420*AS420*9+AG420*AS420*8+AH420*AS420*7+AI420*AS420*6+AJ420*AS420*5+AK420*AS420*4+AL420*AS420*3+AM420*AS420*2+AN420*AS420*1)/12/13*AX420+Z420</f>
        <v>116.09037983440059</v>
      </c>
      <c r="BA420" s="1"/>
      <c r="BB420" s="24">
        <v>21186.309999999899</v>
      </c>
      <c r="BC420" s="21">
        <v>21031.909999999898</v>
      </c>
      <c r="BD420" s="21">
        <v>20877.5099999999</v>
      </c>
      <c r="BE420" s="21">
        <v>20723.109999999899</v>
      </c>
      <c r="BF420" s="21">
        <v>20568.709999999901</v>
      </c>
      <c r="BG420" s="21">
        <v>20414.309999999899</v>
      </c>
      <c r="BH420" s="21">
        <v>20259.909999999898</v>
      </c>
      <c r="BI420" s="21">
        <v>20105.5099999999</v>
      </c>
      <c r="BJ420" s="21">
        <v>19951.109999999899</v>
      </c>
      <c r="BK420" s="21">
        <v>19796.709999999901</v>
      </c>
      <c r="BL420" s="21">
        <v>19642.309999999899</v>
      </c>
      <c r="BM420" s="21">
        <v>19487.909999999898</v>
      </c>
      <c r="BN420" s="21">
        <v>19333.5099999999</v>
      </c>
      <c r="BP420" s="30">
        <v>1.4209375E-2</v>
      </c>
      <c r="BQ420" s="31">
        <v>1.7500000000000002E-2</v>
      </c>
      <c r="BR420" s="31">
        <f t="shared" ref="BR420" si="886">+BQ420-BP420</f>
        <v>3.2906250000000019E-3</v>
      </c>
      <c r="BT420" s="21" cm="1">
        <f t="array" ref="BT420">SUMPRODUCT(BB420:BM420*BP420/12)</f>
        <v>288.97762240624854</v>
      </c>
      <c r="BU420" s="21" cm="1">
        <f t="array" ref="BU420">SUMPRODUCT(BB420:BM420*BQ420/12)</f>
        <v>355.8994249999983</v>
      </c>
      <c r="BV420" s="21">
        <f>+BU420-BT420</f>
        <v>66.92180259374976</v>
      </c>
      <c r="BW420" s="32">
        <v>1</v>
      </c>
      <c r="BX420" s="21">
        <f>+BW420*BV420</f>
        <v>66.92180259374976</v>
      </c>
      <c r="BY420" s="21">
        <f>(BB420*BR420*12+BC420*BR420*11+BD420*BR420*10+BE420*BR420*9+BF420*BR420*8+BG420*BR420*7+BH420*BR420*6+BI420*BR420*5+BJ420*BR420*4+BK420*BR420*3+BL420*BR420*2+BM420*BR420*1)/12/13*BW420+AY420+Z420</f>
        <v>186.06054534094397</v>
      </c>
      <c r="BZ420" s="1"/>
    </row>
    <row r="421" spans="1:78" s="21" customFormat="1" x14ac:dyDescent="0.2">
      <c r="A421" s="21">
        <f t="shared" si="833"/>
        <v>415</v>
      </c>
      <c r="B421" s="1"/>
      <c r="C421" s="22"/>
      <c r="D421" s="24"/>
      <c r="R421" s="31"/>
      <c r="S421" s="31"/>
      <c r="T421" s="31"/>
      <c r="AC421" s="24"/>
      <c r="AQ421" s="31"/>
      <c r="AR421" s="31"/>
      <c r="AS421" s="31"/>
      <c r="BA421" s="1"/>
      <c r="BB421" s="24"/>
      <c r="BP421" s="31"/>
      <c r="BQ421" s="31"/>
      <c r="BR421" s="31"/>
      <c r="BZ421" s="1"/>
    </row>
    <row r="422" spans="1:78" s="21" customFormat="1" x14ac:dyDescent="0.2">
      <c r="A422" s="21">
        <f t="shared" si="833"/>
        <v>416</v>
      </c>
      <c r="B422" s="38" t="s">
        <v>341</v>
      </c>
      <c r="C422" s="22"/>
      <c r="D422" s="24">
        <v>1778499.8952086931</v>
      </c>
      <c r="E422" s="21">
        <v>1783499.5593074921</v>
      </c>
      <c r="F422" s="21">
        <v>1788774.7126656319</v>
      </c>
      <c r="G422" s="21">
        <v>1806610.7472305009</v>
      </c>
      <c r="H422" s="21">
        <v>1812139.123719712</v>
      </c>
      <c r="I422" s="21">
        <v>1817834.127894005</v>
      </c>
      <c r="J422" s="21">
        <v>1848201.9257725561</v>
      </c>
      <c r="K422" s="21">
        <v>1853652.4236537418</v>
      </c>
      <c r="L422" s="21">
        <v>1858969.052691801</v>
      </c>
      <c r="M422" s="21">
        <v>1888464.2391959378</v>
      </c>
      <c r="N422" s="21">
        <v>1893471.1185238131</v>
      </c>
      <c r="O422" s="21">
        <v>1898318.174893426</v>
      </c>
      <c r="P422" s="21">
        <v>1926836.1862780671</v>
      </c>
      <c r="R422" s="30">
        <v>1.7999999999999999E-2</v>
      </c>
      <c r="S422" s="31">
        <v>2.41E-2</v>
      </c>
      <c r="T422" s="31">
        <f t="shared" ref="T422" si="887">+S422-R422</f>
        <v>6.1000000000000013E-3</v>
      </c>
      <c r="V422" s="21" cm="1">
        <f t="array" ref="V422">SUMPRODUCT(D422:O422*R422/12)</f>
        <v>33042.652651135963</v>
      </c>
      <c r="W422" s="21" cm="1">
        <f t="array" ref="W422">SUMPRODUCT(D422:O422*S422/12)</f>
        <v>44240.440494020928</v>
      </c>
      <c r="X422" s="21">
        <f>+W422-V422</f>
        <v>11197.787842884965</v>
      </c>
      <c r="Y422" s="32">
        <v>0.99999800000000005</v>
      </c>
      <c r="Z422" s="21">
        <f>+Y422*X422</f>
        <v>11197.765447309281</v>
      </c>
      <c r="AA422" s="21">
        <f>(D422*T422*12+E422*T422*11+F422*T422*10+G422*T422*9+H422*T422*8+I422*T422*7+J422*T422*6+K422*T422*5+L422*T422*4+M422*T422*3+N422*T422*2+O422*T422*1)/12/13*Y422</f>
        <v>5531.9730715027808</v>
      </c>
      <c r="AC422" s="24">
        <v>1926836.1862780671</v>
      </c>
      <c r="AD422" s="21">
        <v>1931974.2489931944</v>
      </c>
      <c r="AE422" s="21">
        <v>1937412.4300548655</v>
      </c>
      <c r="AF422" s="21">
        <v>1951283.4132722397</v>
      </c>
      <c r="AG422" s="21">
        <v>1956997.6002538626</v>
      </c>
      <c r="AH422" s="21">
        <v>1962888.8731033963</v>
      </c>
      <c r="AI422" s="21">
        <v>1986304.1878579485</v>
      </c>
      <c r="AJ422" s="21">
        <v>1991937.2757732307</v>
      </c>
      <c r="AK422" s="21">
        <v>1997425.017259974</v>
      </c>
      <c r="AL422" s="21">
        <v>2015720.80241102</v>
      </c>
      <c r="AM422" s="21">
        <v>2020878.8639862896</v>
      </c>
      <c r="AN422" s="21">
        <v>2025863.0831464606</v>
      </c>
      <c r="AO422" s="21">
        <v>2055472.5567268331</v>
      </c>
      <c r="AQ422" s="30">
        <v>1.7999999999999999E-2</v>
      </c>
      <c r="AR422" s="31">
        <v>2.41E-2</v>
      </c>
      <c r="AS422" s="31">
        <f t="shared" ref="AS422:AS423" si="888">+AR422-AQ422</f>
        <v>6.1000000000000013E-3</v>
      </c>
      <c r="AU422" s="21" cm="1">
        <f t="array" ref="AU422">SUMPRODUCT(AC422:AN422*AQ422/12)</f>
        <v>35558.282973585818</v>
      </c>
      <c r="AV422" s="21" cm="1">
        <f t="array" ref="AV422">SUMPRODUCT(AC422:AN422*AR422/12)</f>
        <v>47608.589981301026</v>
      </c>
      <c r="AW422" s="21">
        <f>+AV422-AU422</f>
        <v>12050.307007715208</v>
      </c>
      <c r="AX422" s="32">
        <v>0.99999800000000005</v>
      </c>
      <c r="AY422" s="21">
        <f>+AX422*AW422</f>
        <v>12050.282907101193</v>
      </c>
      <c r="AZ422" s="21">
        <f>(AC422*AS422*12+AD422*AS422*11+AE422*AS422*10+AF422*AS422*9+AG422*AS422*8+AH422*AS422*7+AI422*AS422*6+AJ422*AS422*5+AK422*AS422*4+AL422*AS422*3+AM422*AS422*2+AN422*AS422*1)/12/13*AX422+Z422</f>
        <v>17168.231099807108</v>
      </c>
      <c r="BA422" s="1"/>
      <c r="BB422" s="24">
        <v>2055472.5567268331</v>
      </c>
      <c r="BC422" s="21">
        <v>2060516.0303663658</v>
      </c>
      <c r="BD422" s="21">
        <v>2066069.4107199635</v>
      </c>
      <c r="BE422" s="21">
        <v>2078010.5267362646</v>
      </c>
      <c r="BF422" s="21">
        <v>2083781.7439183083</v>
      </c>
      <c r="BG422" s="21">
        <v>2089745.1852825456</v>
      </c>
      <c r="BH422" s="21">
        <v>2115452.7081676731</v>
      </c>
      <c r="BI422" s="21">
        <v>2121370.0005826736</v>
      </c>
      <c r="BJ422" s="21">
        <v>2127166.3962204545</v>
      </c>
      <c r="BK422" s="21">
        <v>2147206.0315961484</v>
      </c>
      <c r="BL422" s="21">
        <v>2152621.3788473145</v>
      </c>
      <c r="BM422" s="21">
        <v>2157919.7519939602</v>
      </c>
      <c r="BN422" s="21">
        <v>2182998.5501215677</v>
      </c>
      <c r="BP422" s="30">
        <v>1.7999999999999999E-2</v>
      </c>
      <c r="BQ422" s="31">
        <v>2.41E-2</v>
      </c>
      <c r="BR422" s="31">
        <f t="shared" ref="BR422:BR423" si="889">+BQ422-BP422</f>
        <v>6.1000000000000013E-3</v>
      </c>
      <c r="BT422" s="21" cm="1">
        <f t="array" ref="BT422">SUMPRODUCT(BB422:BM422*BP422/12)</f>
        <v>37882.997581737756</v>
      </c>
      <c r="BU422" s="21" cm="1">
        <f t="array" ref="BU422">SUMPRODUCT(BB422:BM422*BQ422/12)</f>
        <v>50721.124539993325</v>
      </c>
      <c r="BV422" s="21">
        <f>+BU422-BT422</f>
        <v>12838.126958255569</v>
      </c>
      <c r="BW422" s="32">
        <v>1</v>
      </c>
      <c r="BX422" s="21">
        <f>+BW422*BV422</f>
        <v>12838.126958255569</v>
      </c>
      <c r="BY422" s="21">
        <f>(BB422*BR422*12+BC422*BR422*11+BD422*BR422*10+BE422*BR422*9+BF422*BR422*8+BG422*BR422*7+BH422*BR422*6+BI422*BR422*5+BJ422*BR422*4+BK422*BR422*3+BL422*BR422*2+BM422*BR422*1)/12/13*BW422+AY422+Z422</f>
        <v>29610.255233694461</v>
      </c>
      <c r="BZ422" s="1"/>
    </row>
    <row r="423" spans="1:78" s="21" customFormat="1" x14ac:dyDescent="0.2">
      <c r="A423" s="21">
        <f t="shared" si="833"/>
        <v>417</v>
      </c>
      <c r="B423" s="38" t="s">
        <v>342</v>
      </c>
      <c r="C423" s="22"/>
      <c r="D423" s="24">
        <v>-18235.552184299999</v>
      </c>
      <c r="E423" s="21">
        <v>-19640.552184299999</v>
      </c>
      <c r="F423" s="21">
        <v>-21045.552184299999</v>
      </c>
      <c r="G423" s="21">
        <v>-22450.552184299999</v>
      </c>
      <c r="H423" s="21">
        <v>-23855.552184299999</v>
      </c>
      <c r="I423" s="21">
        <v>-25260.552184299999</v>
      </c>
      <c r="J423" s="21">
        <v>-26665.552184299999</v>
      </c>
      <c r="K423" s="21">
        <v>-28070.552184299999</v>
      </c>
      <c r="L423" s="21">
        <v>-29475.552184299999</v>
      </c>
      <c r="M423" s="21">
        <v>-30880.552184299999</v>
      </c>
      <c r="N423" s="21">
        <v>-32285.552184299999</v>
      </c>
      <c r="O423" s="21">
        <v>-33690.552184299995</v>
      </c>
      <c r="P423" s="21">
        <v>-35095.552184299988</v>
      </c>
      <c r="R423" s="30">
        <v>1.7999999999999999E-2</v>
      </c>
      <c r="S423" s="31">
        <v>2.41E-2</v>
      </c>
      <c r="T423" s="31">
        <f>+S423-R423</f>
        <v>6.1000000000000013E-3</v>
      </c>
      <c r="V423" s="21" cm="1">
        <f t="array" ref="V423">SUMPRODUCT(D423:O423*R423/12)</f>
        <v>-467.33493931739997</v>
      </c>
      <c r="W423" s="21" cm="1">
        <f t="array" ref="W423">SUMPRODUCT(D423:O423*S423/12)</f>
        <v>-625.70955764163</v>
      </c>
      <c r="X423" s="21">
        <f>+W423-V423</f>
        <v>-158.37461832423003</v>
      </c>
      <c r="Y423" s="32">
        <v>0.99999800000000005</v>
      </c>
      <c r="Z423" s="21">
        <f>+Y423*X423</f>
        <v>-158.37430157499338</v>
      </c>
      <c r="AA423" s="21">
        <f>(D423*T423*12+E423*T423*11+F423*T423*10+G423*T423*9+H423*T423*8+I423*T423*7+J423*T423*6+K423*T423*5+L423*T423*4+M423*T423*3+N423*T423*2+O423*T423*1)/12/13*Y423</f>
        <v>-71.330874833413347</v>
      </c>
      <c r="AC423" s="24">
        <v>-35095.552184299988</v>
      </c>
      <c r="AD423" s="21">
        <v>-36500.552184208238</v>
      </c>
      <c r="AE423" s="21">
        <v>-37905.552184116474</v>
      </c>
      <c r="AF423" s="21">
        <v>-39310.552184024724</v>
      </c>
      <c r="AG423" s="21">
        <v>-40715.552183932959</v>
      </c>
      <c r="AH423" s="21">
        <v>-42120.55218384121</v>
      </c>
      <c r="AI423" s="21">
        <v>-43525.552183749445</v>
      </c>
      <c r="AJ423" s="21">
        <v>-44930.552183657688</v>
      </c>
      <c r="AK423" s="21">
        <v>-46335.552183565938</v>
      </c>
      <c r="AL423" s="21">
        <v>-47740.552183474174</v>
      </c>
      <c r="AM423" s="21">
        <v>-49145.552183382424</v>
      </c>
      <c r="AN423" s="21">
        <v>-50550.55218329066</v>
      </c>
      <c r="AO423" s="21">
        <v>-51955.552184300024</v>
      </c>
      <c r="AQ423" s="30">
        <v>1.7999999999999999E-2</v>
      </c>
      <c r="AR423" s="31">
        <v>2.41E-2</v>
      </c>
      <c r="AS423" s="31">
        <f t="shared" si="888"/>
        <v>6.1000000000000013E-3</v>
      </c>
      <c r="AU423" s="21" cm="1">
        <f t="array" ref="AU423">SUMPRODUCT(AC423:AN423*AQ423/12)</f>
        <v>-770.81493930831584</v>
      </c>
      <c r="AV423" s="21" cm="1">
        <f t="array" ref="AV423">SUMPRODUCT(AC423:AN423*AR423/12)</f>
        <v>-1032.0355576294673</v>
      </c>
      <c r="AW423" s="21">
        <f>+AV423-AU423</f>
        <v>-261.22061832115151</v>
      </c>
      <c r="AX423" s="32">
        <v>0.99999800000000005</v>
      </c>
      <c r="AY423" s="21">
        <f>+AX423*AW423</f>
        <v>-261.22009587991488</v>
      </c>
      <c r="AZ423" s="21">
        <f>(AC423*AS423*12+AD423*AS423*11+AE423*AS423*10+AF423*AS423*9+AG423*AS423*8+AH423*AS423*7+AI423*AS423*6+AJ423*AS423*5+AK423*AS423*4+AL423*AS423*3+AM423*AS423*2+AN423*AS423*1)/12/13*AX423+Z423</f>
        <v>-281.12807356138063</v>
      </c>
      <c r="BA423" s="1"/>
      <c r="BB423" s="24">
        <v>-51955.552184300024</v>
      </c>
      <c r="BC423" s="21">
        <v>-53047.39308914201</v>
      </c>
      <c r="BD423" s="21">
        <v>-54351.675926000578</v>
      </c>
      <c r="BE423" s="21">
        <v>-56050.389514512644</v>
      </c>
      <c r="BF423" s="21">
        <v>-57260.279242858174</v>
      </c>
      <c r="BG423" s="21">
        <v>-58475.290581267334</v>
      </c>
      <c r="BH423" s="21">
        <v>-59631.479980583899</v>
      </c>
      <c r="BI423" s="21">
        <v>-61112.146514015811</v>
      </c>
      <c r="BJ423" s="21">
        <v>-62635.903889445406</v>
      </c>
      <c r="BK423" s="21">
        <v>-63974.290747420593</v>
      </c>
      <c r="BL423" s="21">
        <v>-65468.803888148257</v>
      </c>
      <c r="BM423" s="21">
        <v>-67050.462136845439</v>
      </c>
      <c r="BN423" s="21">
        <v>-68815.552184300017</v>
      </c>
      <c r="BP423" s="30">
        <v>1.7999999999999999E-2</v>
      </c>
      <c r="BQ423" s="31">
        <v>2.41E-2</v>
      </c>
      <c r="BR423" s="31">
        <f t="shared" si="889"/>
        <v>6.1000000000000013E-3</v>
      </c>
      <c r="BT423" s="21" cm="1">
        <f t="array" ref="BT423">SUMPRODUCT(BB423:BM423*BP423/12)</f>
        <v>-1066.5205015418101</v>
      </c>
      <c r="BU423" s="21" cm="1">
        <f t="array" ref="BU423">SUMPRODUCT(BB423:BM423*BQ423/12)</f>
        <v>-1427.9524492865351</v>
      </c>
      <c r="BV423" s="21">
        <f>+BU423-BT423</f>
        <v>-361.43194774472499</v>
      </c>
      <c r="BW423" s="32">
        <v>1</v>
      </c>
      <c r="BX423" s="21">
        <f>+BW423*BV423</f>
        <v>-361.43194774472499</v>
      </c>
      <c r="BY423" s="21">
        <f>(BB423*BR423*12+BC423*BR423*11+BD423*BR423*10+BE423*BR423*9+BF423*BR423*8+BG423*BR423*7+BH423*BR423*6+BI423*BR423*5+BJ423*BR423*4+BK423*BR423*3+BL423*BR423*2+BM423*BR423*1)/12/13*BW423+AY423+Z423</f>
        <v>-592.66905825550987</v>
      </c>
      <c r="BZ423" s="1"/>
    </row>
    <row r="424" spans="1:78" s="21" customFormat="1" x14ac:dyDescent="0.2">
      <c r="A424" s="21">
        <f t="shared" si="833"/>
        <v>418</v>
      </c>
      <c r="B424" s="21" t="s">
        <v>343</v>
      </c>
      <c r="C424" s="22"/>
      <c r="D424" s="27">
        <f>SUBTOTAL(9,D422:D423)</f>
        <v>1760264.3430243931</v>
      </c>
      <c r="E424" s="28">
        <f t="shared" ref="E424:P424" si="890">SUBTOTAL(9,E422:E423)</f>
        <v>1763859.0071231921</v>
      </c>
      <c r="F424" s="28">
        <f t="shared" si="890"/>
        <v>1767729.1604813319</v>
      </c>
      <c r="G424" s="28">
        <f t="shared" si="890"/>
        <v>1784160.1950462009</v>
      </c>
      <c r="H424" s="28">
        <f t="shared" si="890"/>
        <v>1788283.571535412</v>
      </c>
      <c r="I424" s="28">
        <f t="shared" si="890"/>
        <v>1792573.575709705</v>
      </c>
      <c r="J424" s="28">
        <f t="shared" si="890"/>
        <v>1821536.3735882561</v>
      </c>
      <c r="K424" s="28">
        <f t="shared" si="890"/>
        <v>1825581.8714694418</v>
      </c>
      <c r="L424" s="28">
        <f t="shared" si="890"/>
        <v>1829493.500507501</v>
      </c>
      <c r="M424" s="28">
        <f t="shared" si="890"/>
        <v>1857583.6870116377</v>
      </c>
      <c r="N424" s="28">
        <f t="shared" si="890"/>
        <v>1861185.5663395131</v>
      </c>
      <c r="O424" s="28">
        <f t="shared" si="890"/>
        <v>1864627.622709126</v>
      </c>
      <c r="P424" s="28">
        <f t="shared" si="890"/>
        <v>1891740.634093767</v>
      </c>
      <c r="R424" s="31"/>
      <c r="S424" s="31"/>
      <c r="T424" s="31"/>
      <c r="V424" s="28">
        <f t="shared" ref="V424:W424" si="891">SUBTOTAL(9,V422:V423)</f>
        <v>32575.317711818563</v>
      </c>
      <c r="W424" s="28">
        <f t="shared" si="891"/>
        <v>43614.730936379296</v>
      </c>
      <c r="X424" s="28">
        <f>SUBTOTAL(9,X422:X423)</f>
        <v>11039.413224560736</v>
      </c>
      <c r="Y424" s="32"/>
      <c r="Z424" s="28">
        <f t="shared" ref="Z424:AA424" si="892">SUBTOTAL(9,Z422:Z423)</f>
        <v>11039.391145734287</v>
      </c>
      <c r="AA424" s="28">
        <f t="shared" si="892"/>
        <v>5460.6421966693679</v>
      </c>
      <c r="AC424" s="27">
        <f>SUBTOTAL(9,AC422:AC423)</f>
        <v>1891740.634093767</v>
      </c>
      <c r="AD424" s="28">
        <f t="shared" ref="AD424:AO424" si="893">SUBTOTAL(9,AD422:AD423)</f>
        <v>1895473.6968089861</v>
      </c>
      <c r="AE424" s="28">
        <f t="shared" si="893"/>
        <v>1899506.877870749</v>
      </c>
      <c r="AF424" s="28">
        <f t="shared" si="893"/>
        <v>1911972.8610882149</v>
      </c>
      <c r="AG424" s="28">
        <f t="shared" si="893"/>
        <v>1916282.0480699297</v>
      </c>
      <c r="AH424" s="28">
        <f t="shared" si="893"/>
        <v>1920768.3209195551</v>
      </c>
      <c r="AI424" s="28">
        <f t="shared" si="893"/>
        <v>1942778.6356741991</v>
      </c>
      <c r="AJ424" s="28">
        <f t="shared" si="893"/>
        <v>1947006.7235895731</v>
      </c>
      <c r="AK424" s="28">
        <f t="shared" si="893"/>
        <v>1951089.4650764081</v>
      </c>
      <c r="AL424" s="28">
        <f t="shared" si="893"/>
        <v>1967980.2502275459</v>
      </c>
      <c r="AM424" s="28">
        <f t="shared" si="893"/>
        <v>1971733.3118029071</v>
      </c>
      <c r="AN424" s="28">
        <f t="shared" si="893"/>
        <v>1975312.5309631699</v>
      </c>
      <c r="AO424" s="28">
        <f t="shared" si="893"/>
        <v>2003517.0045425331</v>
      </c>
      <c r="AQ424" s="31"/>
      <c r="AR424" s="31"/>
      <c r="AS424" s="31"/>
      <c r="AU424" s="28">
        <f t="shared" ref="AU424:AW424" si="894">SUBTOTAL(9,AU422:AU423)</f>
        <v>34787.468034277503</v>
      </c>
      <c r="AV424" s="28">
        <f t="shared" si="894"/>
        <v>46576.554423671558</v>
      </c>
      <c r="AW424" s="28">
        <f t="shared" si="894"/>
        <v>11789.086389394057</v>
      </c>
      <c r="AX424" s="32"/>
      <c r="AY424" s="28">
        <f t="shared" ref="AY424:AZ424" si="895">SUBTOTAL(9,AY422:AY423)</f>
        <v>11789.062811221278</v>
      </c>
      <c r="AZ424" s="28">
        <f t="shared" si="895"/>
        <v>16887.103026245728</v>
      </c>
      <c r="BA424" s="1"/>
      <c r="BB424" s="27">
        <f>SUBTOTAL(9,BB422:BB423)</f>
        <v>2003517.0045425331</v>
      </c>
      <c r="BC424" s="28">
        <f t="shared" ref="BC424:BN424" si="896">SUBTOTAL(9,BC422:BC423)</f>
        <v>2007468.6372772239</v>
      </c>
      <c r="BD424" s="28">
        <f t="shared" si="896"/>
        <v>2011717.7347939629</v>
      </c>
      <c r="BE424" s="28">
        <f t="shared" si="896"/>
        <v>2021960.137221752</v>
      </c>
      <c r="BF424" s="28">
        <f t="shared" si="896"/>
        <v>2026521.4646754502</v>
      </c>
      <c r="BG424" s="28">
        <f t="shared" si="896"/>
        <v>2031269.8947012783</v>
      </c>
      <c r="BH424" s="28">
        <f t="shared" si="896"/>
        <v>2055821.2281870891</v>
      </c>
      <c r="BI424" s="28">
        <f t="shared" si="896"/>
        <v>2060257.8540686578</v>
      </c>
      <c r="BJ424" s="28">
        <f t="shared" si="896"/>
        <v>2064530.4923310091</v>
      </c>
      <c r="BK424" s="28">
        <f t="shared" si="896"/>
        <v>2083231.7408487278</v>
      </c>
      <c r="BL424" s="28">
        <f t="shared" si="896"/>
        <v>2087152.5749591663</v>
      </c>
      <c r="BM424" s="28">
        <f t="shared" si="896"/>
        <v>2090869.2898571149</v>
      </c>
      <c r="BN424" s="28">
        <f t="shared" si="896"/>
        <v>2114182.9979372676</v>
      </c>
      <c r="BP424" s="31"/>
      <c r="BQ424" s="31"/>
      <c r="BR424" s="31"/>
      <c r="BT424" s="28">
        <f t="shared" ref="BT424:BV424" si="897">SUBTOTAL(9,BT422:BT423)</f>
        <v>36816.477080195946</v>
      </c>
      <c r="BU424" s="28">
        <f t="shared" si="897"/>
        <v>49293.172090706787</v>
      </c>
      <c r="BV424" s="28">
        <f t="shared" si="897"/>
        <v>12476.695010510844</v>
      </c>
      <c r="BW424" s="32"/>
      <c r="BX424" s="28">
        <f t="shared" ref="BX424:BY424" si="898">SUBTOTAL(9,BX422:BX423)</f>
        <v>12476.695010510844</v>
      </c>
      <c r="BY424" s="28">
        <f t="shared" si="898"/>
        <v>29017.586175438952</v>
      </c>
      <c r="BZ424" s="1"/>
    </row>
    <row r="425" spans="1:78" s="21" customFormat="1" x14ac:dyDescent="0.2">
      <c r="A425" s="21">
        <f t="shared" si="833"/>
        <v>419</v>
      </c>
      <c r="B425" s="1"/>
      <c r="C425" s="22"/>
      <c r="D425" s="24"/>
      <c r="R425" s="30"/>
      <c r="S425" s="31"/>
      <c r="T425" s="31"/>
      <c r="Y425" s="32"/>
      <c r="AC425" s="24"/>
      <c r="AQ425" s="30"/>
      <c r="AR425" s="31"/>
      <c r="AS425" s="31"/>
      <c r="AX425" s="32"/>
      <c r="BA425" s="1"/>
      <c r="BB425" s="24"/>
      <c r="BP425" s="30"/>
      <c r="BQ425" s="31"/>
      <c r="BR425" s="31"/>
      <c r="BW425" s="32"/>
      <c r="BZ425" s="1"/>
    </row>
    <row r="426" spans="1:78" s="21" customFormat="1" x14ac:dyDescent="0.2">
      <c r="A426" s="21">
        <f t="shared" si="833"/>
        <v>420</v>
      </c>
      <c r="B426" s="1" t="s">
        <v>344</v>
      </c>
      <c r="C426" s="22"/>
      <c r="D426" s="24">
        <v>78530.33</v>
      </c>
      <c r="E426" s="21">
        <v>78530.33</v>
      </c>
      <c r="F426" s="21">
        <v>78530.33</v>
      </c>
      <c r="G426" s="21">
        <v>78530.33</v>
      </c>
      <c r="H426" s="21">
        <v>78530.33</v>
      </c>
      <c r="I426" s="21">
        <v>78530.33</v>
      </c>
      <c r="J426" s="21">
        <v>84990</v>
      </c>
      <c r="K426" s="21">
        <v>84990</v>
      </c>
      <c r="L426" s="21">
        <v>84990</v>
      </c>
      <c r="M426" s="21">
        <v>84990</v>
      </c>
      <c r="N426" s="21">
        <v>84990</v>
      </c>
      <c r="O426" s="21">
        <v>84990</v>
      </c>
      <c r="P426" s="21">
        <v>84990</v>
      </c>
      <c r="R426" s="30">
        <v>6.8400000000000002E-2</v>
      </c>
      <c r="S426" s="31">
        <v>0.10529999999999999</v>
      </c>
      <c r="T426" s="31">
        <f t="shared" ref="T426" si="899">+S426-R426</f>
        <v>3.6899999999999988E-2</v>
      </c>
      <c r="V426" s="21" cm="1">
        <f t="array" ref="V426">SUMPRODUCT(D426:O426*R426/12)</f>
        <v>5592.3952860000018</v>
      </c>
      <c r="W426" s="21" cm="1">
        <f t="array" ref="W426">SUMPRODUCT(D426:O426*S426/12)</f>
        <v>8609.3453745000006</v>
      </c>
      <c r="X426" s="21">
        <f>+W426-V426</f>
        <v>3016.9500884999989</v>
      </c>
      <c r="Y426" s="32">
        <v>0.99999800000000005</v>
      </c>
      <c r="Z426" s="21">
        <f>+Y426*X426</f>
        <v>3016.9440545998218</v>
      </c>
      <c r="AA426" s="21">
        <f>(D426*T426*12+E426*T426*11+F426*T426*10+G426*T426*9+H426*T426*8+I426*T426*7+J426*T426*6+K426*T426*5+L426*T426*4+M426*T426*3+N426*T426*2+O426*T426*1)/12/13*Y426</f>
        <v>1480.9687950372552</v>
      </c>
      <c r="AC426" s="24">
        <v>84990</v>
      </c>
      <c r="AD426" s="21">
        <v>84990</v>
      </c>
      <c r="AE426" s="21">
        <v>84990</v>
      </c>
      <c r="AF426" s="21">
        <v>84990</v>
      </c>
      <c r="AG426" s="21">
        <v>84990</v>
      </c>
      <c r="AH426" s="21">
        <v>84990</v>
      </c>
      <c r="AI426" s="21">
        <v>84990</v>
      </c>
      <c r="AJ426" s="21">
        <v>84990</v>
      </c>
      <c r="AK426" s="21">
        <v>84990</v>
      </c>
      <c r="AL426" s="21">
        <v>84990</v>
      </c>
      <c r="AM426" s="21">
        <v>84990</v>
      </c>
      <c r="AN426" s="21">
        <v>84990</v>
      </c>
      <c r="AO426" s="21">
        <v>84990</v>
      </c>
      <c r="AQ426" s="30">
        <v>6.8400000000000002E-2</v>
      </c>
      <c r="AR426" s="31">
        <v>0.10529999999999999</v>
      </c>
      <c r="AS426" s="31">
        <f t="shared" ref="AS426" si="900">+AR426-AQ426</f>
        <v>3.6899999999999988E-2</v>
      </c>
      <c r="AU426" s="21" cm="1">
        <f t="array" ref="AU426">SUMPRODUCT(AC426:AN426*AQ426/12)</f>
        <v>5813.3160000000016</v>
      </c>
      <c r="AV426" s="21" cm="1">
        <f t="array" ref="AV426">SUMPRODUCT(AC426:AN426*AR426/12)</f>
        <v>8949.4470000000001</v>
      </c>
      <c r="AW426" s="21">
        <f>+AV426-AU426</f>
        <v>3136.1309999999985</v>
      </c>
      <c r="AX426" s="32">
        <v>0.99999800000000005</v>
      </c>
      <c r="AY426" s="21">
        <f>+AX426*AW426</f>
        <v>3136.1247277379985</v>
      </c>
      <c r="AZ426" s="21">
        <f>(AC426*AS426*12+AD426*AS426*11+AE426*AS426*10+AF426*AS426*9+AG426*AS426*8+AH426*AS426*7+AI426*AS426*6+AJ426*AS426*5+AK426*AS426*4+AL426*AS426*3+AM426*AS426*2+AN426*AS426*1)/12/13*AX426+Z426</f>
        <v>4585.0064184688217</v>
      </c>
      <c r="BA426" s="1"/>
      <c r="BB426" s="24">
        <v>84990</v>
      </c>
      <c r="BC426" s="21">
        <v>84990</v>
      </c>
      <c r="BD426" s="21">
        <v>84990</v>
      </c>
      <c r="BE426" s="21">
        <v>84989.999999998996</v>
      </c>
      <c r="BF426" s="21">
        <v>84989.999999998996</v>
      </c>
      <c r="BG426" s="21">
        <v>84989.999999998996</v>
      </c>
      <c r="BH426" s="21">
        <v>84989.999999998981</v>
      </c>
      <c r="BI426" s="21">
        <v>84989.999999998981</v>
      </c>
      <c r="BJ426" s="21">
        <v>84989.999999998981</v>
      </c>
      <c r="BK426" s="21">
        <v>84989.999999998981</v>
      </c>
      <c r="BL426" s="21">
        <v>84989.999999998981</v>
      </c>
      <c r="BM426" s="21">
        <v>84989.999999998981</v>
      </c>
      <c r="BN426" s="21">
        <v>84989.999999998981</v>
      </c>
      <c r="BP426" s="30">
        <v>6.8400000000000002E-2</v>
      </c>
      <c r="BQ426" s="31">
        <v>0.10529999999999999</v>
      </c>
      <c r="BR426" s="31">
        <f t="shared" ref="BR426" si="901">+BQ426-BP426</f>
        <v>3.6899999999999988E-2</v>
      </c>
      <c r="BT426" s="21" cm="1">
        <f t="array" ref="BT426">SUMPRODUCT(BB426:BM426*BP426/12)</f>
        <v>5813.3159999999471</v>
      </c>
      <c r="BU426" s="21" cm="1">
        <f t="array" ref="BU426">SUMPRODUCT(BB426:BM426*BQ426/12)</f>
        <v>8949.4469999999201</v>
      </c>
      <c r="BV426" s="21">
        <f>+BU426-BT426</f>
        <v>3136.130999999973</v>
      </c>
      <c r="BW426" s="32">
        <v>1</v>
      </c>
      <c r="BX426" s="21">
        <f>+BW426*BV426</f>
        <v>3136.130999999973</v>
      </c>
      <c r="BY426" s="21">
        <f>(BB426*BR426*12+BC426*BR426*11+BD426*BR426*10+BE426*BR426*9+BF426*BR426*8+BG426*BR426*7+BH426*BR426*6+BI426*BR426*5+BJ426*BR426*4+BK426*BR426*3+BL426*BR426*2+BM426*BR426*1)/12/13*BW426+AY426+Z426</f>
        <v>7721.1342823378091</v>
      </c>
      <c r="BZ426" s="1"/>
    </row>
    <row r="427" spans="1:78" s="21" customFormat="1" x14ac:dyDescent="0.2">
      <c r="A427" s="21">
        <f t="shared" si="833"/>
        <v>421</v>
      </c>
      <c r="B427" s="1"/>
      <c r="C427" s="22"/>
      <c r="D427" s="24"/>
      <c r="R427" s="31"/>
      <c r="S427" s="31"/>
      <c r="T427" s="31"/>
      <c r="AC427" s="24"/>
      <c r="AQ427" s="31"/>
      <c r="AR427" s="31"/>
      <c r="AS427" s="31"/>
      <c r="BA427" s="1"/>
      <c r="BB427" s="24"/>
      <c r="BP427" s="31"/>
      <c r="BQ427" s="31"/>
      <c r="BR427" s="31"/>
      <c r="BY427" s="21">
        <f>(BB427*BR427*12+BC427*BR427*11+BD427*BR427*10+BE427*BR427*9+BF427*BR427*8+BG427*BR427*7+BH427*BR427*6+BI427*BR427*5+BJ427*BR427*4+BK427*BR427*3+BL427*BR427*2+BM427*BR427*1)/12/13*BW427+AY427+Z427</f>
        <v>0</v>
      </c>
      <c r="BZ427" s="1"/>
    </row>
    <row r="428" spans="1:78" s="21" customFormat="1" x14ac:dyDescent="0.2">
      <c r="A428" s="21">
        <f t="shared" si="833"/>
        <v>422</v>
      </c>
      <c r="B428" s="44" t="s">
        <v>345</v>
      </c>
      <c r="C428" s="22"/>
      <c r="D428" s="24">
        <v>1320475.0866294131</v>
      </c>
      <c r="E428" s="21">
        <v>1324721.0608501229</v>
      </c>
      <c r="F428" s="21">
        <v>1328918.8886543058</v>
      </c>
      <c r="G428" s="21">
        <v>1335296.0598366419</v>
      </c>
      <c r="H428" s="21">
        <v>1341021.5116919309</v>
      </c>
      <c r="I428" s="21">
        <v>1346703.9498310389</v>
      </c>
      <c r="J428" s="21">
        <v>1358488.6973837747</v>
      </c>
      <c r="K428" s="21">
        <v>1363977.1728898818</v>
      </c>
      <c r="L428" s="21">
        <v>1369455.009446556</v>
      </c>
      <c r="M428" s="21">
        <v>1400987.3939600789</v>
      </c>
      <c r="N428" s="21">
        <v>1406549.4068379861</v>
      </c>
      <c r="O428" s="21">
        <v>1410786.9962511649</v>
      </c>
      <c r="P428" s="21">
        <v>1604657.4458654861</v>
      </c>
      <c r="R428" s="51">
        <v>4.2047872340425535E-2</v>
      </c>
      <c r="S428" s="51">
        <v>4.6799999999999994E-2</v>
      </c>
      <c r="T428" s="51">
        <f t="shared" ref="T428:T429" si="902">+S428-R428</f>
        <v>4.7521276595744594E-3</v>
      </c>
      <c r="V428" s="21" cm="1">
        <f t="array" ref="V428">SUMPRODUCT(D428:O428*R428/12)</f>
        <v>57140.890362078098</v>
      </c>
      <c r="W428" s="21" cm="1">
        <f t="array" ref="W428">SUMPRODUCT(D428:O428*S428/12)</f>
        <v>63598.78681362528</v>
      </c>
      <c r="X428" s="21">
        <f>+W428-V428</f>
        <v>6457.8964515471816</v>
      </c>
      <c r="Y428" s="52">
        <v>0.99999800000000005</v>
      </c>
      <c r="Z428" s="21">
        <f>+Y428*X428</f>
        <v>6457.8835357542785</v>
      </c>
      <c r="AA428" s="21">
        <f>(D428*T428*12+E428*T428*11+F428*T428*10+G428*T428*9+H428*T428*8+I428*T428*7+J428*T428*6+K428*T428*5+L428*T428*4+M428*T428*3+N428*T428*2+O428*T428*1)/12/13*Y428</f>
        <v>3191.0799954972845</v>
      </c>
      <c r="AC428" s="24">
        <v>1604657.4458654861</v>
      </c>
      <c r="AD428" s="21">
        <v>1609127.1623626279</v>
      </c>
      <c r="AE428" s="21">
        <v>1613545.370110489</v>
      </c>
      <c r="AF428" s="21">
        <v>1620305.5801537961</v>
      </c>
      <c r="AG428" s="21">
        <v>1626219.1759742661</v>
      </c>
      <c r="AH428" s="21">
        <v>1632081.9131603991</v>
      </c>
      <c r="AI428" s="21">
        <v>1644664.1613912263</v>
      </c>
      <c r="AJ428" s="21">
        <v>1650313.906442903</v>
      </c>
      <c r="AK428" s="21">
        <v>1655951.983500249</v>
      </c>
      <c r="AL428" s="21">
        <v>1662275.453230602</v>
      </c>
      <c r="AM428" s="21">
        <v>1668011.8185463538</v>
      </c>
      <c r="AN428" s="21">
        <v>1672426.273403422</v>
      </c>
      <c r="AO428" s="21">
        <v>1734477.8181522198</v>
      </c>
      <c r="AQ428" s="51">
        <v>4.2047872340425535E-2</v>
      </c>
      <c r="AR428" s="51">
        <v>4.6799999999999994E-2</v>
      </c>
      <c r="AS428" s="51">
        <f t="shared" ref="AS428:AS429" si="903">+AR428-AQ428</f>
        <v>4.7521276595744594E-3</v>
      </c>
      <c r="AU428" s="21" cm="1">
        <f t="array" ref="AU428">SUMPRODUCT(AC428:AN428*AQ428/12)</f>
        <v>68886.960031002265</v>
      </c>
      <c r="AV428" s="21" cm="1">
        <f t="array" ref="AV428">SUMPRODUCT(AC428:AN428*AR428/12)</f>
        <v>76672.362952153082</v>
      </c>
      <c r="AW428" s="21">
        <f>+AV428-AU428</f>
        <v>7785.4029211508168</v>
      </c>
      <c r="AX428" s="52">
        <v>0.99999800000000005</v>
      </c>
      <c r="AY428" s="21">
        <f>+AX428*AW428</f>
        <v>7785.3873503449749</v>
      </c>
      <c r="AZ428" s="21">
        <f>(AC428*AS428*12+AD428*AS428*11+AE428*AS428*10+AF428*AS428*9+AG428*AS428*8+AH428*AS428*7+AI428*AS428*6+AJ428*AS428*5+AK428*AS428*4+AL428*AS428*3+AM428*AS428*2+AN428*AS428*1)/12/13*AX428+Z428</f>
        <v>10321.948318085895</v>
      </c>
      <c r="BA428" s="1"/>
      <c r="BB428" s="24">
        <v>1734477.8181522198</v>
      </c>
      <c r="BC428" s="21">
        <v>1739109.933508409</v>
      </c>
      <c r="BD428" s="21">
        <v>1743700.8995533939</v>
      </c>
      <c r="BE428" s="21">
        <v>1750627.1286904891</v>
      </c>
      <c r="BF428" s="21">
        <v>1756666.503877016</v>
      </c>
      <c r="BG428" s="21">
        <v>1762650.4525136938</v>
      </c>
      <c r="BH428" s="21">
        <v>1776365.829575758</v>
      </c>
      <c r="BI428" s="21">
        <v>1782116.3079791588</v>
      </c>
      <c r="BJ428" s="21">
        <v>1787842.7825246011</v>
      </c>
      <c r="BK428" s="21">
        <v>1794358.433350625</v>
      </c>
      <c r="BL428" s="21">
        <v>1800183.7166520578</v>
      </c>
      <c r="BM428" s="21">
        <v>1804687.7586487818</v>
      </c>
      <c r="BN428" s="21">
        <v>1822256.2719990688</v>
      </c>
      <c r="BP428" s="51">
        <v>4.2047872340425535E-2</v>
      </c>
      <c r="BQ428" s="51">
        <v>4.6799999999999994E-2</v>
      </c>
      <c r="BR428" s="51">
        <f t="shared" ref="BR428:BR429" si="904">+BQ428-BP428</f>
        <v>4.7521276595744594E-3</v>
      </c>
      <c r="BT428" s="21" cm="1">
        <f t="array" ref="BT428">SUMPRODUCT(BB428:BM428*BP428/12)</f>
        <v>74399.461747133057</v>
      </c>
      <c r="BU428" s="21" cm="1">
        <f t="array" ref="BU428">SUMPRODUCT(BB428:BM428*BQ428/12)</f>
        <v>82807.871503602189</v>
      </c>
      <c r="BV428" s="21">
        <f>+BU428-BT428</f>
        <v>8408.4097564691328</v>
      </c>
      <c r="BW428" s="52">
        <v>1</v>
      </c>
      <c r="BX428" s="21">
        <f>+BW428*BV428</f>
        <v>8408.4097564691328</v>
      </c>
      <c r="BY428" s="21">
        <f>(BB428*BR428*12+BC428*BR428*11+BD428*BR428*10+BE428*BR428*9+BF428*BR428*8+BG428*BR428*7+BH428*BR428*6+BI428*BR428*5+BJ428*BR428*4+BK428*BR428*3+BL428*BR428*2+BM428*BR428*1)/12/13*BW428+AY428+Z428</f>
        <v>18417.733550010638</v>
      </c>
      <c r="BZ428" s="1"/>
    </row>
    <row r="429" spans="1:78" s="21" customFormat="1" x14ac:dyDescent="0.2">
      <c r="A429" s="21">
        <f t="shared" si="833"/>
        <v>423</v>
      </c>
      <c r="B429" s="38" t="s">
        <v>346</v>
      </c>
      <c r="C429" s="22"/>
      <c r="D429" s="24">
        <v>-279834.09283727442</v>
      </c>
      <c r="E429" s="21">
        <v>-280066.07722051523</v>
      </c>
      <c r="F429" s="21">
        <v>-280284.28561019659</v>
      </c>
      <c r="G429" s="21">
        <v>-282043.64141120244</v>
      </c>
      <c r="H429" s="21">
        <v>-283806.3834911703</v>
      </c>
      <c r="I429" s="21">
        <v>-285583.84755367378</v>
      </c>
      <c r="J429" s="21">
        <v>-287358.34010859323</v>
      </c>
      <c r="K429" s="21">
        <v>-289144.74408531323</v>
      </c>
      <c r="L429" s="21">
        <v>-290945.19735403976</v>
      </c>
      <c r="M429" s="21">
        <v>-322327.20582259033</v>
      </c>
      <c r="N429" s="21">
        <v>-324079.75286159664</v>
      </c>
      <c r="O429" s="21">
        <v>-324742.27677818277</v>
      </c>
      <c r="P429" s="21">
        <v>-511911.59068751585</v>
      </c>
      <c r="R429" s="30">
        <v>4.2047872340425535E-2</v>
      </c>
      <c r="S429" s="31">
        <v>4.6799999999999994E-2</v>
      </c>
      <c r="T429" s="31">
        <f t="shared" si="902"/>
        <v>4.7521276595744594E-3</v>
      </c>
      <c r="V429" s="21" cm="1">
        <f t="array" ref="V429">SUMPRODUCT(D429:O429*R429/12)</f>
        <v>-12369.838765863047</v>
      </c>
      <c r="W429" s="21" cm="1">
        <f t="array" ref="W429">SUMPRODUCT(D429:O429*S429/12)</f>
        <v>-13767.841796023959</v>
      </c>
      <c r="X429" s="21">
        <f>+W429-V429</f>
        <v>-1398.0030301609113</v>
      </c>
      <c r="Y429" s="32">
        <v>0.99999800000000005</v>
      </c>
      <c r="Z429" s="21">
        <f>+Y429*X429</f>
        <v>-1398.0002341548511</v>
      </c>
      <c r="AA429" s="21">
        <f>(D429*T429*12+E429*T429*11+F429*T429*10+G429*T429*9+H429*T429*8+I429*T429*7+J429*T429*6+K429*T429*5+L429*T429*4+M429*T429*3+N429*T429*2+O429*T429*1)/12/13*Y429</f>
        <v>-680.01127893416049</v>
      </c>
      <c r="AC429" s="24">
        <v>-511911.59068751585</v>
      </c>
      <c r="AD429" s="21">
        <v>-512141.19872618932</v>
      </c>
      <c r="AE429" s="21">
        <v>-512357.13531406299</v>
      </c>
      <c r="AF429" s="21">
        <v>-514059.72192873782</v>
      </c>
      <c r="AG429" s="21">
        <v>-515765.55459339824</v>
      </c>
      <c r="AH429" s="21">
        <v>-517485.92851051269</v>
      </c>
      <c r="AI429" s="21">
        <v>-519202.45165796537</v>
      </c>
      <c r="AJ429" s="21">
        <v>-520931.48200293496</v>
      </c>
      <c r="AK429" s="21">
        <v>-522675.01290434302</v>
      </c>
      <c r="AL429" s="21">
        <v>-524402.01041527162</v>
      </c>
      <c r="AM429" s="21">
        <v>-526099.3507242566</v>
      </c>
      <c r="AN429" s="21">
        <v>-526747.54208959755</v>
      </c>
      <c r="AO429" s="21">
        <v>-584147.23582597473</v>
      </c>
      <c r="AQ429" s="30">
        <v>4.2047872340425535E-2</v>
      </c>
      <c r="AR429" s="31">
        <v>4.6799999999999994E-2</v>
      </c>
      <c r="AS429" s="31">
        <f t="shared" si="903"/>
        <v>4.7521276595744594E-3</v>
      </c>
      <c r="AU429" s="21" cm="1">
        <f t="array" ref="AU429">SUMPRODUCT(AC429:AN429*AQ429/12)</f>
        <v>-21808.055333945293</v>
      </c>
      <c r="AV429" s="21" cm="1">
        <f t="array" ref="AV429">SUMPRODUCT(AC429:AN429*AR429/12)</f>
        <v>-24272.738020263667</v>
      </c>
      <c r="AW429" s="21">
        <f>+AV429-AU429</f>
        <v>-2464.6826863183742</v>
      </c>
      <c r="AX429" s="32">
        <v>0.99999800000000005</v>
      </c>
      <c r="AY429" s="21">
        <f>+AX429*AW429</f>
        <v>-2464.6777569530018</v>
      </c>
      <c r="AZ429" s="21">
        <f>(AC429*AS429*12+AD429*AS429*11+AE429*AS429*10+AF429*AS429*9+AG429*AS429*8+AH429*AS429*7+AI429*AS429*6+AJ429*AS429*5+AK429*AS429*4+AL429*AS429*3+AM429*AS429*2+AN429*AS429*1)/12/13*AX429+Z429</f>
        <v>-2623.7375718436724</v>
      </c>
      <c r="BA429" s="1"/>
      <c r="BB429" s="24">
        <v>-584147.23582597473</v>
      </c>
      <c r="BC429" s="21">
        <v>-584333.59285486478</v>
      </c>
      <c r="BD429" s="21">
        <v>-584511.35737577686</v>
      </c>
      <c r="BE429" s="21">
        <v>-586103.07513000956</v>
      </c>
      <c r="BF429" s="21">
        <v>-587696.48428095144</v>
      </c>
      <c r="BG429" s="21">
        <v>-589301.40455624938</v>
      </c>
      <c r="BH429" s="21">
        <v>-590906.69950780424</v>
      </c>
      <c r="BI429" s="21">
        <v>-592512.29417096963</v>
      </c>
      <c r="BJ429" s="21">
        <v>-594123.67936321208</v>
      </c>
      <c r="BK429" s="21">
        <v>-595715.92857920623</v>
      </c>
      <c r="BL429" s="21">
        <v>-597281.2181449472</v>
      </c>
      <c r="BM429" s="21">
        <v>-597830.02824301226</v>
      </c>
      <c r="BN429" s="21">
        <v>-598409.13006891229</v>
      </c>
      <c r="BP429" s="30">
        <v>4.2047872340425535E-2</v>
      </c>
      <c r="BQ429" s="31">
        <v>4.6799999999999994E-2</v>
      </c>
      <c r="BR429" s="31">
        <f t="shared" si="904"/>
        <v>4.7521276595744594E-3</v>
      </c>
      <c r="BT429" s="21" cm="1">
        <f t="array" ref="BT429">SUMPRODUCT(BB429:BM429*BP429/12)</f>
        <v>-24823.88297847992</v>
      </c>
      <c r="BU429" s="21" cm="1">
        <f t="array" ref="BU429">SUMPRODUCT(BB429:BM429*BQ429/12)</f>
        <v>-27629.405692328608</v>
      </c>
      <c r="BV429" s="21">
        <f>+BU429-BT429</f>
        <v>-2805.522713848688</v>
      </c>
      <c r="BW429" s="32">
        <v>1</v>
      </c>
      <c r="BX429" s="21">
        <f>+BW429*BV429</f>
        <v>-2805.522713848688</v>
      </c>
      <c r="BY429" s="21">
        <f>(BB429*BR429*12+BC429*BR429*11+BD429*BR429*10+BE429*BR429*9+BF429*BR429*8+BG429*BR429*7+BH429*BR429*6+BI429*BR429*5+BJ429*BR429*4+BK429*BR429*3+BL429*BR429*2+BM429*BR429*1)/12/13*BW429+AY429+Z429</f>
        <v>-5259.3220941999352</v>
      </c>
      <c r="BZ429" s="1"/>
    </row>
    <row r="430" spans="1:78" s="21" customFormat="1" x14ac:dyDescent="0.2">
      <c r="A430" s="21">
        <f t="shared" si="833"/>
        <v>424</v>
      </c>
      <c r="B430" s="21" t="s">
        <v>347</v>
      </c>
      <c r="C430" s="22"/>
      <c r="D430" s="27">
        <f>SUBTOTAL(9,D428:D429)</f>
        <v>1040640.9937921386</v>
      </c>
      <c r="E430" s="28">
        <f t="shared" ref="E430:P430" si="905">SUBTOTAL(9,E428:E429)</f>
        <v>1044654.9836296077</v>
      </c>
      <c r="F430" s="28">
        <f t="shared" si="905"/>
        <v>1048634.6030441092</v>
      </c>
      <c r="G430" s="28">
        <f t="shared" si="905"/>
        <v>1053252.4184254394</v>
      </c>
      <c r="H430" s="28">
        <f t="shared" si="905"/>
        <v>1057215.1282007606</v>
      </c>
      <c r="I430" s="28">
        <f t="shared" si="905"/>
        <v>1061120.102277365</v>
      </c>
      <c r="J430" s="28">
        <f t="shared" si="905"/>
        <v>1071130.3572751814</v>
      </c>
      <c r="K430" s="28">
        <f t="shared" si="905"/>
        <v>1074832.4288045685</v>
      </c>
      <c r="L430" s="28">
        <f t="shared" si="905"/>
        <v>1078509.8120925161</v>
      </c>
      <c r="M430" s="28">
        <f t="shared" si="905"/>
        <v>1078660.1881374887</v>
      </c>
      <c r="N430" s="28">
        <f t="shared" si="905"/>
        <v>1082469.6539763894</v>
      </c>
      <c r="O430" s="28">
        <f t="shared" si="905"/>
        <v>1086044.7194729822</v>
      </c>
      <c r="P430" s="28">
        <f t="shared" si="905"/>
        <v>1092745.8551779701</v>
      </c>
      <c r="R430" s="31"/>
      <c r="S430" s="31"/>
      <c r="T430" s="31"/>
      <c r="V430" s="28">
        <f>SUM(V428:V429)</f>
        <v>44771.051596215053</v>
      </c>
      <c r="W430" s="28">
        <f>SUM(W428:W429)</f>
        <v>49830.94501760132</v>
      </c>
      <c r="X430" s="28">
        <f>SUM(X428:X429)</f>
        <v>5059.8934213862703</v>
      </c>
      <c r="Y430" s="32"/>
      <c r="Z430" s="28">
        <f>SUM(Z428:Z429)</f>
        <v>5059.8833015994278</v>
      </c>
      <c r="AA430" s="28">
        <f>SUM(AA428:AA429)</f>
        <v>2511.0687165631239</v>
      </c>
      <c r="AC430" s="27">
        <f>SUBTOTAL(9,AC428:AC429)</f>
        <v>1092745.8551779701</v>
      </c>
      <c r="AD430" s="28">
        <f t="shared" ref="AD430:AO430" si="906">SUBTOTAL(9,AD428:AD429)</f>
        <v>1096985.9636364386</v>
      </c>
      <c r="AE430" s="28">
        <f t="shared" si="906"/>
        <v>1101188.234796426</v>
      </c>
      <c r="AF430" s="28">
        <f t="shared" si="906"/>
        <v>1106245.8582250583</v>
      </c>
      <c r="AG430" s="28">
        <f t="shared" si="906"/>
        <v>1110453.6213808679</v>
      </c>
      <c r="AH430" s="28">
        <f t="shared" si="906"/>
        <v>1114595.9846498864</v>
      </c>
      <c r="AI430" s="28">
        <f t="shared" si="906"/>
        <v>1125461.709733261</v>
      </c>
      <c r="AJ430" s="28">
        <f t="shared" si="906"/>
        <v>1129382.4244399681</v>
      </c>
      <c r="AK430" s="28">
        <f t="shared" si="906"/>
        <v>1133276.970595906</v>
      </c>
      <c r="AL430" s="28">
        <f t="shared" si="906"/>
        <v>1137873.4428153303</v>
      </c>
      <c r="AM430" s="28">
        <f t="shared" si="906"/>
        <v>1141912.4678220972</v>
      </c>
      <c r="AN430" s="28">
        <f t="shared" si="906"/>
        <v>1145678.7313138244</v>
      </c>
      <c r="AO430" s="28">
        <f t="shared" si="906"/>
        <v>1150330.582326245</v>
      </c>
      <c r="AQ430" s="31"/>
      <c r="AR430" s="31"/>
      <c r="AS430" s="31"/>
      <c r="AU430" s="28">
        <f>SUM(AU428:AU429)</f>
        <v>47078.904697056976</v>
      </c>
      <c r="AV430" s="28">
        <f>SUM(AV428:AV429)</f>
        <v>52399.624931889412</v>
      </c>
      <c r="AW430" s="28">
        <f>SUM(AW428:AW429)</f>
        <v>5320.7202348324427</v>
      </c>
      <c r="AX430" s="32"/>
      <c r="AY430" s="28">
        <f>SUM(AY428:AY429)</f>
        <v>5320.7095933919736</v>
      </c>
      <c r="AZ430" s="28">
        <f>SUM(AZ428:AZ429)</f>
        <v>7698.2107462422227</v>
      </c>
      <c r="BA430" s="1"/>
      <c r="BB430" s="27">
        <f>SUBTOTAL(9,BB428:BB429)</f>
        <v>1150330.582326245</v>
      </c>
      <c r="BC430" s="28">
        <f t="shared" ref="BC430:BN430" si="907">SUBTOTAL(9,BC428:BC429)</f>
        <v>1154776.3406535443</v>
      </c>
      <c r="BD430" s="28">
        <f t="shared" si="907"/>
        <v>1159189.5421776171</v>
      </c>
      <c r="BE430" s="28">
        <f t="shared" si="907"/>
        <v>1164524.0535604795</v>
      </c>
      <c r="BF430" s="28">
        <f t="shared" si="907"/>
        <v>1168970.0195960645</v>
      </c>
      <c r="BG430" s="28">
        <f t="shared" si="907"/>
        <v>1173349.0479574446</v>
      </c>
      <c r="BH430" s="28">
        <f t="shared" si="907"/>
        <v>1185459.1300679538</v>
      </c>
      <c r="BI430" s="28">
        <f t="shared" si="907"/>
        <v>1189604.0138081892</v>
      </c>
      <c r="BJ430" s="28">
        <f t="shared" si="907"/>
        <v>1193719.103161389</v>
      </c>
      <c r="BK430" s="28">
        <f t="shared" si="907"/>
        <v>1198642.5047714189</v>
      </c>
      <c r="BL430" s="28">
        <f t="shared" si="907"/>
        <v>1202902.4985071106</v>
      </c>
      <c r="BM430" s="28">
        <f t="shared" si="907"/>
        <v>1206857.7304057695</v>
      </c>
      <c r="BN430" s="28">
        <f t="shared" si="907"/>
        <v>1223847.1419301564</v>
      </c>
      <c r="BP430" s="31"/>
      <c r="BQ430" s="31"/>
      <c r="BR430" s="31"/>
      <c r="BT430" s="28">
        <f>SUM(BT428:BT429)</f>
        <v>49575.57876865314</v>
      </c>
      <c r="BU430" s="28">
        <f>SUM(BU428:BU429)</f>
        <v>55178.465811273578</v>
      </c>
      <c r="BV430" s="28">
        <f>SUM(BV428:BV429)</f>
        <v>5602.8870426204448</v>
      </c>
      <c r="BW430" s="32"/>
      <c r="BX430" s="28">
        <f>SUM(BX428:BX429)</f>
        <v>5602.8870426204448</v>
      </c>
      <c r="BY430" s="28">
        <f>SUM(BY428:BY429)</f>
        <v>13158.411455810703</v>
      </c>
      <c r="BZ430" s="1"/>
    </row>
    <row r="431" spans="1:78" s="21" customFormat="1" x14ac:dyDescent="0.2">
      <c r="A431" s="21">
        <f t="shared" si="833"/>
        <v>425</v>
      </c>
      <c r="B431" s="53" t="s">
        <v>348</v>
      </c>
      <c r="C431" s="22"/>
      <c r="D431" s="24">
        <v>696112.05659753131</v>
      </c>
      <c r="E431" s="21">
        <v>698797.119686138</v>
      </c>
      <c r="F431" s="21">
        <v>701459.19149729074</v>
      </c>
      <c r="G431" s="21">
        <v>704548.16933043534</v>
      </c>
      <c r="H431" s="21">
        <v>707198.92984040326</v>
      </c>
      <c r="I431" s="21">
        <v>709811.06942710129</v>
      </c>
      <c r="J431" s="21">
        <v>716507.19156255841</v>
      </c>
      <c r="K431" s="21">
        <v>718983.60431332071</v>
      </c>
      <c r="L431" s="21">
        <v>721443.50245181553</v>
      </c>
      <c r="M431" s="21">
        <v>721544.09293263766</v>
      </c>
      <c r="N431" s="21">
        <v>724092.34455396957</v>
      </c>
      <c r="O431" s="21">
        <v>726483.79963804747</v>
      </c>
      <c r="P431" s="21">
        <v>730966.36508085195</v>
      </c>
      <c r="R431" s="31">
        <f t="shared" ref="R431:T433" si="908">+R$428</f>
        <v>4.2047872340425535E-2</v>
      </c>
      <c r="S431" s="31">
        <f t="shared" si="908"/>
        <v>4.6799999999999994E-2</v>
      </c>
      <c r="T431" s="31">
        <f t="shared" si="908"/>
        <v>4.7521276595744594E-3</v>
      </c>
      <c r="V431" s="21" cm="1">
        <f t="array" ref="V431">SUMPRODUCT(D431:O431*R431/12)</f>
        <v>29948.530750366146</v>
      </c>
      <c r="W431" s="21" cm="1">
        <f t="array" ref="W431">SUMPRODUCT(D431:O431*S431/12)</f>
        <v>33333.226180141864</v>
      </c>
      <c r="X431" s="21">
        <f>+W431-V431</f>
        <v>3384.6954297757184</v>
      </c>
      <c r="Y431" s="32">
        <v>0.99999800000000005</v>
      </c>
      <c r="Z431" s="21">
        <f>+Y431*X431</f>
        <v>3384.6886603848588</v>
      </c>
      <c r="AA431" s="21">
        <f>(D431*T431*12+E431*T431*11+F431*T431*10+G431*T431*9+H431*T431*8+I431*T431*7+J431*T431*6+K431*T431*5+L431*T431*4+M431*T431*3+N431*T431*2+O431*T431*1)/12/13*Y431</f>
        <v>1679.7197294474722</v>
      </c>
      <c r="AC431" s="24">
        <v>730966.36508085195</v>
      </c>
      <c r="AD431" s="21">
        <v>733802.68484610098</v>
      </c>
      <c r="AE431" s="21">
        <v>736613.69424992963</v>
      </c>
      <c r="AF431" s="21">
        <v>739996.8712220107</v>
      </c>
      <c r="AG431" s="21">
        <v>742811.55436589906</v>
      </c>
      <c r="AH431" s="21">
        <v>745582.48981008399</v>
      </c>
      <c r="AI431" s="21">
        <v>752850.85832461715</v>
      </c>
      <c r="AJ431" s="21">
        <v>755473.5272316651</v>
      </c>
      <c r="AK431" s="21">
        <v>758078.69130870653</v>
      </c>
      <c r="AL431" s="21">
        <v>761153.39214102447</v>
      </c>
      <c r="AM431" s="21">
        <v>763855.20191104291</v>
      </c>
      <c r="AN431" s="21">
        <v>766374.55434915971</v>
      </c>
      <c r="AO431" s="21">
        <v>769486.2995086899</v>
      </c>
      <c r="AQ431" s="31">
        <f t="shared" ref="AQ431:AS433" si="909">+AQ$428</f>
        <v>4.2047872340425535E-2</v>
      </c>
      <c r="AR431" s="31">
        <f t="shared" si="909"/>
        <v>4.6799999999999994E-2</v>
      </c>
      <c r="AS431" s="31">
        <f t="shared" si="909"/>
        <v>4.7521276595744594E-3</v>
      </c>
      <c r="AU431" s="21" cm="1">
        <f t="array" ref="AU431">SUMPRODUCT(AC431:AN431*AQ431/12)</f>
        <v>31492.314224143989</v>
      </c>
      <c r="AV431" s="21" cm="1">
        <f t="array" ref="AV431">SUMPRODUCT(AC431:AN431*AR431/12)</f>
        <v>35051.483550880257</v>
      </c>
      <c r="AW431" s="21">
        <f>+AV431-AU431</f>
        <v>3559.169326736268</v>
      </c>
      <c r="AX431" s="32">
        <v>0.99999800000000005</v>
      </c>
      <c r="AY431" s="21">
        <f>+AX431*AW431</f>
        <v>3559.1622083976149</v>
      </c>
      <c r="AZ431" s="21">
        <f>(AC431*AS431*12+AD431*AS431*11+AE431*AS431*10+AF431*AS431*9+AG431*AS431*8+AH431*AS431*7+AI431*AS431*6+AJ431*AS431*5+AK431*AS431*4+AL431*AS431*3+AM431*AS431*2+AN431*AS431*1)/12/13*AX431+Z431</f>
        <v>5149.5350910212919</v>
      </c>
      <c r="BA431" s="1"/>
      <c r="BB431" s="24">
        <v>769486.2995086899</v>
      </c>
      <c r="BC431" s="21">
        <v>772460.18386536371</v>
      </c>
      <c r="BD431" s="21">
        <v>775412.29012239946</v>
      </c>
      <c r="BE431" s="21">
        <v>778980.68470979261</v>
      </c>
      <c r="BF431" s="21">
        <v>781954.70800798677</v>
      </c>
      <c r="BG431" s="21">
        <v>784883.95494014071</v>
      </c>
      <c r="BH431" s="21">
        <v>792984.70650941378</v>
      </c>
      <c r="BI431" s="21">
        <v>795757.32796290726</v>
      </c>
      <c r="BJ431" s="21">
        <v>798510.01916941069</v>
      </c>
      <c r="BK431" s="21">
        <v>801803.41164641129</v>
      </c>
      <c r="BL431" s="21">
        <v>804653.03319518268</v>
      </c>
      <c r="BM431" s="21">
        <v>807298.7915573077</v>
      </c>
      <c r="BN431" s="21">
        <v>818663.4545555684</v>
      </c>
      <c r="BP431" s="31">
        <f t="shared" ref="BP431:BR433" si="910">+BP$428</f>
        <v>4.2047872340425535E-2</v>
      </c>
      <c r="BQ431" s="31">
        <f t="shared" si="910"/>
        <v>4.6799999999999994E-2</v>
      </c>
      <c r="BR431" s="31">
        <f t="shared" si="910"/>
        <v>4.7521276595744594E-3</v>
      </c>
      <c r="BT431" s="21" cm="1">
        <f t="array" ref="BT431">SUMPRODUCT(BB431:BM431*BP431/12)</f>
        <v>33162.404998003782</v>
      </c>
      <c r="BU431" s="21" cm="1">
        <f t="array" ref="BU431">SUMPRODUCT(BB431:BM431*BQ431/12)</f>
        <v>36910.323103660521</v>
      </c>
      <c r="BV431" s="21">
        <f>+BU431-BT431</f>
        <v>3747.9181056567395</v>
      </c>
      <c r="BW431" s="32">
        <v>1</v>
      </c>
      <c r="BX431" s="21">
        <f>+BW431*BV431</f>
        <v>3747.9181056567395</v>
      </c>
      <c r="BY431" s="21">
        <f t="shared" ref="BY431:BY436" si="911">(BB431*BR431*12+BC431*BR431*11+BD431*BR431*10+BE431*BR431*9+BF431*BR431*8+BG431*BR431*7+BH431*BR431*6+BI431*BR431*5+BJ431*BR431*4+BK431*BR431*3+BL431*BR431*2+BM431*BR431*1)/12/13*BW431+AY431+Z431</f>
        <v>8802.0065658594613</v>
      </c>
      <c r="BZ431" s="1"/>
    </row>
    <row r="432" spans="1:78" s="21" customFormat="1" x14ac:dyDescent="0.2">
      <c r="A432" s="21">
        <f t="shared" si="833"/>
        <v>426</v>
      </c>
      <c r="B432" s="53" t="s">
        <v>349</v>
      </c>
      <c r="C432" s="22"/>
      <c r="D432" s="24">
        <v>255790.70885287691</v>
      </c>
      <c r="E432" s="21">
        <v>256777.35200068617</v>
      </c>
      <c r="F432" s="21">
        <v>257755.54686046252</v>
      </c>
      <c r="G432" s="21">
        <v>258890.6109957296</v>
      </c>
      <c r="H432" s="21">
        <v>259864.64944746689</v>
      </c>
      <c r="I432" s="21">
        <v>260824.49640051348</v>
      </c>
      <c r="J432" s="21">
        <v>263285.02816599666</v>
      </c>
      <c r="K432" s="21">
        <v>264195.00144820916</v>
      </c>
      <c r="L432" s="21">
        <v>265098.90633333207</v>
      </c>
      <c r="M432" s="21">
        <v>265135.86893173773</v>
      </c>
      <c r="N432" s="21">
        <v>266072.23985417507</v>
      </c>
      <c r="O432" s="21">
        <v>266950.99491285923</v>
      </c>
      <c r="P432" s="21">
        <v>268598.14149109652</v>
      </c>
      <c r="R432" s="31">
        <f t="shared" si="908"/>
        <v>4.2047872340425535E-2</v>
      </c>
      <c r="S432" s="31">
        <f t="shared" si="908"/>
        <v>4.6799999999999994E-2</v>
      </c>
      <c r="T432" s="31">
        <f t="shared" si="908"/>
        <v>4.7521276595744594E-3</v>
      </c>
      <c r="V432" s="21" cm="1">
        <f t="array" ref="V432">SUMPRODUCT(D432:O432*R432/12)</f>
        <v>11004.774069252211</v>
      </c>
      <c r="W432" s="21" cm="1">
        <f t="array" ref="W432">SUMPRODUCT(D432:O432*S432/12)</f>
        <v>12248.501476395775</v>
      </c>
      <c r="X432" s="21">
        <f>+W432-V432</f>
        <v>1243.7274071435641</v>
      </c>
      <c r="Y432" s="32">
        <v>0.99999800000000005</v>
      </c>
      <c r="Z432" s="21">
        <f>+Y432*X432</f>
        <v>1243.7249196887499</v>
      </c>
      <c r="AA432" s="21">
        <f>(D432*T432*12+E432*T432*11+F432*T432*10+G432*T432*9+H432*T432*8+I432*T432*7+J432*T432*6+K432*T432*5+L432*T432*4+M432*T432*3+N432*T432*2+O432*T432*1)/12/13*Y432</f>
        <v>617.2234717059996</v>
      </c>
      <c r="AC432" s="24">
        <v>268598.14149109652</v>
      </c>
      <c r="AD432" s="21">
        <v>269640.36484638881</v>
      </c>
      <c r="AE432" s="21">
        <v>270673.28775180707</v>
      </c>
      <c r="AF432" s="21">
        <v>271916.45719221758</v>
      </c>
      <c r="AG432" s="21">
        <v>272950.73003629176</v>
      </c>
      <c r="AH432" s="21">
        <v>273968.92751575791</v>
      </c>
      <c r="AI432" s="21">
        <v>276639.73477576103</v>
      </c>
      <c r="AJ432" s="21">
        <v>277603.45079312066</v>
      </c>
      <c r="AK432" s="21">
        <v>278560.73455171776</v>
      </c>
      <c r="AL432" s="21">
        <v>279690.55251414946</v>
      </c>
      <c r="AM432" s="21">
        <v>280683.34933430026</v>
      </c>
      <c r="AN432" s="21">
        <v>281609.10107195284</v>
      </c>
      <c r="AO432" s="21">
        <v>282752.5312030387</v>
      </c>
      <c r="AQ432" s="31">
        <f t="shared" si="909"/>
        <v>4.2047872340425535E-2</v>
      </c>
      <c r="AR432" s="31">
        <f t="shared" si="909"/>
        <v>4.6799999999999994E-2</v>
      </c>
      <c r="AS432" s="31">
        <f t="shared" si="909"/>
        <v>4.7521276595744594E-3</v>
      </c>
      <c r="AU432" s="21" cm="1">
        <f t="array" ref="AU432">SUMPRODUCT(AC432:AN432*AQ432/12)</f>
        <v>11572.04691753919</v>
      </c>
      <c r="AV432" s="21" cm="1">
        <f t="array" ref="AV432">SUMPRODUCT(AC432:AN432*AR432/12)</f>
        <v>12879.885844310789</v>
      </c>
      <c r="AW432" s="21">
        <f>+AV432-AU432</f>
        <v>1307.8389267715993</v>
      </c>
      <c r="AX432" s="32">
        <v>0.99999800000000005</v>
      </c>
      <c r="AY432" s="21">
        <f>+AX432*AW432</f>
        <v>1307.8363110937457</v>
      </c>
      <c r="AZ432" s="21">
        <f>(AC432*AS432*12+AD432*AS432*11+AE432*AS432*10+AF432*AS432*9+AG432*AS432*8+AH432*AS432*7+AI432*AS432*6+AJ432*AS432*5+AK432*AS432*4+AL432*AS432*3+AM432*AS432*2+AN432*AS432*1)/12/13*AX432+Z432</f>
        <v>1892.2287277041964</v>
      </c>
      <c r="BA432" s="1"/>
      <c r="BB432" s="24">
        <v>282752.5312030387</v>
      </c>
      <c r="BC432" s="21">
        <v>283845.30352386041</v>
      </c>
      <c r="BD432" s="21">
        <v>284930.07334639027</v>
      </c>
      <c r="BE432" s="21">
        <v>286241.30215262226</v>
      </c>
      <c r="BF432" s="21">
        <v>287334.12552837061</v>
      </c>
      <c r="BG432" s="21">
        <v>288410.49554966157</v>
      </c>
      <c r="BH432" s="21">
        <v>291387.1671451421</v>
      </c>
      <c r="BI432" s="21">
        <v>292405.98415922502</v>
      </c>
      <c r="BJ432" s="21">
        <v>293417.47767997533</v>
      </c>
      <c r="BK432" s="21">
        <v>294627.6552487138</v>
      </c>
      <c r="BL432" s="21">
        <v>295674.76642717177</v>
      </c>
      <c r="BM432" s="21">
        <v>296646.96680854325</v>
      </c>
      <c r="BN432" s="21">
        <v>300822.98297813511</v>
      </c>
      <c r="BP432" s="31">
        <f t="shared" si="910"/>
        <v>4.2047872340425535E-2</v>
      </c>
      <c r="BQ432" s="31">
        <f t="shared" si="910"/>
        <v>4.6799999999999994E-2</v>
      </c>
      <c r="BR432" s="31">
        <f t="shared" si="910"/>
        <v>4.7521276595744594E-3</v>
      </c>
      <c r="BT432" s="21" cm="1">
        <f t="array" ref="BT432">SUMPRODUCT(BB432:BM432*BP432/12)</f>
        <v>12185.732169569288</v>
      </c>
      <c r="BU432" s="21" cm="1">
        <f t="array" ref="BU432">SUMPRODUCT(BB432:BM432*BQ432/12)</f>
        <v>13562.928010213587</v>
      </c>
      <c r="BV432" s="21">
        <f>+BU432-BT432</f>
        <v>1377.1958406442991</v>
      </c>
      <c r="BW432" s="32">
        <v>1</v>
      </c>
      <c r="BX432" s="21">
        <f>+BW432*BV432</f>
        <v>1377.1958406442991</v>
      </c>
      <c r="BY432" s="21">
        <f t="shared" si="911"/>
        <v>3234.3521096497698</v>
      </c>
      <c r="BZ432" s="1"/>
    </row>
    <row r="433" spans="1:78" s="21" customFormat="1" x14ac:dyDescent="0.2">
      <c r="A433" s="21">
        <f t="shared" si="833"/>
        <v>427</v>
      </c>
      <c r="B433" s="53" t="s">
        <v>350</v>
      </c>
      <c r="C433" s="22"/>
      <c r="D433" s="24">
        <v>88738.228341730428</v>
      </c>
      <c r="E433" s="21">
        <v>89080.511942783603</v>
      </c>
      <c r="F433" s="21">
        <v>89419.864686355941</v>
      </c>
      <c r="G433" s="21">
        <v>89813.638099274453</v>
      </c>
      <c r="H433" s="21">
        <v>90151.548912890445</v>
      </c>
      <c r="I433" s="21">
        <v>90484.536449750332</v>
      </c>
      <c r="J433" s="21">
        <v>91338.1375466264</v>
      </c>
      <c r="K433" s="21">
        <v>91653.823043038617</v>
      </c>
      <c r="L433" s="21">
        <v>91967.403307368601</v>
      </c>
      <c r="M433" s="21">
        <v>91980.22627311328</v>
      </c>
      <c r="N433" s="21">
        <v>92305.069568244813</v>
      </c>
      <c r="O433" s="21">
        <v>92609.924922075574</v>
      </c>
      <c r="P433" s="21">
        <v>93181.348606021769</v>
      </c>
      <c r="R433" s="31">
        <f t="shared" si="908"/>
        <v>4.2047872340425535E-2</v>
      </c>
      <c r="S433" s="31">
        <f t="shared" si="908"/>
        <v>4.6799999999999994E-2</v>
      </c>
      <c r="T433" s="31">
        <f t="shared" si="908"/>
        <v>4.7521276595744594E-3</v>
      </c>
      <c r="V433" s="21" cm="1">
        <f t="array" ref="V433">SUMPRODUCT(D433:O433*R433/12)</f>
        <v>3817.7467765967026</v>
      </c>
      <c r="W433" s="21" cm="1">
        <f t="array" ref="W433">SUMPRODUCT(D433:O433*S433/12)</f>
        <v>4249.2173610636837</v>
      </c>
      <c r="X433" s="21">
        <f>+W433-V433</f>
        <v>431.47058446698111</v>
      </c>
      <c r="Y433" s="32">
        <v>0.99999800000000005</v>
      </c>
      <c r="Z433" s="21">
        <f>+Y433*X433</f>
        <v>431.46972152581219</v>
      </c>
      <c r="AA433" s="21">
        <f>(D433*T433*12+E433*T433*11+F433*T433*10+G433*T433*9+H433*T433*8+I433*T433*7+J433*T433*6+K433*T433*5+L433*T433*4+M433*T433*3+N433*T433*2+O433*T433*1)/12/13*Y433</f>
        <v>214.12551540965237</v>
      </c>
      <c r="AC433" s="24">
        <v>93181.348606021769</v>
      </c>
      <c r="AD433" s="21">
        <v>93542.913943948908</v>
      </c>
      <c r="AE433" s="21">
        <v>93901.25279468931</v>
      </c>
      <c r="AF433" s="21">
        <v>94332.529810830092</v>
      </c>
      <c r="AG433" s="21">
        <v>94691.336978677195</v>
      </c>
      <c r="AH433" s="21">
        <v>95044.567324044488</v>
      </c>
      <c r="AI433" s="21">
        <v>95971.116632882855</v>
      </c>
      <c r="AJ433" s="21">
        <v>96305.446415182436</v>
      </c>
      <c r="AK433" s="21">
        <v>96637.544735481802</v>
      </c>
      <c r="AL433" s="21">
        <v>97029.49816015648</v>
      </c>
      <c r="AM433" s="21">
        <v>97373.916576754084</v>
      </c>
      <c r="AN433" s="21">
        <v>97695.07589271196</v>
      </c>
      <c r="AO433" s="21">
        <v>98091.751614516499</v>
      </c>
      <c r="AQ433" s="31">
        <f t="shared" si="909"/>
        <v>4.2047872340425535E-2</v>
      </c>
      <c r="AR433" s="31">
        <f t="shared" si="909"/>
        <v>4.6799999999999994E-2</v>
      </c>
      <c r="AS433" s="31">
        <f t="shared" si="909"/>
        <v>4.7521276595744594E-3</v>
      </c>
      <c r="AU433" s="21" cm="1">
        <f t="array" ref="AU433">SUMPRODUCT(AC433:AN433*AQ433/12)</f>
        <v>4014.5435553737907</v>
      </c>
      <c r="AV433" s="21" cm="1">
        <f t="array" ref="AV433">SUMPRODUCT(AC433:AN433*AR433/12)</f>
        <v>4468.255536698387</v>
      </c>
      <c r="AW433" s="21">
        <f>+AV433-AU433</f>
        <v>453.71198132459631</v>
      </c>
      <c r="AX433" s="32">
        <v>0.99999800000000005</v>
      </c>
      <c r="AY433" s="21">
        <f>+AX433*AW433</f>
        <v>453.71107390063366</v>
      </c>
      <c r="AZ433" s="21">
        <f>(AC433*AS433*12+AD433*AS433*11+AE433*AS433*10+AF433*AS433*9+AG433*AS433*8+AH433*AS433*7+AI433*AS433*6+AJ433*AS433*5+AK433*AS433*4+AL433*AS433*3+AM433*AS433*2+AN433*AS433*1)/12/13*AX433+Z433</f>
        <v>656.44692751672926</v>
      </c>
      <c r="BA433" s="1"/>
      <c r="BB433" s="24">
        <v>98091.751614516499</v>
      </c>
      <c r="BC433" s="21">
        <v>98470.853264320263</v>
      </c>
      <c r="BD433" s="21">
        <v>98847.178708827472</v>
      </c>
      <c r="BE433" s="21">
        <v>99302.066698064766</v>
      </c>
      <c r="BF433" s="21">
        <v>99681.186059707092</v>
      </c>
      <c r="BG433" s="21">
        <v>100054.59746764235</v>
      </c>
      <c r="BH433" s="21">
        <v>101087.25641339798</v>
      </c>
      <c r="BI433" s="21">
        <v>101440.70168605691</v>
      </c>
      <c r="BJ433" s="21">
        <v>101791.60631200307</v>
      </c>
      <c r="BK433" s="21">
        <v>102211.43787629386</v>
      </c>
      <c r="BL433" s="21">
        <v>102574.69888475617</v>
      </c>
      <c r="BM433" s="21">
        <v>102911.97203991865</v>
      </c>
      <c r="BN433" s="21">
        <v>104360.70439645293</v>
      </c>
      <c r="BP433" s="31">
        <f t="shared" si="910"/>
        <v>4.2047872340425535E-2</v>
      </c>
      <c r="BQ433" s="31">
        <f t="shared" si="910"/>
        <v>4.6799999999999994E-2</v>
      </c>
      <c r="BR433" s="31">
        <f t="shared" si="910"/>
        <v>4.7521276595744594E-3</v>
      </c>
      <c r="BT433" s="21" cm="1">
        <f t="array" ref="BT433">SUMPRODUCT(BB433:BM433*BP433/12)</f>
        <v>4227.4416010800614</v>
      </c>
      <c r="BU433" s="21" cm="1">
        <f t="array" ref="BU433">SUMPRODUCT(BB433:BM433*BQ433/12)</f>
        <v>4705.2146973994704</v>
      </c>
      <c r="BV433" s="21">
        <f>+BU433-BT433</f>
        <v>477.77309631940898</v>
      </c>
      <c r="BW433" s="32">
        <v>1</v>
      </c>
      <c r="BX433" s="21">
        <f>+BW433*BV433</f>
        <v>477.77309631940898</v>
      </c>
      <c r="BY433" s="21">
        <f t="shared" si="911"/>
        <v>1122.0527803014882</v>
      </c>
      <c r="BZ433" s="1"/>
    </row>
    <row r="434" spans="1:78" s="21" customFormat="1" x14ac:dyDescent="0.2">
      <c r="A434" s="21">
        <f t="shared" si="833"/>
        <v>428</v>
      </c>
      <c r="B434" s="1"/>
      <c r="C434" s="22"/>
      <c r="D434" s="24"/>
      <c r="R434" s="31"/>
      <c r="S434" s="31"/>
      <c r="T434" s="31"/>
      <c r="AC434" s="24"/>
      <c r="AQ434" s="31"/>
      <c r="AR434" s="31"/>
      <c r="AS434" s="31"/>
      <c r="BA434" s="1"/>
      <c r="BB434" s="24"/>
      <c r="BP434" s="31"/>
      <c r="BQ434" s="31"/>
      <c r="BR434" s="31"/>
      <c r="BY434" s="21">
        <f t="shared" si="911"/>
        <v>0</v>
      </c>
      <c r="BZ434" s="1"/>
    </row>
    <row r="435" spans="1:78" s="21" customFormat="1" x14ac:dyDescent="0.2">
      <c r="A435" s="21">
        <f t="shared" si="833"/>
        <v>429</v>
      </c>
      <c r="B435" s="44" t="s">
        <v>351</v>
      </c>
      <c r="C435" s="22"/>
      <c r="D435" s="24">
        <v>1593620.690984892</v>
      </c>
      <c r="E435" s="21">
        <v>1597167.0669737288</v>
      </c>
      <c r="F435" s="21">
        <v>1600943.0656180391</v>
      </c>
      <c r="G435" s="21">
        <v>1607177.0941639501</v>
      </c>
      <c r="H435" s="21">
        <v>1612764.4919054019</v>
      </c>
      <c r="I435" s="21">
        <v>1618514.2512494428</v>
      </c>
      <c r="J435" s="21">
        <v>1631908.768933631</v>
      </c>
      <c r="K435" s="21">
        <v>1637456.2318863841</v>
      </c>
      <c r="L435" s="21">
        <v>1642899.823728617</v>
      </c>
      <c r="M435" s="21">
        <v>1679281.8529733</v>
      </c>
      <c r="N435" s="21">
        <v>1684406.2533865469</v>
      </c>
      <c r="O435" s="21">
        <v>1688271.7862734771</v>
      </c>
      <c r="P435" s="21">
        <v>1918482.9799262281</v>
      </c>
      <c r="R435" s="51">
        <v>2.7303703703703705E-2</v>
      </c>
      <c r="S435" s="51">
        <v>3.6200000000000003E-2</v>
      </c>
      <c r="T435" s="51">
        <f>+S435-R435</f>
        <v>8.896296296296298E-3</v>
      </c>
      <c r="V435" s="21" cm="1">
        <f t="array" ref="V435">SUMPRODUCT(D435:O435*R435/12)</f>
        <v>44583.333542958855</v>
      </c>
      <c r="W435" s="21" cm="1">
        <f t="array" ref="W435">SUMPRODUCT(D435:O435*S435/12)</f>
        <v>59109.807657200181</v>
      </c>
      <c r="X435" s="21">
        <f>+W435-V435</f>
        <v>14526.474114241326</v>
      </c>
      <c r="Y435" s="52">
        <v>0.99999800000000005</v>
      </c>
      <c r="Z435" s="21">
        <f>+Y435*X435</f>
        <v>14526.445061293098</v>
      </c>
      <c r="AA435" s="21">
        <f>(D435*T435*12+E435*T435*11+F435*T435*10+G435*T435*9+H435*T435*8+I435*T435*7+J435*T435*6+K435*T435*5+L435*T435*4+M435*T435*3+N435*T435*2+O435*T435*1)/12/13*Y435</f>
        <v>7187.9243831183812</v>
      </c>
      <c r="AC435" s="24">
        <v>1918482.9799262281</v>
      </c>
      <c r="AD435" s="21">
        <v>1922161.9071435861</v>
      </c>
      <c r="AE435" s="21">
        <v>1926089.8428625022</v>
      </c>
      <c r="AF435" s="21">
        <v>1932672.09481368</v>
      </c>
      <c r="AG435" s="21">
        <v>1938371.978583568</v>
      </c>
      <c r="AH435" s="21">
        <v>1944242.0078920582</v>
      </c>
      <c r="AI435" s="21">
        <v>1958567.4817303519</v>
      </c>
      <c r="AJ435" s="21">
        <v>1964220.1062721119</v>
      </c>
      <c r="AK435" s="21">
        <v>1969760.2285146771</v>
      </c>
      <c r="AL435" s="21">
        <v>1975975.6335922151</v>
      </c>
      <c r="AM435" s="21">
        <v>1981179.3624276309</v>
      </c>
      <c r="AN435" s="21">
        <v>1985153.3085326029</v>
      </c>
      <c r="AO435" s="21">
        <v>2052179.811231731</v>
      </c>
      <c r="AQ435" s="51">
        <v>2.7303703703703705E-2</v>
      </c>
      <c r="AR435" s="51">
        <v>3.6200000000000003E-2</v>
      </c>
      <c r="AS435" s="51">
        <f t="shared" ref="AS435:AS436" si="912">+AR435-AQ435</f>
        <v>8.896296296296298E-3</v>
      </c>
      <c r="AU435" s="21" cm="1">
        <f t="array" ref="AU435">SUMPRODUCT(AC435:AN435*AQ435/12)</f>
        <v>53280.622452114461</v>
      </c>
      <c r="AV435" s="21" cm="1">
        <f t="array" ref="AV435">SUMPRODUCT(AC435:AN435*AR435/12)</f>
        <v>70640.912079078495</v>
      </c>
      <c r="AW435" s="21">
        <f>+AV435-AU435</f>
        <v>17360.289626964033</v>
      </c>
      <c r="AX435" s="52">
        <v>0.99999800000000005</v>
      </c>
      <c r="AY435" s="21">
        <f>+AX435*AW435</f>
        <v>17360.25490638478</v>
      </c>
      <c r="AZ435" s="21">
        <f>(AC435*AS435*12+AD435*AS435*11+AE435*AS435*10+AF435*AS435*9+AG435*AS435*8+AH435*AS435*7+AI435*AS435*6+AJ435*AS435*5+AK435*AS435*4+AL435*AS435*3+AM435*AS435*2+AN435*AS435*1)/12/13*AX435+Z435</f>
        <v>23152.651891817342</v>
      </c>
      <c r="BA435" s="1"/>
      <c r="BB435" s="24">
        <v>2052179.811231731</v>
      </c>
      <c r="BC435" s="21">
        <v>2055967.7435243959</v>
      </c>
      <c r="BD435" s="21">
        <v>2060033.4563032952</v>
      </c>
      <c r="BE435" s="21">
        <v>2066738.683693992</v>
      </c>
      <c r="BF435" s="21">
        <v>2072520.3424244928</v>
      </c>
      <c r="BG435" s="21">
        <v>2078478.438355136</v>
      </c>
      <c r="BH435" s="21">
        <v>2094187.095032831</v>
      </c>
      <c r="BI435" s="21">
        <v>2099904.9578949744</v>
      </c>
      <c r="BJ435" s="21">
        <v>2105490.2849214128</v>
      </c>
      <c r="BK435" s="21">
        <v>2111874.5147003969</v>
      </c>
      <c r="BL435" s="21">
        <v>2117100.5914952089</v>
      </c>
      <c r="BM435" s="21">
        <v>2121114.5150597468</v>
      </c>
      <c r="BN435" s="21">
        <v>2137376.798078625</v>
      </c>
      <c r="BP435" s="51">
        <v>2.7303703703703705E-2</v>
      </c>
      <c r="BQ435" s="51">
        <v>3.6200000000000003E-2</v>
      </c>
      <c r="BR435" s="51">
        <f t="shared" ref="BR435:BR436" si="913">+BQ435-BP435</f>
        <v>8.896296296296298E-3</v>
      </c>
      <c r="BT435" s="21" cm="1">
        <f t="array" ref="BT435">SUMPRODUCT(BB435:BM435*BP435/12)</f>
        <v>56963.695272885336</v>
      </c>
      <c r="BU435" s="21" cm="1">
        <f t="array" ref="BU435">SUMPRODUCT(BB435:BM435*BQ435/12)</f>
        <v>75524.031144490131</v>
      </c>
      <c r="BV435" s="21">
        <f>+BU435-BT435</f>
        <v>18560.335871604795</v>
      </c>
      <c r="BW435" s="52">
        <v>1</v>
      </c>
      <c r="BX435" s="21">
        <f>+BW435*BV435</f>
        <v>18560.335871604795</v>
      </c>
      <c r="BY435" s="21">
        <f t="shared" si="911"/>
        <v>41110.895792000847</v>
      </c>
      <c r="BZ435" s="1"/>
    </row>
    <row r="436" spans="1:78" s="21" customFormat="1" x14ac:dyDescent="0.2">
      <c r="A436" s="21">
        <f t="shared" si="833"/>
        <v>430</v>
      </c>
      <c r="B436" s="38" t="s">
        <v>352</v>
      </c>
      <c r="C436" s="22"/>
      <c r="D436" s="24">
        <v>-280228.80913292145</v>
      </c>
      <c r="E436" s="21">
        <v>-280505.50372476329</v>
      </c>
      <c r="F436" s="21">
        <v>-280765.76728421438</v>
      </c>
      <c r="G436" s="21">
        <v>-282864.20265500556</v>
      </c>
      <c r="H436" s="21">
        <v>-284966.67694023647</v>
      </c>
      <c r="I436" s="21">
        <v>-287086.71056671225</v>
      </c>
      <c r="J436" s="21">
        <v>-289203.19998876081</v>
      </c>
      <c r="K436" s="21">
        <v>-291333.89651366387</v>
      </c>
      <c r="L436" s="21">
        <v>-293481.35004204774</v>
      </c>
      <c r="M436" s="21">
        <v>-330911.59385016595</v>
      </c>
      <c r="N436" s="21">
        <v>-333001.90821041283</v>
      </c>
      <c r="O436" s="21">
        <v>-333792.11995710136</v>
      </c>
      <c r="P436" s="21">
        <v>-557034.46150593495</v>
      </c>
      <c r="R436" s="30">
        <v>2.7303703703703705E-2</v>
      </c>
      <c r="S436" s="31">
        <v>3.6200000000000003E-2</v>
      </c>
      <c r="T436" s="31">
        <f t="shared" ref="T436" si="914">+S436-R436</f>
        <v>8.896296296296298E-3</v>
      </c>
      <c r="V436" s="21" cm="1">
        <f t="array" ref="V436">SUMPRODUCT(D436:O436*R436/12)</f>
        <v>-8118.6237342346294</v>
      </c>
      <c r="W436" s="21" cm="1">
        <f t="array" ref="W436">SUMPRODUCT(D436:O436*S436/12)</f>
        <v>-10763.894245579118</v>
      </c>
      <c r="X436" s="21">
        <f>+W436-V436</f>
        <v>-2645.270511344489</v>
      </c>
      <c r="Y436" s="32">
        <v>0.99999800000000005</v>
      </c>
      <c r="Z436" s="21">
        <f>+Y436*X436</f>
        <v>-2645.2652208034665</v>
      </c>
      <c r="AA436" s="21">
        <f>(D436*T436*12+E436*T436*11+F436*T436*10+G436*T436*9+H436*T436*8+I436*T436*7+J436*T436*6+K436*T436*5+L436*T436*4+M436*T436*3+N436*T436*2+O436*T436*1)/12/13*Y436</f>
        <v>-1280.2330402793505</v>
      </c>
      <c r="AC436" s="24">
        <v>-557034.46150593495</v>
      </c>
      <c r="AD436" s="21">
        <v>-557308.32176177122</v>
      </c>
      <c r="AE436" s="21">
        <v>-557565.87567643868</v>
      </c>
      <c r="AF436" s="21">
        <v>-559596.60077026393</v>
      </c>
      <c r="AG436" s="21">
        <v>-561631.19752330717</v>
      </c>
      <c r="AH436" s="21">
        <v>-563683.13805551548</v>
      </c>
      <c r="AI436" s="21">
        <v>-565730.48566157522</v>
      </c>
      <c r="AJ436" s="21">
        <v>-567792.75096969609</v>
      </c>
      <c r="AK436" s="21">
        <v>-569872.31151764793</v>
      </c>
      <c r="AL436" s="21">
        <v>-571932.15220486361</v>
      </c>
      <c r="AM436" s="21">
        <v>-573956.61987570522</v>
      </c>
      <c r="AN436" s="21">
        <v>-574729.73676729435</v>
      </c>
      <c r="AO436" s="21">
        <v>-636794.86588625063</v>
      </c>
      <c r="AQ436" s="30">
        <v>2.7303703703703705E-2</v>
      </c>
      <c r="AR436" s="31">
        <v>3.6200000000000003E-2</v>
      </c>
      <c r="AS436" s="31">
        <f t="shared" si="912"/>
        <v>8.896296296296298E-3</v>
      </c>
      <c r="AU436" s="21" cm="1">
        <f t="array" ref="AU436">SUMPRODUCT(AC436:AN436*AQ436/12)</f>
        <v>-15428.489408852463</v>
      </c>
      <c r="AV436" s="21" cm="1">
        <f t="array" ref="AV436">SUMPRODUCT(AC436:AN436*AR436/12)</f>
        <v>-20455.514851074877</v>
      </c>
      <c r="AW436" s="21">
        <f>+AV436-AU436</f>
        <v>-5027.0254422224134</v>
      </c>
      <c r="AX436" s="32">
        <v>0.99999800000000005</v>
      </c>
      <c r="AY436" s="21">
        <f>+AX436*AW436</f>
        <v>-5027.0153881715296</v>
      </c>
      <c r="AZ436" s="21">
        <f>(AC436*AS436*12+AD436*AS436*11+AE436*AS436*10+AF436*AS436*9+AG436*AS436*8+AH436*AS436*7+AI436*AS436*6+AJ436*AS436*5+AK436*AS436*4+AL436*AS436*3+AM436*AS436*2+AN436*AS436*1)/12/13*AX436+Z436</f>
        <v>-5144.0325453399701</v>
      </c>
      <c r="BA436" s="1"/>
      <c r="BB436" s="24">
        <v>-636794.86588625063</v>
      </c>
      <c r="BC436" s="21">
        <v>-637017.13939158432</v>
      </c>
      <c r="BD436" s="21">
        <v>-637229.16436012124</v>
      </c>
      <c r="BE436" s="21">
        <v>-639127.65290569502</v>
      </c>
      <c r="BF436" s="21">
        <v>-641028.15882983326</v>
      </c>
      <c r="BG436" s="21">
        <v>-642942.39441029984</v>
      </c>
      <c r="BH436" s="21">
        <v>-644857.07687814941</v>
      </c>
      <c r="BI436" s="21">
        <v>-646772.11682084517</v>
      </c>
      <c r="BJ436" s="21">
        <v>-648694.06329775311</v>
      </c>
      <c r="BK436" s="21">
        <v>-650593.18573338911</v>
      </c>
      <c r="BL436" s="21">
        <v>-652460.15260183229</v>
      </c>
      <c r="BM436" s="21">
        <v>-653114.7345351564</v>
      </c>
      <c r="BN436" s="21">
        <v>-653805.44630253373</v>
      </c>
      <c r="BP436" s="30">
        <v>2.7303703703703705E-2</v>
      </c>
      <c r="BQ436" s="31">
        <v>3.6200000000000003E-2</v>
      </c>
      <c r="BR436" s="31">
        <f t="shared" si="913"/>
        <v>8.896296296296298E-3</v>
      </c>
      <c r="BT436" s="21" cm="1">
        <f t="array" ref="BT436">SUMPRODUCT(BB436:BM436*BP436/12)</f>
        <v>-17589.570852487195</v>
      </c>
      <c r="BU436" s="21" cm="1">
        <f t="array" ref="BU436">SUMPRODUCT(BB436:BM436*BQ436/12)</f>
        <v>-23320.735962046914</v>
      </c>
      <c r="BV436" s="21">
        <f>+BU436-BT436</f>
        <v>-5731.165109559719</v>
      </c>
      <c r="BW436" s="32">
        <v>1</v>
      </c>
      <c r="BX436" s="21">
        <f>+BW436*BV436</f>
        <v>-5731.165109559719</v>
      </c>
      <c r="BY436" s="21">
        <f t="shared" si="911"/>
        <v>-10524.20414307857</v>
      </c>
      <c r="BZ436" s="1"/>
    </row>
    <row r="437" spans="1:78" s="21" customFormat="1" x14ac:dyDescent="0.2">
      <c r="A437" s="21">
        <f t="shared" si="833"/>
        <v>431</v>
      </c>
      <c r="B437" s="40" t="s">
        <v>353</v>
      </c>
      <c r="C437" s="22"/>
      <c r="D437" s="27">
        <f>SUBTOTAL(9,D435:D436)</f>
        <v>1313391.8818519705</v>
      </c>
      <c r="E437" s="28">
        <f t="shared" ref="E437:P437" si="915">SUBTOTAL(9,E435:E436)</f>
        <v>1316661.5632489654</v>
      </c>
      <c r="F437" s="28">
        <f t="shared" si="915"/>
        <v>1320177.2983338246</v>
      </c>
      <c r="G437" s="28">
        <f t="shared" si="915"/>
        <v>1324312.8915089446</v>
      </c>
      <c r="H437" s="28">
        <f t="shared" si="915"/>
        <v>1327797.8149651655</v>
      </c>
      <c r="I437" s="28">
        <f t="shared" si="915"/>
        <v>1331427.5406827305</v>
      </c>
      <c r="J437" s="28">
        <f t="shared" si="915"/>
        <v>1342705.5689448703</v>
      </c>
      <c r="K437" s="28">
        <f t="shared" si="915"/>
        <v>1346122.3353727201</v>
      </c>
      <c r="L437" s="28">
        <f t="shared" si="915"/>
        <v>1349418.4736865694</v>
      </c>
      <c r="M437" s="28">
        <f t="shared" si="915"/>
        <v>1348370.259123134</v>
      </c>
      <c r="N437" s="28">
        <f t="shared" si="915"/>
        <v>1351404.345176134</v>
      </c>
      <c r="O437" s="28">
        <f t="shared" si="915"/>
        <v>1354479.6663163758</v>
      </c>
      <c r="P437" s="28">
        <f t="shared" si="915"/>
        <v>1361448.518420293</v>
      </c>
      <c r="R437" s="31"/>
      <c r="S437" s="31"/>
      <c r="T437" s="31"/>
      <c r="V437" s="28">
        <f>SUM(V435:V436)</f>
        <v>36464.709808724227</v>
      </c>
      <c r="W437" s="28">
        <f>SUM(W435:W436)</f>
        <v>48345.913411621063</v>
      </c>
      <c r="X437" s="28">
        <f>SUM(X435:X436)</f>
        <v>11881.203602896836</v>
      </c>
      <c r="Y437" s="32"/>
      <c r="Z437" s="28">
        <f t="shared" ref="Z437:AA437" si="916">SUM(Z435:Z436)</f>
        <v>11881.179840489631</v>
      </c>
      <c r="AA437" s="28">
        <f t="shared" si="916"/>
        <v>5907.6913428390308</v>
      </c>
      <c r="AC437" s="27">
        <f t="shared" ref="AC437:AO437" si="917">SUBTOTAL(9,AC435:AC436)</f>
        <v>1361448.518420293</v>
      </c>
      <c r="AD437" s="28">
        <f t="shared" si="917"/>
        <v>1364853.5853818147</v>
      </c>
      <c r="AE437" s="28">
        <f t="shared" si="917"/>
        <v>1368523.9671860635</v>
      </c>
      <c r="AF437" s="28">
        <f t="shared" si="917"/>
        <v>1373075.4940434161</v>
      </c>
      <c r="AG437" s="28">
        <f t="shared" si="917"/>
        <v>1376740.7810602607</v>
      </c>
      <c r="AH437" s="28">
        <f t="shared" si="917"/>
        <v>1380558.8698365428</v>
      </c>
      <c r="AI437" s="28">
        <f t="shared" si="917"/>
        <v>1392836.9960687766</v>
      </c>
      <c r="AJ437" s="28">
        <f t="shared" si="917"/>
        <v>1396427.3553024158</v>
      </c>
      <c r="AK437" s="28">
        <f t="shared" si="917"/>
        <v>1399887.9169970292</v>
      </c>
      <c r="AL437" s="28">
        <f t="shared" si="917"/>
        <v>1404043.4813873516</v>
      </c>
      <c r="AM437" s="28">
        <f t="shared" si="917"/>
        <v>1407222.7425519256</v>
      </c>
      <c r="AN437" s="28">
        <f t="shared" si="917"/>
        <v>1410423.5717653085</v>
      </c>
      <c r="AO437" s="28">
        <f t="shared" si="917"/>
        <v>1415384.9453454805</v>
      </c>
      <c r="AQ437" s="31"/>
      <c r="AR437" s="31"/>
      <c r="AS437" s="31"/>
      <c r="AU437" s="28">
        <f>SUM(AU435:AU436)</f>
        <v>37852.133043262002</v>
      </c>
      <c r="AV437" s="28">
        <f>SUM(AV435:AV436)</f>
        <v>50185.397228003618</v>
      </c>
      <c r="AW437" s="28">
        <f>SUM(AW435:AW436)</f>
        <v>12333.26418474162</v>
      </c>
      <c r="AX437" s="32"/>
      <c r="AY437" s="28">
        <f t="shared" ref="AY437:AZ437" si="918">SUM(AY435:AY436)</f>
        <v>12333.23951821325</v>
      </c>
      <c r="AZ437" s="28">
        <f t="shared" si="918"/>
        <v>18008.619346477371</v>
      </c>
      <c r="BA437" s="1"/>
      <c r="BB437" s="27">
        <f t="shared" ref="BB437:BN437" si="919">SUBTOTAL(9,BB435:BB436)</f>
        <v>1415384.9453454805</v>
      </c>
      <c r="BC437" s="28">
        <f t="shared" si="919"/>
        <v>1418950.6041328115</v>
      </c>
      <c r="BD437" s="28">
        <f t="shared" si="919"/>
        <v>1422804.2919431739</v>
      </c>
      <c r="BE437" s="28">
        <f t="shared" si="919"/>
        <v>1427611.0307882968</v>
      </c>
      <c r="BF437" s="28">
        <f t="shared" si="919"/>
        <v>1431492.1835946594</v>
      </c>
      <c r="BG437" s="28">
        <f t="shared" si="919"/>
        <v>1435536.0439448361</v>
      </c>
      <c r="BH437" s="28">
        <f t="shared" si="919"/>
        <v>1449330.0181546817</v>
      </c>
      <c r="BI437" s="28">
        <f t="shared" si="919"/>
        <v>1453132.8410741291</v>
      </c>
      <c r="BJ437" s="28">
        <f t="shared" si="919"/>
        <v>1456796.2216236596</v>
      </c>
      <c r="BK437" s="28">
        <f t="shared" si="919"/>
        <v>1461281.3289670078</v>
      </c>
      <c r="BL437" s="28">
        <f t="shared" si="919"/>
        <v>1464640.4388933766</v>
      </c>
      <c r="BM437" s="28">
        <f t="shared" si="919"/>
        <v>1467999.7805245905</v>
      </c>
      <c r="BN437" s="28">
        <f t="shared" si="919"/>
        <v>1483571.3517760914</v>
      </c>
      <c r="BP437" s="31"/>
      <c r="BQ437" s="31"/>
      <c r="BR437" s="31"/>
      <c r="BT437" s="28">
        <f>SUM(BT435:BT436)</f>
        <v>39374.124420398141</v>
      </c>
      <c r="BU437" s="28">
        <f>SUM(BU435:BU436)</f>
        <v>52203.295182443217</v>
      </c>
      <c r="BV437" s="28">
        <f>SUM(BV435:BV436)</f>
        <v>12829.170762045076</v>
      </c>
      <c r="BW437" s="32"/>
      <c r="BX437" s="28">
        <f t="shared" ref="BX437:BY437" si="920">SUM(BX435:BX436)</f>
        <v>12829.170762045076</v>
      </c>
      <c r="BY437" s="28">
        <f t="shared" si="920"/>
        <v>30586.691648922279</v>
      </c>
      <c r="BZ437" s="1"/>
    </row>
    <row r="438" spans="1:78" s="21" customFormat="1" x14ac:dyDescent="0.2">
      <c r="A438" s="21">
        <f t="shared" si="833"/>
        <v>432</v>
      </c>
      <c r="B438" s="53" t="s">
        <v>348</v>
      </c>
      <c r="C438" s="22"/>
      <c r="D438" s="24">
        <v>906240.39847785956</v>
      </c>
      <c r="E438" s="21">
        <v>908496.47864178603</v>
      </c>
      <c r="F438" s="21">
        <v>910922.33585033892</v>
      </c>
      <c r="G438" s="21">
        <v>913775.89514117164</v>
      </c>
      <c r="H438" s="21">
        <v>916180.49232596403</v>
      </c>
      <c r="I438" s="21">
        <v>918685.00307108392</v>
      </c>
      <c r="J438" s="21">
        <v>926466.84257196041</v>
      </c>
      <c r="K438" s="21">
        <v>928824.41140717687</v>
      </c>
      <c r="L438" s="21">
        <v>931098.74684373278</v>
      </c>
      <c r="M438" s="21">
        <v>930375.4787949624</v>
      </c>
      <c r="N438" s="21">
        <v>932468.99817153241</v>
      </c>
      <c r="O438" s="21">
        <v>934590.9697582993</v>
      </c>
      <c r="P438" s="21">
        <v>939399.4777100021</v>
      </c>
      <c r="R438" s="31">
        <f t="shared" ref="R438:T439" si="921">+R$435</f>
        <v>2.7303703703703705E-2</v>
      </c>
      <c r="S438" s="31">
        <f t="shared" si="921"/>
        <v>3.6200000000000003E-2</v>
      </c>
      <c r="T438" s="31">
        <f t="shared" si="921"/>
        <v>8.896296296296298E-3</v>
      </c>
      <c r="V438" s="21" cm="1">
        <f t="array" ref="V438">SUMPRODUCT(D438:O438*R438/12)</f>
        <v>25160.649768019706</v>
      </c>
      <c r="W438" s="21" cm="1">
        <f t="array" ref="W438">SUMPRODUCT(D438:O438*S438/12)</f>
        <v>33358.680254018545</v>
      </c>
      <c r="X438" s="21">
        <f>+W438-V438</f>
        <v>8198.0304859988391</v>
      </c>
      <c r="Y438" s="32">
        <v>0.99999800000000005</v>
      </c>
      <c r="Z438" s="21">
        <f>+Y438*X438</f>
        <v>8198.0140899378675</v>
      </c>
      <c r="AA438" s="21">
        <f>(D438*T438*12+E438*T438*11+F438*T438*10+G438*T438*9+H438*T438*8+I438*T438*7+J438*T438*6+K438*T438*5+L438*T438*4+M438*T438*3+N438*T438*2+O438*T438*1)/12/13*Y438</f>
        <v>4076.3070265589326</v>
      </c>
      <c r="AC438" s="24">
        <v>939399.4777100021</v>
      </c>
      <c r="AD438" s="21">
        <v>941748.97391345212</v>
      </c>
      <c r="AE438" s="21">
        <v>944281.53735838376</v>
      </c>
      <c r="AF438" s="21">
        <v>947422.09088995703</v>
      </c>
      <c r="AG438" s="21">
        <v>949951.13893157977</v>
      </c>
      <c r="AH438" s="21">
        <v>952585.62018721446</v>
      </c>
      <c r="AI438" s="21">
        <v>961057.52728745574</v>
      </c>
      <c r="AJ438" s="21">
        <v>963534.87515866687</v>
      </c>
      <c r="AK438" s="21">
        <v>965922.66272795002</v>
      </c>
      <c r="AL438" s="21">
        <v>968790.00215727254</v>
      </c>
      <c r="AM438" s="21">
        <v>970983.69236082863</v>
      </c>
      <c r="AN438" s="21">
        <v>973192.26451806282</v>
      </c>
      <c r="AO438" s="21">
        <v>976615.61228838144</v>
      </c>
      <c r="AQ438" s="31">
        <f t="shared" ref="AQ438:AS439" si="922">+AQ$435</f>
        <v>2.7303703703703705E-2</v>
      </c>
      <c r="AR438" s="31">
        <f t="shared" si="922"/>
        <v>3.6200000000000003E-2</v>
      </c>
      <c r="AS438" s="31">
        <f t="shared" si="922"/>
        <v>8.896296296296298E-3</v>
      </c>
      <c r="AU438" s="21" cm="1">
        <f t="array" ref="AU438">SUMPRODUCT(AC438:AN438*AQ438/12)</f>
        <v>26117.971799850769</v>
      </c>
      <c r="AV438" s="21" cm="1">
        <f t="array" ref="AV438">SUMPRODUCT(AC438:AN438*AR438/12)</f>
        <v>34627.924087322492</v>
      </c>
      <c r="AW438" s="21">
        <f>+AV438-AU438</f>
        <v>8509.9522874717222</v>
      </c>
      <c r="AX438" s="32">
        <v>0.99999800000000005</v>
      </c>
      <c r="AY438" s="21">
        <f>+AX438*AW438</f>
        <v>8509.9352675671471</v>
      </c>
      <c r="AZ438" s="21">
        <f>(AC438*AS438*12+AD438*AS438*11+AE438*AS438*10+AF438*AS438*9+AG438*AS438*8+AH438*AS438*7+AI438*AS438*6+AJ438*AS438*5+AK438*AS438*4+AL438*AS438*3+AM438*AS438*2+AN438*AS438*1)/12/13*AX438+Z438</f>
        <v>12425.947349069407</v>
      </c>
      <c r="BA438" s="1"/>
      <c r="BB438" s="24">
        <v>976615.61228838144</v>
      </c>
      <c r="BC438" s="21">
        <v>979075.91685163986</v>
      </c>
      <c r="BD438" s="21">
        <v>981734.96144078986</v>
      </c>
      <c r="BE438" s="21">
        <v>985051.61124392471</v>
      </c>
      <c r="BF438" s="21">
        <v>987729.60668031499</v>
      </c>
      <c r="BG438" s="21">
        <v>990519.87032193691</v>
      </c>
      <c r="BH438" s="21">
        <v>1000037.7125267303</v>
      </c>
      <c r="BI438" s="21">
        <v>1002661.660341149</v>
      </c>
      <c r="BJ438" s="21">
        <v>1005189.392920325</v>
      </c>
      <c r="BK438" s="21">
        <v>1008284.1169872353</v>
      </c>
      <c r="BL438" s="21">
        <v>1010601.9028364298</v>
      </c>
      <c r="BM438" s="21">
        <v>1012919.8485619674</v>
      </c>
      <c r="BN438" s="21">
        <v>1023664.2327255029</v>
      </c>
      <c r="BP438" s="31">
        <f t="shared" ref="BP438:BR439" si="923">+BP$435</f>
        <v>2.7303703703703705E-2</v>
      </c>
      <c r="BQ438" s="31">
        <f t="shared" si="923"/>
        <v>3.6200000000000003E-2</v>
      </c>
      <c r="BR438" s="31">
        <f t="shared" si="923"/>
        <v>8.896296296296298E-3</v>
      </c>
      <c r="BT438" s="21" cm="1">
        <f t="array" ref="BT438">SUMPRODUCT(BB438:BM438*BP438/12)</f>
        <v>27168.145850074718</v>
      </c>
      <c r="BU438" s="21" cm="1">
        <f t="array" ref="BU438">SUMPRODUCT(BB438:BM438*BQ438/12)</f>
        <v>36020.273675885823</v>
      </c>
      <c r="BV438" s="21">
        <f>+BU438-BT438</f>
        <v>8852.1278258111051</v>
      </c>
      <c r="BW438" s="32">
        <v>1</v>
      </c>
      <c r="BX438" s="21">
        <f>+BW438*BV438</f>
        <v>8852.1278258111051</v>
      </c>
      <c r="BY438" s="21">
        <f>(BB438*BR438*12+BC438*BR438*11+BD438*BR438*10+BE438*BR438*9+BF438*BR438*8+BG438*BR438*7+BH438*BR438*6+BI438*BR438*5+BJ438*BR438*4+BK438*BR438*3+BL438*BR438*2+BM438*BR438*1)/12/13*BW438+AY438+Z438</f>
        <v>21104.817237756397</v>
      </c>
      <c r="BZ438" s="1"/>
    </row>
    <row r="439" spans="1:78" s="21" customFormat="1" x14ac:dyDescent="0.2">
      <c r="A439" s="21">
        <f t="shared" si="833"/>
        <v>433</v>
      </c>
      <c r="B439" s="53" t="s">
        <v>349</v>
      </c>
      <c r="C439" s="22"/>
      <c r="D439" s="24">
        <v>407151.48337411083</v>
      </c>
      <c r="E439" s="21">
        <v>408165.08460717928</v>
      </c>
      <c r="F439" s="21">
        <v>409254.96248348564</v>
      </c>
      <c r="G439" s="21">
        <v>410536.99636777281</v>
      </c>
      <c r="H439" s="21">
        <v>411617.3226392013</v>
      </c>
      <c r="I439" s="21">
        <v>412742.53761164646</v>
      </c>
      <c r="J439" s="21">
        <v>416238.72637290979</v>
      </c>
      <c r="K439" s="21">
        <v>417297.92396554322</v>
      </c>
      <c r="L439" s="21">
        <v>418319.72684283648</v>
      </c>
      <c r="M439" s="21">
        <v>417994.7803281715</v>
      </c>
      <c r="N439" s="21">
        <v>418935.34700460156</v>
      </c>
      <c r="O439" s="21">
        <v>419888.69655807648</v>
      </c>
      <c r="P439" s="21">
        <v>422049.04071029084</v>
      </c>
      <c r="R439" s="31">
        <f t="shared" si="921"/>
        <v>2.7303703703703705E-2</v>
      </c>
      <c r="S439" s="31">
        <f t="shared" si="921"/>
        <v>3.6200000000000003E-2</v>
      </c>
      <c r="T439" s="31">
        <f t="shared" si="921"/>
        <v>8.896296296296298E-3</v>
      </c>
      <c r="V439" s="21" cm="1">
        <f t="array" ref="V439">SUMPRODUCT(D439:O439*R439/12)</f>
        <v>11304.060040704508</v>
      </c>
      <c r="W439" s="21" cm="1">
        <f t="array" ref="W439">SUMPRODUCT(D439:O439*S439/12)</f>
        <v>14987.233157602534</v>
      </c>
      <c r="X439" s="21">
        <f>+W439-V439</f>
        <v>3683.1731168980259</v>
      </c>
      <c r="Y439" s="32">
        <v>0.99999800000000005</v>
      </c>
      <c r="Z439" s="21">
        <f>+Y439*X439</f>
        <v>3683.1657505517924</v>
      </c>
      <c r="AA439" s="21">
        <f>(D439*T439*12+E439*T439*11+F439*T439*10+G439*T439*9+H439*T439*8+I439*T439*7+J439*T439*6+K439*T439*5+L439*T439*4+M439*T439*3+N439*T439*2+O439*T439*1)/12/13*Y439</f>
        <v>1831.3843162800999</v>
      </c>
      <c r="AC439" s="24">
        <v>422049.04071029084</v>
      </c>
      <c r="AD439" s="21">
        <v>423104.61146836256</v>
      </c>
      <c r="AE439" s="21">
        <v>424242.42982767971</v>
      </c>
      <c r="AF439" s="21">
        <v>425653.40315345902</v>
      </c>
      <c r="AG439" s="21">
        <v>426789.64212868083</v>
      </c>
      <c r="AH439" s="21">
        <v>427973.24964932824</v>
      </c>
      <c r="AI439" s="21">
        <v>431779.46878132073</v>
      </c>
      <c r="AJ439" s="21">
        <v>432892.48014374886</v>
      </c>
      <c r="AK439" s="21">
        <v>433965.25426907907</v>
      </c>
      <c r="AL439" s="21">
        <v>435253.47923007898</v>
      </c>
      <c r="AM439" s="21">
        <v>436239.0501910969</v>
      </c>
      <c r="AN439" s="21">
        <v>437231.30724724563</v>
      </c>
      <c r="AO439" s="21">
        <v>438769.33305709896</v>
      </c>
      <c r="AQ439" s="31">
        <f t="shared" si="922"/>
        <v>2.7303703703703705E-2</v>
      </c>
      <c r="AR439" s="31">
        <f t="shared" si="922"/>
        <v>3.6200000000000003E-2</v>
      </c>
      <c r="AS439" s="31">
        <f t="shared" si="922"/>
        <v>8.896296296296298E-3</v>
      </c>
      <c r="AU439" s="21" cm="1">
        <f t="array" ref="AU439">SUMPRODUCT(AC439:AN439*AQ439/12)</f>
        <v>11734.161243411216</v>
      </c>
      <c r="AV439" s="21" cm="1">
        <f t="array" ref="AV439">SUMPRODUCT(AC439:AN439*AR439/12)</f>
        <v>15557.473140681122</v>
      </c>
      <c r="AW439" s="21">
        <f>+AV439-AU439</f>
        <v>3823.3118972699067</v>
      </c>
      <c r="AX439" s="32">
        <v>0.99999800000000005</v>
      </c>
      <c r="AY439" s="21">
        <f>+AX439*AW439</f>
        <v>3823.3042506461125</v>
      </c>
      <c r="AZ439" s="21">
        <f>(AC439*AS439*12+AD439*AS439*11+AE439*AS439*10+AF439*AS439*9+AG439*AS439*8+AH439*AS439*7+AI439*AS439*6+AJ439*AS439*5+AK439*AS439*4+AL439*AS439*3+AM439*AS439*2+AN439*AS439*1)/12/13*AX439+Z439</f>
        <v>5582.6719974079915</v>
      </c>
      <c r="BA439" s="1"/>
      <c r="BB439" s="24">
        <v>438769.33305709896</v>
      </c>
      <c r="BC439" s="21">
        <v>439874.68728117156</v>
      </c>
      <c r="BD439" s="21">
        <v>441069.33050238388</v>
      </c>
      <c r="BE439" s="21">
        <v>442559.41954437201</v>
      </c>
      <c r="BF439" s="21">
        <v>443762.57691434445</v>
      </c>
      <c r="BG439" s="21">
        <v>445016.17362289922</v>
      </c>
      <c r="BH439" s="21">
        <v>449292.30562795134</v>
      </c>
      <c r="BI439" s="21">
        <v>450471.18073298002</v>
      </c>
      <c r="BJ439" s="21">
        <v>451606.8287033345</v>
      </c>
      <c r="BK439" s="21">
        <v>452997.21197977243</v>
      </c>
      <c r="BL439" s="21">
        <v>454038.53605694673</v>
      </c>
      <c r="BM439" s="21">
        <v>455079.93196262309</v>
      </c>
      <c r="BN439" s="21">
        <v>459907.11905058834</v>
      </c>
      <c r="BP439" s="31">
        <f t="shared" si="923"/>
        <v>2.7303703703703705E-2</v>
      </c>
      <c r="BQ439" s="31">
        <f t="shared" si="923"/>
        <v>3.6200000000000003E-2</v>
      </c>
      <c r="BR439" s="31">
        <f t="shared" si="923"/>
        <v>8.896296296296298E-3</v>
      </c>
      <c r="BT439" s="21" cm="1">
        <f t="array" ref="BT439">SUMPRODUCT(BB439:BM439*BP439/12)</f>
        <v>12205.978570323427</v>
      </c>
      <c r="BU439" s="21" cm="1">
        <f t="array" ref="BU439">SUMPRODUCT(BB439:BM439*BQ439/12)</f>
        <v>16183.021506557401</v>
      </c>
      <c r="BV439" s="21">
        <f>+BU439-BT439</f>
        <v>3977.0429362339746</v>
      </c>
      <c r="BW439" s="32">
        <v>1</v>
      </c>
      <c r="BX439" s="21">
        <f>+BW439*BV439</f>
        <v>3977.0429362339746</v>
      </c>
      <c r="BY439" s="21">
        <f>(BB439*BR439*12+BC439*BR439*11+BD439*BR439*10+BE439*BR439*9+BF439*BR439*8+BG439*BR439*7+BH439*BR439*6+BI439*BR439*5+BJ439*BR439*4+BK439*BR439*3+BL439*BR439*2+BM439*BR439*1)/12/13*BW439+AY439+Z439</f>
        <v>9481.874411165918</v>
      </c>
      <c r="BZ439" s="1"/>
    </row>
    <row r="440" spans="1:78" s="21" customFormat="1" x14ac:dyDescent="0.2">
      <c r="A440" s="21">
        <f t="shared" si="833"/>
        <v>434</v>
      </c>
      <c r="B440" s="1"/>
      <c r="C440" s="22"/>
      <c r="D440" s="24"/>
      <c r="R440" s="31"/>
      <c r="S440" s="31"/>
      <c r="T440" s="31"/>
      <c r="AC440" s="24"/>
      <c r="AQ440" s="31"/>
      <c r="AR440" s="31"/>
      <c r="AS440" s="31"/>
      <c r="BA440" s="1"/>
      <c r="BB440" s="24"/>
      <c r="BP440" s="31"/>
      <c r="BQ440" s="31"/>
      <c r="BR440" s="31"/>
      <c r="BZ440" s="1"/>
    </row>
    <row r="441" spans="1:78" s="21" customFormat="1" x14ac:dyDescent="0.2">
      <c r="A441" s="21">
        <f t="shared" si="833"/>
        <v>435</v>
      </c>
      <c r="B441" s="40" t="s">
        <v>354</v>
      </c>
      <c r="C441" s="22"/>
      <c r="D441" s="24">
        <v>12246.45</v>
      </c>
      <c r="E441" s="21">
        <v>12246.45</v>
      </c>
      <c r="F441" s="21">
        <v>12246.45</v>
      </c>
      <c r="G441" s="21">
        <v>12246.45</v>
      </c>
      <c r="H441" s="21">
        <v>12246.45</v>
      </c>
      <c r="I441" s="21">
        <v>12246.45</v>
      </c>
      <c r="J441" s="21">
        <v>12246.45</v>
      </c>
      <c r="K441" s="21">
        <v>12246.45</v>
      </c>
      <c r="L441" s="21">
        <v>12246.45</v>
      </c>
      <c r="M441" s="21">
        <v>12246.45</v>
      </c>
      <c r="N441" s="21">
        <v>12246.45</v>
      </c>
      <c r="O441" s="21">
        <v>12246.45</v>
      </c>
      <c r="P441" s="21">
        <v>12246.45</v>
      </c>
      <c r="R441" s="51">
        <v>2.7303703703703705E-2</v>
      </c>
      <c r="S441" s="51">
        <v>3.2500000000000001E-2</v>
      </c>
      <c r="T441" s="51">
        <f t="shared" ref="T441" si="924">+S441-R441</f>
        <v>5.1962962962962961E-3</v>
      </c>
      <c r="V441" s="21" cm="1">
        <f t="array" ref="V441">SUMPRODUCT(D441:O441*R441/12)</f>
        <v>334.37344222222231</v>
      </c>
      <c r="W441" s="21" cm="1">
        <f t="array" ref="W441">SUMPRODUCT(D441:O441*S441/12)</f>
        <v>398.00962500000009</v>
      </c>
      <c r="X441" s="21">
        <f>SUBTOTAL(9,X442:X443)</f>
        <v>63.636182777777861</v>
      </c>
      <c r="Y441" s="52"/>
      <c r="Z441" s="21">
        <f>SUBTOTAL(9,Z442:Z443)</f>
        <v>63.636055505412308</v>
      </c>
      <c r="AA441" s="21">
        <f>SUBTOTAL(9,AA442:AA443)</f>
        <v>31.818027752706108</v>
      </c>
      <c r="AC441" s="24">
        <v>12246.45</v>
      </c>
      <c r="AD441" s="21">
        <v>12246.45</v>
      </c>
      <c r="AE441" s="21">
        <v>12246.45</v>
      </c>
      <c r="AF441" s="21">
        <v>12246.45</v>
      </c>
      <c r="AG441" s="21">
        <v>12246.45</v>
      </c>
      <c r="AH441" s="21">
        <v>12246.45</v>
      </c>
      <c r="AI441" s="21">
        <v>12246.45</v>
      </c>
      <c r="AJ441" s="21">
        <v>12246.45</v>
      </c>
      <c r="AK441" s="21">
        <v>12246.45</v>
      </c>
      <c r="AL441" s="21">
        <v>12246.45</v>
      </c>
      <c r="AM441" s="21">
        <v>12246.45</v>
      </c>
      <c r="AN441" s="21">
        <v>12246.45</v>
      </c>
      <c r="AO441" s="21">
        <v>12246.45</v>
      </c>
      <c r="AQ441" s="51">
        <v>2.7303703703703705E-2</v>
      </c>
      <c r="AR441" s="51">
        <v>3.2500000000000001E-2</v>
      </c>
      <c r="AS441" s="51">
        <f t="shared" ref="AS441" si="925">+AR441-AQ441</f>
        <v>5.1962962962962961E-3</v>
      </c>
      <c r="AU441" s="21">
        <f>SUBTOTAL(9,AU442:AU443)</f>
        <v>334.37344222222214</v>
      </c>
      <c r="AV441" s="21">
        <f>SUBTOTAL(9,AV442:AV443)</f>
        <v>398.00962500000003</v>
      </c>
      <c r="AW441" s="21">
        <f>SUBTOTAL(9,AW442:AW443)</f>
        <v>63.636182777777861</v>
      </c>
      <c r="AX441" s="52"/>
      <c r="AY441" s="21">
        <f>SUBTOTAL(9,AY442:AY443)</f>
        <v>63.636055505412308</v>
      </c>
      <c r="AZ441" s="21">
        <f>SUBTOTAL(9,AZ442:AZ443)</f>
        <v>95.454083258118416</v>
      </c>
      <c r="BA441" s="1"/>
      <c r="BB441" s="24">
        <v>12246.45</v>
      </c>
      <c r="BC441" s="21">
        <v>12246.45</v>
      </c>
      <c r="BD441" s="21">
        <v>12246.45</v>
      </c>
      <c r="BE441" s="21">
        <v>12246.45</v>
      </c>
      <c r="BF441" s="21">
        <v>12246.45</v>
      </c>
      <c r="BG441" s="21">
        <v>12246.45</v>
      </c>
      <c r="BH441" s="21">
        <v>12246.45</v>
      </c>
      <c r="BI441" s="21">
        <v>12246.45</v>
      </c>
      <c r="BJ441" s="21">
        <v>12246.45</v>
      </c>
      <c r="BK441" s="21">
        <v>12246.45</v>
      </c>
      <c r="BL441" s="21">
        <v>12246.45</v>
      </c>
      <c r="BM441" s="21">
        <v>12246.45</v>
      </c>
      <c r="BN441" s="21">
        <v>12246.45</v>
      </c>
      <c r="BP441" s="51">
        <v>2.7303703703703705E-2</v>
      </c>
      <c r="BQ441" s="51">
        <v>3.2500000000000001E-2</v>
      </c>
      <c r="BR441" s="51">
        <f t="shared" ref="BR441" si="926">+BQ441-BP441</f>
        <v>5.1962962962962961E-3</v>
      </c>
      <c r="BT441" s="21">
        <f>SUBTOTAL(9,BT442:BT443)</f>
        <v>334.37344222222214</v>
      </c>
      <c r="BU441" s="21">
        <f>SUBTOTAL(9,BU442:BU443)</f>
        <v>398.00962500000003</v>
      </c>
      <c r="BV441" s="21">
        <f>SUBTOTAL(9,BV442:BV443)</f>
        <v>63.636182777777861</v>
      </c>
      <c r="BW441" s="52"/>
      <c r="BX441" s="21">
        <f>SUBTOTAL(9,BX442:BX443)</f>
        <v>63.636182777777861</v>
      </c>
      <c r="BY441" s="21">
        <f>SUBTOTAL(9,BY442:BY443)</f>
        <v>159.09020239971352</v>
      </c>
      <c r="BZ441" s="1"/>
    </row>
    <row r="442" spans="1:78" s="21" customFormat="1" x14ac:dyDescent="0.2">
      <c r="A442" s="21">
        <f t="shared" si="833"/>
        <v>436</v>
      </c>
      <c r="B442" s="53" t="s">
        <v>348</v>
      </c>
      <c r="C442" s="22"/>
      <c r="D442" s="24">
        <v>8450.0504999999994</v>
      </c>
      <c r="E442" s="21">
        <v>8450.0504999999994</v>
      </c>
      <c r="F442" s="21">
        <v>8450.0504999999994</v>
      </c>
      <c r="G442" s="21">
        <v>8450.0504999999994</v>
      </c>
      <c r="H442" s="21">
        <v>8450.0504999999994</v>
      </c>
      <c r="I442" s="21">
        <v>8450.0504999999994</v>
      </c>
      <c r="J442" s="21">
        <v>8450.0504999999994</v>
      </c>
      <c r="K442" s="21">
        <v>8450.0504999999994</v>
      </c>
      <c r="L442" s="21">
        <v>8450.0504999999994</v>
      </c>
      <c r="M442" s="21">
        <v>8450.0504999999994</v>
      </c>
      <c r="N442" s="21">
        <v>8450.0504999999994</v>
      </c>
      <c r="O442" s="21">
        <v>8450.0504999999994</v>
      </c>
      <c r="P442" s="21">
        <v>8450.0504999999994</v>
      </c>
      <c r="R442" s="31">
        <f t="shared" ref="R442:T443" si="927">+R$441</f>
        <v>2.7303703703703705E-2</v>
      </c>
      <c r="S442" s="31">
        <f t="shared" si="927"/>
        <v>3.2500000000000001E-2</v>
      </c>
      <c r="T442" s="31">
        <f t="shared" si="927"/>
        <v>5.1962962962962961E-3</v>
      </c>
      <c r="V442" s="21" cm="1">
        <f t="array" ref="V442">SUMPRODUCT(D442:O442*R442/12)</f>
        <v>230.71767513333327</v>
      </c>
      <c r="W442" s="21" cm="1">
        <f t="array" ref="W442">SUMPRODUCT(E442:P442*S442/12)</f>
        <v>274.62664124999998</v>
      </c>
      <c r="X442" s="21">
        <f>+W442-V442</f>
        <v>43.908966116666704</v>
      </c>
      <c r="Y442" s="32">
        <v>0.99999800000000005</v>
      </c>
      <c r="Z442" s="21">
        <f>+Y442*X442</f>
        <v>43.908878298734471</v>
      </c>
      <c r="AA442" s="21">
        <f>(D442*T442*12+E442*T442*11+F442*T442*10+G442*T442*9+H442*T442*8+I442*T442*7+J442*T442*6+K442*T442*5+L442*T442*4+M442*T442*3+N442*T442*2+O442*T442*1)/12/13*Y442</f>
        <v>21.954439149367214</v>
      </c>
      <c r="AC442" s="24">
        <v>8450.0504999999994</v>
      </c>
      <c r="AD442" s="21">
        <v>8450.0504999999994</v>
      </c>
      <c r="AE442" s="21">
        <v>8450.0504999999994</v>
      </c>
      <c r="AF442" s="21">
        <v>8450.0504999999994</v>
      </c>
      <c r="AG442" s="21">
        <v>8450.0504999999994</v>
      </c>
      <c r="AH442" s="21">
        <v>8450.0504999999994</v>
      </c>
      <c r="AI442" s="21">
        <v>8450.0504999999994</v>
      </c>
      <c r="AJ442" s="21">
        <v>8450.0504999999994</v>
      </c>
      <c r="AK442" s="21">
        <v>8450.0504999999994</v>
      </c>
      <c r="AL442" s="21">
        <v>8450.0504999999994</v>
      </c>
      <c r="AM442" s="21">
        <v>8450.0504999999994</v>
      </c>
      <c r="AN442" s="21">
        <v>8450.0504999999994</v>
      </c>
      <c r="AO442" s="21">
        <v>8450.0504999999994</v>
      </c>
      <c r="AQ442" s="31">
        <f t="shared" ref="AQ442:AS443" si="928">+AQ$441</f>
        <v>2.7303703703703705E-2</v>
      </c>
      <c r="AR442" s="31">
        <f t="shared" si="928"/>
        <v>3.2500000000000001E-2</v>
      </c>
      <c r="AS442" s="31">
        <f t="shared" si="928"/>
        <v>5.1962962962962961E-3</v>
      </c>
      <c r="AU442" s="21" cm="1">
        <f t="array" ref="AU442">SUMPRODUCT(AC442:AN442*AQ442/12)</f>
        <v>230.71767513333327</v>
      </c>
      <c r="AV442" s="21" cm="1">
        <f t="array" ref="AV442">SUMPRODUCT(AD442:AO442*AR442/12)</f>
        <v>274.62664124999998</v>
      </c>
      <c r="AW442" s="21">
        <f>+AV442-AU442</f>
        <v>43.908966116666704</v>
      </c>
      <c r="AX442" s="32">
        <v>0.99999800000000005</v>
      </c>
      <c r="AY442" s="21">
        <f>+AX442*AW442</f>
        <v>43.908878298734471</v>
      </c>
      <c r="AZ442" s="21">
        <f>(AC442*AS442*12+AD442*AS442*11+AE442*AS442*10+AF442*AS442*9+AG442*AS442*8+AH442*AS442*7+AI442*AS442*6+AJ442*AS442*5+AK442*AS442*4+AL442*AS442*3+AM442*AS442*2+AN442*AS442*1)/12/13*AX442+Z442</f>
        <v>65.863317448101682</v>
      </c>
      <c r="BA442" s="1"/>
      <c r="BB442" s="24">
        <v>8450.0504999999994</v>
      </c>
      <c r="BC442" s="21">
        <v>8450.0504999999994</v>
      </c>
      <c r="BD442" s="21">
        <v>8450.0504999999994</v>
      </c>
      <c r="BE442" s="21">
        <v>8450.0504999999994</v>
      </c>
      <c r="BF442" s="21">
        <v>8450.0504999999994</v>
      </c>
      <c r="BG442" s="21">
        <v>8450.0504999999994</v>
      </c>
      <c r="BH442" s="21">
        <v>8450.0504999999994</v>
      </c>
      <c r="BI442" s="21">
        <v>8450.0504999999994</v>
      </c>
      <c r="BJ442" s="21">
        <v>8450.0504999999994</v>
      </c>
      <c r="BK442" s="21">
        <v>8450.0504999999994</v>
      </c>
      <c r="BL442" s="21">
        <v>8450.0504999999994</v>
      </c>
      <c r="BM442" s="21">
        <v>8450.0504999999994</v>
      </c>
      <c r="BN442" s="21">
        <v>8450.0504999999994</v>
      </c>
      <c r="BP442" s="31">
        <f t="shared" ref="BP442:BR443" si="929">+BP$441</f>
        <v>2.7303703703703705E-2</v>
      </c>
      <c r="BQ442" s="31">
        <f t="shared" si="929"/>
        <v>3.2500000000000001E-2</v>
      </c>
      <c r="BR442" s="31">
        <f t="shared" si="929"/>
        <v>5.1962962962962961E-3</v>
      </c>
      <c r="BT442" s="21" cm="1">
        <f t="array" ref="BT442">SUMPRODUCT(BB442:BM442*BP442/12)</f>
        <v>230.71767513333327</v>
      </c>
      <c r="BU442" s="21" cm="1">
        <f t="array" ref="BU442">SUMPRODUCT(BC442:BN442*BQ442/12)</f>
        <v>274.62664124999998</v>
      </c>
      <c r="BV442" s="21">
        <f>+BU442-BT442</f>
        <v>43.908966116666704</v>
      </c>
      <c r="BW442" s="32">
        <v>1</v>
      </c>
      <c r="BX442" s="21">
        <f>+BW442*BV442</f>
        <v>43.908966116666704</v>
      </c>
      <c r="BY442" s="21">
        <f>(BB442*BR442*12+BC442*BR442*11+BD442*BR442*10+BE442*BR442*9+BF442*BR442*8+BG442*BR442*7+BH442*BR442*6+BI442*BR442*5+BJ442*BR442*4+BK442*BR442*3+BL442*BR442*2+BM442*BR442*1)/12/13*BW442+AY442+Z442</f>
        <v>109.77223965580228</v>
      </c>
      <c r="BZ442" s="1"/>
    </row>
    <row r="443" spans="1:78" s="21" customFormat="1" x14ac:dyDescent="0.2">
      <c r="A443" s="21">
        <f t="shared" si="833"/>
        <v>437</v>
      </c>
      <c r="B443" s="53" t="s">
        <v>349</v>
      </c>
      <c r="C443" s="22"/>
      <c r="D443" s="24">
        <v>3796.3995</v>
      </c>
      <c r="E443" s="21">
        <v>3796.3995</v>
      </c>
      <c r="F443" s="21">
        <v>3796.3995</v>
      </c>
      <c r="G443" s="21">
        <v>3796.3995</v>
      </c>
      <c r="H443" s="21">
        <v>3796.3995</v>
      </c>
      <c r="I443" s="21">
        <v>3796.3995</v>
      </c>
      <c r="J443" s="21">
        <v>3796.3995</v>
      </c>
      <c r="K443" s="21">
        <v>3796.3995</v>
      </c>
      <c r="L443" s="21">
        <v>3796.3995</v>
      </c>
      <c r="M443" s="21">
        <v>3796.3995</v>
      </c>
      <c r="N443" s="21">
        <v>3796.3995</v>
      </c>
      <c r="O443" s="21">
        <v>3796.3995</v>
      </c>
      <c r="P443" s="21">
        <v>3796.3995</v>
      </c>
      <c r="R443" s="31">
        <f t="shared" si="927"/>
        <v>2.7303703703703705E-2</v>
      </c>
      <c r="S443" s="31">
        <f t="shared" si="927"/>
        <v>3.2500000000000001E-2</v>
      </c>
      <c r="T443" s="31">
        <f t="shared" si="927"/>
        <v>5.1962962962962961E-3</v>
      </c>
      <c r="V443" s="21" cm="1">
        <f t="array" ref="V443">SUMPRODUCT(D443:O443*R443/12)</f>
        <v>103.65576708888888</v>
      </c>
      <c r="W443" s="21" cm="1">
        <f t="array" ref="W443">SUMPRODUCT(E443:P443*S443/12)</f>
        <v>123.38298375000004</v>
      </c>
      <c r="X443" s="21">
        <f>+W443-V443</f>
        <v>19.727216661111157</v>
      </c>
      <c r="Y443" s="32">
        <v>0.99999800000000005</v>
      </c>
      <c r="Z443" s="21">
        <f>+Y443*X443</f>
        <v>19.727177206677837</v>
      </c>
      <c r="AA443" s="21">
        <f>(D443*T443*12+E443*T443*11+F443*T443*10+G443*T443*9+H443*T443*8+I443*T443*7+J443*T443*6+K443*T443*5+L443*T443*4+M443*T443*3+N443*T443*2+O443*T443*1)/12/13*Y443</f>
        <v>9.8635886033388935</v>
      </c>
      <c r="AC443" s="24">
        <v>3796.3995</v>
      </c>
      <c r="AD443" s="21">
        <v>3796.3995</v>
      </c>
      <c r="AE443" s="21">
        <v>3796.3995</v>
      </c>
      <c r="AF443" s="21">
        <v>3796.3995</v>
      </c>
      <c r="AG443" s="21">
        <v>3796.3995</v>
      </c>
      <c r="AH443" s="21">
        <v>3796.3995</v>
      </c>
      <c r="AI443" s="21">
        <v>3796.3995</v>
      </c>
      <c r="AJ443" s="21">
        <v>3796.3995</v>
      </c>
      <c r="AK443" s="21">
        <v>3796.3995</v>
      </c>
      <c r="AL443" s="21">
        <v>3796.3995</v>
      </c>
      <c r="AM443" s="21">
        <v>3796.3995</v>
      </c>
      <c r="AN443" s="21">
        <v>3796.3995</v>
      </c>
      <c r="AO443" s="21">
        <v>3796.3995</v>
      </c>
      <c r="AQ443" s="31">
        <f t="shared" si="928"/>
        <v>2.7303703703703705E-2</v>
      </c>
      <c r="AR443" s="31">
        <f t="shared" si="928"/>
        <v>3.2500000000000001E-2</v>
      </c>
      <c r="AS443" s="31">
        <f t="shared" si="928"/>
        <v>5.1962962962962961E-3</v>
      </c>
      <c r="AU443" s="21" cm="1">
        <f t="array" ref="AU443">SUMPRODUCT(AC443:AN443*AQ443/12)</f>
        <v>103.65576708888888</v>
      </c>
      <c r="AV443" s="21" cm="1">
        <f t="array" ref="AV443">SUMPRODUCT(AD443:AO443*AR443/12)</f>
        <v>123.38298375000004</v>
      </c>
      <c r="AW443" s="21">
        <f>+AV443-AU443</f>
        <v>19.727216661111157</v>
      </c>
      <c r="AX443" s="32">
        <v>0.99999800000000005</v>
      </c>
      <c r="AY443" s="21">
        <f>+AX443*AW443</f>
        <v>19.727177206677837</v>
      </c>
      <c r="AZ443" s="21">
        <f>(AC443*AS443*12+AD443*AS443*11+AE443*AS443*10+AF443*AS443*9+AG443*AS443*8+AH443*AS443*7+AI443*AS443*6+AJ443*AS443*5+AK443*AS443*4+AL443*AS443*3+AM443*AS443*2+AN443*AS443*1)/12/13*AX443+Z443</f>
        <v>29.59076581001673</v>
      </c>
      <c r="BA443" s="1"/>
      <c r="BB443" s="24">
        <v>3796.3995</v>
      </c>
      <c r="BC443" s="21">
        <v>3796.3995</v>
      </c>
      <c r="BD443" s="21">
        <v>3796.3995</v>
      </c>
      <c r="BE443" s="21">
        <v>3796.3995</v>
      </c>
      <c r="BF443" s="21">
        <v>3796.3995</v>
      </c>
      <c r="BG443" s="21">
        <v>3796.3995</v>
      </c>
      <c r="BH443" s="21">
        <v>3796.3995</v>
      </c>
      <c r="BI443" s="21">
        <v>3796.3995</v>
      </c>
      <c r="BJ443" s="21">
        <v>3796.3995</v>
      </c>
      <c r="BK443" s="21">
        <v>3796.3995</v>
      </c>
      <c r="BL443" s="21">
        <v>3796.3995</v>
      </c>
      <c r="BM443" s="21">
        <v>3796.3995</v>
      </c>
      <c r="BN443" s="21">
        <v>3796.3995</v>
      </c>
      <c r="BP443" s="31">
        <f t="shared" si="929"/>
        <v>2.7303703703703705E-2</v>
      </c>
      <c r="BQ443" s="31">
        <f t="shared" si="929"/>
        <v>3.2500000000000001E-2</v>
      </c>
      <c r="BR443" s="31">
        <f t="shared" si="929"/>
        <v>5.1962962962962961E-3</v>
      </c>
      <c r="BT443" s="21" cm="1">
        <f t="array" ref="BT443">SUMPRODUCT(BB443:BM443*BP443/12)</f>
        <v>103.65576708888888</v>
      </c>
      <c r="BU443" s="21" cm="1">
        <f t="array" ref="BU443">SUMPRODUCT(BC443:BN443*BQ443/12)</f>
        <v>123.38298375000004</v>
      </c>
      <c r="BV443" s="21">
        <f>+BU443-BT443</f>
        <v>19.727216661111157</v>
      </c>
      <c r="BW443" s="32">
        <v>1</v>
      </c>
      <c r="BX443" s="21">
        <f>+BW443*BV443</f>
        <v>19.727216661111157</v>
      </c>
      <c r="BY443" s="21">
        <f>(BB443*BR443*12+BC443*BR443*11+BD443*BR443*10+BE443*BR443*9+BF443*BR443*8+BG443*BR443*7+BH443*BR443*6+BI443*BR443*5+BJ443*BR443*4+BK443*BR443*3+BL443*BR443*2+BM443*BR443*1)/12/13*BW443+AY443+Z443</f>
        <v>49.317962743911224</v>
      </c>
      <c r="BZ443" s="1"/>
    </row>
    <row r="444" spans="1:78" s="21" customFormat="1" x14ac:dyDescent="0.2">
      <c r="A444" s="21">
        <f t="shared" si="833"/>
        <v>438</v>
      </c>
      <c r="B444" s="1"/>
      <c r="C444" s="22"/>
      <c r="D444" s="24"/>
      <c r="R444" s="31"/>
      <c r="S444" s="31"/>
      <c r="T444" s="31"/>
      <c r="AC444" s="24"/>
      <c r="AQ444" s="31"/>
      <c r="AR444" s="31"/>
      <c r="AS444" s="31"/>
      <c r="BA444" s="1"/>
      <c r="BB444" s="24"/>
      <c r="BP444" s="31"/>
      <c r="BQ444" s="31"/>
      <c r="BR444" s="31"/>
      <c r="BY444" s="21">
        <f>(BB444*BR444*12+BC444*BR444*11+BD444*BR444*10+BE444*BR444*9+BF444*BR444*8+BG444*BR444*7+BH444*BR444*6+BI444*BR444*5+BJ444*BR444*4+BK444*BR444*3+BL444*BR444*2+BM444*BR444*1)/12/13*BW444+AY444+Z444</f>
        <v>0</v>
      </c>
      <c r="BZ444" s="1"/>
    </row>
    <row r="445" spans="1:78" s="21" customFormat="1" x14ac:dyDescent="0.2">
      <c r="A445" s="21">
        <f t="shared" si="833"/>
        <v>439</v>
      </c>
      <c r="B445" s="38" t="s">
        <v>355</v>
      </c>
      <c r="C445" s="22"/>
      <c r="D445" s="24">
        <v>538049.51358454546</v>
      </c>
      <c r="E445" s="21">
        <v>539261.35318072513</v>
      </c>
      <c r="F445" s="21">
        <v>540562.49064038636</v>
      </c>
      <c r="G445" s="21">
        <v>542184.29186457919</v>
      </c>
      <c r="H445" s="21">
        <v>543567.94509269355</v>
      </c>
      <c r="I445" s="21">
        <v>545005.53645160398</v>
      </c>
      <c r="J445" s="21">
        <v>549239.12737540598</v>
      </c>
      <c r="K445" s="21">
        <v>550598.33452316467</v>
      </c>
      <c r="L445" s="21">
        <v>551914.20636030659</v>
      </c>
      <c r="M445" s="21">
        <v>553435.20118011511</v>
      </c>
      <c r="N445" s="21">
        <v>554652.16846139054</v>
      </c>
      <c r="O445" s="21">
        <v>555818.04165825853</v>
      </c>
      <c r="P445" s="21">
        <v>559822.40223334415</v>
      </c>
      <c r="R445" s="30">
        <v>1.5739285714285713E-2</v>
      </c>
      <c r="S445" s="31">
        <v>1.6299999999999999E-2</v>
      </c>
      <c r="T445" s="31">
        <f t="shared" ref="T445" si="930">+S445-R445</f>
        <v>5.6071428571428591E-4</v>
      </c>
      <c r="V445" s="21" cm="1">
        <f t="array" ref="V445">SUMPRODUCT(D445:O445*R445/12)</f>
        <v>8609.7673044983876</v>
      </c>
      <c r="W445" s="21" cm="1">
        <f t="array" ref="W445">SUMPRODUCT(D445:O445*S445/12)</f>
        <v>8916.4914857568947</v>
      </c>
      <c r="X445" s="21">
        <f>+W445-V445</f>
        <v>306.72418125850709</v>
      </c>
      <c r="Y445" s="32">
        <v>0.99999800000000005</v>
      </c>
      <c r="Z445" s="21">
        <f>+Y445*X445</f>
        <v>306.72356781014457</v>
      </c>
      <c r="AA445" s="21">
        <f>(D445*T445*12+E445*T445*11+F445*T445*10+G445*T445*9+H445*T445*8+I445*T445*7+J445*T445*6+K445*T445*5+L445*T445*4+M445*T445*3+N445*T445*2+O445*T445*1)/12/13*Y445</f>
        <v>152.46670157282853</v>
      </c>
      <c r="AC445" s="24">
        <v>559822.40223334415</v>
      </c>
      <c r="AD445" s="21">
        <v>561083.692604271</v>
      </c>
      <c r="AE445" s="21">
        <v>562441.34294212959</v>
      </c>
      <c r="AF445" s="21">
        <v>564212.06207315391</v>
      </c>
      <c r="AG445" s="21">
        <v>565658.33052809711</v>
      </c>
      <c r="AH445" s="21">
        <v>567161.45652083901</v>
      </c>
      <c r="AI445" s="21">
        <v>571763.60339862911</v>
      </c>
      <c r="AJ445" s="21">
        <v>573183.83311378688</v>
      </c>
      <c r="AK445" s="21">
        <v>574557.39597897232</v>
      </c>
      <c r="AL445" s="21">
        <v>576184.54846762598</v>
      </c>
      <c r="AM445" s="21">
        <v>577452.25993470405</v>
      </c>
      <c r="AN445" s="21">
        <v>578664.15525641851</v>
      </c>
      <c r="AO445" s="21">
        <v>582993.3337399899</v>
      </c>
      <c r="AQ445" s="30">
        <v>1.5739285714285713E-2</v>
      </c>
      <c r="AR445" s="31">
        <v>1.6299999999999999E-2</v>
      </c>
      <c r="AS445" s="31">
        <f t="shared" ref="AS445:AS446" si="931">+AR445-AQ445</f>
        <v>5.6071428571428591E-4</v>
      </c>
      <c r="AU445" s="21" cm="1">
        <f t="array" ref="AU445">SUMPRODUCT(AC445:AN445*AQ445/12)</f>
        <v>8961.1427562529861</v>
      </c>
      <c r="AV445" s="21" cm="1">
        <f t="array" ref="AV445">SUMPRODUCT(AC445:AN445*AR445/12)</f>
        <v>9280.3847378122591</v>
      </c>
      <c r="AW445" s="21">
        <f>+AV445-AU445</f>
        <v>319.24198155927297</v>
      </c>
      <c r="AX445" s="32">
        <v>0.99999800000000005</v>
      </c>
      <c r="AY445" s="21">
        <f>+AX445*AW445</f>
        <v>319.24134307530989</v>
      </c>
      <c r="AZ445" s="21">
        <f>(AC445*AS445*12+AD445*AS445*11+AE445*AS445*10+AF445*AS445*9+AG445*AS445*8+AH445*AS445*7+AI445*AS445*6+AJ445*AS445*5+AK445*AS445*4+AL445*AS445*3+AM445*AS445*2+AN445*AS445*1)/12/13*AX445+Z445</f>
        <v>465.3923134600459</v>
      </c>
      <c r="BA445" s="1"/>
      <c r="BB445" s="24">
        <v>582993.3337399899</v>
      </c>
      <c r="BC445" s="21">
        <v>584310.8252912804</v>
      </c>
      <c r="BD445" s="21">
        <v>585733.30593163706</v>
      </c>
      <c r="BE445" s="21">
        <v>587590.78097689187</v>
      </c>
      <c r="BF445" s="21">
        <v>589109.29760984913</v>
      </c>
      <c r="BG445" s="21">
        <v>590688.1164480627</v>
      </c>
      <c r="BH445" s="21">
        <v>595838.81432426197</v>
      </c>
      <c r="BI445" s="21">
        <v>597329.37716654094</v>
      </c>
      <c r="BJ445" s="21">
        <v>598769.21108018805</v>
      </c>
      <c r="BK445" s="21">
        <v>600508.89819217508</v>
      </c>
      <c r="BL445" s="21">
        <v>601834.47205989901</v>
      </c>
      <c r="BM445" s="21">
        <v>603098.39792605606</v>
      </c>
      <c r="BN445" s="21">
        <v>607986.24838262296</v>
      </c>
      <c r="BP445" s="30">
        <v>1.5739285714285713E-2</v>
      </c>
      <c r="BQ445" s="31">
        <v>1.6299999999999999E-2</v>
      </c>
      <c r="BR445" s="31">
        <f t="shared" ref="BR445:BR446" si="932">+BQ445-BP445</f>
        <v>5.6071428571428591E-4</v>
      </c>
      <c r="BT445" s="21" cm="1">
        <f t="array" ref="BT445">SUMPRODUCT(BB445:BM445*BP445/12)</f>
        <v>9335.7636574706212</v>
      </c>
      <c r="BU445" s="21" cm="1">
        <f t="array" ref="BU445">SUMPRODUCT(BB445:BM445*BQ445/12)</f>
        <v>9668.3515617644462</v>
      </c>
      <c r="BV445" s="21">
        <f>+BU445-BT445</f>
        <v>332.58790429382498</v>
      </c>
      <c r="BW445" s="32">
        <v>1</v>
      </c>
      <c r="BX445" s="21">
        <f>+BW445*BV445</f>
        <v>332.58790429382498</v>
      </c>
      <c r="BY445" s="21">
        <f>(BB445*BR445*12+BC445*BR445*11+BD445*BR445*10+BE445*BR445*9+BF445*BR445*8+BG445*BR445*7+BH445*BR445*6+BI445*BR445*5+BJ445*BR445*4+BK445*BR445*3+BL445*BR445*2+BM445*BR445*1)/12/13*BW445+AY445+Z445</f>
        <v>791.23807412100518</v>
      </c>
      <c r="BZ445" s="1"/>
    </row>
    <row r="446" spans="1:78" s="21" customFormat="1" x14ac:dyDescent="0.2">
      <c r="A446" s="21">
        <f t="shared" si="833"/>
        <v>440</v>
      </c>
      <c r="B446" s="38" t="s">
        <v>356</v>
      </c>
      <c r="C446" s="22"/>
      <c r="D446" s="24">
        <v>-865.98513000000003</v>
      </c>
      <c r="E446" s="21">
        <v>-865.98513000000003</v>
      </c>
      <c r="F446" s="21">
        <v>-865.98513000000003</v>
      </c>
      <c r="G446" s="21">
        <v>-865.98513000000003</v>
      </c>
      <c r="H446" s="21">
        <v>-865.98513000000003</v>
      </c>
      <c r="I446" s="21">
        <v>-865.98513000000003</v>
      </c>
      <c r="J446" s="21">
        <v>-865.98513000000003</v>
      </c>
      <c r="K446" s="21">
        <v>-865.98513000000003</v>
      </c>
      <c r="L446" s="21">
        <v>-865.98513000000003</v>
      </c>
      <c r="M446" s="21">
        <v>-865.98513000000003</v>
      </c>
      <c r="N446" s="21">
        <v>-865.98513000000003</v>
      </c>
      <c r="O446" s="21">
        <v>-865.98513000000003</v>
      </c>
      <c r="P446" s="21">
        <v>-865.98513000000003</v>
      </c>
      <c r="R446" s="30">
        <v>1.5739285714285713E-2</v>
      </c>
      <c r="S446" s="31">
        <v>1.6299999999999999E-2</v>
      </c>
      <c r="T446" s="31">
        <f>+S446-R446</f>
        <v>5.6071428571428591E-4</v>
      </c>
      <c r="V446" s="21" cm="1">
        <f t="array" ref="V446">SUMPRODUCT(D446:O446*R446/12)</f>
        <v>-13.629987385392857</v>
      </c>
      <c r="W446" s="21" cm="1">
        <f t="array" ref="W446">SUMPRODUCT(D446:O446*S446/12)</f>
        <v>-14.115557618999995</v>
      </c>
      <c r="X446" s="21">
        <f>+W446-V446</f>
        <v>-0.48557023360713814</v>
      </c>
      <c r="Y446" s="32">
        <v>0.99999800000000005</v>
      </c>
      <c r="Z446" s="21">
        <f>+Y446*X446</f>
        <v>-0.48556926246667093</v>
      </c>
      <c r="AA446" s="21">
        <f>(D446*T446*12+E446*T446*11+F446*T446*10+G446*T446*9+H446*T446*8+I446*T446*7+J446*T446*6+K446*T446*5+L446*T446*4+M446*T446*3+N446*T446*2+O446*T446*1)/12/13*Y446</f>
        <v>-0.24278463123333793</v>
      </c>
      <c r="AC446" s="24">
        <v>-865.98513000000003</v>
      </c>
      <c r="AD446" s="21">
        <v>-865.98513000000003</v>
      </c>
      <c r="AE446" s="21">
        <v>-865.98513000000003</v>
      </c>
      <c r="AF446" s="21">
        <v>-865.98513000000003</v>
      </c>
      <c r="AG446" s="21">
        <v>-865.98513000000003</v>
      </c>
      <c r="AH446" s="21">
        <v>-865.98513000000003</v>
      </c>
      <c r="AI446" s="21">
        <v>-865.98513000000003</v>
      </c>
      <c r="AJ446" s="21">
        <v>-865.98513000000003</v>
      </c>
      <c r="AK446" s="21">
        <v>-865.98513000000003</v>
      </c>
      <c r="AL446" s="21">
        <v>-865.98513000000003</v>
      </c>
      <c r="AM446" s="21">
        <v>-865.98513000000003</v>
      </c>
      <c r="AN446" s="21">
        <v>-865.98513000000003</v>
      </c>
      <c r="AO446" s="21">
        <v>-865.98513000000003</v>
      </c>
      <c r="AQ446" s="30">
        <v>1.5739285714285713E-2</v>
      </c>
      <c r="AR446" s="31">
        <v>1.6299999999999999E-2</v>
      </c>
      <c r="AS446" s="31">
        <f t="shared" si="931"/>
        <v>5.6071428571428591E-4</v>
      </c>
      <c r="AU446" s="21" cm="1">
        <f t="array" ref="AU446">SUMPRODUCT(AC446:AN446*AQ446/12)</f>
        <v>-13.629987385392857</v>
      </c>
      <c r="AV446" s="21" cm="1">
        <f t="array" ref="AV446">SUMPRODUCT(AC446:AN446*AR446/12)</f>
        <v>-14.115557618999995</v>
      </c>
      <c r="AW446" s="21">
        <f>+AV446-AU446</f>
        <v>-0.48557023360713814</v>
      </c>
      <c r="AX446" s="32">
        <v>0.99999800000000005</v>
      </c>
      <c r="AY446" s="21">
        <f>+AX446*AW446</f>
        <v>-0.48556926246667093</v>
      </c>
      <c r="AZ446" s="21">
        <f>(AC446*AS446*12+AD446*AS446*11+AE446*AS446*10+AF446*AS446*9+AG446*AS446*8+AH446*AS446*7+AI446*AS446*6+AJ446*AS446*5+AK446*AS446*4+AL446*AS446*3+AM446*AS446*2+AN446*AS446*1)/12/13*AX446+Z446</f>
        <v>-0.72835389370000891</v>
      </c>
      <c r="BA446" s="1"/>
      <c r="BB446" s="24">
        <v>-865.98513000000003</v>
      </c>
      <c r="BC446" s="21">
        <v>-865.98513000000003</v>
      </c>
      <c r="BD446" s="21">
        <v>-865.98513000000003</v>
      </c>
      <c r="BE446" s="21">
        <v>-865.98513000000003</v>
      </c>
      <c r="BF446" s="21">
        <v>-865.98513000000003</v>
      </c>
      <c r="BG446" s="21">
        <v>-865.98513000000003</v>
      </c>
      <c r="BH446" s="21">
        <v>-865.98513000000003</v>
      </c>
      <c r="BI446" s="21">
        <v>-865.98513000000003</v>
      </c>
      <c r="BJ446" s="21">
        <v>-865.98513000000003</v>
      </c>
      <c r="BK446" s="21">
        <v>-865.98513000000003</v>
      </c>
      <c r="BL446" s="21">
        <v>-865.98513000000003</v>
      </c>
      <c r="BM446" s="21">
        <v>-865.98513000000003</v>
      </c>
      <c r="BN446" s="21">
        <v>-865.98513000000003</v>
      </c>
      <c r="BP446" s="30">
        <v>1.5739285714285713E-2</v>
      </c>
      <c r="BQ446" s="31">
        <v>1.6299999999999999E-2</v>
      </c>
      <c r="BR446" s="31">
        <f t="shared" si="932"/>
        <v>5.6071428571428591E-4</v>
      </c>
      <c r="BT446" s="21" cm="1">
        <f t="array" ref="BT446">SUMPRODUCT(BB446:BM446*BP446/12)</f>
        <v>-13.629987385392857</v>
      </c>
      <c r="BU446" s="21" cm="1">
        <f t="array" ref="BU446">SUMPRODUCT(BB446:BM446*BQ446/12)</f>
        <v>-14.115557618999995</v>
      </c>
      <c r="BV446" s="21">
        <f>+BU446-BT446</f>
        <v>-0.48557023360713814</v>
      </c>
      <c r="BW446" s="32">
        <v>1</v>
      </c>
      <c r="BX446" s="21">
        <f>+BW446*BV446</f>
        <v>-0.48557023360713814</v>
      </c>
      <c r="BY446" s="21">
        <f>(BB446*BR446*12+BC446*BR446*11+BD446*BR446*10+BE446*BR446*9+BF446*BR446*8+BG446*BR446*7+BH446*BR446*6+BI446*BR446*5+BJ446*BR446*4+BK446*BR446*3+BL446*BR446*2+BM446*BR446*1)/12/13*BW446+AY446+Z446</f>
        <v>-1.2139236417369135</v>
      </c>
      <c r="BZ446" s="1"/>
    </row>
    <row r="447" spans="1:78" s="21" customFormat="1" x14ac:dyDescent="0.2">
      <c r="A447" s="21">
        <f t="shared" si="833"/>
        <v>441</v>
      </c>
      <c r="B447" s="1" t="s">
        <v>357</v>
      </c>
      <c r="C447" s="22"/>
      <c r="D447" s="27">
        <f>SUBTOTAL(9,D445:D446)</f>
        <v>537183.52845454542</v>
      </c>
      <c r="E447" s="28">
        <f t="shared" ref="E447:P447" si="933">SUBTOTAL(9,E445:E446)</f>
        <v>538395.36805072508</v>
      </c>
      <c r="F447" s="28">
        <f t="shared" si="933"/>
        <v>539696.50551038631</v>
      </c>
      <c r="G447" s="28">
        <f t="shared" si="933"/>
        <v>541318.30673457915</v>
      </c>
      <c r="H447" s="28">
        <f t="shared" si="933"/>
        <v>542701.95996269351</v>
      </c>
      <c r="I447" s="28">
        <f t="shared" si="933"/>
        <v>544139.55132160394</v>
      </c>
      <c r="J447" s="28">
        <f t="shared" si="933"/>
        <v>548373.14224540594</v>
      </c>
      <c r="K447" s="28">
        <f t="shared" si="933"/>
        <v>549732.34939316462</v>
      </c>
      <c r="L447" s="28">
        <f t="shared" si="933"/>
        <v>551048.22123030655</v>
      </c>
      <c r="M447" s="28">
        <f t="shared" si="933"/>
        <v>552569.21605011506</v>
      </c>
      <c r="N447" s="28">
        <f t="shared" si="933"/>
        <v>553786.18333139049</v>
      </c>
      <c r="O447" s="28">
        <f t="shared" si="933"/>
        <v>554952.05652825849</v>
      </c>
      <c r="P447" s="28">
        <f t="shared" si="933"/>
        <v>558956.41710334411</v>
      </c>
      <c r="R447" s="31"/>
      <c r="S447" s="31"/>
      <c r="T447" s="31"/>
      <c r="V447" s="28">
        <f>SUBTOTAL(9,V445:V446)</f>
        <v>8596.1373171129944</v>
      </c>
      <c r="W447" s="28">
        <f>SUBTOTAL(9,W445:W446)</f>
        <v>8902.3759281378952</v>
      </c>
      <c r="X447" s="28">
        <f>SUBTOTAL(9,X445:X446)</f>
        <v>306.23861102489997</v>
      </c>
      <c r="Y447" s="32"/>
      <c r="Z447" s="28">
        <f t="shared" ref="Z447:AA447" si="934">SUBTOTAL(9,Z445:Z446)</f>
        <v>306.23799854767788</v>
      </c>
      <c r="AA447" s="28">
        <f t="shared" si="934"/>
        <v>152.22391694159518</v>
      </c>
      <c r="AC447" s="27">
        <f>SUBTOTAL(9,AC445:AC446)</f>
        <v>558956.41710334411</v>
      </c>
      <c r="AD447" s="28">
        <f t="shared" ref="AD447:AO447" si="935">SUBTOTAL(9,AD445:AD446)</f>
        <v>560217.70747427095</v>
      </c>
      <c r="AE447" s="28">
        <f t="shared" si="935"/>
        <v>561575.35781212954</v>
      </c>
      <c r="AF447" s="28">
        <f t="shared" si="935"/>
        <v>563346.07694315386</v>
      </c>
      <c r="AG447" s="28">
        <f t="shared" si="935"/>
        <v>564792.34539809707</v>
      </c>
      <c r="AH447" s="28">
        <f t="shared" si="935"/>
        <v>566295.47139083897</v>
      </c>
      <c r="AI447" s="28">
        <f t="shared" si="935"/>
        <v>570897.61826862907</v>
      </c>
      <c r="AJ447" s="28">
        <f t="shared" si="935"/>
        <v>572317.84798378684</v>
      </c>
      <c r="AK447" s="28">
        <f t="shared" si="935"/>
        <v>573691.41084897227</v>
      </c>
      <c r="AL447" s="28">
        <f t="shared" si="935"/>
        <v>575318.56333762594</v>
      </c>
      <c r="AM447" s="28">
        <f t="shared" si="935"/>
        <v>576586.27480470401</v>
      </c>
      <c r="AN447" s="28">
        <f t="shared" si="935"/>
        <v>577798.17012641847</v>
      </c>
      <c r="AO447" s="28">
        <f t="shared" si="935"/>
        <v>582127.34860998986</v>
      </c>
      <c r="AQ447" s="31"/>
      <c r="AR447" s="31"/>
      <c r="AS447" s="31"/>
      <c r="AU447" s="28">
        <f>SUBTOTAL(9,AU445:AU446)</f>
        <v>8947.512768867593</v>
      </c>
      <c r="AV447" s="28">
        <f>SUBTOTAL(9,AV445:AV446)</f>
        <v>9266.2691801932597</v>
      </c>
      <c r="AW447" s="28">
        <f>SUBTOTAL(9,AW445:AW446)</f>
        <v>318.75641132566585</v>
      </c>
      <c r="AX447" s="32"/>
      <c r="AY447" s="28">
        <f t="shared" ref="AY447:AZ447" si="936">SUBTOTAL(9,AY445:AY446)</f>
        <v>318.75577381284319</v>
      </c>
      <c r="AZ447" s="28">
        <f t="shared" si="936"/>
        <v>464.66395956634591</v>
      </c>
      <c r="BA447" s="1"/>
      <c r="BB447" s="27">
        <f>SUBTOTAL(9,BB445:BB446)</f>
        <v>582127.34860998986</v>
      </c>
      <c r="BC447" s="28">
        <f t="shared" ref="BC447:BN447" si="937">SUBTOTAL(9,BC445:BC446)</f>
        <v>583444.84016128036</v>
      </c>
      <c r="BD447" s="28">
        <f t="shared" si="937"/>
        <v>584867.32080163702</v>
      </c>
      <c r="BE447" s="28">
        <f t="shared" si="937"/>
        <v>586724.79584689182</v>
      </c>
      <c r="BF447" s="28">
        <f t="shared" si="937"/>
        <v>588243.31247984909</v>
      </c>
      <c r="BG447" s="28">
        <f t="shared" si="937"/>
        <v>589822.13131806266</v>
      </c>
      <c r="BH447" s="28">
        <f t="shared" si="937"/>
        <v>594972.82919426193</v>
      </c>
      <c r="BI447" s="28">
        <f t="shared" si="937"/>
        <v>596463.3920365409</v>
      </c>
      <c r="BJ447" s="28">
        <f t="shared" si="937"/>
        <v>597903.225950188</v>
      </c>
      <c r="BK447" s="28">
        <f t="shared" si="937"/>
        <v>599642.91306217504</v>
      </c>
      <c r="BL447" s="28">
        <f t="shared" si="937"/>
        <v>600968.48692989897</v>
      </c>
      <c r="BM447" s="28">
        <f t="shared" si="937"/>
        <v>602232.41279605601</v>
      </c>
      <c r="BN447" s="28">
        <f t="shared" si="937"/>
        <v>607120.26325262291</v>
      </c>
      <c r="BP447" s="31"/>
      <c r="BQ447" s="31"/>
      <c r="BR447" s="31"/>
      <c r="BT447" s="28">
        <f>SUBTOTAL(9,BT445:BT446)</f>
        <v>9322.133670085228</v>
      </c>
      <c r="BU447" s="28">
        <f>SUBTOTAL(9,BU445:BU446)</f>
        <v>9654.2360041454467</v>
      </c>
      <c r="BV447" s="28">
        <f>SUBTOTAL(9,BV445:BV446)</f>
        <v>332.10233406021786</v>
      </c>
      <c r="BW447" s="32"/>
      <c r="BX447" s="28">
        <f t="shared" ref="BX447:BY447" si="938">SUBTOTAL(9,BX445:BX446)</f>
        <v>332.10233406021786</v>
      </c>
      <c r="BY447" s="28">
        <f t="shared" si="938"/>
        <v>790.02415047926831</v>
      </c>
      <c r="BZ447" s="1"/>
    </row>
    <row r="448" spans="1:78" s="21" customFormat="1" x14ac:dyDescent="0.2">
      <c r="A448" s="21">
        <f t="shared" si="833"/>
        <v>442</v>
      </c>
      <c r="B448" s="1"/>
      <c r="C448" s="22"/>
      <c r="D448" s="24"/>
      <c r="R448" s="31"/>
      <c r="S448" s="31"/>
      <c r="T448" s="31"/>
      <c r="AC448" s="24"/>
      <c r="AQ448" s="31"/>
      <c r="AR448" s="31"/>
      <c r="AS448" s="31"/>
      <c r="BA448" s="1"/>
      <c r="BB448" s="24"/>
      <c r="BP448" s="31"/>
      <c r="BQ448" s="31"/>
      <c r="BR448" s="31"/>
      <c r="BZ448" s="1"/>
    </row>
    <row r="449" spans="1:78" s="21" customFormat="1" x14ac:dyDescent="0.2">
      <c r="A449" s="21">
        <f t="shared" si="833"/>
        <v>443</v>
      </c>
      <c r="B449" s="44" t="s">
        <v>358</v>
      </c>
      <c r="C449" s="22"/>
      <c r="D449" s="24">
        <v>1448317.646648644</v>
      </c>
      <c r="E449" s="21">
        <v>1451975.7384544101</v>
      </c>
      <c r="F449" s="21">
        <v>1455903.387055628</v>
      </c>
      <c r="G449" s="21">
        <v>1460798.9994139341</v>
      </c>
      <c r="H449" s="21">
        <v>1464975.7321930719</v>
      </c>
      <c r="I449" s="21">
        <v>1469315.283985781</v>
      </c>
      <c r="J449" s="21">
        <v>1482099.7527948571</v>
      </c>
      <c r="K449" s="21">
        <v>1486203.5253432842</v>
      </c>
      <c r="L449" s="21">
        <v>1490176.4848350799</v>
      </c>
      <c r="M449" s="21">
        <v>1494768.633756248</v>
      </c>
      <c r="N449" s="21">
        <v>1498443.0374448311</v>
      </c>
      <c r="O449" s="21">
        <v>1501963.2072503872</v>
      </c>
      <c r="P449" s="21">
        <v>1514140.5456710069</v>
      </c>
      <c r="R449" s="51">
        <v>2.9520000000000001E-2</v>
      </c>
      <c r="S449" s="51">
        <v>2.0899999999999998E-2</v>
      </c>
      <c r="T449" s="51">
        <f t="shared" ref="T449:T450" si="939">+S449-R449</f>
        <v>-8.6200000000000027E-3</v>
      </c>
      <c r="V449" s="21" cm="1">
        <f t="array" ref="V449">SUMPRODUCT(D449:O449*R449/12)</f>
        <v>43554.155915773343</v>
      </c>
      <c r="W449" s="21" cm="1">
        <f t="array" ref="W449">SUMPRODUCT(D449:O449*S449/12)</f>
        <v>30836.106322481803</v>
      </c>
      <c r="X449" s="21">
        <f>+W449-V449</f>
        <v>-12718.04959329154</v>
      </c>
      <c r="Y449" s="52">
        <v>0.99999800000000005</v>
      </c>
      <c r="Z449" s="21">
        <f>+Y449*X449</f>
        <v>-12718.024157192354</v>
      </c>
      <c r="AA449" s="21">
        <f>(D449*T449*12+E449*T449*11+F449*T449*10+G449*T449*9+H449*T449*8+I449*T449*7+J449*T449*6+K449*T449*5+L449*T449*4+M449*T449*3+N449*T449*2+O449*T449*1)/12/13*Y449</f>
        <v>-6317.467108572504</v>
      </c>
      <c r="AC449" s="24">
        <v>1514140.5456710069</v>
      </c>
      <c r="AD449" s="21">
        <v>1517947.9096563431</v>
      </c>
      <c r="AE449" s="21">
        <v>1522046.1482845189</v>
      </c>
      <c r="AF449" s="21">
        <v>1527391.286836673</v>
      </c>
      <c r="AG449" s="21">
        <v>1531757.0303532339</v>
      </c>
      <c r="AH449" s="21">
        <v>1536294.4054731319</v>
      </c>
      <c r="AI449" s="21">
        <v>1550185.7327107152</v>
      </c>
      <c r="AJ449" s="21">
        <v>1554472.8750242838</v>
      </c>
      <c r="AK449" s="21">
        <v>1558619.1476066338</v>
      </c>
      <c r="AL449" s="21">
        <v>1563530.9122516001</v>
      </c>
      <c r="AM449" s="21">
        <v>1567357.6591185478</v>
      </c>
      <c r="AN449" s="21">
        <v>1571015.9179581881</v>
      </c>
      <c r="AO449" s="21">
        <v>1584248.032493758</v>
      </c>
      <c r="AQ449" s="51">
        <v>2.9520000000000001E-2</v>
      </c>
      <c r="AR449" s="51">
        <v>2.0899999999999998E-2</v>
      </c>
      <c r="AS449" s="51">
        <f t="shared" ref="AS449:AS450" si="940">+AR449-AQ449</f>
        <v>-8.6200000000000027E-3</v>
      </c>
      <c r="AU449" s="21" cm="1">
        <f t="array" ref="AU449">SUMPRODUCT(AC449:AN449*AQ449/12)</f>
        <v>45546.308544524392</v>
      </c>
      <c r="AV449" s="21" cm="1">
        <f t="array" ref="AV449">SUMPRODUCT(AC449:AN449*AR449/12)</f>
        <v>32246.539586062328</v>
      </c>
      <c r="AW449" s="21">
        <f>+AV449-AU449</f>
        <v>-13299.768958462064</v>
      </c>
      <c r="AX449" s="52">
        <v>0.99999800000000005</v>
      </c>
      <c r="AY449" s="21">
        <f>+AX449*AW449</f>
        <v>-13299.742358924148</v>
      </c>
      <c r="AZ449" s="21">
        <f>(AC449*AS449*12+AD449*AS449*11+AE449*AS449*10+AF449*AS449*9+AG449*AS449*8+AH449*AS449*7+AI449*AS449*6+AJ449*AS449*5+AK449*AS449*4+AL449*AS449*3+AM449*AS449*2+AN449*AS449*1)/12/13*AX449+Z449</f>
        <v>-19323.721009604262</v>
      </c>
      <c r="BA449" s="1"/>
      <c r="BB449" s="24">
        <v>1584248.032493758</v>
      </c>
      <c r="BC449" s="21">
        <v>1588225.0456465571</v>
      </c>
      <c r="BD449" s="21">
        <v>1592518.9815386301</v>
      </c>
      <c r="BE449" s="21">
        <v>1598126.0025634642</v>
      </c>
      <c r="BF449" s="21">
        <v>1602709.8351346729</v>
      </c>
      <c r="BG449" s="21">
        <v>1607475.6974569489</v>
      </c>
      <c r="BH449" s="21">
        <v>1623023.3942718429</v>
      </c>
      <c r="BI449" s="21">
        <v>1627522.8448212061</v>
      </c>
      <c r="BJ449" s="21">
        <v>1631869.1637418598</v>
      </c>
      <c r="BK449" s="21">
        <v>1637120.6271260199</v>
      </c>
      <c r="BL449" s="21">
        <v>1641122.0377752751</v>
      </c>
      <c r="BM449" s="21">
        <v>1644937.356192702</v>
      </c>
      <c r="BN449" s="21">
        <v>1660466.625400285</v>
      </c>
      <c r="BP449" s="51">
        <v>2.9520000000000001E-2</v>
      </c>
      <c r="BQ449" s="51">
        <v>2.0899999999999998E-2</v>
      </c>
      <c r="BR449" s="51">
        <f t="shared" ref="BR449:BR450" si="941">+BQ449-BP449</f>
        <v>-8.6200000000000027E-3</v>
      </c>
      <c r="BT449" s="21" cm="1">
        <f t="array" ref="BT449">SUMPRODUCT(BB449:BM449*BP449/12)</f>
        <v>47672.091586156828</v>
      </c>
      <c r="BU449" s="21" cm="1">
        <f t="array" ref="BU449">SUMPRODUCT(BB449:BM449*BQ449/12)</f>
        <v>33751.582457678778</v>
      </c>
      <c r="BV449" s="21">
        <f>+BU449-BT449</f>
        <v>-13920.50912847805</v>
      </c>
      <c r="BW449" s="52">
        <v>1</v>
      </c>
      <c r="BX449" s="21">
        <f>+BW449*BV449</f>
        <v>-13920.50912847805</v>
      </c>
      <c r="BY449" s="21">
        <f>(BB449*BR449*12+BC449*BR449*11+BD449*BR449*10+BE449*BR449*9+BF449*BR449*8+BG449*BR449*7+BH449*BR449*6+BI449*BR449*5+BJ449*BR449*4+BK449*BR449*3+BL449*BR449*2+BM449*BR449*1)/12/13*BW449+AY449+Z449</f>
        <v>-32930.650601377798</v>
      </c>
      <c r="BZ449" s="1"/>
    </row>
    <row r="450" spans="1:78" s="21" customFormat="1" x14ac:dyDescent="0.2">
      <c r="A450" s="21">
        <f t="shared" si="833"/>
        <v>444</v>
      </c>
      <c r="B450" s="38" t="s">
        <v>359</v>
      </c>
      <c r="C450" s="22"/>
      <c r="D450" s="24">
        <v>-6305.950242062524</v>
      </c>
      <c r="E450" s="21">
        <v>-6305.950242062524</v>
      </c>
      <c r="F450" s="21">
        <v>-6305.950242062524</v>
      </c>
      <c r="G450" s="21">
        <v>-6305.950242062524</v>
      </c>
      <c r="H450" s="21">
        <v>-6305.950242062524</v>
      </c>
      <c r="I450" s="21">
        <v>-6305.950242062524</v>
      </c>
      <c r="J450" s="21">
        <v>-6305.950242062524</v>
      </c>
      <c r="K450" s="21">
        <v>-6305.950242062524</v>
      </c>
      <c r="L450" s="21">
        <v>-6305.950242062524</v>
      </c>
      <c r="M450" s="21">
        <v>-6305.950242062524</v>
      </c>
      <c r="N450" s="21">
        <v>-6305.950242062524</v>
      </c>
      <c r="O450" s="21">
        <v>-6305.950242062524</v>
      </c>
      <c r="P450" s="21">
        <v>-6305.950242062524</v>
      </c>
      <c r="R450" s="30">
        <v>2.9520000000000001E-2</v>
      </c>
      <c r="S450" s="31">
        <v>2.0899999999999998E-2</v>
      </c>
      <c r="T450" s="31">
        <f t="shared" si="939"/>
        <v>-8.6200000000000027E-3</v>
      </c>
      <c r="V450" s="21" cm="1">
        <f t="array" ref="V450">SUMPRODUCT(D450:O450*R450/12)</f>
        <v>-186.15165114568575</v>
      </c>
      <c r="W450" s="21" cm="1">
        <f t="array" ref="W450">SUMPRODUCT(D450:O450*S450/12)</f>
        <v>-131.79436005910674</v>
      </c>
      <c r="X450" s="21">
        <f>+W450-V450</f>
        <v>54.357291086579011</v>
      </c>
      <c r="Y450" s="32">
        <v>0.99999800000000005</v>
      </c>
      <c r="Z450" s="21">
        <f>+Y450*X450</f>
        <v>54.357182371996842</v>
      </c>
      <c r="AA450" s="21">
        <f>(D450*T450*12+E450*T450*11+F450*T450*10+G450*T450*9+H450*T450*8+I450*T450*7+J450*T450*6+K450*T450*5+L450*T450*4+M450*T450*3+N450*T450*2+O450*T450*1)/12/13*Y450</f>
        <v>27.178591185998403</v>
      </c>
      <c r="AC450" s="24">
        <v>-6305.950242062524</v>
      </c>
      <c r="AD450" s="21">
        <v>-6305.950242062524</v>
      </c>
      <c r="AE450" s="21">
        <v>-6305.950242062524</v>
      </c>
      <c r="AF450" s="21">
        <v>-6305.950242062524</v>
      </c>
      <c r="AG450" s="21">
        <v>-6305.950242062524</v>
      </c>
      <c r="AH450" s="21">
        <v>-6305.950242062524</v>
      </c>
      <c r="AI450" s="21">
        <v>-6305.950242062524</v>
      </c>
      <c r="AJ450" s="21">
        <v>-6305.950242062524</v>
      </c>
      <c r="AK450" s="21">
        <v>-6305.950242062524</v>
      </c>
      <c r="AL450" s="21">
        <v>-6305.950242062524</v>
      </c>
      <c r="AM450" s="21">
        <v>-6305.950242062524</v>
      </c>
      <c r="AN450" s="21">
        <v>-6305.950242062524</v>
      </c>
      <c r="AO450" s="21">
        <v>-6305.950242062524</v>
      </c>
      <c r="AQ450" s="30">
        <v>2.9520000000000001E-2</v>
      </c>
      <c r="AR450" s="31">
        <v>2.0899999999999998E-2</v>
      </c>
      <c r="AS450" s="31">
        <f t="shared" si="940"/>
        <v>-8.6200000000000027E-3</v>
      </c>
      <c r="AU450" s="21" cm="1">
        <f t="array" ref="AU450">SUMPRODUCT(AC450:AN450*AQ450/12)</f>
        <v>-186.15165114568575</v>
      </c>
      <c r="AV450" s="21" cm="1">
        <f t="array" ref="AV450">SUMPRODUCT(AC450:AN450*AR450/12)</f>
        <v>-131.79436005910674</v>
      </c>
      <c r="AW450" s="21">
        <f>+AV450-AU450</f>
        <v>54.357291086579011</v>
      </c>
      <c r="AX450" s="32">
        <v>0.99999800000000005</v>
      </c>
      <c r="AY450" s="21">
        <f>+AX450*AW450</f>
        <v>54.357182371996842</v>
      </c>
      <c r="AZ450" s="21">
        <f>(AC450*AS450*12+AD450*AS450*11+AE450*AS450*10+AF450*AS450*9+AG450*AS450*8+AH450*AS450*7+AI450*AS450*6+AJ450*AS450*5+AK450*AS450*4+AL450*AS450*3+AM450*AS450*2+AN450*AS450*1)/12/13*AX450+Z450</f>
        <v>81.535773557995242</v>
      </c>
      <c r="BA450" s="1"/>
      <c r="BB450" s="24">
        <v>-6305.950242062524</v>
      </c>
      <c r="BC450" s="21">
        <v>-6305.950242062524</v>
      </c>
      <c r="BD450" s="21">
        <v>-6305.950242062524</v>
      </c>
      <c r="BE450" s="21">
        <v>-6305.950242062524</v>
      </c>
      <c r="BF450" s="21">
        <v>-6305.950242062524</v>
      </c>
      <c r="BG450" s="21">
        <v>-6305.950242062524</v>
      </c>
      <c r="BH450" s="21">
        <v>-6305.950242062524</v>
      </c>
      <c r="BI450" s="21">
        <v>-6305.950242062524</v>
      </c>
      <c r="BJ450" s="21">
        <v>-6305.950242062524</v>
      </c>
      <c r="BK450" s="21">
        <v>-6305.950242062524</v>
      </c>
      <c r="BL450" s="21">
        <v>-6305.950242062524</v>
      </c>
      <c r="BM450" s="21">
        <v>-6305.950242062524</v>
      </c>
      <c r="BN450" s="21">
        <v>-6305.950242062524</v>
      </c>
      <c r="BP450" s="30">
        <v>2.9520000000000001E-2</v>
      </c>
      <c r="BQ450" s="31">
        <v>2.0899999999999998E-2</v>
      </c>
      <c r="BR450" s="31">
        <f t="shared" si="941"/>
        <v>-8.6200000000000027E-3</v>
      </c>
      <c r="BT450" s="21" cm="1">
        <f t="array" ref="BT450">SUMPRODUCT(BB450:BM450*BP450/12)</f>
        <v>-186.15165114568575</v>
      </c>
      <c r="BU450" s="21" cm="1">
        <f t="array" ref="BU450">SUMPRODUCT(BB450:BM450*BQ450/12)</f>
        <v>-131.79436005910674</v>
      </c>
      <c r="BV450" s="21">
        <f>+BU450-BT450</f>
        <v>54.357291086579011</v>
      </c>
      <c r="BW450" s="32">
        <v>1</v>
      </c>
      <c r="BX450" s="21">
        <f>+BW450*BV450</f>
        <v>54.357291086579011</v>
      </c>
      <c r="BY450" s="21">
        <f>(BB450*BR450*12+BC450*BR450*11+BD450*BR450*10+BE450*BR450*9+BF450*BR450*8+BG450*BR450*7+BH450*BR450*6+BI450*BR450*5+BJ450*BR450*4+BK450*BR450*3+BL450*BR450*2+BM450*BR450*1)/12/13*BW450+AY450+Z450</f>
        <v>135.89301028728318</v>
      </c>
      <c r="BZ450" s="1"/>
    </row>
    <row r="451" spans="1:78" s="21" customFormat="1" x14ac:dyDescent="0.2">
      <c r="A451" s="21">
        <f t="shared" si="833"/>
        <v>445</v>
      </c>
      <c r="B451" s="40" t="s">
        <v>360</v>
      </c>
      <c r="C451" s="22"/>
      <c r="D451" s="27">
        <f t="shared" ref="D451:P451" si="942">SUBTOTAL(9,D449:D450)</f>
        <v>1442011.6964065814</v>
      </c>
      <c r="E451" s="28">
        <f t="shared" si="942"/>
        <v>1445669.7882123475</v>
      </c>
      <c r="F451" s="28">
        <f t="shared" si="942"/>
        <v>1449597.4368135654</v>
      </c>
      <c r="G451" s="28">
        <f t="shared" si="942"/>
        <v>1454493.0491718715</v>
      </c>
      <c r="H451" s="28">
        <f t="shared" si="942"/>
        <v>1458669.7819510093</v>
      </c>
      <c r="I451" s="28">
        <f t="shared" si="942"/>
        <v>1463009.3337437185</v>
      </c>
      <c r="J451" s="28">
        <f t="shared" si="942"/>
        <v>1475793.8025527946</v>
      </c>
      <c r="K451" s="28">
        <f t="shared" si="942"/>
        <v>1479897.5751012217</v>
      </c>
      <c r="L451" s="28">
        <f t="shared" si="942"/>
        <v>1483870.5345930173</v>
      </c>
      <c r="M451" s="28">
        <f t="shared" si="942"/>
        <v>1488462.6835141855</v>
      </c>
      <c r="N451" s="28">
        <f t="shared" si="942"/>
        <v>1492137.0872027685</v>
      </c>
      <c r="O451" s="28">
        <f t="shared" si="942"/>
        <v>1495657.2570083246</v>
      </c>
      <c r="P451" s="28">
        <f t="shared" si="942"/>
        <v>1507834.5954289443</v>
      </c>
      <c r="R451" s="31"/>
      <c r="S451" s="31"/>
      <c r="T451" s="31"/>
      <c r="V451" s="28">
        <f>SUM(V449:V450)</f>
        <v>43368.004264627656</v>
      </c>
      <c r="W451" s="28">
        <f>SUM(W449:W450)</f>
        <v>30704.311962422697</v>
      </c>
      <c r="X451" s="28">
        <f>SUM(X449:X450)</f>
        <v>-12663.692302204961</v>
      </c>
      <c r="Y451" s="32"/>
      <c r="Z451" s="28">
        <f>SUM(Z449:Z450)</f>
        <v>-12663.666974820357</v>
      </c>
      <c r="AA451" s="28">
        <f t="shared" ref="AA451" si="943">SUM(AA449:AA450)</f>
        <v>-6290.2885173865052</v>
      </c>
      <c r="AC451" s="27">
        <f t="shared" ref="AC451:AO451" si="944">SUBTOTAL(9,AC449:AC450)</f>
        <v>1507834.5954289443</v>
      </c>
      <c r="AD451" s="28">
        <f t="shared" si="944"/>
        <v>1511641.9594142805</v>
      </c>
      <c r="AE451" s="28">
        <f t="shared" si="944"/>
        <v>1515740.1980424563</v>
      </c>
      <c r="AF451" s="28">
        <f t="shared" si="944"/>
        <v>1521085.3365946105</v>
      </c>
      <c r="AG451" s="28">
        <f t="shared" si="944"/>
        <v>1525451.0801111714</v>
      </c>
      <c r="AH451" s="28">
        <f t="shared" si="944"/>
        <v>1529988.4552310694</v>
      </c>
      <c r="AI451" s="28">
        <f t="shared" si="944"/>
        <v>1543879.7824686526</v>
      </c>
      <c r="AJ451" s="28">
        <f t="shared" si="944"/>
        <v>1548166.9247822212</v>
      </c>
      <c r="AK451" s="28">
        <f t="shared" si="944"/>
        <v>1552313.1973645713</v>
      </c>
      <c r="AL451" s="28">
        <f t="shared" si="944"/>
        <v>1557224.9620095375</v>
      </c>
      <c r="AM451" s="28">
        <f t="shared" si="944"/>
        <v>1561051.7088764852</v>
      </c>
      <c r="AN451" s="28">
        <f t="shared" si="944"/>
        <v>1564709.9677161255</v>
      </c>
      <c r="AO451" s="28">
        <f t="shared" si="944"/>
        <v>1577942.0822516955</v>
      </c>
      <c r="AQ451" s="31"/>
      <c r="AR451" s="31"/>
      <c r="AS451" s="31"/>
      <c r="AU451" s="28">
        <f>SUM(AU449:AU450)</f>
        <v>45360.156893378706</v>
      </c>
      <c r="AV451" s="28">
        <f>SUM(AV449:AV450)</f>
        <v>32114.745226003222</v>
      </c>
      <c r="AW451" s="28">
        <f>SUM(AW449:AW450)</f>
        <v>-13245.411667375485</v>
      </c>
      <c r="AX451" s="32"/>
      <c r="AY451" s="28">
        <f>SUM(AY449:AY450)</f>
        <v>-13245.38517655215</v>
      </c>
      <c r="AZ451" s="28">
        <f t="shared" ref="AZ451" si="945">SUM(AZ449:AZ450)</f>
        <v>-19242.185236046265</v>
      </c>
      <c r="BA451" s="1"/>
      <c r="BB451" s="27">
        <f t="shared" ref="BB451:BN451" si="946">SUBTOTAL(9,BB449:BB450)</f>
        <v>1577942.0822516955</v>
      </c>
      <c r="BC451" s="28">
        <f t="shared" si="946"/>
        <v>1581919.0954044946</v>
      </c>
      <c r="BD451" s="28">
        <f t="shared" si="946"/>
        <v>1586213.0312965675</v>
      </c>
      <c r="BE451" s="28">
        <f t="shared" si="946"/>
        <v>1591820.0523214017</v>
      </c>
      <c r="BF451" s="28">
        <f t="shared" si="946"/>
        <v>1596403.8848926104</v>
      </c>
      <c r="BG451" s="28">
        <f t="shared" si="946"/>
        <v>1601169.7472148864</v>
      </c>
      <c r="BH451" s="28">
        <f t="shared" si="946"/>
        <v>1616717.4440297803</v>
      </c>
      <c r="BI451" s="28">
        <f t="shared" si="946"/>
        <v>1621216.8945791435</v>
      </c>
      <c r="BJ451" s="28">
        <f t="shared" si="946"/>
        <v>1625563.2134997973</v>
      </c>
      <c r="BK451" s="28">
        <f t="shared" si="946"/>
        <v>1630814.6768839573</v>
      </c>
      <c r="BL451" s="28">
        <f t="shared" si="946"/>
        <v>1634816.0875332125</v>
      </c>
      <c r="BM451" s="28">
        <f t="shared" si="946"/>
        <v>1638631.4059506394</v>
      </c>
      <c r="BN451" s="28">
        <f t="shared" si="946"/>
        <v>1654160.6751582224</v>
      </c>
      <c r="BP451" s="31"/>
      <c r="BQ451" s="31"/>
      <c r="BR451" s="31"/>
      <c r="BT451" s="28">
        <f>SUM(BT449:BT450)</f>
        <v>47485.939935011142</v>
      </c>
      <c r="BU451" s="28">
        <f>SUM(BU449:BU450)</f>
        <v>33619.788097619668</v>
      </c>
      <c r="BV451" s="28">
        <f>SUM(BV449:BV450)</f>
        <v>-13866.151837391471</v>
      </c>
      <c r="BW451" s="32"/>
      <c r="BX451" s="28">
        <f>SUM(BX449:BX450)</f>
        <v>-13866.151837391471</v>
      </c>
      <c r="BY451" s="28">
        <f t="shared" ref="BY451" si="947">SUM(BY449:BY450)</f>
        <v>-32794.757591090514</v>
      </c>
      <c r="BZ451" s="1"/>
    </row>
    <row r="452" spans="1:78" s="21" customFormat="1" x14ac:dyDescent="0.2">
      <c r="A452" s="21">
        <f t="shared" si="833"/>
        <v>446</v>
      </c>
      <c r="B452" s="53" t="s">
        <v>348</v>
      </c>
      <c r="C452" s="22"/>
      <c r="D452" s="24">
        <v>908467.36873614637</v>
      </c>
      <c r="E452" s="21">
        <v>910771.96657377901</v>
      </c>
      <c r="F452" s="21">
        <v>913246.38519254618</v>
      </c>
      <c r="G452" s="21">
        <v>916330.62097827904</v>
      </c>
      <c r="H452" s="21">
        <v>918961.96262913581</v>
      </c>
      <c r="I452" s="21">
        <v>921695.8802585426</v>
      </c>
      <c r="J452" s="21">
        <v>929750.0956082606</v>
      </c>
      <c r="K452" s="21">
        <v>932335.47231376963</v>
      </c>
      <c r="L452" s="21">
        <v>934838.43679360091</v>
      </c>
      <c r="M452" s="21">
        <v>937731.49061393691</v>
      </c>
      <c r="N452" s="21">
        <v>940046.36493774422</v>
      </c>
      <c r="O452" s="21">
        <v>942264.07191524457</v>
      </c>
      <c r="P452" s="21">
        <v>949935.79512023495</v>
      </c>
      <c r="R452" s="31">
        <f t="shared" ref="R452:T453" si="948">+R$449</f>
        <v>2.9520000000000001E-2</v>
      </c>
      <c r="S452" s="31">
        <f t="shared" si="948"/>
        <v>2.0899999999999998E-2</v>
      </c>
      <c r="T452" s="31">
        <f t="shared" si="948"/>
        <v>-8.6200000000000027E-3</v>
      </c>
      <c r="V452" s="21" cm="1">
        <f t="array" ref="V452">SUMPRODUCT(D452:O452*R452/12)</f>
        <v>27321.842686715427</v>
      </c>
      <c r="W452" s="21" cm="1">
        <f t="array" ref="W452">SUMPRODUCT(D452:O452*S452/12)</f>
        <v>19343.716536326301</v>
      </c>
      <c r="X452" s="21">
        <f>+W452-V452</f>
        <v>-7978.1261503891255</v>
      </c>
      <c r="Y452" s="32">
        <v>0.99999800000000005</v>
      </c>
      <c r="Z452" s="21">
        <f>+Y452*X452</f>
        <v>-7978.1101941368252</v>
      </c>
      <c r="AA452" s="21">
        <f>(D452*T452*12+E452*T452*11+F452*T452*10+G452*T452*9+H452*T452*8+I452*T452*7+J452*T452*6+K452*T452*5+L452*T452*4+M452*T452*3+N452*T452*2+O452*T452*1)/12/13*Y452</f>
        <v>-3962.8817659534971</v>
      </c>
      <c r="AC452" s="24">
        <v>949935.79512023495</v>
      </c>
      <c r="AD452" s="21">
        <v>952334.43443099665</v>
      </c>
      <c r="AE452" s="21">
        <v>954916.32476674742</v>
      </c>
      <c r="AF452" s="21">
        <v>958283.76205460459</v>
      </c>
      <c r="AG452" s="21">
        <v>961034.18047003797</v>
      </c>
      <c r="AH452" s="21">
        <v>963892.72679557372</v>
      </c>
      <c r="AI452" s="21">
        <v>972644.26295525115</v>
      </c>
      <c r="AJ452" s="21">
        <v>975345.16261279932</v>
      </c>
      <c r="AK452" s="21">
        <v>977957.3143396799</v>
      </c>
      <c r="AL452" s="21">
        <v>981051.72606600868</v>
      </c>
      <c r="AM452" s="21">
        <v>983462.57659218565</v>
      </c>
      <c r="AN452" s="21">
        <v>985767.27966115915</v>
      </c>
      <c r="AO452" s="21">
        <v>994103.51181856811</v>
      </c>
      <c r="AQ452" s="31">
        <f t="shared" ref="AQ452:AS453" si="949">+AQ$449</f>
        <v>2.9520000000000001E-2</v>
      </c>
      <c r="AR452" s="31">
        <f t="shared" si="949"/>
        <v>2.0899999999999998E-2</v>
      </c>
      <c r="AS452" s="31">
        <f t="shared" si="949"/>
        <v>-8.6200000000000027E-3</v>
      </c>
      <c r="AU452" s="21" cm="1">
        <f t="array" ref="AU452">SUMPRODUCT(AC452:AN452*AQ452/12)</f>
        <v>28576.898842828588</v>
      </c>
      <c r="AV452" s="21" cm="1">
        <f t="array" ref="AV452">SUMPRODUCT(AC452:AN452*AR452/12)</f>
        <v>20232.289492382028</v>
      </c>
      <c r="AW452" s="21">
        <f>+AV452-AU452</f>
        <v>-8344.6093504465607</v>
      </c>
      <c r="AX452" s="32">
        <v>0.99999800000000005</v>
      </c>
      <c r="AY452" s="21">
        <f>+AX452*AW452</f>
        <v>-8344.5926612278599</v>
      </c>
      <c r="AZ452" s="21">
        <f>(AC452*AS452*12+AD452*AS452*11+AE452*AS452*10+AF452*AS452*9+AG452*AS452*8+AH452*AS452*7+AI452*AS452*6+AJ452*AS452*5+AK452*AS452*4+AL452*AS452*3+AM452*AS452*2+AN452*AS452*1)/12/13*AX452+Z452</f>
        <v>-12122.576698709147</v>
      </c>
      <c r="BA452" s="1"/>
      <c r="BB452" s="24">
        <v>994103.51181856811</v>
      </c>
      <c r="BC452" s="21">
        <v>996609.03010483156</v>
      </c>
      <c r="BD452" s="21">
        <v>999314.2097168375</v>
      </c>
      <c r="BE452" s="21">
        <v>1002846.6329624831</v>
      </c>
      <c r="BF452" s="21">
        <v>1005734.4474823446</v>
      </c>
      <c r="BG452" s="21">
        <v>1008736.9407453784</v>
      </c>
      <c r="BH452" s="21">
        <v>1018531.9897387616</v>
      </c>
      <c r="BI452" s="21">
        <v>1021366.6435848604</v>
      </c>
      <c r="BJ452" s="21">
        <v>1024104.8245048723</v>
      </c>
      <c r="BK452" s="21">
        <v>1027413.2464368931</v>
      </c>
      <c r="BL452" s="21">
        <v>1029934.1351459239</v>
      </c>
      <c r="BM452" s="21">
        <v>1032337.7857489028</v>
      </c>
      <c r="BN452" s="21">
        <v>1042121.2253496802</v>
      </c>
      <c r="BP452" s="31">
        <f t="shared" ref="BP452:BR453" si="950">+BP$449</f>
        <v>2.9520000000000001E-2</v>
      </c>
      <c r="BQ452" s="31">
        <f t="shared" si="950"/>
        <v>2.0899999999999998E-2</v>
      </c>
      <c r="BR452" s="31">
        <f t="shared" si="950"/>
        <v>-8.6200000000000027E-3</v>
      </c>
      <c r="BT452" s="21" cm="1">
        <f t="array" ref="BT452">SUMPRODUCT(BB452:BM452*BP452/12)</f>
        <v>29916.142159057017</v>
      </c>
      <c r="BU452" s="21" cm="1">
        <f t="array" ref="BU452">SUMPRODUCT(BB452:BM452*BQ452/12)</f>
        <v>21180.466501500392</v>
      </c>
      <c r="BV452" s="21">
        <f>+BU452-BT452</f>
        <v>-8735.6756575566251</v>
      </c>
      <c r="BW452" s="32">
        <v>1</v>
      </c>
      <c r="BX452" s="21">
        <f>+BW452*BV452</f>
        <v>-8735.6756575566251</v>
      </c>
      <c r="BY452" s="21">
        <f>(BB452*BR452*12+BC452*BR452*11+BD452*BR452*10+BE452*BR452*9+BF452*BR452*8+BG452*BR452*7+BH452*BR452*6+BI452*BR452*5+BJ452*BR452*4+BK452*BR452*3+BL452*BR452*2+BM452*BR452*1)/12/13*BW452+AY452+Z452</f>
        <v>-20660.697282387031</v>
      </c>
      <c r="BZ452" s="1"/>
    </row>
    <row r="453" spans="1:78" s="21" customFormat="1" x14ac:dyDescent="0.2">
      <c r="A453" s="21">
        <f t="shared" si="833"/>
        <v>447</v>
      </c>
      <c r="B453" s="53" t="s">
        <v>349</v>
      </c>
      <c r="C453" s="22"/>
      <c r="D453" s="24">
        <v>533544.32767043507</v>
      </c>
      <c r="E453" s="21">
        <v>534897.82163856854</v>
      </c>
      <c r="F453" s="21">
        <v>536351.05162101926</v>
      </c>
      <c r="G453" s="21">
        <v>538162.42819359247</v>
      </c>
      <c r="H453" s="21">
        <v>539707.81932187348</v>
      </c>
      <c r="I453" s="21">
        <v>541313.45348517585</v>
      </c>
      <c r="J453" s="21">
        <v>546043.70694453397</v>
      </c>
      <c r="K453" s="21">
        <v>547562.10278745205</v>
      </c>
      <c r="L453" s="21">
        <v>549032.0977994164</v>
      </c>
      <c r="M453" s="21">
        <v>550731.19290024857</v>
      </c>
      <c r="N453" s="21">
        <v>552090.72226502432</v>
      </c>
      <c r="O453" s="21">
        <v>553393.18509308004</v>
      </c>
      <c r="P453" s="21">
        <v>557898.80030870938</v>
      </c>
      <c r="R453" s="51">
        <f t="shared" si="948"/>
        <v>2.9520000000000001E-2</v>
      </c>
      <c r="S453" s="51">
        <f t="shared" si="948"/>
        <v>2.0899999999999998E-2</v>
      </c>
      <c r="T453" s="51">
        <f t="shared" si="948"/>
        <v>-8.6200000000000027E-3</v>
      </c>
      <c r="V453" s="21" cm="1">
        <f t="array" ref="V453">SUMPRODUCT(D453:O453*R453/12)</f>
        <v>16046.161577912233</v>
      </c>
      <c r="W453" s="21" cm="1">
        <f t="array" ref="W453">SUMPRODUCT(D453:O453*S453/12)</f>
        <v>11360.595426096399</v>
      </c>
      <c r="X453" s="21">
        <f>+W453-V453</f>
        <v>-4685.566151815834</v>
      </c>
      <c r="Y453" s="52">
        <v>0.99999800000000005</v>
      </c>
      <c r="Z453" s="21">
        <f>+Y453*X453</f>
        <v>-4685.5567806835306</v>
      </c>
      <c r="AA453" s="21">
        <f>(D453*T453*12+E453*T453*11+F453*T453*10+G453*T453*9+H453*T453*8+I453*T453*7+J453*T453*6+K453*T453*5+L453*T453*4+M453*T453*3+N453*T453*2+O453*T453*1)/12/13*Y453</f>
        <v>-2327.4067514330072</v>
      </c>
      <c r="AC453" s="24">
        <v>557898.80030870938</v>
      </c>
      <c r="AD453" s="21">
        <v>559307.52498328383</v>
      </c>
      <c r="AE453" s="21">
        <v>560823.87327570887</v>
      </c>
      <c r="AF453" s="21">
        <v>562801.57454000588</v>
      </c>
      <c r="AG453" s="21">
        <v>564416.89964113338</v>
      </c>
      <c r="AH453" s="21">
        <v>566095.72843549564</v>
      </c>
      <c r="AI453" s="21">
        <v>571235.51951340144</v>
      </c>
      <c r="AJ453" s="21">
        <v>572821.76216942188</v>
      </c>
      <c r="AK453" s="21">
        <v>574355.88302489137</v>
      </c>
      <c r="AL453" s="21">
        <v>576173.23594352882</v>
      </c>
      <c r="AM453" s="21">
        <v>577589.13228429959</v>
      </c>
      <c r="AN453" s="21">
        <v>578942.68805496639</v>
      </c>
      <c r="AO453" s="21">
        <v>583838.57043312734</v>
      </c>
      <c r="AQ453" s="51">
        <f t="shared" si="949"/>
        <v>2.9520000000000001E-2</v>
      </c>
      <c r="AR453" s="51">
        <f t="shared" si="949"/>
        <v>2.0899999999999998E-2</v>
      </c>
      <c r="AS453" s="51">
        <f t="shared" si="949"/>
        <v>-8.6200000000000027E-3</v>
      </c>
      <c r="AU453" s="21" cm="1">
        <f t="array" ref="AU453">SUMPRODUCT(AC453:AN453*AQ453/12)</f>
        <v>16783.258050550121</v>
      </c>
      <c r="AV453" s="21" cm="1">
        <f t="array" ref="AV453">SUMPRODUCT(AC453:AN453*AR453/12)</f>
        <v>11882.455733621191</v>
      </c>
      <c r="AW453" s="21">
        <f>+AV453-AU453</f>
        <v>-4900.8023169289299</v>
      </c>
      <c r="AX453" s="52">
        <v>0.99999800000000005</v>
      </c>
      <c r="AY453" s="21">
        <f>+AX453*AW453</f>
        <v>-4900.7925153242959</v>
      </c>
      <c r="AZ453" s="21">
        <f>(AC453*AS453*12+AD453*AS453*11+AE453*AS453*10+AF453*AS453*9+AG453*AS453*8+AH453*AS453*7+AI453*AS453*6+AJ453*AS453*5+AK453*AS453*4+AL453*AS453*3+AM453*AS453*2+AN453*AS453*1)/12/13*AX453+Z453</f>
        <v>-7119.608537337117</v>
      </c>
      <c r="BA453" s="1"/>
      <c r="BB453" s="24">
        <v>583838.57043312734</v>
      </c>
      <c r="BC453" s="21">
        <v>585310.06529966299</v>
      </c>
      <c r="BD453" s="21">
        <v>586898.82157973002</v>
      </c>
      <c r="BE453" s="21">
        <v>588973.41935891856</v>
      </c>
      <c r="BF453" s="21">
        <v>590669.43741026579</v>
      </c>
      <c r="BG453" s="21">
        <v>592432.80646950798</v>
      </c>
      <c r="BH453" s="21">
        <v>598185.45429101877</v>
      </c>
      <c r="BI453" s="21">
        <v>599850.25099428312</v>
      </c>
      <c r="BJ453" s="21">
        <v>601458.38899492496</v>
      </c>
      <c r="BK453" s="21">
        <v>603401.43044706422</v>
      </c>
      <c r="BL453" s="21">
        <v>604881.95238728856</v>
      </c>
      <c r="BM453" s="21">
        <v>606293.62020173657</v>
      </c>
      <c r="BN453" s="21">
        <v>612039.44980854227</v>
      </c>
      <c r="BP453" s="51">
        <f t="shared" si="950"/>
        <v>2.9520000000000001E-2</v>
      </c>
      <c r="BQ453" s="51">
        <f t="shared" si="950"/>
        <v>2.0899999999999998E-2</v>
      </c>
      <c r="BR453" s="51">
        <f t="shared" si="950"/>
        <v>-8.6200000000000027E-3</v>
      </c>
      <c r="BT453" s="21" cm="1">
        <f t="array" ref="BT453">SUMPRODUCT(BB453:BM453*BP453/12)</f>
        <v>17569.797775954121</v>
      </c>
      <c r="BU453" s="21" cm="1">
        <f t="array" ref="BU453">SUMPRODUCT(BB453:BM453*BQ453/12)</f>
        <v>12439.321596119278</v>
      </c>
      <c r="BV453" s="21">
        <f>+BU453-BT453</f>
        <v>-5130.4761798348427</v>
      </c>
      <c r="BW453" s="52">
        <v>1</v>
      </c>
      <c r="BX453" s="21">
        <f>+BW453*BV453</f>
        <v>-5130.4761798348427</v>
      </c>
      <c r="BY453" s="21">
        <f>(BB453*BR453*12+BC453*BR453*11+BD453*BR453*10+BE453*BR453*9+BF453*BR453*8+BG453*BR453*7+BH453*BR453*6+BI453*BR453*5+BJ453*BR453*4+BK453*BR453*3+BL453*BR453*2+BM453*BR453*1)/12/13*BW453+AY453+Z453</f>
        <v>-12134.060308703491</v>
      </c>
      <c r="BZ453" s="1"/>
    </row>
    <row r="454" spans="1:78" s="21" customFormat="1" x14ac:dyDescent="0.2">
      <c r="A454" s="21">
        <f t="shared" si="833"/>
        <v>448</v>
      </c>
      <c r="C454" s="22"/>
      <c r="D454" s="24"/>
      <c r="R454" s="31"/>
      <c r="S454" s="31"/>
      <c r="T454" s="31"/>
      <c r="AC454" s="24"/>
      <c r="AQ454" s="31"/>
      <c r="AR454" s="31"/>
      <c r="AS454" s="31"/>
      <c r="BA454" s="1"/>
      <c r="BB454" s="24"/>
      <c r="BP454" s="31"/>
      <c r="BQ454" s="31"/>
      <c r="BR454" s="31"/>
      <c r="BY454" s="21">
        <f>(BB454*BR454*12+BC454*BR454*11+BD454*BR454*10+BE454*BR454*9+BF454*BR454*8+BG454*BR454*7+BH454*BR454*6+BI454*BR454*5+BJ454*BR454*4+BK454*BR454*3+BL454*BR454*2+BM454*BR454*1)/12/13*BW454+AY454+Z454</f>
        <v>0</v>
      </c>
      <c r="BZ454" s="1"/>
    </row>
    <row r="455" spans="1:78" s="21" customFormat="1" x14ac:dyDescent="0.2">
      <c r="A455" s="21">
        <f t="shared" ref="A455:A518" si="951">+A454+1</f>
        <v>449</v>
      </c>
      <c r="B455" s="38" t="s">
        <v>361</v>
      </c>
      <c r="C455" s="22"/>
      <c r="D455" s="24">
        <v>1327169.1395270429</v>
      </c>
      <c r="E455" s="21">
        <v>1330140.0163589609</v>
      </c>
      <c r="F455" s="21">
        <v>1333302.1274430151</v>
      </c>
      <c r="G455" s="21">
        <v>1338577.3441347207</v>
      </c>
      <c r="H455" s="21">
        <v>1343312.6498925211</v>
      </c>
      <c r="I455" s="21">
        <v>1348184.1298457491</v>
      </c>
      <c r="J455" s="21">
        <v>1359487.4464785331</v>
      </c>
      <c r="K455" s="21">
        <v>1364198.2371675109</v>
      </c>
      <c r="L455" s="21">
        <v>1368822.8275629962</v>
      </c>
      <c r="M455" s="21">
        <v>1400442.494691801</v>
      </c>
      <c r="N455" s="21">
        <v>1404798.6349128371</v>
      </c>
      <c r="O455" s="21">
        <v>1408060.8028051122</v>
      </c>
      <c r="P455" s="21">
        <v>1609514.66670822</v>
      </c>
      <c r="R455" s="30">
        <v>2.8899999999999995E-2</v>
      </c>
      <c r="S455" s="31">
        <v>3.1899999999999998E-2</v>
      </c>
      <c r="T455" s="31">
        <f t="shared" ref="T455" si="952">+S455-R455</f>
        <v>3.0000000000000027E-3</v>
      </c>
      <c r="V455" s="21" cm="1">
        <f t="array" ref="V455">SUMPRODUCT(D455:O455*R455/12)</f>
        <v>39319.644174060093</v>
      </c>
      <c r="W455" s="21" cm="1">
        <f t="array" ref="W455">SUMPRODUCT(D455:O455*S455/12)</f>
        <v>43401.268136765284</v>
      </c>
      <c r="X455" s="21">
        <f>+W455-V455</f>
        <v>4081.6239627051909</v>
      </c>
      <c r="Y455" s="32">
        <v>0.99999800000000005</v>
      </c>
      <c r="Z455" s="21">
        <f>+Y455*X455</f>
        <v>4081.6157994572659</v>
      </c>
      <c r="AA455" s="21">
        <f>(D455*T455*12+E455*T455*11+F455*T455*10+G455*T455*9+H455*T455*8+I455*T455*7+J455*T455*6+K455*T455*5+L455*T455*4+M455*T455*3+N455*T455*2+O455*T455*1)/12/13*Y455</f>
        <v>2019.1069245789042</v>
      </c>
      <c r="AC455" s="24">
        <v>1609514.66670822</v>
      </c>
      <c r="AD455" s="21">
        <v>1612596.1535388001</v>
      </c>
      <c r="AE455" s="21">
        <v>1615885.0690788319</v>
      </c>
      <c r="AF455" s="21">
        <v>1621448.8912926971</v>
      </c>
      <c r="AG455" s="21">
        <v>1626275.9175219741</v>
      </c>
      <c r="AH455" s="21">
        <v>1631245.6117596459</v>
      </c>
      <c r="AI455" s="21">
        <v>1643276.7728471032</v>
      </c>
      <c r="AJ455" s="21">
        <v>1648065.2366572141</v>
      </c>
      <c r="AK455" s="21">
        <v>1652760.3093513502</v>
      </c>
      <c r="AL455" s="21">
        <v>1658018.7082097649</v>
      </c>
      <c r="AM455" s="21">
        <v>1662431.0313078358</v>
      </c>
      <c r="AN455" s="21">
        <v>1665775.2705109508</v>
      </c>
      <c r="AO455" s="21">
        <v>1725401.644137644</v>
      </c>
      <c r="AQ455" s="30">
        <v>2.8899999999999995E-2</v>
      </c>
      <c r="AR455" s="31">
        <v>3.1899999999999998E-2</v>
      </c>
      <c r="AS455" s="31">
        <f t="shared" ref="AS455:AS456" si="953">+AR455-AQ455</f>
        <v>3.0000000000000027E-3</v>
      </c>
      <c r="AU455" s="21" cm="1">
        <f t="array" ref="AU455">SUMPRODUCT(AC455:AN455*AQ455/12)</f>
        <v>47317.232180072388</v>
      </c>
      <c r="AV455" s="21" cm="1">
        <f t="array" ref="AV455">SUMPRODUCT(AC455:AN455*AR455/12)</f>
        <v>52229.055589768497</v>
      </c>
      <c r="AW455" s="21">
        <f>+AV455-AU455</f>
        <v>4911.8234096961096</v>
      </c>
      <c r="AX455" s="32">
        <v>0.99999800000000005</v>
      </c>
      <c r="AY455" s="21">
        <f>+AX455*AW455</f>
        <v>4911.8135860492903</v>
      </c>
      <c r="AZ455" s="21">
        <f>(AC455*AS455*12+AD455*AS455*11+AE455*AS455*10+AF455*AS455*9+AG455*AS455*8+AH455*AS455*7+AI455*AS455*6+AJ455*AS455*5+AK455*AS455*4+AL455*AS455*3+AM455*AS455*2+AN455*AS455*1)/12/13*AX455+Z455</f>
        <v>6522.173851790466</v>
      </c>
      <c r="BA455" s="1"/>
      <c r="BB455" s="24">
        <v>1725401.644137644</v>
      </c>
      <c r="BC455" s="21">
        <v>1728572.4762213039</v>
      </c>
      <c r="BD455" s="21">
        <v>1731974.9649106869</v>
      </c>
      <c r="BE455" s="21">
        <v>1737637.1566735629</v>
      </c>
      <c r="BF455" s="21">
        <v>1742528.082488759</v>
      </c>
      <c r="BG455" s="21">
        <v>1747566.8124273701</v>
      </c>
      <c r="BH455" s="21">
        <v>1760749.172932147</v>
      </c>
      <c r="BI455" s="21">
        <v>1765587.2950313441</v>
      </c>
      <c r="BJ455" s="21">
        <v>1770314.954216724</v>
      </c>
      <c r="BK455" s="21">
        <v>1775709.0808389781</v>
      </c>
      <c r="BL455" s="21">
        <v>1780134.9049267899</v>
      </c>
      <c r="BM455" s="21">
        <v>1783508.6457372711</v>
      </c>
      <c r="BN455" s="21">
        <v>1804471.5092491801</v>
      </c>
      <c r="BP455" s="30">
        <v>2.8899999999999995E-2</v>
      </c>
      <c r="BQ455" s="31">
        <v>3.1899999999999998E-2</v>
      </c>
      <c r="BR455" s="31">
        <f t="shared" ref="BR455:BR456" si="954">+BQ455-BP455</f>
        <v>3.0000000000000027E-3</v>
      </c>
      <c r="BT455" s="21" cm="1">
        <f t="array" ref="BT455">SUMPRODUCT(BB455:BM455*BP455/12)</f>
        <v>50694.658500556718</v>
      </c>
      <c r="BU455" s="21" cm="1">
        <f t="array" ref="BU455">SUMPRODUCT(BB455:BM455*BQ455/12)</f>
        <v>55957.079798192361</v>
      </c>
      <c r="BV455" s="21">
        <f>+BU455-BT455</f>
        <v>5262.421297635643</v>
      </c>
      <c r="BW455" s="32">
        <v>1</v>
      </c>
      <c r="BX455" s="21">
        <f>+BW455*BV455</f>
        <v>5262.421297635643</v>
      </c>
      <c r="BY455" s="21">
        <f>(BB455*BR455*12+BC455*BR455*11+BD455*BR455*10+BE455*BR455*9+BF455*BR455*8+BG455*BR455*7+BH455*BR455*6+BI455*BR455*5+BJ455*BR455*4+BK455*BR455*3+BL455*BR455*2+BM455*BR455*1)/12/13*BW455+AY455+Z455</f>
        <v>11608.7253547735</v>
      </c>
      <c r="BZ455" s="1"/>
    </row>
    <row r="456" spans="1:78" s="21" customFormat="1" x14ac:dyDescent="0.2">
      <c r="A456" s="21">
        <f t="shared" si="951"/>
        <v>450</v>
      </c>
      <c r="B456" s="38" t="s">
        <v>362</v>
      </c>
      <c r="C456" s="22"/>
      <c r="D456" s="24">
        <v>-212882.20245946813</v>
      </c>
      <c r="E456" s="21">
        <v>-213123.82065842368</v>
      </c>
      <c r="F456" s="21">
        <v>-213351.09077624464</v>
      </c>
      <c r="G456" s="21">
        <v>-215183.50886414497</v>
      </c>
      <c r="H456" s="21">
        <v>-217019.45385593659</v>
      </c>
      <c r="I456" s="21">
        <v>-218870.7322027396</v>
      </c>
      <c r="J456" s="21">
        <v>-220718.91564159823</v>
      </c>
      <c r="K456" s="21">
        <v>-222579.50515815156</v>
      </c>
      <c r="L456" s="21">
        <v>-224454.72740378702</v>
      </c>
      <c r="M456" s="21">
        <v>-257139.96362464578</v>
      </c>
      <c r="N456" s="21">
        <v>-258965.29019721024</v>
      </c>
      <c r="O456" s="21">
        <v>-259655.32731632216</v>
      </c>
      <c r="P456" s="21">
        <v>-454597.38287511305</v>
      </c>
      <c r="R456" s="30">
        <v>2.8899999999999995E-2</v>
      </c>
      <c r="S456" s="31">
        <v>3.1899999999999998E-2</v>
      </c>
      <c r="T456" s="31">
        <f>+S456-R456</f>
        <v>3.0000000000000027E-3</v>
      </c>
      <c r="V456" s="21" cm="1">
        <f t="array" ref="V456">SUMPRODUCT(D456:O456*R456/12)</f>
        <v>-6584.2497627321354</v>
      </c>
      <c r="W456" s="21" cm="1">
        <f t="array" ref="W456">SUMPRODUCT(D456:O456*S456/12)</f>
        <v>-7267.7358972718039</v>
      </c>
      <c r="X456" s="21">
        <f>+W456-V456</f>
        <v>-683.48613453966846</v>
      </c>
      <c r="Y456" s="32">
        <v>0.99999800000000005</v>
      </c>
      <c r="Z456" s="21">
        <f>+Y456*X456</f>
        <v>-683.48476756739944</v>
      </c>
      <c r="AA456" s="21">
        <f>(D456*T456*12+E456*T456*11+F456*T456*10+G456*T456*9+H456*T456*8+I456*T456*7+J456*T456*6+K456*T456*5+L456*T456*4+M456*T456*3+N456*T456*2+O456*T456*1)/12/13*Y456</f>
        <v>-329.25698433861595</v>
      </c>
      <c r="AC456" s="24">
        <v>-454597.38287511305</v>
      </c>
      <c r="AD456" s="21">
        <v>-454836.5260449893</v>
      </c>
      <c r="AE456" s="21">
        <v>-455061.43001792813</v>
      </c>
      <c r="AF456" s="21">
        <v>-456834.72141649772</v>
      </c>
      <c r="AG456" s="21">
        <v>-458611.3936665724</v>
      </c>
      <c r="AH456" s="21">
        <v>-460403.21103624272</v>
      </c>
      <c r="AI456" s="21">
        <v>-462191.01772201579</v>
      </c>
      <c r="AJ456" s="21">
        <v>-463991.85100249236</v>
      </c>
      <c r="AK456" s="21">
        <v>-465807.7870165304</v>
      </c>
      <c r="AL456" s="21">
        <v>-467606.50304371206</v>
      </c>
      <c r="AM456" s="21">
        <v>-469374.33026872732</v>
      </c>
      <c r="AN456" s="21">
        <v>-470049.43963636772</v>
      </c>
      <c r="AO456" s="21">
        <v>-524246.61282953847</v>
      </c>
      <c r="AQ456" s="30">
        <v>2.8899999999999995E-2</v>
      </c>
      <c r="AR456" s="31">
        <v>3.1899999999999998E-2</v>
      </c>
      <c r="AS456" s="31">
        <f t="shared" si="953"/>
        <v>3.0000000000000027E-3</v>
      </c>
      <c r="AU456" s="21" cm="1">
        <f t="array" ref="AU456">SUMPRODUCT(AC456:AN456*AQ456/12)</f>
        <v>-13340.638804941147</v>
      </c>
      <c r="AV456" s="21" cm="1">
        <f t="array" ref="AV456">SUMPRODUCT(AC456:AN456*AR456/12)</f>
        <v>-14725.48020337794</v>
      </c>
      <c r="AW456" s="21">
        <f>+AV456-AU456</f>
        <v>-1384.8413984367926</v>
      </c>
      <c r="AX456" s="32">
        <v>0.99999800000000005</v>
      </c>
      <c r="AY456" s="21">
        <f>+AX456*AW456</f>
        <v>-1384.8386287539959</v>
      </c>
      <c r="AZ456" s="21">
        <f>(AC456*AS456*12+AD456*AS456*11+AE456*AS456*10+AF456*AS456*9+AG456*AS456*8+AH456*AS456*7+AI456*AS456*6+AJ456*AS456*5+AK456*AS456*4+AL456*AS456*3+AM456*AS456*2+AN456*AS456*1)/12/13*AX456+Z456</f>
        <v>-1371.5634860077093</v>
      </c>
      <c r="BA456" s="1"/>
      <c r="BB456" s="24">
        <v>-524246.61282953847</v>
      </c>
      <c r="BC456" s="21">
        <v>-524440.70886761684</v>
      </c>
      <c r="BD456" s="21">
        <v>-524625.85556922213</v>
      </c>
      <c r="BE456" s="21">
        <v>-526283.67396048817</v>
      </c>
      <c r="BF456" s="21">
        <v>-527943.25398855447</v>
      </c>
      <c r="BG456" s="21">
        <v>-529614.82317337359</v>
      </c>
      <c r="BH456" s="21">
        <v>-531286.78259395377</v>
      </c>
      <c r="BI456" s="21">
        <v>-532959.05417252728</v>
      </c>
      <c r="BJ456" s="21">
        <v>-534637.35674847697</v>
      </c>
      <c r="BK456" s="21">
        <v>-536295.72867197567</v>
      </c>
      <c r="BL456" s="21">
        <v>-537926.02136855549</v>
      </c>
      <c r="BM456" s="21">
        <v>-538497.62237725535</v>
      </c>
      <c r="BN456" s="21">
        <v>-539100.77306451753</v>
      </c>
      <c r="BP456" s="30">
        <v>2.8899999999999995E-2</v>
      </c>
      <c r="BQ456" s="31">
        <v>3.1899999999999998E-2</v>
      </c>
      <c r="BR456" s="31">
        <f t="shared" si="954"/>
        <v>3.0000000000000027E-3</v>
      </c>
      <c r="BT456" s="21" cm="1">
        <f t="array" ref="BT456">SUMPRODUCT(BB456:BM456*BP456/12)</f>
        <v>-15338.090965491037</v>
      </c>
      <c r="BU456" s="21" cm="1">
        <f t="array" ref="BU456">SUMPRODUCT(BB456:BM456*BQ456/12)</f>
        <v>-16930.280339071422</v>
      </c>
      <c r="BV456" s="21">
        <f>+BU456-BT456</f>
        <v>-1592.1893735803842</v>
      </c>
      <c r="BW456" s="32">
        <v>1</v>
      </c>
      <c r="BX456" s="21">
        <f>+BW456*BV456</f>
        <v>-1592.1893735803842</v>
      </c>
      <c r="BY456" s="21">
        <f>(BB456*BR456*12+BC456*BR456*11+BD456*BR456*10+BE456*BR456*9+BF456*BR456*8+BG456*BR456*7+BH456*BR456*6+BI456*BR456*5+BJ456*BR456*4+BK456*BR456*3+BL456*BR456*2+BM456*BR456*1)/12/13*BW456+AY456+Z456</f>
        <v>-2860.395911927309</v>
      </c>
      <c r="BZ456" s="1"/>
    </row>
    <row r="457" spans="1:78" s="21" customFormat="1" x14ac:dyDescent="0.2">
      <c r="A457" s="21">
        <f t="shared" si="951"/>
        <v>451</v>
      </c>
      <c r="B457" s="1" t="s">
        <v>363</v>
      </c>
      <c r="C457" s="22"/>
      <c r="D457" s="27">
        <f>SUBTOTAL(9,D455:D456)</f>
        <v>1114286.9370675748</v>
      </c>
      <c r="E457" s="28">
        <f t="shared" ref="E457:P457" si="955">SUBTOTAL(9,E455:E456)</f>
        <v>1117016.1957005372</v>
      </c>
      <c r="F457" s="28">
        <f t="shared" si="955"/>
        <v>1119951.0366667705</v>
      </c>
      <c r="G457" s="28">
        <f t="shared" si="955"/>
        <v>1123393.8352705757</v>
      </c>
      <c r="H457" s="28">
        <f t="shared" si="955"/>
        <v>1126293.1960365844</v>
      </c>
      <c r="I457" s="28">
        <f t="shared" si="955"/>
        <v>1129313.3976430094</v>
      </c>
      <c r="J457" s="28">
        <f t="shared" si="955"/>
        <v>1138768.5308369349</v>
      </c>
      <c r="K457" s="28">
        <f t="shared" si="955"/>
        <v>1141618.7320093594</v>
      </c>
      <c r="L457" s="28">
        <f t="shared" si="955"/>
        <v>1144368.1001592092</v>
      </c>
      <c r="M457" s="28">
        <f t="shared" si="955"/>
        <v>1143302.5310671553</v>
      </c>
      <c r="N457" s="28">
        <f t="shared" si="955"/>
        <v>1145833.3447156269</v>
      </c>
      <c r="O457" s="28">
        <f t="shared" si="955"/>
        <v>1148405.4754887901</v>
      </c>
      <c r="P457" s="28">
        <f t="shared" si="955"/>
        <v>1154917.283833107</v>
      </c>
      <c r="R457" s="31"/>
      <c r="S457" s="31"/>
      <c r="T457" s="31"/>
      <c r="V457" s="28">
        <f>SUBTOTAL(9,V455:V456)</f>
        <v>32735.394411327958</v>
      </c>
      <c r="W457" s="28">
        <f>SUBTOTAL(9,W455:W456)</f>
        <v>36133.532239493477</v>
      </c>
      <c r="X457" s="28">
        <f>SUBTOTAL(9,X455:X456)</f>
        <v>3398.1378281655225</v>
      </c>
      <c r="Y457" s="32"/>
      <c r="Z457" s="28">
        <f t="shared" ref="Z457:AA457" si="956">SUBTOTAL(9,Z455:Z456)</f>
        <v>3398.1310318898663</v>
      </c>
      <c r="AA457" s="28">
        <f t="shared" si="956"/>
        <v>1689.8499402402883</v>
      </c>
      <c r="AC457" s="27">
        <f>SUBTOTAL(9,AC455:AC456)</f>
        <v>1154917.283833107</v>
      </c>
      <c r="AD457" s="28">
        <f t="shared" ref="AD457:AO457" si="957">SUBTOTAL(9,AD455:AD456)</f>
        <v>1157759.6274938108</v>
      </c>
      <c r="AE457" s="28">
        <f t="shared" si="957"/>
        <v>1160823.6390609038</v>
      </c>
      <c r="AF457" s="28">
        <f t="shared" si="957"/>
        <v>1164614.1698761992</v>
      </c>
      <c r="AG457" s="28">
        <f t="shared" si="957"/>
        <v>1167664.5238554017</v>
      </c>
      <c r="AH457" s="28">
        <f t="shared" si="957"/>
        <v>1170842.4007234031</v>
      </c>
      <c r="AI457" s="28">
        <f t="shared" si="957"/>
        <v>1181085.7551250875</v>
      </c>
      <c r="AJ457" s="28">
        <f t="shared" si="957"/>
        <v>1184073.3856547219</v>
      </c>
      <c r="AK457" s="28">
        <f t="shared" si="957"/>
        <v>1186952.5223348197</v>
      </c>
      <c r="AL457" s="28">
        <f t="shared" si="957"/>
        <v>1190412.2051660528</v>
      </c>
      <c r="AM457" s="28">
        <f t="shared" si="957"/>
        <v>1193056.7010391084</v>
      </c>
      <c r="AN457" s="28">
        <f t="shared" si="957"/>
        <v>1195725.8308745832</v>
      </c>
      <c r="AO457" s="28">
        <f t="shared" si="957"/>
        <v>1201155.0313081054</v>
      </c>
      <c r="AQ457" s="31"/>
      <c r="AR457" s="31"/>
      <c r="AS457" s="31"/>
      <c r="AU457" s="28">
        <f>SUBTOTAL(9,AU455:AU456)</f>
        <v>33976.59337513124</v>
      </c>
      <c r="AV457" s="28">
        <f>SUBTOTAL(9,AV455:AV456)</f>
        <v>37503.575386390556</v>
      </c>
      <c r="AW457" s="28">
        <f>SUBTOTAL(9,AW455:AW456)</f>
        <v>3526.982011259317</v>
      </c>
      <c r="AX457" s="32"/>
      <c r="AY457" s="28">
        <f t="shared" ref="AY457:AZ457" si="958">SUBTOTAL(9,AY455:AY456)</f>
        <v>3526.9749572952942</v>
      </c>
      <c r="AZ457" s="28">
        <f t="shared" si="958"/>
        <v>5150.6103657827571</v>
      </c>
      <c r="BA457" s="1"/>
      <c r="BB457" s="27">
        <f>SUBTOTAL(9,BB455:BB456)</f>
        <v>1201155.0313081054</v>
      </c>
      <c r="BC457" s="28">
        <f t="shared" ref="BC457:BN457" si="959">SUBTOTAL(9,BC455:BC456)</f>
        <v>1204131.767353687</v>
      </c>
      <c r="BD457" s="28">
        <f t="shared" si="959"/>
        <v>1207349.1093414649</v>
      </c>
      <c r="BE457" s="28">
        <f t="shared" si="959"/>
        <v>1211353.4827130749</v>
      </c>
      <c r="BF457" s="28">
        <f t="shared" si="959"/>
        <v>1214584.8285002045</v>
      </c>
      <c r="BG457" s="28">
        <f t="shared" si="959"/>
        <v>1217951.9892539964</v>
      </c>
      <c r="BH457" s="28">
        <f t="shared" si="959"/>
        <v>1229462.3903381932</v>
      </c>
      <c r="BI457" s="28">
        <f t="shared" si="959"/>
        <v>1232628.2408588168</v>
      </c>
      <c r="BJ457" s="28">
        <f t="shared" si="959"/>
        <v>1235677.5974682472</v>
      </c>
      <c r="BK457" s="28">
        <f t="shared" si="959"/>
        <v>1239413.3521670024</v>
      </c>
      <c r="BL457" s="28">
        <f t="shared" si="959"/>
        <v>1242208.8835582344</v>
      </c>
      <c r="BM457" s="28">
        <f t="shared" si="959"/>
        <v>1245011.0233600158</v>
      </c>
      <c r="BN457" s="28">
        <f t="shared" si="959"/>
        <v>1265370.7361846627</v>
      </c>
      <c r="BP457" s="31"/>
      <c r="BQ457" s="31"/>
      <c r="BR457" s="31"/>
      <c r="BT457" s="28">
        <f>SUBTOTAL(9,BT455:BT456)</f>
        <v>35356.567535065682</v>
      </c>
      <c r="BU457" s="28">
        <f>SUBTOTAL(9,BU455:BU456)</f>
        <v>39026.799459120943</v>
      </c>
      <c r="BV457" s="28">
        <f>SUBTOTAL(9,BV455:BV456)</f>
        <v>3670.2319240552588</v>
      </c>
      <c r="BW457" s="32"/>
      <c r="BX457" s="28">
        <f t="shared" ref="BX457:BY457" si="960">SUBTOTAL(9,BX455:BX456)</f>
        <v>3670.2319240552588</v>
      </c>
      <c r="BY457" s="28">
        <f t="shared" si="960"/>
        <v>8748.3294428461904</v>
      </c>
      <c r="BZ457" s="1"/>
    </row>
    <row r="458" spans="1:78" s="21" customFormat="1" x14ac:dyDescent="0.2">
      <c r="A458" s="21">
        <f t="shared" si="951"/>
        <v>452</v>
      </c>
      <c r="C458" s="22"/>
      <c r="D458" s="24"/>
      <c r="R458" s="31"/>
      <c r="S458" s="31"/>
      <c r="T458" s="31"/>
      <c r="AC458" s="24"/>
      <c r="AQ458" s="31"/>
      <c r="AR458" s="31"/>
      <c r="AS458" s="31"/>
      <c r="BA458" s="1"/>
      <c r="BB458" s="24"/>
      <c r="BP458" s="31"/>
      <c r="BQ458" s="31"/>
      <c r="BR458" s="31"/>
      <c r="BZ458" s="1"/>
    </row>
    <row r="459" spans="1:78" s="21" customFormat="1" x14ac:dyDescent="0.2">
      <c r="A459" s="21">
        <f t="shared" si="951"/>
        <v>453</v>
      </c>
      <c r="B459" s="38" t="s">
        <v>364</v>
      </c>
      <c r="C459" s="22"/>
      <c r="D459" s="24">
        <v>503895.43095374561</v>
      </c>
      <c r="E459" s="21">
        <v>504980.96304783749</v>
      </c>
      <c r="F459" s="21">
        <v>506045.02506878419</v>
      </c>
      <c r="G459" s="21">
        <v>507107.4646425423</v>
      </c>
      <c r="H459" s="21">
        <v>508164.96453584172</v>
      </c>
      <c r="I459" s="21">
        <v>509250.305317536</v>
      </c>
      <c r="J459" s="21">
        <v>510792.85585629474</v>
      </c>
      <c r="K459" s="21">
        <v>511846.05419284099</v>
      </c>
      <c r="L459" s="21">
        <v>512906.431670419</v>
      </c>
      <c r="M459" s="21">
        <v>513965.4214021698</v>
      </c>
      <c r="N459" s="21">
        <v>515023.05164576898</v>
      </c>
      <c r="O459" s="21">
        <v>516113.19796530221</v>
      </c>
      <c r="P459" s="21">
        <v>517655.91332294559</v>
      </c>
      <c r="R459" s="30">
        <v>2.2317142857142858E-2</v>
      </c>
      <c r="S459" s="31">
        <v>3.4000000000000002E-2</v>
      </c>
      <c r="T459" s="31">
        <f t="shared" ref="T459" si="961">+S459-R459</f>
        <v>1.1682857142857144E-2</v>
      </c>
      <c r="V459" s="21" cm="1">
        <f t="array" ref="V459">SUMPRODUCT(D459:O459*R459/12)</f>
        <v>11381.912404752891</v>
      </c>
      <c r="W459" s="21" cm="1">
        <f t="array" ref="W459">SUMPRODUCT(D459:O459*S459/12)</f>
        <v>17340.258304514071</v>
      </c>
      <c r="X459" s="21">
        <f>+W459-V459</f>
        <v>5958.3458997611797</v>
      </c>
      <c r="Y459" s="32">
        <v>0.99999800000000005</v>
      </c>
      <c r="Z459" s="21">
        <f>+Y459*X459</f>
        <v>5958.3339830693803</v>
      </c>
      <c r="AA459" s="21">
        <f>(D459*T459*12+E459*T459*11+F459*T459*10+G459*T459*9+H459*T459*8+I459*T459*7+J459*T459*6+K459*T459*5+L459*T459*4+M459*T459*3+N459*T459*2+O459*T459*1)/12/13*Y459</f>
        <v>2967.1172844435282</v>
      </c>
      <c r="AC459" s="24">
        <v>517655.91332294559</v>
      </c>
      <c r="AD459" s="21">
        <v>518768.58415224875</v>
      </c>
      <c r="AE459" s="21">
        <v>519859.24814801663</v>
      </c>
      <c r="AF459" s="21">
        <v>520948.24913477042</v>
      </c>
      <c r="AG459" s="21">
        <v>522032.18694708298</v>
      </c>
      <c r="AH459" s="21">
        <v>523144.66168110317</v>
      </c>
      <c r="AI459" s="21">
        <v>524725.77659842768</v>
      </c>
      <c r="AJ459" s="21">
        <v>525805.30531335308</v>
      </c>
      <c r="AK459" s="21">
        <v>526892.19265069952</v>
      </c>
      <c r="AL459" s="21">
        <v>527977.65754801873</v>
      </c>
      <c r="AM459" s="21">
        <v>529061.72896944138</v>
      </c>
      <c r="AN459" s="21">
        <v>530179.12938166223</v>
      </c>
      <c r="AO459" s="21">
        <v>531760.41323594563</v>
      </c>
      <c r="AQ459" s="30">
        <v>2.2317142857142858E-2</v>
      </c>
      <c r="AR459" s="31">
        <v>3.4000000000000002E-2</v>
      </c>
      <c r="AS459" s="31">
        <f t="shared" ref="AS459:AS460" si="962">+AR459-AQ459</f>
        <v>1.1682857142857144E-2</v>
      </c>
      <c r="AU459" s="21" cm="1">
        <f t="array" ref="AU459">SUMPRODUCT(AC459:AN459*AQ459/12)</f>
        <v>11692.41726213927</v>
      </c>
      <c r="AV459" s="21" cm="1">
        <f t="array" ref="AV459">SUMPRODUCT(AC459:AN459*AR459/12)</f>
        <v>17813.310129235349</v>
      </c>
      <c r="AW459" s="21">
        <f>+AV459-AU459</f>
        <v>6120.8928670960795</v>
      </c>
      <c r="AX459" s="32">
        <v>0.99999800000000005</v>
      </c>
      <c r="AY459" s="21">
        <f>+AX459*AW459</f>
        <v>6120.8806253103457</v>
      </c>
      <c r="AZ459" s="21">
        <f>(AC459*AS459*12+AD459*AS459*11+AE459*AS459*10+AF459*AS459*9+AG459*AS459*8+AH459*AS459*7+AI459*AS459*6+AJ459*AS459*5+AK459*AS459*4+AL459*AS459*3+AM459*AS459*2+AN459*AS459*1)/12/13*AX459+Z459</f>
        <v>9006.423341151256</v>
      </c>
      <c r="BA459" s="1"/>
      <c r="BB459" s="24">
        <v>531760.41323594563</v>
      </c>
      <c r="BC459" s="21">
        <v>532900.90041953383</v>
      </c>
      <c r="BD459" s="21">
        <v>534018.83060698351</v>
      </c>
      <c r="BE459" s="21">
        <v>535135.05621081765</v>
      </c>
      <c r="BF459" s="21">
        <v>536246.09206274373</v>
      </c>
      <c r="BG459" s="21">
        <v>537386.37824873975</v>
      </c>
      <c r="BH459" s="21">
        <v>539007.02044721995</v>
      </c>
      <c r="BI459" s="21">
        <v>540113.5369759755</v>
      </c>
      <c r="BJ459" s="21">
        <v>541227.59608995705</v>
      </c>
      <c r="BK459" s="21">
        <v>542340.1972034442</v>
      </c>
      <c r="BL459" s="21">
        <v>543451.37000465719</v>
      </c>
      <c r="BM459" s="21">
        <v>544596.70500896568</v>
      </c>
      <c r="BN459" s="21">
        <v>546217.52037314558</v>
      </c>
      <c r="BP459" s="30">
        <v>2.2317142857142858E-2</v>
      </c>
      <c r="BQ459" s="31">
        <v>3.4000000000000002E-2</v>
      </c>
      <c r="BR459" s="31">
        <f t="shared" ref="BR459:BR460" si="963">+BQ459-BP459</f>
        <v>1.1682857142857144E-2</v>
      </c>
      <c r="BT459" s="21" cm="1">
        <f t="array" ref="BT459">SUMPRODUCT(BB459:BM459*BP459/12)</f>
        <v>12010.684756637747</v>
      </c>
      <c r="BU459" s="21" cm="1">
        <f t="array" ref="BU459">SUMPRODUCT(BB459:BM459*BQ459/12)</f>
        <v>18298.188273459124</v>
      </c>
      <c r="BV459" s="21">
        <f>+BU459-BT459</f>
        <v>6287.5035168213763</v>
      </c>
      <c r="BW459" s="32">
        <v>1</v>
      </c>
      <c r="BX459" s="21">
        <f>+BW459*BV459</f>
        <v>6287.5035168213763</v>
      </c>
      <c r="BY459" s="21">
        <f>(BB459*BR459*12+BC459*BR459*11+BD459*BR459*10+BE459*BR459*9+BF459*BR459*8+BG459*BR459*7+BH459*BR459*6+BI459*BR459*5+BJ459*BR459*4+BK459*BR459*3+BL459*BR459*2+BM459*BR459*1)/12/13*BW459+AY459+Z459</f>
        <v>15210.306617655977</v>
      </c>
      <c r="BZ459" s="1"/>
    </row>
    <row r="460" spans="1:78" s="21" customFormat="1" x14ac:dyDescent="0.2">
      <c r="A460" s="21">
        <f t="shared" si="951"/>
        <v>454</v>
      </c>
      <c r="B460" s="38" t="s">
        <v>365</v>
      </c>
      <c r="C460" s="22"/>
      <c r="D460" s="24">
        <v>-595.62000999999998</v>
      </c>
      <c r="E460" s="21">
        <v>-595.62000999999998</v>
      </c>
      <c r="F460" s="21">
        <v>-595.62000999999998</v>
      </c>
      <c r="G460" s="21">
        <v>-595.62000999999998</v>
      </c>
      <c r="H460" s="21">
        <v>-595.62000999999998</v>
      </c>
      <c r="I460" s="21">
        <v>-595.62000999999998</v>
      </c>
      <c r="J460" s="21">
        <v>-595.62000999999998</v>
      </c>
      <c r="K460" s="21">
        <v>-595.62000999999998</v>
      </c>
      <c r="L460" s="21">
        <v>-595.62000999999998</v>
      </c>
      <c r="M460" s="21">
        <v>-595.62000999999998</v>
      </c>
      <c r="N460" s="21">
        <v>-595.62000999999998</v>
      </c>
      <c r="O460" s="21">
        <v>-595.62000999999998</v>
      </c>
      <c r="P460" s="21">
        <v>-595.62000999999998</v>
      </c>
      <c r="R460" s="30">
        <v>2.2317142857142858E-2</v>
      </c>
      <c r="S460" s="31">
        <v>3.4000000000000002E-2</v>
      </c>
      <c r="T460" s="31">
        <f>+S460-R460</f>
        <v>1.1682857142857144E-2</v>
      </c>
      <c r="V460" s="21" cm="1">
        <f t="array" ref="V460">SUMPRODUCT(D460:O460*R460/12)</f>
        <v>-13.292536851742858</v>
      </c>
      <c r="W460" s="21" cm="1">
        <f t="array" ref="W460">SUMPRODUCT(D460:O460*S460/12)</f>
        <v>-20.251080340000001</v>
      </c>
      <c r="X460" s="21">
        <f>+W460-V460</f>
        <v>-6.9585434882571437</v>
      </c>
      <c r="Y460" s="32">
        <v>0.99999800000000005</v>
      </c>
      <c r="Z460" s="21">
        <f>+Y460*X460</f>
        <v>-6.9585295711701676</v>
      </c>
      <c r="AA460" s="21">
        <f>(D460*T460*12+E460*T460*11+F460*T460*10+G460*T460*9+H460*T460*8+I460*T460*7+J460*T460*6+K460*T460*5+L460*T460*4+M460*T460*3+N460*T460*2+O460*T460*1)/12/13*Y460</f>
        <v>-3.4792647855850842</v>
      </c>
      <c r="AC460" s="24">
        <v>-595.62000999999998</v>
      </c>
      <c r="AD460" s="21">
        <v>-595.62000999999998</v>
      </c>
      <c r="AE460" s="21">
        <v>-595.62000999999998</v>
      </c>
      <c r="AF460" s="21">
        <v>-595.62000999999998</v>
      </c>
      <c r="AG460" s="21">
        <v>-595.62000999999998</v>
      </c>
      <c r="AH460" s="21">
        <v>-595.62000999999998</v>
      </c>
      <c r="AI460" s="21">
        <v>-595.62000999999998</v>
      </c>
      <c r="AJ460" s="21">
        <v>-595.62000999999998</v>
      </c>
      <c r="AK460" s="21">
        <v>-595.62000999999998</v>
      </c>
      <c r="AL460" s="21">
        <v>-595.62000999999998</v>
      </c>
      <c r="AM460" s="21">
        <v>-595.62000999999998</v>
      </c>
      <c r="AN460" s="21">
        <v>-595.62000999999998</v>
      </c>
      <c r="AO460" s="21">
        <v>-595.62000999999998</v>
      </c>
      <c r="AQ460" s="30">
        <v>2.2317142857142858E-2</v>
      </c>
      <c r="AR460" s="31">
        <v>3.4000000000000002E-2</v>
      </c>
      <c r="AS460" s="31">
        <f t="shared" si="962"/>
        <v>1.1682857142857144E-2</v>
      </c>
      <c r="AU460" s="21" cm="1">
        <f t="array" ref="AU460">SUMPRODUCT(AC460:AN460*AQ460/12)</f>
        <v>-13.292536851742858</v>
      </c>
      <c r="AV460" s="21" cm="1">
        <f t="array" ref="AV460">SUMPRODUCT(AC460:AN460*AR460/12)</f>
        <v>-20.251080340000001</v>
      </c>
      <c r="AW460" s="21">
        <f>+AV460-AU460</f>
        <v>-6.9585434882571437</v>
      </c>
      <c r="AX460" s="32">
        <v>0.99999800000000005</v>
      </c>
      <c r="AY460" s="21">
        <f>+AX460*AW460</f>
        <v>-6.9585295711701676</v>
      </c>
      <c r="AZ460" s="21">
        <f>(AC460*AS460*12+AD460*AS460*11+AE460*AS460*10+AF460*AS460*9+AG460*AS460*8+AH460*AS460*7+AI460*AS460*6+AJ460*AS460*5+AK460*AS460*4+AL460*AS460*3+AM460*AS460*2+AN460*AS460*1)/12/13*AX460+Z460</f>
        <v>-10.437794356755251</v>
      </c>
      <c r="BA460" s="1"/>
      <c r="BB460" s="24">
        <v>-595.62000999999998</v>
      </c>
      <c r="BC460" s="21">
        <v>-595.62000999999998</v>
      </c>
      <c r="BD460" s="21">
        <v>-595.62000999999998</v>
      </c>
      <c r="BE460" s="21">
        <v>-595.62000999999998</v>
      </c>
      <c r="BF460" s="21">
        <v>-595.62000999999998</v>
      </c>
      <c r="BG460" s="21">
        <v>-595.62000999999998</v>
      </c>
      <c r="BH460" s="21">
        <v>-595.62000999999998</v>
      </c>
      <c r="BI460" s="21">
        <v>-595.62000999999998</v>
      </c>
      <c r="BJ460" s="21">
        <v>-595.62000999999998</v>
      </c>
      <c r="BK460" s="21">
        <v>-595.62000999999998</v>
      </c>
      <c r="BL460" s="21">
        <v>-595.62000999999998</v>
      </c>
      <c r="BM460" s="21">
        <v>-595.62000999999998</v>
      </c>
      <c r="BN460" s="21">
        <v>-595.62000999999998</v>
      </c>
      <c r="BP460" s="30">
        <v>2.2317142857142858E-2</v>
      </c>
      <c r="BQ460" s="31">
        <v>3.4000000000000002E-2</v>
      </c>
      <c r="BR460" s="31">
        <f t="shared" si="963"/>
        <v>1.1682857142857144E-2</v>
      </c>
      <c r="BT460" s="21" cm="1">
        <f t="array" ref="BT460">SUMPRODUCT(BB460:BM460*BP460/12)</f>
        <v>-13.292536851742858</v>
      </c>
      <c r="BU460" s="21" cm="1">
        <f t="array" ref="BU460">SUMPRODUCT(BB460:BM460*BQ460/12)</f>
        <v>-20.251080340000001</v>
      </c>
      <c r="BV460" s="21">
        <f>+BU460-BT460</f>
        <v>-6.9585434882571437</v>
      </c>
      <c r="BW460" s="32">
        <v>1</v>
      </c>
      <c r="BX460" s="21">
        <f>+BW460*BV460</f>
        <v>-6.9585434882571437</v>
      </c>
      <c r="BY460" s="21">
        <f>(BB460*BR460*12+BC460*BR460*11+BD460*BR460*10+BE460*BR460*9+BF460*BR460*8+BG460*BR460*7+BH460*BR460*6+BI460*BR460*5+BJ460*BR460*4+BK460*BR460*3+BL460*BR460*2+BM460*BR460*1)/12/13*BW460+AY460+Z460</f>
        <v>-17.39633088646891</v>
      </c>
      <c r="BZ460" s="1"/>
    </row>
    <row r="461" spans="1:78" s="21" customFormat="1" x14ac:dyDescent="0.2">
      <c r="A461" s="21">
        <f t="shared" si="951"/>
        <v>455</v>
      </c>
      <c r="B461" s="1" t="s">
        <v>366</v>
      </c>
      <c r="C461" s="22"/>
      <c r="D461" s="27">
        <f>SUBTOTAL(9,D459:D460)</f>
        <v>503299.8109437456</v>
      </c>
      <c r="E461" s="28">
        <f t="shared" ref="E461:P461" si="964">SUBTOTAL(9,E459:E460)</f>
        <v>504385.34303783748</v>
      </c>
      <c r="F461" s="28">
        <f t="shared" si="964"/>
        <v>505449.40505878418</v>
      </c>
      <c r="G461" s="28">
        <f t="shared" si="964"/>
        <v>506511.84463254228</v>
      </c>
      <c r="H461" s="28">
        <f t="shared" si="964"/>
        <v>507569.34452584171</v>
      </c>
      <c r="I461" s="28">
        <f t="shared" si="964"/>
        <v>508654.68530753598</v>
      </c>
      <c r="J461" s="28">
        <f t="shared" si="964"/>
        <v>510197.23584629473</v>
      </c>
      <c r="K461" s="28">
        <f t="shared" si="964"/>
        <v>511250.43418284098</v>
      </c>
      <c r="L461" s="28">
        <f t="shared" si="964"/>
        <v>512310.81166041899</v>
      </c>
      <c r="M461" s="28">
        <f t="shared" si="964"/>
        <v>513369.80139216979</v>
      </c>
      <c r="N461" s="28">
        <f t="shared" si="964"/>
        <v>514427.43163576897</v>
      </c>
      <c r="O461" s="28">
        <f t="shared" si="964"/>
        <v>515517.5779553022</v>
      </c>
      <c r="P461" s="28">
        <f t="shared" si="964"/>
        <v>517060.29331294558</v>
      </c>
      <c r="R461" s="31"/>
      <c r="S461" s="31"/>
      <c r="T461" s="31"/>
      <c r="V461" s="28">
        <f>SUBTOTAL(9,V459:V460)</f>
        <v>11368.619867901149</v>
      </c>
      <c r="W461" s="28">
        <f>SUBTOTAL(9,W459:W460)</f>
        <v>17320.007224174071</v>
      </c>
      <c r="X461" s="28">
        <f>SUBTOTAL(9,X459:X460)</f>
        <v>5951.3873562729223</v>
      </c>
      <c r="Y461" s="32"/>
      <c r="Z461" s="28">
        <f t="shared" ref="Z461:AA461" si="965">SUBTOTAL(9,Z459:Z460)</f>
        <v>5951.3754534982099</v>
      </c>
      <c r="AA461" s="28">
        <f t="shared" si="965"/>
        <v>2963.638019657943</v>
      </c>
      <c r="AC461" s="27">
        <f>SUBTOTAL(9,AC459:AC460)</f>
        <v>517060.29331294558</v>
      </c>
      <c r="AD461" s="28">
        <f t="shared" ref="AD461:AO461" si="966">SUBTOTAL(9,AD459:AD460)</f>
        <v>518172.96414224873</v>
      </c>
      <c r="AE461" s="28">
        <f t="shared" si="966"/>
        <v>519263.62813801662</v>
      </c>
      <c r="AF461" s="28">
        <f t="shared" si="966"/>
        <v>520352.62912477041</v>
      </c>
      <c r="AG461" s="28">
        <f t="shared" si="966"/>
        <v>521436.56693708297</v>
      </c>
      <c r="AH461" s="28">
        <f t="shared" si="966"/>
        <v>522549.04167110316</v>
      </c>
      <c r="AI461" s="28">
        <f t="shared" si="966"/>
        <v>524130.15658842766</v>
      </c>
      <c r="AJ461" s="28">
        <f t="shared" si="966"/>
        <v>525209.68530335312</v>
      </c>
      <c r="AK461" s="28">
        <f t="shared" si="966"/>
        <v>526296.57264069957</v>
      </c>
      <c r="AL461" s="28">
        <f t="shared" si="966"/>
        <v>527382.03753801878</v>
      </c>
      <c r="AM461" s="28">
        <f t="shared" si="966"/>
        <v>528466.10895944142</v>
      </c>
      <c r="AN461" s="28">
        <f t="shared" si="966"/>
        <v>529583.50937166228</v>
      </c>
      <c r="AO461" s="28">
        <f t="shared" si="966"/>
        <v>531164.79322594567</v>
      </c>
      <c r="AQ461" s="31"/>
      <c r="AR461" s="31"/>
      <c r="AS461" s="31"/>
      <c r="AU461" s="28">
        <f>SUBTOTAL(9,AU459:AU460)</f>
        <v>11679.124725287527</v>
      </c>
      <c r="AV461" s="28">
        <f>SUBTOTAL(9,AV459:AV460)</f>
        <v>17793.059048895349</v>
      </c>
      <c r="AW461" s="28">
        <f>SUBTOTAL(9,AW459:AW460)</f>
        <v>6113.9343236078221</v>
      </c>
      <c r="AX461" s="32"/>
      <c r="AY461" s="28">
        <f t="shared" ref="AY461:AZ461" si="967">SUBTOTAL(9,AY459:AY460)</f>
        <v>6113.9220957391753</v>
      </c>
      <c r="AZ461" s="28">
        <f t="shared" si="967"/>
        <v>8995.9855467944999</v>
      </c>
      <c r="BA461" s="1"/>
      <c r="BB461" s="27">
        <f>SUBTOTAL(9,BB459:BB460)</f>
        <v>531164.79322594567</v>
      </c>
      <c r="BC461" s="28">
        <f t="shared" ref="BC461:BN461" si="968">SUBTOTAL(9,BC459:BC460)</f>
        <v>532305.28040953388</v>
      </c>
      <c r="BD461" s="28">
        <f t="shared" si="968"/>
        <v>533423.21059698355</v>
      </c>
      <c r="BE461" s="28">
        <f t="shared" si="968"/>
        <v>534539.4362008177</v>
      </c>
      <c r="BF461" s="28">
        <f t="shared" si="968"/>
        <v>535650.47205274377</v>
      </c>
      <c r="BG461" s="28">
        <f t="shared" si="968"/>
        <v>536790.7582387398</v>
      </c>
      <c r="BH461" s="28">
        <f t="shared" si="968"/>
        <v>538411.40043722</v>
      </c>
      <c r="BI461" s="28">
        <f t="shared" si="968"/>
        <v>539517.91696597554</v>
      </c>
      <c r="BJ461" s="28">
        <f t="shared" si="968"/>
        <v>540631.97607995709</v>
      </c>
      <c r="BK461" s="28">
        <f t="shared" si="968"/>
        <v>541744.57719344425</v>
      </c>
      <c r="BL461" s="28">
        <f t="shared" si="968"/>
        <v>542855.74999465724</v>
      </c>
      <c r="BM461" s="28">
        <f t="shared" si="968"/>
        <v>544001.08499896573</v>
      </c>
      <c r="BN461" s="28">
        <f t="shared" si="968"/>
        <v>545621.90036314563</v>
      </c>
      <c r="BP461" s="31"/>
      <c r="BQ461" s="31"/>
      <c r="BR461" s="31"/>
      <c r="BT461" s="28">
        <f>SUBTOTAL(9,BT459:BT460)</f>
        <v>11997.392219786005</v>
      </c>
      <c r="BU461" s="28">
        <f>SUBTOTAL(9,BU459:BU460)</f>
        <v>18277.937193119124</v>
      </c>
      <c r="BV461" s="28">
        <f>SUBTOTAL(9,BV459:BV460)</f>
        <v>6280.5449733331188</v>
      </c>
      <c r="BW461" s="32"/>
      <c r="BX461" s="28">
        <f t="shared" ref="BX461:BY461" si="969">SUBTOTAL(9,BX459:BX460)</f>
        <v>6280.5449733331188</v>
      </c>
      <c r="BY461" s="28">
        <f t="shared" si="969"/>
        <v>15192.910286769507</v>
      </c>
      <c r="BZ461" s="1"/>
    </row>
    <row r="462" spans="1:78" s="21" customFormat="1" x14ac:dyDescent="0.2">
      <c r="A462" s="21">
        <f t="shared" si="951"/>
        <v>456</v>
      </c>
      <c r="C462" s="22"/>
      <c r="D462" s="24"/>
      <c r="R462" s="31"/>
      <c r="S462" s="31"/>
      <c r="T462" s="31"/>
      <c r="AC462" s="24"/>
      <c r="AQ462" s="31"/>
      <c r="AR462" s="31"/>
      <c r="AS462" s="31"/>
      <c r="BA462" s="1"/>
      <c r="BB462" s="24"/>
      <c r="BP462" s="31"/>
      <c r="BQ462" s="31"/>
      <c r="BR462" s="31"/>
      <c r="BZ462" s="1"/>
    </row>
    <row r="463" spans="1:78" s="21" customFormat="1" x14ac:dyDescent="0.2">
      <c r="A463" s="21">
        <f t="shared" si="951"/>
        <v>457</v>
      </c>
      <c r="B463" s="21" t="s">
        <v>367</v>
      </c>
      <c r="C463" s="22"/>
      <c r="D463" s="24">
        <v>185291.39464523198</v>
      </c>
      <c r="E463" s="21">
        <v>185909.2698153168</v>
      </c>
      <c r="F463" s="21">
        <v>186674.13545067649</v>
      </c>
      <c r="G463" s="21">
        <v>187891.3603997032</v>
      </c>
      <c r="H463" s="21">
        <v>188778.77538297258</v>
      </c>
      <c r="I463" s="21">
        <v>189714.1669061908</v>
      </c>
      <c r="J463" s="21">
        <v>194122.4858838073</v>
      </c>
      <c r="K463" s="21">
        <v>194979.84010713978</v>
      </c>
      <c r="L463" s="21">
        <v>195769.10147177899</v>
      </c>
      <c r="M463" s="21">
        <v>196848.07904593469</v>
      </c>
      <c r="N463" s="21">
        <v>197501.06373599041</v>
      </c>
      <c r="O463" s="21">
        <v>198049.71260644129</v>
      </c>
      <c r="P463" s="21">
        <v>202135.65162403471</v>
      </c>
      <c r="R463" s="30">
        <v>4.0493506493506498E-2</v>
      </c>
      <c r="S463" s="31">
        <v>3.0499999999999999E-2</v>
      </c>
      <c r="T463" s="31">
        <f t="shared" ref="T463" si="970">+S463-R463</f>
        <v>-9.9935064935064988E-3</v>
      </c>
      <c r="V463" s="21" cm="1">
        <f t="array" ref="V463">SUMPRODUCT(D463:O463*R463/12)</f>
        <v>7766.4162595636299</v>
      </c>
      <c r="W463" s="21" cm="1">
        <f t="array" ref="W463">SUMPRODUCT(D463:O463*S463/12)</f>
        <v>5849.7205213550942</v>
      </c>
      <c r="X463" s="21">
        <f>+W463-V463</f>
        <v>-1916.6957382085357</v>
      </c>
      <c r="Y463" s="32">
        <v>0.99999800000000005</v>
      </c>
      <c r="Z463" s="21">
        <f>+Y463*X463</f>
        <v>-1916.6919048170594</v>
      </c>
      <c r="AA463" s="21">
        <f>(D463*T463*12+E463*T463*11+F463*T463*10+G463*T463*9+H463*T463*8+I463*T463*7+J463*T463*6+K463*T463*5+L463*T463*4+M463*T463*3+N463*T463*2+O463*T463*1)/12/13*Y463</f>
        <v>-946.2293155321297</v>
      </c>
      <c r="AC463" s="24">
        <v>202135.65162403471</v>
      </c>
      <c r="AD463" s="21">
        <v>202795.89733748519</v>
      </c>
      <c r="AE463" s="21">
        <v>203613.59702425718</v>
      </c>
      <c r="AF463" s="21">
        <v>205013.5845212492</v>
      </c>
      <c r="AG463" s="21">
        <v>205962.57530052369</v>
      </c>
      <c r="AH463" s="21">
        <v>206962.95022007771</v>
      </c>
      <c r="AI463" s="21">
        <v>211850.33836193944</v>
      </c>
      <c r="AJ463" s="21">
        <v>212767.13722119469</v>
      </c>
      <c r="AK463" s="21">
        <v>213610.9808044816</v>
      </c>
      <c r="AL463" s="21">
        <v>214812.70179884022</v>
      </c>
      <c r="AM463" s="21">
        <v>215510.57265079778</v>
      </c>
      <c r="AN463" s="21">
        <v>216096.65726989968</v>
      </c>
      <c r="AO463" s="21">
        <v>220600.17355803328</v>
      </c>
      <c r="AQ463" s="30">
        <v>4.0493506493506498E-2</v>
      </c>
      <c r="AR463" s="31">
        <v>3.0499999999999999E-2</v>
      </c>
      <c r="AS463" s="31">
        <f t="shared" ref="AS463" si="971">+AR463-AQ463</f>
        <v>-9.9935064935064988E-3</v>
      </c>
      <c r="AU463" s="21" cm="1">
        <f t="array" ref="AU463">SUMPRODUCT(AC463:AN463*AQ463/12)</f>
        <v>8473.7138359439905</v>
      </c>
      <c r="AV463" s="21" cm="1">
        <f t="array" ref="AV463">SUMPRODUCT(AC463:AN463*AR463/12)</f>
        <v>6382.4621371759004</v>
      </c>
      <c r="AW463" s="21">
        <f>+AV463-AU463</f>
        <v>-2091.2516987680901</v>
      </c>
      <c r="AX463" s="32">
        <v>0.99999800000000005</v>
      </c>
      <c r="AY463" s="21">
        <f>+AX463*AW463</f>
        <v>-2091.2475162646929</v>
      </c>
      <c r="AZ463" s="21">
        <f>(AC463*AS463*12+AD463*AS463*11+AE463*AS463*10+AF463*AS463*9+AG463*AS463*8+AH463*AS463*7+AI463*AS463*6+AJ463*AS463*5+AK463*AS463*4+AL463*AS463*3+AM463*AS463*2+AN463*AS463*1)/12/13*AX463+Z463</f>
        <v>-2949.0331365421162</v>
      </c>
      <c r="BA463" s="1"/>
      <c r="BB463" s="24">
        <v>220600.17355803328</v>
      </c>
      <c r="BC463" s="21">
        <v>221311.60122018438</v>
      </c>
      <c r="BD463" s="21">
        <v>222193.1624399373</v>
      </c>
      <c r="BE463" s="21">
        <v>223687.8724930626</v>
      </c>
      <c r="BF463" s="21">
        <v>224711.31979567319</v>
      </c>
      <c r="BG463" s="21">
        <v>225790.27977042593</v>
      </c>
      <c r="BH463" s="21">
        <v>231409.2855511973</v>
      </c>
      <c r="BI463" s="21">
        <v>232397.9592922735</v>
      </c>
      <c r="BJ463" s="21">
        <v>233307.78398774241</v>
      </c>
      <c r="BK463" s="21">
        <v>234640.55144802018</v>
      </c>
      <c r="BL463" s="21">
        <v>235392.65430167472</v>
      </c>
      <c r="BM463" s="21">
        <v>236023.94023142982</v>
      </c>
      <c r="BN463" s="21">
        <v>241273.30657198501</v>
      </c>
      <c r="BP463" s="30">
        <v>4.0493506493506498E-2</v>
      </c>
      <c r="BQ463" s="31">
        <v>3.0499999999999999E-2</v>
      </c>
      <c r="BR463" s="31">
        <f t="shared" ref="BR463" si="972">+BQ463-BP463</f>
        <v>-9.9935064935064988E-3</v>
      </c>
      <c r="BT463" s="21" cm="1">
        <f t="array" ref="BT463">SUMPRODUCT(BB463:BM463*BP463/12)</f>
        <v>9250.966243713794</v>
      </c>
      <c r="BU463" s="21" cm="1">
        <f t="array" ref="BU463">SUMPRODUCT(BB463:BM463*BQ463/12)</f>
        <v>6967.8942345612049</v>
      </c>
      <c r="BV463" s="21">
        <f>+BU463-BT463</f>
        <v>-2283.0720091525891</v>
      </c>
      <c r="BW463" s="32">
        <v>1</v>
      </c>
      <c r="BX463" s="21">
        <f>+BW463*BV463</f>
        <v>-2283.0720091525891</v>
      </c>
      <c r="BY463" s="21">
        <f>(BB463*BR463*12+BC463*BR463*11+BD463*BR463*10+BE463*BR463*9+BF463*BR463*8+BG463*BR463*7+BH463*BR463*6+BI463*BR463*5+BJ463*BR463*4+BK463*BR463*3+BL463*BR463*2+BM463*BR463*1)/12/13*BW463+AY463+Z463</f>
        <v>-5134.7317647890459</v>
      </c>
      <c r="BZ463" s="1"/>
    </row>
    <row r="464" spans="1:78" s="21" customFormat="1" x14ac:dyDescent="0.2">
      <c r="A464" s="21">
        <f t="shared" si="951"/>
        <v>458</v>
      </c>
      <c r="C464" s="22"/>
      <c r="D464" s="24"/>
      <c r="R464" s="31"/>
      <c r="S464" s="31"/>
      <c r="T464" s="31"/>
      <c r="AC464" s="24"/>
      <c r="AQ464" s="31"/>
      <c r="AR464" s="31"/>
      <c r="AS464" s="31"/>
      <c r="BA464" s="1"/>
      <c r="BB464" s="24"/>
      <c r="BP464" s="31"/>
      <c r="BQ464" s="31"/>
      <c r="BR464" s="31"/>
      <c r="BY464" s="21">
        <f>(BB464*BR464*12+BC464*BR464*11+BD464*BR464*10+BE464*BR464*9+BF464*BR464*8+BG464*BR464*7+BH464*BR464*6+BI464*BR464*5+BJ464*BR464*4+BK464*BR464*3+BL464*BR464*2+BM464*BR464*1)/12/13*BW464+AY464+Z464</f>
        <v>0</v>
      </c>
      <c r="BZ464" s="1"/>
    </row>
    <row r="465" spans="1:78" s="21" customFormat="1" x14ac:dyDescent="0.2">
      <c r="A465" s="21">
        <f t="shared" si="951"/>
        <v>459</v>
      </c>
      <c r="B465" s="38" t="s">
        <v>368</v>
      </c>
      <c r="C465" s="22"/>
      <c r="D465" s="24">
        <v>23024.933803907199</v>
      </c>
      <c r="E465" s="21">
        <v>23024.933803907199</v>
      </c>
      <c r="F465" s="21">
        <v>23024.933803907199</v>
      </c>
      <c r="G465" s="21">
        <v>22362.5988039072</v>
      </c>
      <c r="H465" s="21">
        <v>22362.5988039072</v>
      </c>
      <c r="I465" s="21">
        <v>22362.5988039072</v>
      </c>
      <c r="J465" s="21">
        <v>21415.002675692802</v>
      </c>
      <c r="K465" s="21">
        <v>21415.002675692802</v>
      </c>
      <c r="L465" s="21">
        <v>0</v>
      </c>
      <c r="M465" s="21">
        <v>0</v>
      </c>
      <c r="N465" s="21">
        <v>0</v>
      </c>
      <c r="O465" s="21">
        <v>0</v>
      </c>
      <c r="P465" s="21">
        <v>0</v>
      </c>
      <c r="R465" s="30">
        <v>5.970370370370371E-2</v>
      </c>
      <c r="S465" s="31">
        <v>4.9500000000000002E-2</v>
      </c>
      <c r="T465" s="31">
        <f t="shared" ref="T465" si="973">+S465-R465</f>
        <v>-1.0203703703703708E-2</v>
      </c>
      <c r="V465" s="21" cm="1">
        <f t="array" ref="V465">SUMPRODUCT(D465:O465*R465/12)</f>
        <v>890.54344542538297</v>
      </c>
      <c r="W465" s="21" cm="1">
        <f t="array" ref="W465">SUMPRODUCT(D465:O465*S465/12)</f>
        <v>738.34448809616879</v>
      </c>
      <c r="X465" s="21">
        <f>+W465-V465</f>
        <v>-152.19895732921418</v>
      </c>
      <c r="Y465" s="32">
        <v>0.99999800000000005</v>
      </c>
      <c r="Z465" s="21">
        <f>+Y465*X465</f>
        <v>-152.19865293129953</v>
      </c>
      <c r="AA465" s="21">
        <f>(D465*T465*12+E465*T465*11+F465*T465*10+G465*T465*9+H465*T465*8+I465*T465*7+J465*T465*6+K465*T465*5+L465*T465*4+M465*T465*3+N465*T465*2+O465*T465*1)/12/13*Y465</f>
        <v>-100.21130351297123</v>
      </c>
      <c r="AC465" s="24">
        <v>0</v>
      </c>
      <c r="AD465" s="21">
        <v>0</v>
      </c>
      <c r="AE465" s="21">
        <v>0</v>
      </c>
      <c r="AF465" s="21">
        <v>0</v>
      </c>
      <c r="AG465" s="21">
        <v>0</v>
      </c>
      <c r="AH465" s="21">
        <v>0</v>
      </c>
      <c r="AI465" s="21">
        <v>0</v>
      </c>
      <c r="AJ465" s="21">
        <v>0</v>
      </c>
      <c r="AK465" s="21">
        <v>0</v>
      </c>
      <c r="AL465" s="21">
        <v>0</v>
      </c>
      <c r="AM465" s="21">
        <v>0</v>
      </c>
      <c r="AN465" s="21">
        <v>0</v>
      </c>
      <c r="AO465" s="21">
        <v>0</v>
      </c>
      <c r="AQ465" s="30">
        <v>5.970370370370371E-2</v>
      </c>
      <c r="AR465" s="31">
        <v>4.9500000000000002E-2</v>
      </c>
      <c r="AS465" s="31">
        <f t="shared" ref="AS465:AS466" si="974">+AR465-AQ465</f>
        <v>-1.0203703703703708E-2</v>
      </c>
      <c r="AU465" s="21" cm="1">
        <f t="array" ref="AU465">SUMPRODUCT(AC465:AN465*AQ465/12)</f>
        <v>0</v>
      </c>
      <c r="AV465" s="21" cm="1">
        <f t="array" ref="AV465">SUMPRODUCT(AC465:AN465*AR465/12)</f>
        <v>0</v>
      </c>
      <c r="AW465" s="21">
        <f>+AV465-AU465</f>
        <v>0</v>
      </c>
      <c r="AX465" s="32">
        <v>0.99999800000000005</v>
      </c>
      <c r="AY465" s="21">
        <f>+AX465*AW465</f>
        <v>0</v>
      </c>
      <c r="AZ465" s="21">
        <f>(AC465*AS465*12+AD465*AS465*11+AE465*AS465*10+AF465*AS465*9+AG465*AS465*8+AH465*AS465*7+AI465*AS465*6+AJ465*AS465*5+AK465*AS465*4+AL465*AS465*3+AM465*AS465*2+AN465*AS465*1)/12/13*AX465+Z465</f>
        <v>-152.19865293129953</v>
      </c>
      <c r="BA465" s="1"/>
      <c r="BB465" s="24">
        <v>0</v>
      </c>
      <c r="BC465" s="21">
        <v>0</v>
      </c>
      <c r="BD465" s="21">
        <v>0</v>
      </c>
      <c r="BE465" s="21">
        <v>0</v>
      </c>
      <c r="BF465" s="21">
        <v>0</v>
      </c>
      <c r="BG465" s="21">
        <v>0</v>
      </c>
      <c r="BH465" s="21">
        <v>0</v>
      </c>
      <c r="BI465" s="21">
        <v>0</v>
      </c>
      <c r="BJ465" s="21">
        <v>0</v>
      </c>
      <c r="BK465" s="21">
        <v>0</v>
      </c>
      <c r="BL465" s="21">
        <v>0</v>
      </c>
      <c r="BM465" s="21">
        <v>0</v>
      </c>
      <c r="BN465" s="21">
        <v>0</v>
      </c>
      <c r="BP465" s="30">
        <v>5.970370370370371E-2</v>
      </c>
      <c r="BQ465" s="31">
        <v>4.9500000000000002E-2</v>
      </c>
      <c r="BR465" s="31">
        <f t="shared" ref="BR465:BR466" si="975">+BQ465-BP465</f>
        <v>-1.0203703703703708E-2</v>
      </c>
      <c r="BT465" s="21" cm="1">
        <f t="array" ref="BT465">SUMPRODUCT(BB465:BM465*BP465/12)</f>
        <v>0</v>
      </c>
      <c r="BU465" s="21" cm="1">
        <f t="array" ref="BU465">SUMPRODUCT(BB465:BM465*BQ465/12)</f>
        <v>0</v>
      </c>
      <c r="BV465" s="21">
        <f>+BU465-BT465</f>
        <v>0</v>
      </c>
      <c r="BW465" s="32">
        <v>1</v>
      </c>
      <c r="BX465" s="21">
        <f>+BW465*BV465</f>
        <v>0</v>
      </c>
      <c r="BY465" s="21">
        <f>(BB465*BR465*12+BC465*BR465*11+BD465*BR465*10+BE465*BR465*9+BF465*BR465*8+BG465*BR465*7+BH465*BR465*6+BI465*BR465*5+BJ465*BR465*4+BK465*BR465*3+BL465*BR465*2+BM465*BR465*1)/12/13*BW465+AY465+Z465</f>
        <v>-152.19865293129953</v>
      </c>
      <c r="BZ465" s="1"/>
    </row>
    <row r="466" spans="1:78" s="21" customFormat="1" x14ac:dyDescent="0.2">
      <c r="A466" s="21">
        <f t="shared" si="951"/>
        <v>460</v>
      </c>
      <c r="B466" s="38" t="s">
        <v>369</v>
      </c>
      <c r="C466" s="22"/>
      <c r="D466" s="24">
        <v>-53.786310000000007</v>
      </c>
      <c r="E466" s="21">
        <v>-53.786310000000007</v>
      </c>
      <c r="F466" s="21">
        <v>-53.786310000000007</v>
      </c>
      <c r="G466" s="21">
        <v>-53.786310000000007</v>
      </c>
      <c r="H466" s="21">
        <v>-53.786310000000007</v>
      </c>
      <c r="I466" s="21">
        <v>-53.786310000000007</v>
      </c>
      <c r="J466" s="21">
        <v>-53.786310000000007</v>
      </c>
      <c r="K466" s="21">
        <v>-53.786310000000007</v>
      </c>
      <c r="L466" s="21">
        <v>-53.786310000000007</v>
      </c>
      <c r="M466" s="21">
        <v>-53.786310000000007</v>
      </c>
      <c r="N466" s="21">
        <v>-53.786310000000007</v>
      </c>
      <c r="O466" s="21">
        <v>-53.786310000000007</v>
      </c>
      <c r="P466" s="21">
        <v>-53.786310000000007</v>
      </c>
      <c r="R466" s="30">
        <v>5.970370370370371E-2</v>
      </c>
      <c r="S466" s="31">
        <v>4.9500000000000002E-2</v>
      </c>
      <c r="T466" s="31">
        <f>+S466-R466</f>
        <v>-1.0203703703703708E-2</v>
      </c>
      <c r="V466" s="21" cm="1">
        <f t="array" ref="V466">SUMPRODUCT(D466:O466*R466/12)</f>
        <v>-3.2112419155555574</v>
      </c>
      <c r="W466" s="21" cm="1">
        <f t="array" ref="W466">SUMPRODUCT(D466:O466*S466/12)</f>
        <v>-2.662422345</v>
      </c>
      <c r="X466" s="21">
        <f>+W466-V466</f>
        <v>0.54881957055555741</v>
      </c>
      <c r="Y466" s="32">
        <v>0.99999800000000005</v>
      </c>
      <c r="Z466" s="21">
        <f>+Y466*X466</f>
        <v>0.54881847291641628</v>
      </c>
      <c r="AA466" s="21">
        <f>(D466*T466*12+E466*T466*11+F466*T466*10+G466*T466*9+H466*T466*8+I466*T466*7+J466*T466*6+K466*T466*5+L466*T466*4+M466*T466*3+N466*T466*2+O466*T466*1)/12/13*Y466</f>
        <v>0.27440923645820736</v>
      </c>
      <c r="AC466" s="24">
        <v>-53.786310000000007</v>
      </c>
      <c r="AD466" s="21">
        <v>-53.786310000000007</v>
      </c>
      <c r="AE466" s="21">
        <v>-53.786310000000007</v>
      </c>
      <c r="AF466" s="21">
        <v>-53.786310000000007</v>
      </c>
      <c r="AG466" s="21">
        <v>-53.786310000000007</v>
      </c>
      <c r="AH466" s="21">
        <v>-53.786310000000007</v>
      </c>
      <c r="AI466" s="21">
        <v>-53.786310000000007</v>
      </c>
      <c r="AJ466" s="21">
        <v>-53.786310000000007</v>
      </c>
      <c r="AK466" s="21">
        <v>-53.786310000000007</v>
      </c>
      <c r="AL466" s="21">
        <v>-53.786310000000007</v>
      </c>
      <c r="AM466" s="21">
        <v>-53.786310000000007</v>
      </c>
      <c r="AN466" s="21">
        <v>-53.786310000000007</v>
      </c>
      <c r="AO466" s="21">
        <v>-53.786310000000007</v>
      </c>
      <c r="AQ466" s="30">
        <v>5.970370370370371E-2</v>
      </c>
      <c r="AR466" s="31">
        <v>4.9500000000000002E-2</v>
      </c>
      <c r="AS466" s="31">
        <f t="shared" si="974"/>
        <v>-1.0203703703703708E-2</v>
      </c>
      <c r="AU466" s="21" cm="1">
        <f t="array" ref="AU466">SUMPRODUCT(AC466:AN466*AQ466/12)</f>
        <v>-3.2112419155555574</v>
      </c>
      <c r="AV466" s="21" cm="1">
        <f t="array" ref="AV466">SUMPRODUCT(AC466:AN466*AR466/12)</f>
        <v>-2.662422345</v>
      </c>
      <c r="AW466" s="21">
        <f>+AV466-AU466</f>
        <v>0.54881957055555741</v>
      </c>
      <c r="AX466" s="32">
        <v>0.99999800000000005</v>
      </c>
      <c r="AY466" s="21">
        <f>+AX466*AW466</f>
        <v>0.54881847291641628</v>
      </c>
      <c r="AZ466" s="21">
        <f>(AC466*AS466*12+AD466*AS466*11+AE466*AS466*10+AF466*AS466*9+AG466*AS466*8+AH466*AS466*7+AI466*AS466*6+AJ466*AS466*5+AK466*AS466*4+AL466*AS466*3+AM466*AS466*2+AN466*AS466*1)/12/13*AX466+Z466</f>
        <v>0.82322770937462364</v>
      </c>
      <c r="BA466" s="1"/>
      <c r="BB466" s="24">
        <v>-53.786310000000007</v>
      </c>
      <c r="BC466" s="21">
        <v>-53.786310000000007</v>
      </c>
      <c r="BD466" s="21">
        <v>-53.786310000000007</v>
      </c>
      <c r="BE466" s="21">
        <v>-53.786310000000007</v>
      </c>
      <c r="BF466" s="21">
        <v>-53.786310000000007</v>
      </c>
      <c r="BG466" s="21">
        <v>-53.786310000000007</v>
      </c>
      <c r="BH466" s="21">
        <v>-53.786310000000007</v>
      </c>
      <c r="BI466" s="21">
        <v>-53.786310000000007</v>
      </c>
      <c r="BJ466" s="21">
        <v>-53.786310000000007</v>
      </c>
      <c r="BK466" s="21">
        <v>-53.786310000000007</v>
      </c>
      <c r="BL466" s="21">
        <v>-53.786310000000007</v>
      </c>
      <c r="BM466" s="21">
        <v>-53.786310000000007</v>
      </c>
      <c r="BN466" s="21">
        <v>-53.786310000000007</v>
      </c>
      <c r="BP466" s="30">
        <v>5.970370370370371E-2</v>
      </c>
      <c r="BQ466" s="31">
        <v>4.9500000000000002E-2</v>
      </c>
      <c r="BR466" s="31">
        <f t="shared" si="975"/>
        <v>-1.0203703703703708E-2</v>
      </c>
      <c r="BT466" s="21" cm="1">
        <f t="array" ref="BT466">SUMPRODUCT(BB466:BM466*BP466/12)</f>
        <v>-3.2112419155555574</v>
      </c>
      <c r="BU466" s="21" cm="1">
        <f t="array" ref="BU466">SUMPRODUCT(BB466:BM466*BQ466/12)</f>
        <v>-2.662422345</v>
      </c>
      <c r="BV466" s="21">
        <f>+BU466-BT466</f>
        <v>0.54881957055555741</v>
      </c>
      <c r="BW466" s="32">
        <v>1</v>
      </c>
      <c r="BX466" s="21">
        <f>+BW466*BV466</f>
        <v>0.54881957055555741</v>
      </c>
      <c r="BY466" s="21">
        <f>(BB466*BR466*12+BC466*BR466*11+BD466*BR466*10+BE466*BR466*9+BF466*BR466*8+BG466*BR466*7+BH466*BR466*6+BI466*BR466*5+BJ466*BR466*4+BK466*BR466*3+BL466*BR466*2+BM466*BR466*1)/12/13*BW466+AY466+Z466</f>
        <v>1.3720467311106104</v>
      </c>
      <c r="BZ466" s="1"/>
    </row>
    <row r="467" spans="1:78" s="21" customFormat="1" x14ac:dyDescent="0.2">
      <c r="A467" s="21">
        <f t="shared" si="951"/>
        <v>461</v>
      </c>
      <c r="B467" s="1" t="s">
        <v>370</v>
      </c>
      <c r="C467" s="22"/>
      <c r="D467" s="27">
        <f>SUBTOTAL(9,D465:D466)</f>
        <v>22971.1474939072</v>
      </c>
      <c r="E467" s="28">
        <f t="shared" ref="E467:P467" si="976">SUBTOTAL(9,E465:E466)</f>
        <v>22971.1474939072</v>
      </c>
      <c r="F467" s="28">
        <f t="shared" si="976"/>
        <v>22971.1474939072</v>
      </c>
      <c r="G467" s="28">
        <f t="shared" si="976"/>
        <v>22308.8124939072</v>
      </c>
      <c r="H467" s="28">
        <f t="shared" si="976"/>
        <v>22308.8124939072</v>
      </c>
      <c r="I467" s="28">
        <f t="shared" si="976"/>
        <v>22308.8124939072</v>
      </c>
      <c r="J467" s="28">
        <f t="shared" si="976"/>
        <v>21361.216365692802</v>
      </c>
      <c r="K467" s="28">
        <f t="shared" si="976"/>
        <v>21361.216365692802</v>
      </c>
      <c r="L467" s="28">
        <f t="shared" si="976"/>
        <v>-53.786310000000007</v>
      </c>
      <c r="M467" s="28">
        <f t="shared" si="976"/>
        <v>-53.786310000000007</v>
      </c>
      <c r="N467" s="28">
        <f t="shared" si="976"/>
        <v>-53.786310000000007</v>
      </c>
      <c r="O467" s="28">
        <f t="shared" si="976"/>
        <v>-53.786310000000007</v>
      </c>
      <c r="P467" s="28">
        <f t="shared" si="976"/>
        <v>-53.786310000000007</v>
      </c>
      <c r="R467" s="31"/>
      <c r="S467" s="31"/>
      <c r="T467" s="31"/>
      <c r="V467" s="28">
        <f>SUBTOTAL(9,V465:V466)</f>
        <v>887.33220350982742</v>
      </c>
      <c r="W467" s="28">
        <f>SUBTOTAL(9,W465:W466)</f>
        <v>735.68206575116881</v>
      </c>
      <c r="X467" s="28">
        <f>SUBTOTAL(9,X465:X466)</f>
        <v>-151.65013775865862</v>
      </c>
      <c r="Y467" s="32"/>
      <c r="Z467" s="28">
        <f t="shared" ref="Z467:AA467" si="977">SUBTOTAL(9,Z465:Z466)</f>
        <v>-151.64983445838311</v>
      </c>
      <c r="AA467" s="28">
        <f t="shared" si="977"/>
        <v>-99.936894276513016</v>
      </c>
      <c r="AC467" s="27">
        <f>SUBTOTAL(9,AC465:AC466)</f>
        <v>-53.786310000000007</v>
      </c>
      <c r="AD467" s="28">
        <f t="shared" ref="AD467:AO467" si="978">SUBTOTAL(9,AD465:AD466)</f>
        <v>-53.786310000000007</v>
      </c>
      <c r="AE467" s="28">
        <f t="shared" si="978"/>
        <v>-53.786310000000007</v>
      </c>
      <c r="AF467" s="28">
        <f t="shared" si="978"/>
        <v>-53.786310000000007</v>
      </c>
      <c r="AG467" s="28">
        <f t="shared" si="978"/>
        <v>-53.786310000000007</v>
      </c>
      <c r="AH467" s="28">
        <f t="shared" si="978"/>
        <v>-53.786310000000007</v>
      </c>
      <c r="AI467" s="28">
        <f t="shared" si="978"/>
        <v>-53.786310000000007</v>
      </c>
      <c r="AJ467" s="28">
        <f t="shared" si="978"/>
        <v>-53.786310000000007</v>
      </c>
      <c r="AK467" s="28">
        <f t="shared" si="978"/>
        <v>-53.786310000000007</v>
      </c>
      <c r="AL467" s="28">
        <f t="shared" si="978"/>
        <v>-53.786310000000007</v>
      </c>
      <c r="AM467" s="28">
        <f t="shared" si="978"/>
        <v>-53.786310000000007</v>
      </c>
      <c r="AN467" s="28">
        <f t="shared" si="978"/>
        <v>-53.786310000000007</v>
      </c>
      <c r="AO467" s="28">
        <f t="shared" si="978"/>
        <v>-53.786310000000007</v>
      </c>
      <c r="AQ467" s="31"/>
      <c r="AR467" s="31"/>
      <c r="AS467" s="31"/>
      <c r="AU467" s="28">
        <f>SUBTOTAL(9,AU465:AU466)</f>
        <v>-3.2112419155555574</v>
      </c>
      <c r="AV467" s="28">
        <f>SUBTOTAL(9,AV465:AV466)</f>
        <v>-2.662422345</v>
      </c>
      <c r="AW467" s="28">
        <f>SUBTOTAL(9,AW465:AW466)</f>
        <v>0.54881957055555741</v>
      </c>
      <c r="AX467" s="32"/>
      <c r="AY467" s="28">
        <f t="shared" ref="AY467:AZ467" si="979">SUBTOTAL(9,AY465:AY466)</f>
        <v>0.54881847291641628</v>
      </c>
      <c r="AZ467" s="28">
        <f t="shared" si="979"/>
        <v>-151.3754252219249</v>
      </c>
      <c r="BA467" s="1"/>
      <c r="BB467" s="27">
        <f>SUBTOTAL(9,BB465:BB466)</f>
        <v>-53.786310000000007</v>
      </c>
      <c r="BC467" s="28">
        <f t="shared" ref="BC467:BN467" si="980">SUBTOTAL(9,BC465:BC466)</f>
        <v>-53.786310000000007</v>
      </c>
      <c r="BD467" s="28">
        <f t="shared" si="980"/>
        <v>-53.786310000000007</v>
      </c>
      <c r="BE467" s="28">
        <f t="shared" si="980"/>
        <v>-53.786310000000007</v>
      </c>
      <c r="BF467" s="28">
        <f t="shared" si="980"/>
        <v>-53.786310000000007</v>
      </c>
      <c r="BG467" s="28">
        <f t="shared" si="980"/>
        <v>-53.786310000000007</v>
      </c>
      <c r="BH467" s="28">
        <f t="shared" si="980"/>
        <v>-53.786310000000007</v>
      </c>
      <c r="BI467" s="28">
        <f t="shared" si="980"/>
        <v>-53.786310000000007</v>
      </c>
      <c r="BJ467" s="28">
        <f t="shared" si="980"/>
        <v>-53.786310000000007</v>
      </c>
      <c r="BK467" s="28">
        <f t="shared" si="980"/>
        <v>-53.786310000000007</v>
      </c>
      <c r="BL467" s="28">
        <f t="shared" si="980"/>
        <v>-53.786310000000007</v>
      </c>
      <c r="BM467" s="28">
        <f t="shared" si="980"/>
        <v>-53.786310000000007</v>
      </c>
      <c r="BN467" s="28">
        <f t="shared" si="980"/>
        <v>-53.786310000000007</v>
      </c>
      <c r="BP467" s="31"/>
      <c r="BQ467" s="31"/>
      <c r="BR467" s="31"/>
      <c r="BT467" s="28">
        <f>SUBTOTAL(9,BT465:BT466)</f>
        <v>-3.2112419155555574</v>
      </c>
      <c r="BU467" s="28">
        <f>SUBTOTAL(9,BU465:BU466)</f>
        <v>-2.662422345</v>
      </c>
      <c r="BV467" s="28">
        <f>SUBTOTAL(9,BV465:BV466)</f>
        <v>0.54881957055555741</v>
      </c>
      <c r="BW467" s="32"/>
      <c r="BX467" s="28">
        <f t="shared" ref="BX467:BY467" si="981">SUBTOTAL(9,BX465:BX466)</f>
        <v>0.54881957055555741</v>
      </c>
      <c r="BY467" s="28">
        <f t="shared" si="981"/>
        <v>-150.82660620018893</v>
      </c>
      <c r="BZ467" s="1"/>
    </row>
    <row r="468" spans="1:78" s="21" customFormat="1" x14ac:dyDescent="0.2">
      <c r="A468" s="21">
        <f t="shared" si="951"/>
        <v>462</v>
      </c>
      <c r="C468" s="22"/>
      <c r="D468" s="24"/>
      <c r="R468" s="31"/>
      <c r="S468" s="31"/>
      <c r="T468" s="31"/>
      <c r="AC468" s="24"/>
      <c r="AQ468" s="31"/>
      <c r="AR468" s="31"/>
      <c r="AS468" s="31"/>
      <c r="BA468" s="1"/>
      <c r="BB468" s="24"/>
      <c r="BP468" s="31"/>
      <c r="BQ468" s="31"/>
      <c r="BR468" s="31"/>
      <c r="BZ468" s="1"/>
    </row>
    <row r="469" spans="1:78" s="21" customFormat="1" x14ac:dyDescent="0.2">
      <c r="A469" s="21">
        <f t="shared" si="951"/>
        <v>463</v>
      </c>
      <c r="B469" s="38" t="s">
        <v>371</v>
      </c>
      <c r="C469" s="22"/>
      <c r="D469" s="24">
        <v>0</v>
      </c>
      <c r="E469" s="21">
        <v>0</v>
      </c>
      <c r="F469" s="21">
        <v>0</v>
      </c>
      <c r="G469" s="21">
        <v>0</v>
      </c>
      <c r="H469" s="21">
        <v>0</v>
      </c>
      <c r="I469" s="21">
        <v>0</v>
      </c>
      <c r="J469" s="21">
        <v>0</v>
      </c>
      <c r="K469" s="21">
        <v>0</v>
      </c>
      <c r="L469" s="21">
        <v>21415.002675692802</v>
      </c>
      <c r="M469" s="21">
        <v>20752.389675692801</v>
      </c>
      <c r="N469" s="21">
        <v>20752.389675692801</v>
      </c>
      <c r="O469" s="21">
        <v>20752.389675692801</v>
      </c>
      <c r="P469" s="21">
        <v>19805.297223128502</v>
      </c>
      <c r="R469" s="30">
        <v>-1.4311000000000001E-2</v>
      </c>
      <c r="S469" s="31">
        <v>4.5000000000000005E-3</v>
      </c>
      <c r="T469" s="31">
        <f t="shared" ref="T469" si="982">+S469-R469</f>
        <v>1.8811000000000001E-2</v>
      </c>
      <c r="V469" s="21" cm="1">
        <f t="array" ref="V469">SUMPRODUCT(D469:O469*R469/12)</f>
        <v>-99.786037436529881</v>
      </c>
      <c r="W469" s="21" cm="1">
        <f t="array" ref="W469">SUMPRODUCT(D469:O469*S469/12)</f>
        <v>31.377064388539207</v>
      </c>
      <c r="X469" s="21">
        <f>+W469-V469</f>
        <v>131.16310182506908</v>
      </c>
      <c r="Y469" s="32">
        <v>0.99999800000000005</v>
      </c>
      <c r="Z469" s="21">
        <f>+Y469*X469</f>
        <v>131.16283949886542</v>
      </c>
      <c r="AA469" s="21">
        <f>(D469*T469*12+E469*T469*11+F469*T469*10+G469*T469*9+H469*T469*8+I469*T469*7+J469*T469*6+K469*T469*5+L469*T469*4+M469*T469*3+N469*T469*2+O469*T469*1)/12/13*Y469</f>
        <v>25.343472867225799</v>
      </c>
      <c r="AC469" s="24">
        <v>19805.297223128502</v>
      </c>
      <c r="AD469" s="21">
        <v>19805.297223128502</v>
      </c>
      <c r="AE469" s="21">
        <v>19805.297223128502</v>
      </c>
      <c r="AF469" s="21">
        <v>19142.962223128503</v>
      </c>
      <c r="AG469" s="21">
        <v>19142.962223128503</v>
      </c>
      <c r="AH469" s="21">
        <v>19142.962223128503</v>
      </c>
      <c r="AI469" s="21">
        <v>18170.485934077198</v>
      </c>
      <c r="AJ469" s="21">
        <v>18170.485934077198</v>
      </c>
      <c r="AK469" s="21">
        <v>18170.485934077198</v>
      </c>
      <c r="AL469" s="21">
        <v>17507.872934077201</v>
      </c>
      <c r="AM469" s="21">
        <v>17507.872934077201</v>
      </c>
      <c r="AN469" s="21">
        <v>17507.872934077201</v>
      </c>
      <c r="AO469" s="21">
        <v>16534.6054082962</v>
      </c>
      <c r="AQ469" s="30">
        <v>-1.4311000000000001E-2</v>
      </c>
      <c r="AR469" s="31">
        <v>4.5000000000000005E-3</v>
      </c>
      <c r="AS469" s="31">
        <f t="shared" ref="AS469" si="983">+AR469-AQ469</f>
        <v>1.8811000000000001E-2</v>
      </c>
      <c r="AU469" s="21" cm="1">
        <f t="array" ref="AU469">SUMPRODUCT(AC469:AN469*AQ469/12)</f>
        <v>-266.99538367438544</v>
      </c>
      <c r="AV469" s="21" cm="1">
        <f t="array" ref="AV469">SUMPRODUCT(AC469:AN469*AR469/12)</f>
        <v>83.954945603712815</v>
      </c>
      <c r="AW469" s="21">
        <f>+AV469-AU469</f>
        <v>350.95032927809825</v>
      </c>
      <c r="AX469" s="32">
        <v>0.99999800000000005</v>
      </c>
      <c r="AY469" s="21">
        <f>+AX469*AW469</f>
        <v>350.9496273774397</v>
      </c>
      <c r="AZ469" s="21">
        <f>(AC469*AS469*12+AD469*AS469*11+AE469*AS469*10+AF469*AS469*9+AG469*AS469*8+AH469*AS469*7+AI469*AS469*6+AJ469*AS469*5+AK469*AS469*4+AL469*AS469*3+AM469*AS469*2+AN469*AS469*1)/12/13*AX469+Z469</f>
        <v>310.9052541632521</v>
      </c>
      <c r="BA469" s="1"/>
      <c r="BB469" s="24">
        <v>16534.6054082962</v>
      </c>
      <c r="BC469" s="21">
        <v>16534.6054082962</v>
      </c>
      <c r="BD469" s="21">
        <v>16534.6054082962</v>
      </c>
      <c r="BE469" s="21">
        <v>15872.270408296199</v>
      </c>
      <c r="BF469" s="21">
        <v>15872.270408296199</v>
      </c>
      <c r="BG469" s="21">
        <v>15872.270408296199</v>
      </c>
      <c r="BH469" s="21">
        <v>14839.878697780599</v>
      </c>
      <c r="BI469" s="21">
        <v>14839.878697780599</v>
      </c>
      <c r="BJ469" s="21">
        <v>14839.878697780599</v>
      </c>
      <c r="BK469" s="21">
        <v>14177.2656977806</v>
      </c>
      <c r="BL469" s="21">
        <v>14177.2656977806</v>
      </c>
      <c r="BM469" s="21">
        <v>14177.2656977806</v>
      </c>
      <c r="BN469" s="21">
        <v>13143.407943570299</v>
      </c>
      <c r="BP469" s="30">
        <v>-1.4311000000000001E-2</v>
      </c>
      <c r="BQ469" s="31">
        <v>4.5000000000000005E-3</v>
      </c>
      <c r="BR469" s="31">
        <f t="shared" ref="BR469" si="984">+BQ469-BP469</f>
        <v>1.8811000000000001E-2</v>
      </c>
      <c r="BT469" s="21" cm="1">
        <f t="array" ref="BT469">SUMPRODUCT(BB469:BM469*BP469/12)</f>
        <v>-219.75978831403256</v>
      </c>
      <c r="BU469" s="21" cm="1">
        <f t="array" ref="BU469">SUMPRODUCT(BB469:BM469*BQ469/12)</f>
        <v>69.102022738672801</v>
      </c>
      <c r="BV469" s="21">
        <f>+BU469-BT469</f>
        <v>288.86181105270538</v>
      </c>
      <c r="BW469" s="32">
        <v>1</v>
      </c>
      <c r="BX469" s="21">
        <f>+BW469*BV469</f>
        <v>288.86181105270538</v>
      </c>
      <c r="BY469" s="21">
        <f t="shared" ref="BY469:BY486" si="985">(BB469*BR469*12+BC469*BR469*11+BD469*BR469*10+BE469*BR469*9+BF469*BR469*8+BG469*BR469*7+BH469*BR469*6+BI469*BR469*5+BJ469*BR469*4+BK469*BR469*3+BL469*BR469*2+BM469*BR469*1)/12/13*BW469+AY469+Z469</f>
        <v>630.9410283358319</v>
      </c>
      <c r="BZ469" s="1"/>
    </row>
    <row r="470" spans="1:78" s="21" customFormat="1" x14ac:dyDescent="0.2">
      <c r="A470" s="21">
        <f t="shared" si="951"/>
        <v>464</v>
      </c>
      <c r="C470" s="22"/>
      <c r="D470" s="24"/>
      <c r="R470" s="31"/>
      <c r="S470" s="31"/>
      <c r="T470" s="31"/>
      <c r="AC470" s="24"/>
      <c r="AQ470" s="31"/>
      <c r="AR470" s="31"/>
      <c r="AS470" s="31"/>
      <c r="BA470" s="1"/>
      <c r="BB470" s="24"/>
      <c r="BP470" s="31"/>
      <c r="BQ470" s="31"/>
      <c r="BR470" s="31"/>
      <c r="BY470" s="21">
        <f t="shared" si="985"/>
        <v>0</v>
      </c>
      <c r="BZ470" s="1"/>
    </row>
    <row r="471" spans="1:78" s="21" customFormat="1" x14ac:dyDescent="0.2">
      <c r="A471" s="21">
        <f t="shared" si="951"/>
        <v>465</v>
      </c>
      <c r="B471" s="1" t="s">
        <v>372</v>
      </c>
      <c r="C471" s="22"/>
      <c r="D471" s="24">
        <v>36714.792777645795</v>
      </c>
      <c r="E471" s="21">
        <v>36714.792777645795</v>
      </c>
      <c r="F471" s="21">
        <v>36714.792777645795</v>
      </c>
      <c r="G471" s="21">
        <v>41479.792777645795</v>
      </c>
      <c r="H471" s="21">
        <v>41479.792777645795</v>
      </c>
      <c r="I471" s="21">
        <v>41479.792777645795</v>
      </c>
      <c r="J471" s="21">
        <v>48297.0311101232</v>
      </c>
      <c r="K471" s="21">
        <v>48297.0311101232</v>
      </c>
      <c r="L471" s="21">
        <v>48297.0311101232</v>
      </c>
      <c r="M471" s="21">
        <v>53064.0311101232</v>
      </c>
      <c r="N471" s="21">
        <v>53064.0311101232</v>
      </c>
      <c r="O471" s="21">
        <v>53064.0311101232</v>
      </c>
      <c r="P471" s="21">
        <v>59877.645876772702</v>
      </c>
      <c r="R471" s="30">
        <v>5.970370370370371E-2</v>
      </c>
      <c r="S471" s="31">
        <v>6.7500000000000004E-2</v>
      </c>
      <c r="T471" s="31">
        <f t="shared" ref="T471" si="986">+S471-R471</f>
        <v>7.7962962962962942E-3</v>
      </c>
      <c r="V471" s="21" cm="1">
        <f t="array" ref="V471">SUMPRODUCT(D471:O471*R471/12)</f>
        <v>2680.0342982793272</v>
      </c>
      <c r="W471" s="21" cm="1">
        <f t="array" ref="W471">SUMPRODUCT(D471:O471*S471/12)</f>
        <v>3030.0015562122035</v>
      </c>
      <c r="X471" s="21">
        <f>+W471-V471</f>
        <v>349.96725793287624</v>
      </c>
      <c r="Y471" s="32">
        <v>0.99999800000000005</v>
      </c>
      <c r="Z471" s="21">
        <f>+Y471*X471</f>
        <v>349.96655799836037</v>
      </c>
      <c r="AA471" s="21">
        <f>(D471*T471*12+E471*T471*11+F471*T471*10+G471*T471*9+H471*T471*8+I471*T471*7+J471*T471*6+K471*T471*5+L471*T471*4+M471*T471*3+N471*T471*2+O471*T471*1)/12/13*Y471</f>
        <v>162.41965810516291</v>
      </c>
      <c r="AC471" s="24">
        <v>59877.645876772702</v>
      </c>
      <c r="AD471" s="21">
        <v>59877.645876772702</v>
      </c>
      <c r="AE471" s="21">
        <v>59877.645876772702</v>
      </c>
      <c r="AF471" s="21">
        <v>64642.645876772702</v>
      </c>
      <c r="AG471" s="21">
        <v>64642.645876772702</v>
      </c>
      <c r="AH471" s="21">
        <v>64642.645876772702</v>
      </c>
      <c r="AI471" s="21">
        <v>71638.878172105702</v>
      </c>
      <c r="AJ471" s="21">
        <v>71638.878172105702</v>
      </c>
      <c r="AK471" s="21">
        <v>71638.878172105702</v>
      </c>
      <c r="AL471" s="21">
        <v>76405.878172105702</v>
      </c>
      <c r="AM471" s="21">
        <v>76405.878172105702</v>
      </c>
      <c r="AN471" s="21">
        <v>76405.878172105702</v>
      </c>
      <c r="AO471" s="21">
        <v>83407.802818012395</v>
      </c>
      <c r="AQ471" s="30">
        <v>5.970370370370371E-2</v>
      </c>
      <c r="AR471" s="31">
        <v>6.7500000000000004E-2</v>
      </c>
      <c r="AS471" s="31">
        <f t="shared" ref="AS471" si="987">+AR471-AQ471</f>
        <v>7.7962962962962942E-3</v>
      </c>
      <c r="AU471" s="21" cm="1">
        <f t="array" ref="AU471">SUMPRODUCT(AC471:AN471*AQ471/12)</f>
        <v>4068.2857179035568</v>
      </c>
      <c r="AV471" s="21" cm="1">
        <f t="array" ref="AV471">SUMPRODUCT(AC471:AN471*AR471/12)</f>
        <v>4599.5351866496467</v>
      </c>
      <c r="AW471" s="21">
        <f>+AV471-AU471</f>
        <v>531.24946874608986</v>
      </c>
      <c r="AX471" s="32">
        <v>0.99999800000000005</v>
      </c>
      <c r="AY471" s="21">
        <f>+AX471*AW471</f>
        <v>531.24840624715239</v>
      </c>
      <c r="AZ471" s="21">
        <f>(AC471*AS471*12+AD471*AS471*11+AE471*AS471*10+AF471*AS471*9+AG471*AS471*8+AH471*AS471*7+AI471*AS471*6+AJ471*AS471*5+AK471*AS471*4+AL471*AS471*3+AM471*AS471*2+AN471*AS471*1)/12/13*AX471+Z471</f>
        <v>602.86612247653181</v>
      </c>
      <c r="BA471" s="1"/>
      <c r="BB471" s="24">
        <v>83407.802818012395</v>
      </c>
      <c r="BC471" s="21">
        <v>83407.802818012395</v>
      </c>
      <c r="BD471" s="21">
        <v>83407.802818012395</v>
      </c>
      <c r="BE471" s="21">
        <v>88172.802818012395</v>
      </c>
      <c r="BF471" s="21">
        <v>88172.802818012395</v>
      </c>
      <c r="BG471" s="21">
        <v>88172.802818012395</v>
      </c>
      <c r="BH471" s="21">
        <v>95600.081310930502</v>
      </c>
      <c r="BI471" s="21">
        <v>95600.081310930502</v>
      </c>
      <c r="BJ471" s="21">
        <v>95600.081310930502</v>
      </c>
      <c r="BK471" s="21">
        <v>100367.08131092999</v>
      </c>
      <c r="BL471" s="21">
        <v>100367.08131092999</v>
      </c>
      <c r="BM471" s="21">
        <v>100367.08131092999</v>
      </c>
      <c r="BN471" s="21">
        <v>107804.906880788</v>
      </c>
      <c r="BP471" s="30">
        <v>5.970370370370371E-2</v>
      </c>
      <c r="BQ471" s="31">
        <v>6.7500000000000004E-2</v>
      </c>
      <c r="BR471" s="31">
        <f t="shared" ref="BR471" si="988">+BQ471-BP471</f>
        <v>7.7962962962962942E-3</v>
      </c>
      <c r="BT471" s="21" cm="1">
        <f t="array" ref="BT471">SUMPRODUCT(BB471:BM471*BP471/12)</f>
        <v>5485.9907632565846</v>
      </c>
      <c r="BU471" s="21" cm="1">
        <f t="array" ref="BU471">SUMPRODUCT(BB471:BM471*BQ471/12)</f>
        <v>6202.3685893518159</v>
      </c>
      <c r="BV471" s="21">
        <f>+BU471-BT471</f>
        <v>716.37782609523128</v>
      </c>
      <c r="BW471" s="32">
        <v>1</v>
      </c>
      <c r="BX471" s="21">
        <f>+BW471*BV471</f>
        <v>716.37782609523128</v>
      </c>
      <c r="BY471" s="21">
        <f t="shared" si="985"/>
        <v>1226.2914558283451</v>
      </c>
      <c r="BZ471" s="1"/>
    </row>
    <row r="472" spans="1:78" s="21" customFormat="1" x14ac:dyDescent="0.2">
      <c r="A472" s="21">
        <f t="shared" si="951"/>
        <v>466</v>
      </c>
      <c r="C472" s="22"/>
      <c r="D472" s="24"/>
      <c r="R472" s="31"/>
      <c r="S472" s="31"/>
      <c r="T472" s="31"/>
      <c r="AC472" s="24"/>
      <c r="AQ472" s="31"/>
      <c r="AR472" s="31"/>
      <c r="AS472" s="31"/>
      <c r="BA472" s="1"/>
      <c r="BB472" s="24"/>
      <c r="BP472" s="31"/>
      <c r="BQ472" s="31"/>
      <c r="BR472" s="31"/>
      <c r="BY472" s="21">
        <f t="shared" si="985"/>
        <v>0</v>
      </c>
      <c r="BZ472" s="1"/>
    </row>
    <row r="473" spans="1:78" s="21" customFormat="1" x14ac:dyDescent="0.2">
      <c r="A473" s="21">
        <f t="shared" si="951"/>
        <v>467</v>
      </c>
      <c r="B473" s="1" t="s">
        <v>373</v>
      </c>
      <c r="C473" s="22"/>
      <c r="D473" s="24">
        <v>356352.73813503777</v>
      </c>
      <c r="E473" s="21">
        <v>357507.34932808223</v>
      </c>
      <c r="F473" s="21">
        <v>358747.0413154139</v>
      </c>
      <c r="G473" s="21">
        <v>360292.25381952192</v>
      </c>
      <c r="H473" s="21">
        <v>361610.5647916139</v>
      </c>
      <c r="I473" s="21">
        <v>362980.26669003582</v>
      </c>
      <c r="J473" s="21">
        <v>364995.89270027942</v>
      </c>
      <c r="K473" s="21">
        <v>366290.91204929032</v>
      </c>
      <c r="L473" s="21">
        <v>367544.64258647326</v>
      </c>
      <c r="M473" s="21">
        <v>368993.80923645356</v>
      </c>
      <c r="N473" s="21">
        <v>370153.30595396017</v>
      </c>
      <c r="O473" s="21">
        <v>371264.12149797392</v>
      </c>
      <c r="P473" s="21">
        <v>373066.97011874377</v>
      </c>
      <c r="R473" s="30">
        <v>6.6666666666666666E-2</v>
      </c>
      <c r="S473" s="31">
        <v>6.7500000000000004E-2</v>
      </c>
      <c r="T473" s="31">
        <f t="shared" ref="T473" si="989">+S473-R473</f>
        <v>8.333333333333387E-4</v>
      </c>
      <c r="V473" s="21" cm="1">
        <f t="array" ref="V473">SUMPRODUCT(D473:O473*R473/12)</f>
        <v>24259.627211689643</v>
      </c>
      <c r="W473" s="21" cm="1">
        <f t="array" ref="W473">SUMPRODUCT(D473:O473*S473/12)</f>
        <v>24562.872551835768</v>
      </c>
      <c r="X473" s="21">
        <f>+W473-V473</f>
        <v>303.24534014612436</v>
      </c>
      <c r="Y473" s="32">
        <v>0.99999800000000005</v>
      </c>
      <c r="Z473" s="21">
        <f>+Y473*X473</f>
        <v>303.24473365544407</v>
      </c>
      <c r="AA473" s="21">
        <f>(D473*T473*12+E473*T473*11+F473*T473*10+G473*T473*9+H473*T473*8+I473*T473*7+J473*T473*6+K473*T473*5+L473*T473*4+M473*T473*3+N473*T473*2+O473*T473*1)/12/13*Y473</f>
        <v>150.54895868156495</v>
      </c>
      <c r="AC473" s="24">
        <v>373066.97011874377</v>
      </c>
      <c r="AD473" s="21">
        <v>374268.69595988723</v>
      </c>
      <c r="AE473" s="21">
        <v>375562.23120761343</v>
      </c>
      <c r="AF473" s="21">
        <v>377249.32820319361</v>
      </c>
      <c r="AG473" s="21">
        <v>378627.29660743498</v>
      </c>
      <c r="AH473" s="21">
        <v>380059.43745802302</v>
      </c>
      <c r="AI473" s="21">
        <v>382246.64701423119</v>
      </c>
      <c r="AJ473" s="21">
        <v>383599.80635181972</v>
      </c>
      <c r="AK473" s="21">
        <v>384908.50266410998</v>
      </c>
      <c r="AL473" s="21">
        <v>386458.81290894287</v>
      </c>
      <c r="AM473" s="21">
        <v>387666.65662370529</v>
      </c>
      <c r="AN473" s="21">
        <v>388821.32007964933</v>
      </c>
      <c r="AO473" s="21">
        <v>390744.74821020191</v>
      </c>
      <c r="AQ473" s="30">
        <v>6.6666666666666666E-2</v>
      </c>
      <c r="AR473" s="31">
        <v>6.7500000000000004E-2</v>
      </c>
      <c r="AS473" s="31">
        <f t="shared" ref="AS473" si="990">+AR473-AQ473</f>
        <v>8.333333333333387E-4</v>
      </c>
      <c r="AU473" s="21" cm="1">
        <f t="array" ref="AU473">SUMPRODUCT(AC473:AN473*AQ473/12)</f>
        <v>25402.976139985301</v>
      </c>
      <c r="AV473" s="21" cm="1">
        <f t="array" ref="AV473">SUMPRODUCT(AC473:AN473*AR473/12)</f>
        <v>25720.513341735117</v>
      </c>
      <c r="AW473" s="21">
        <f>+AV473-AU473</f>
        <v>317.53720174981572</v>
      </c>
      <c r="AX473" s="32">
        <v>0.99999800000000005</v>
      </c>
      <c r="AY473" s="21">
        <f>+AX473*AW473</f>
        <v>317.53656667541225</v>
      </c>
      <c r="AZ473" s="21">
        <f>(AC473*AS473*12+AD473*AS473*11+AE473*AS473*10+AF473*AS473*9+AG473*AS473*8+AH473*AS473*7+AI473*AS473*6+AJ473*AS473*5+AK473*AS473*4+AL473*AS473*3+AM473*AS473*2+AN473*AS473*1)/12/13*AX473+Z473</f>
        <v>460.87638417414712</v>
      </c>
      <c r="BA473" s="1"/>
      <c r="BB473" s="24">
        <v>390744.74821020191</v>
      </c>
      <c r="BC473" s="21">
        <v>392000.02139883663</v>
      </c>
      <c r="BD473" s="21">
        <v>393355.32560388267</v>
      </c>
      <c r="BE473" s="21">
        <v>395125.08173851448</v>
      </c>
      <c r="BF473" s="21">
        <v>396571.88666792738</v>
      </c>
      <c r="BG473" s="21">
        <v>398076.14604357182</v>
      </c>
      <c r="BH473" s="21">
        <v>400355.33552615857</v>
      </c>
      <c r="BI473" s="21">
        <v>401775.50677509111</v>
      </c>
      <c r="BJ473" s="21">
        <v>403147.34475149278</v>
      </c>
      <c r="BK473" s="21">
        <v>404804.87545232213</v>
      </c>
      <c r="BL473" s="21">
        <v>406067.84927875578</v>
      </c>
      <c r="BM473" s="21">
        <v>407272.08640402119</v>
      </c>
      <c r="BN473" s="21">
        <v>409292.30210638721</v>
      </c>
      <c r="BP473" s="30">
        <v>6.6666666666666666E-2</v>
      </c>
      <c r="BQ473" s="31">
        <v>6.7500000000000004E-2</v>
      </c>
      <c r="BR473" s="31">
        <f t="shared" ref="BR473" si="991">+BQ473-BP473</f>
        <v>8.333333333333387E-4</v>
      </c>
      <c r="BT473" s="21" cm="1">
        <f t="array" ref="BT473">SUMPRODUCT(BB473:BM473*BP473/12)</f>
        <v>26607.201154726536</v>
      </c>
      <c r="BU473" s="21" cm="1">
        <f t="array" ref="BU473">SUMPRODUCT(BB473:BM473*BQ473/12)</f>
        <v>26939.791169160624</v>
      </c>
      <c r="BV473" s="21">
        <f>+BU473-BT473</f>
        <v>332.59001443408852</v>
      </c>
      <c r="BW473" s="32">
        <v>1</v>
      </c>
      <c r="BX473" s="21">
        <f>+BW473*BV473</f>
        <v>332.59001443408852</v>
      </c>
      <c r="BY473" s="21">
        <f t="shared" si="985"/>
        <v>785.8835741481671</v>
      </c>
      <c r="BZ473" s="1"/>
    </row>
    <row r="474" spans="1:78" s="21" customFormat="1" x14ac:dyDescent="0.2">
      <c r="A474" s="21">
        <f t="shared" si="951"/>
        <v>468</v>
      </c>
      <c r="B474" s="1"/>
      <c r="C474" s="22"/>
      <c r="D474" s="24"/>
      <c r="R474" s="31"/>
      <c r="S474" s="31"/>
      <c r="T474" s="31"/>
      <c r="AC474" s="24"/>
      <c r="AQ474" s="31"/>
      <c r="AR474" s="31"/>
      <c r="AS474" s="31"/>
      <c r="BA474" s="1"/>
      <c r="BB474" s="24"/>
      <c r="BP474" s="31"/>
      <c r="BQ474" s="31"/>
      <c r="BR474" s="31"/>
      <c r="BY474" s="21">
        <f t="shared" si="985"/>
        <v>0</v>
      </c>
      <c r="BZ474" s="1"/>
    </row>
    <row r="475" spans="1:78" s="21" customFormat="1" x14ac:dyDescent="0.2">
      <c r="A475" s="21">
        <f t="shared" si="951"/>
        <v>469</v>
      </c>
      <c r="B475" s="21" t="s">
        <v>374</v>
      </c>
      <c r="C475" s="22"/>
      <c r="D475" s="24">
        <v>136249.37325894099</v>
      </c>
      <c r="E475" s="21">
        <v>136249.37325894099</v>
      </c>
      <c r="F475" s="21">
        <v>136249.37325894099</v>
      </c>
      <c r="G475" s="21">
        <v>143484.83188148</v>
      </c>
      <c r="H475" s="21">
        <v>143484.83188148</v>
      </c>
      <c r="I475" s="21">
        <v>143484.83188148</v>
      </c>
      <c r="J475" s="21">
        <v>151319.49471765399</v>
      </c>
      <c r="K475" s="21">
        <v>151319.49471765399</v>
      </c>
      <c r="L475" s="21">
        <v>151319.49471765399</v>
      </c>
      <c r="M475" s="21">
        <v>162089.29702397299</v>
      </c>
      <c r="N475" s="21">
        <v>162089.29702397299</v>
      </c>
      <c r="O475" s="21">
        <v>162089.29702397299</v>
      </c>
      <c r="P475" s="21">
        <v>174216.06760607901</v>
      </c>
      <c r="R475" s="30">
        <v>6.6666666666666666E-2</v>
      </c>
      <c r="S475" s="31">
        <v>6.7500000000000004E-2</v>
      </c>
      <c r="T475" s="31">
        <f t="shared" ref="T475" si="992">+S475-R475</f>
        <v>8.333333333333387E-4</v>
      </c>
      <c r="V475" s="21" cm="1">
        <f t="array" ref="V475">SUMPRODUCT(D475:O475*R475/12)</f>
        <v>9885.7166147007993</v>
      </c>
      <c r="W475" s="21" cm="1">
        <f t="array" ref="W475">SUMPRODUCT(D475:O475*S475/12)</f>
        <v>10009.288072384561</v>
      </c>
      <c r="X475" s="21">
        <f>+W475-V475</f>
        <v>123.57145768376176</v>
      </c>
      <c r="Y475" s="32">
        <v>0.99999800000000005</v>
      </c>
      <c r="Z475" s="21">
        <f>+Y475*X475</f>
        <v>123.57121054084641</v>
      </c>
      <c r="AA475" s="21">
        <f>(D475*T475*12+E475*T475*11+F475*T475*10+G475*T475*9+H475*T475*8+I475*T475*7+J475*T475*6+K475*T475*5+L475*T475*4+M475*T475*3+N475*T475*2+O475*T475*1)/12/13*Y475</f>
        <v>59.733820091999583</v>
      </c>
      <c r="AC475" s="24">
        <v>174216.06760607901</v>
      </c>
      <c r="AD475" s="21">
        <v>174216.06760607901</v>
      </c>
      <c r="AE475" s="21">
        <v>174216.06760607901</v>
      </c>
      <c r="AF475" s="21">
        <v>181931.96235692</v>
      </c>
      <c r="AG475" s="21">
        <v>181931.96235692</v>
      </c>
      <c r="AH475" s="21">
        <v>181931.96235692</v>
      </c>
      <c r="AI475" s="21">
        <v>190451.314753218</v>
      </c>
      <c r="AJ475" s="21">
        <v>190451.314753218</v>
      </c>
      <c r="AK475" s="21">
        <v>190451.314753218</v>
      </c>
      <c r="AL475" s="21">
        <v>202166.50782312802</v>
      </c>
      <c r="AM475" s="21">
        <v>202166.50782312802</v>
      </c>
      <c r="AN475" s="21">
        <v>202166.50782312802</v>
      </c>
      <c r="AO475" s="21">
        <v>215357.85451306199</v>
      </c>
      <c r="AQ475" s="30">
        <v>6.6666666666666666E-2</v>
      </c>
      <c r="AR475" s="31">
        <v>6.7500000000000004E-2</v>
      </c>
      <c r="AS475" s="31">
        <f t="shared" ref="AS475" si="993">+AR475-AQ475</f>
        <v>8.333333333333387E-4</v>
      </c>
      <c r="AU475" s="21" cm="1">
        <f t="array" ref="AU475">SUMPRODUCT(AC475:AN475*AQ475/12)</f>
        <v>12479.430875655753</v>
      </c>
      <c r="AV475" s="21" cm="1">
        <f t="array" ref="AV475">SUMPRODUCT(AC475:AN475*AR475/12)</f>
        <v>12635.423761601445</v>
      </c>
      <c r="AW475" s="21">
        <f>+AV475-AU475</f>
        <v>155.99288594569225</v>
      </c>
      <c r="AX475" s="32">
        <v>0.99999800000000005</v>
      </c>
      <c r="AY475" s="21">
        <f>+AX475*AW475</f>
        <v>155.99257395992038</v>
      </c>
      <c r="AZ475" s="21">
        <f>(AC475*AS475*12+AD475*AS475*11+AE475*AS475*10+AF475*AS475*9+AG475*AS475*8+AH475*AS475*7+AI475*AS475*6+AJ475*AS475*5+AK475*AS475*4+AL475*AS475*3+AM475*AS475*2+AN475*AS475*1)/12/13*AX475+Z475</f>
        <v>199.34705309037432</v>
      </c>
      <c r="BA475" s="1"/>
      <c r="BB475" s="24">
        <v>215357.85451306199</v>
      </c>
      <c r="BC475" s="21">
        <v>215357.85451306199</v>
      </c>
      <c r="BD475" s="21">
        <v>215357.85451306199</v>
      </c>
      <c r="BE475" s="21">
        <v>220972.553461164</v>
      </c>
      <c r="BF475" s="21">
        <v>220972.553461164</v>
      </c>
      <c r="BG475" s="21">
        <v>220972.553461164</v>
      </c>
      <c r="BH475" s="21">
        <v>227074.15251432601</v>
      </c>
      <c r="BI475" s="21">
        <v>227074.15251432601</v>
      </c>
      <c r="BJ475" s="21">
        <v>227074.15251432601</v>
      </c>
      <c r="BK475" s="21">
        <v>235462.18331195501</v>
      </c>
      <c r="BL475" s="21">
        <v>235462.18331195501</v>
      </c>
      <c r="BM475" s="21">
        <v>235462.18331195501</v>
      </c>
      <c r="BN475" s="21">
        <v>244907.094235839</v>
      </c>
      <c r="BP475" s="30">
        <v>6.6666666666666666E-2</v>
      </c>
      <c r="BQ475" s="31">
        <v>6.7500000000000004E-2</v>
      </c>
      <c r="BR475" s="31">
        <f t="shared" ref="BR475" si="994">+BQ475-BP475</f>
        <v>8.333333333333387E-4</v>
      </c>
      <c r="BT475" s="21" cm="1">
        <f t="array" ref="BT475">SUMPRODUCT(BB475:BM475*BP475/12)</f>
        <v>14981.112396675115</v>
      </c>
      <c r="BU475" s="21" cm="1">
        <f t="array" ref="BU475">SUMPRODUCT(BB475:BM475*BQ475/12)</f>
        <v>15168.376301633556</v>
      </c>
      <c r="BV475" s="21">
        <f>+BU475-BT475</f>
        <v>187.26390495844134</v>
      </c>
      <c r="BW475" s="32">
        <v>1</v>
      </c>
      <c r="BX475" s="21">
        <f>+BW475*BV475</f>
        <v>187.26390495844134</v>
      </c>
      <c r="BY475" s="21">
        <f t="shared" si="985"/>
        <v>371.59923252205795</v>
      </c>
      <c r="BZ475" s="1"/>
    </row>
    <row r="476" spans="1:78" s="21" customFormat="1" x14ac:dyDescent="0.2">
      <c r="A476" s="21">
        <f t="shared" si="951"/>
        <v>470</v>
      </c>
      <c r="C476" s="22"/>
      <c r="D476" s="24"/>
      <c r="R476" s="31"/>
      <c r="S476" s="31"/>
      <c r="T476" s="31"/>
      <c r="AC476" s="24"/>
      <c r="AQ476" s="31"/>
      <c r="AR476" s="31"/>
      <c r="AS476" s="31"/>
      <c r="BA476" s="1"/>
      <c r="BB476" s="24"/>
      <c r="BP476" s="31"/>
      <c r="BQ476" s="31"/>
      <c r="BR476" s="31"/>
      <c r="BY476" s="21">
        <f t="shared" si="985"/>
        <v>0</v>
      </c>
      <c r="BZ476" s="1"/>
    </row>
    <row r="477" spans="1:78" s="21" customFormat="1" x14ac:dyDescent="0.2">
      <c r="A477" s="21">
        <f t="shared" si="951"/>
        <v>471</v>
      </c>
      <c r="B477" s="21" t="s">
        <v>375</v>
      </c>
      <c r="C477" s="22"/>
      <c r="D477" s="24">
        <v>4654.83</v>
      </c>
      <c r="E477" s="21">
        <v>4654.83</v>
      </c>
      <c r="F477" s="21">
        <v>4654.83</v>
      </c>
      <c r="G477" s="21">
        <v>4654.83</v>
      </c>
      <c r="H477" s="21">
        <v>4654.83</v>
      </c>
      <c r="I477" s="21">
        <v>4654.83</v>
      </c>
      <c r="J477" s="21">
        <v>4654.83</v>
      </c>
      <c r="K477" s="21">
        <v>4654.83</v>
      </c>
      <c r="L477" s="21">
        <v>4654.83</v>
      </c>
      <c r="M477" s="21">
        <v>4654.83</v>
      </c>
      <c r="N477" s="21">
        <v>4654.83</v>
      </c>
      <c r="O477" s="21">
        <v>4654.83</v>
      </c>
      <c r="P477" s="21">
        <v>4654.83</v>
      </c>
      <c r="R477" s="30">
        <v>2.0500000000000001E-2</v>
      </c>
      <c r="S477" s="31">
        <v>0.10390000000000001</v>
      </c>
      <c r="T477" s="31">
        <f t="shared" ref="T477" si="995">+S477-R477</f>
        <v>8.3400000000000002E-2</v>
      </c>
      <c r="V477" s="21" cm="1">
        <f t="array" ref="V477">SUMPRODUCT(D477:O477*R477/12)</f>
        <v>95.424014999999983</v>
      </c>
      <c r="W477" s="21" cm="1">
        <f t="array" ref="W477">SUMPRODUCT(D477:O477*S477/12)</f>
        <v>483.63683700000007</v>
      </c>
      <c r="X477" s="21">
        <f>+W477-V477</f>
        <v>388.21282200000007</v>
      </c>
      <c r="Y477" s="32">
        <v>0.99999800000000005</v>
      </c>
      <c r="Z477" s="21">
        <f>+Y477*X477</f>
        <v>388.21204557435607</v>
      </c>
      <c r="AA477" s="21">
        <f>(D477*T477*12+E477*T477*11+F477*T477*10+G477*T477*9+H477*T477*8+I477*T477*7+J477*T477*6+K477*T477*5+L477*T477*4+M477*T477*3+N477*T477*2+O477*T477*1)/12/13*Y477</f>
        <v>194.10602278717803</v>
      </c>
      <c r="AC477" s="24">
        <v>4654.83</v>
      </c>
      <c r="AD477" s="21">
        <v>4654.83</v>
      </c>
      <c r="AE477" s="21">
        <v>4654.83</v>
      </c>
      <c r="AF477" s="21">
        <v>4654.83</v>
      </c>
      <c r="AG477" s="21">
        <v>4654.83</v>
      </c>
      <c r="AH477" s="21">
        <v>4654.83</v>
      </c>
      <c r="AI477" s="21">
        <v>4654.83</v>
      </c>
      <c r="AJ477" s="21">
        <v>4654.83</v>
      </c>
      <c r="AK477" s="21">
        <v>4654.83</v>
      </c>
      <c r="AL477" s="21">
        <v>4654.83</v>
      </c>
      <c r="AM477" s="21">
        <v>4654.83</v>
      </c>
      <c r="AN477" s="21">
        <v>4654.83</v>
      </c>
      <c r="AO477" s="21">
        <v>4654.83</v>
      </c>
      <c r="AQ477" s="30">
        <v>2.0500000000000001E-2</v>
      </c>
      <c r="AR477" s="31">
        <v>0.10390000000000001</v>
      </c>
      <c r="AS477" s="31">
        <f t="shared" ref="AS477" si="996">+AR477-AQ477</f>
        <v>8.3400000000000002E-2</v>
      </c>
      <c r="AU477" s="21" cm="1">
        <f t="array" ref="AU477">SUMPRODUCT(AC477:AN477*AQ477/12)</f>
        <v>95.424014999999983</v>
      </c>
      <c r="AV477" s="21" cm="1">
        <f t="array" ref="AV477">SUMPRODUCT(AC477:AN477*AR477/12)</f>
        <v>483.63683700000007</v>
      </c>
      <c r="AW477" s="21">
        <f>+AV477-AU477</f>
        <v>388.21282200000007</v>
      </c>
      <c r="AX477" s="32">
        <v>0.99999800000000005</v>
      </c>
      <c r="AY477" s="21">
        <f>+AX477*AW477</f>
        <v>388.21204557435607</v>
      </c>
      <c r="AZ477" s="21">
        <f>(AC477*AS477*12+AD477*AS477*11+AE477*AS477*10+AF477*AS477*9+AG477*AS477*8+AH477*AS477*7+AI477*AS477*6+AJ477*AS477*5+AK477*AS477*4+AL477*AS477*3+AM477*AS477*2+AN477*AS477*1)/12/13*AX477+Z477</f>
        <v>582.31806836153407</v>
      </c>
      <c r="BA477" s="1"/>
      <c r="BB477" s="24">
        <v>4654.83</v>
      </c>
      <c r="BC477" s="21">
        <v>4654.83</v>
      </c>
      <c r="BD477" s="21">
        <v>4654.83</v>
      </c>
      <c r="BE477" s="21">
        <v>4654.83</v>
      </c>
      <c r="BF477" s="21">
        <v>4654.83</v>
      </c>
      <c r="BG477" s="21">
        <v>4654.83</v>
      </c>
      <c r="BH477" s="21">
        <v>4654.83</v>
      </c>
      <c r="BI477" s="21">
        <v>4654.83</v>
      </c>
      <c r="BJ477" s="21">
        <v>4654.83</v>
      </c>
      <c r="BK477" s="21">
        <v>4654.83</v>
      </c>
      <c r="BL477" s="21">
        <v>4654.83</v>
      </c>
      <c r="BM477" s="21">
        <v>4654.83</v>
      </c>
      <c r="BN477" s="21">
        <v>4654.83</v>
      </c>
      <c r="BP477" s="30">
        <v>2.0500000000000001E-2</v>
      </c>
      <c r="BQ477" s="31">
        <v>0.10390000000000001</v>
      </c>
      <c r="BR477" s="31">
        <f t="shared" ref="BR477" si="997">+BQ477-BP477</f>
        <v>8.3400000000000002E-2</v>
      </c>
      <c r="BT477" s="21" cm="1">
        <f t="array" ref="BT477">SUMPRODUCT(BB477:BM477*BP477/12)</f>
        <v>95.424014999999983</v>
      </c>
      <c r="BU477" s="21" cm="1">
        <f t="array" ref="BU477">SUMPRODUCT(BB477:BM477*BQ477/12)</f>
        <v>483.63683700000007</v>
      </c>
      <c r="BV477" s="21">
        <f>+BU477-BT477</f>
        <v>388.21282200000007</v>
      </c>
      <c r="BW477" s="32">
        <v>1</v>
      </c>
      <c r="BX477" s="21">
        <f>+BW477*BV477</f>
        <v>388.21282200000007</v>
      </c>
      <c r="BY477" s="21">
        <f t="shared" si="985"/>
        <v>970.53050214871223</v>
      </c>
      <c r="BZ477" s="1"/>
    </row>
    <row r="478" spans="1:78" s="21" customFormat="1" x14ac:dyDescent="0.2">
      <c r="A478" s="21">
        <f t="shared" si="951"/>
        <v>472</v>
      </c>
      <c r="C478" s="22"/>
      <c r="D478" s="24"/>
      <c r="R478" s="31"/>
      <c r="S478" s="31"/>
      <c r="T478" s="31"/>
      <c r="AC478" s="24"/>
      <c r="AQ478" s="31"/>
      <c r="AR478" s="31"/>
      <c r="AS478" s="31"/>
      <c r="BA478" s="1"/>
      <c r="BB478" s="24"/>
      <c r="BP478" s="31"/>
      <c r="BQ478" s="31"/>
      <c r="BR478" s="31"/>
      <c r="BY478" s="21">
        <f t="shared" si="985"/>
        <v>0</v>
      </c>
      <c r="BZ478" s="1"/>
    </row>
    <row r="479" spans="1:78" s="21" customFormat="1" ht="14.45" customHeight="1" x14ac:dyDescent="0.2">
      <c r="A479" s="21">
        <f t="shared" si="951"/>
        <v>473</v>
      </c>
      <c r="B479" s="21" t="s">
        <v>376</v>
      </c>
      <c r="C479" s="22"/>
      <c r="D479" s="24">
        <v>0</v>
      </c>
      <c r="E479" s="21">
        <v>571</v>
      </c>
      <c r="F479" s="21">
        <v>1142</v>
      </c>
      <c r="G479" s="21">
        <v>1713</v>
      </c>
      <c r="H479" s="21">
        <v>2284</v>
      </c>
      <c r="I479" s="21">
        <v>2855</v>
      </c>
      <c r="J479" s="21">
        <v>3426</v>
      </c>
      <c r="K479" s="21">
        <v>3997</v>
      </c>
      <c r="L479" s="21">
        <v>4568</v>
      </c>
      <c r="M479" s="21">
        <v>5139</v>
      </c>
      <c r="N479" s="21">
        <v>5710</v>
      </c>
      <c r="O479" s="21">
        <v>6281</v>
      </c>
      <c r="P479" s="21">
        <v>6852</v>
      </c>
      <c r="R479" s="30">
        <v>0.1</v>
      </c>
      <c r="S479" s="31">
        <v>0.10390000000000001</v>
      </c>
      <c r="T479" s="31">
        <f t="shared" ref="T479" si="998">+S479-R479</f>
        <v>3.9000000000000007E-3</v>
      </c>
      <c r="V479" s="21" cm="1">
        <f t="array" ref="V479">SUMPRODUCT(D479:O479*R479/12)</f>
        <v>314.04999999999995</v>
      </c>
      <c r="W479" s="21" cm="1">
        <f t="array" ref="W479">SUMPRODUCT(D479:O479*S479/12)</f>
        <v>326.29795000000001</v>
      </c>
      <c r="X479" s="21">
        <f>+W479-V479</f>
        <v>12.24795000000006</v>
      </c>
      <c r="Y479" s="32">
        <v>0.99999800000000005</v>
      </c>
      <c r="Z479" s="21">
        <f>+Y479*X479</f>
        <v>12.24792550410006</v>
      </c>
      <c r="AA479" s="21">
        <f>(D479*T479*12+E479*T479*11+F479*T479*10+G479*T479*9+H479*T479*8+I479*T479*7+J479*T479*6+K479*T479*5+L479*T479*4+M479*T479*3+N479*T479*2+O479*T479*1)/12/13*Y479</f>
        <v>4.0826418347000013</v>
      </c>
      <c r="AC479" s="24">
        <v>6852</v>
      </c>
      <c r="AD479" s="21">
        <v>7611.3333333333303</v>
      </c>
      <c r="AE479" s="21">
        <v>8370.6666666666606</v>
      </c>
      <c r="AF479" s="21">
        <v>9130</v>
      </c>
      <c r="AG479" s="21">
        <v>9889.3333333333303</v>
      </c>
      <c r="AH479" s="21">
        <v>10648.666666666601</v>
      </c>
      <c r="AI479" s="21">
        <v>11408</v>
      </c>
      <c r="AJ479" s="21">
        <v>12167.333333333301</v>
      </c>
      <c r="AK479" s="21">
        <v>12926.666666666601</v>
      </c>
      <c r="AL479" s="21">
        <v>13686</v>
      </c>
      <c r="AM479" s="21">
        <v>14445.333333333301</v>
      </c>
      <c r="AN479" s="21">
        <v>15204.666666666601</v>
      </c>
      <c r="AO479" s="21">
        <v>15964</v>
      </c>
      <c r="AQ479" s="30">
        <v>0.1</v>
      </c>
      <c r="AR479" s="31">
        <v>0.10390000000000001</v>
      </c>
      <c r="AS479" s="31">
        <f t="shared" ref="AS479" si="999">+AR479-AQ479</f>
        <v>3.9000000000000007E-3</v>
      </c>
      <c r="AU479" s="21" cm="1">
        <f t="array" ref="AU479">SUMPRODUCT(AC479:AN479*AQ479/12)</f>
        <v>1102.8333333333312</v>
      </c>
      <c r="AV479" s="21" cm="1">
        <f t="array" ref="AV479">SUMPRODUCT(AC479:AN479*AR479/12)</f>
        <v>1145.8438333333311</v>
      </c>
      <c r="AW479" s="21">
        <f>+AV479-AU479</f>
        <v>43.010499999999865</v>
      </c>
      <c r="AX479" s="32">
        <v>0.99999800000000005</v>
      </c>
      <c r="AY479" s="21">
        <f>+AX479*AW479</f>
        <v>43.010413978999871</v>
      </c>
      <c r="AZ479" s="21">
        <f>(AC479*AS479*12+AD479*AS479*11+AE479*AS479*10+AF479*AS479*9+AG479*AS479*8+AH479*AS479*7+AI479*AS479*6+AJ479*AS479*5+AK479*AS479*4+AL479*AS479*3+AM479*AS479*2+AN479*AS479*1)/12/13*AX479+Z479</f>
        <v>31.038521256166703</v>
      </c>
      <c r="BA479" s="1"/>
      <c r="BB479" s="24">
        <v>15964</v>
      </c>
      <c r="BC479" s="21">
        <v>16921</v>
      </c>
      <c r="BD479" s="21">
        <v>17878</v>
      </c>
      <c r="BE479" s="21">
        <v>18835</v>
      </c>
      <c r="BF479" s="21">
        <v>19792</v>
      </c>
      <c r="BG479" s="21">
        <v>20749</v>
      </c>
      <c r="BH479" s="21">
        <v>21706</v>
      </c>
      <c r="BI479" s="21">
        <v>22663</v>
      </c>
      <c r="BJ479" s="21">
        <v>23620</v>
      </c>
      <c r="BK479" s="21">
        <v>24577</v>
      </c>
      <c r="BL479" s="21">
        <v>25534</v>
      </c>
      <c r="BM479" s="21">
        <v>26491</v>
      </c>
      <c r="BN479" s="21">
        <v>27448</v>
      </c>
      <c r="BP479" s="30">
        <v>0.1</v>
      </c>
      <c r="BQ479" s="31">
        <v>0.10390000000000001</v>
      </c>
      <c r="BR479" s="31">
        <f t="shared" ref="BR479" si="1000">+BQ479-BP479</f>
        <v>3.9000000000000007E-3</v>
      </c>
      <c r="BT479" s="21" cm="1">
        <f t="array" ref="BT479">SUMPRODUCT(BB479:BM479*BP479/12)</f>
        <v>2122.75</v>
      </c>
      <c r="BU479" s="21" cm="1">
        <f t="array" ref="BU479">SUMPRODUCT(BB479:BM479*BQ479/12)</f>
        <v>2205.5372499999999</v>
      </c>
      <c r="BV479" s="21">
        <f>+BU479-BT479</f>
        <v>82.787249999999858</v>
      </c>
      <c r="BW479" s="32">
        <v>1</v>
      </c>
      <c r="BX479" s="21">
        <f>+BW479*BV479</f>
        <v>82.787249999999858</v>
      </c>
      <c r="BY479" s="21">
        <f t="shared" si="985"/>
        <v>93.230689483099951</v>
      </c>
      <c r="BZ479" s="1"/>
    </row>
    <row r="480" spans="1:78" s="21" customFormat="1" x14ac:dyDescent="0.2">
      <c r="A480" s="21">
        <f t="shared" si="951"/>
        <v>474</v>
      </c>
      <c r="C480" s="22"/>
      <c r="D480" s="24"/>
      <c r="R480" s="31"/>
      <c r="S480" s="31"/>
      <c r="T480" s="31"/>
      <c r="AC480" s="24"/>
      <c r="AQ480" s="31"/>
      <c r="AR480" s="31"/>
      <c r="AS480" s="31"/>
      <c r="BA480" s="1"/>
      <c r="BB480" s="24"/>
      <c r="BP480" s="31"/>
      <c r="BQ480" s="31"/>
      <c r="BR480" s="31"/>
      <c r="BY480" s="21">
        <f t="shared" si="985"/>
        <v>0</v>
      </c>
      <c r="BZ480" s="1"/>
    </row>
    <row r="481" spans="1:78" s="21" customFormat="1" x14ac:dyDescent="0.2">
      <c r="A481" s="21">
        <f t="shared" si="951"/>
        <v>475</v>
      </c>
      <c r="B481" s="21" t="s">
        <v>377</v>
      </c>
      <c r="C481" s="22"/>
      <c r="D481" s="24">
        <v>13249.785999999991</v>
      </c>
      <c r="E481" s="21">
        <v>13142.225999999991</v>
      </c>
      <c r="F481" s="21">
        <v>13034.665999999979</v>
      </c>
      <c r="G481" s="21">
        <v>12927.10599999998</v>
      </c>
      <c r="H481" s="21">
        <v>12819.54599999998</v>
      </c>
      <c r="I481" s="21">
        <v>12711.985999999979</v>
      </c>
      <c r="J481" s="21">
        <v>12604.425999999979</v>
      </c>
      <c r="K481" s="21">
        <v>12496.86599999998</v>
      </c>
      <c r="L481" s="21">
        <v>12389.305999999979</v>
      </c>
      <c r="M481" s="21">
        <v>12281.745999999979</v>
      </c>
      <c r="N481" s="21">
        <v>12174.18599999998</v>
      </c>
      <c r="O481" s="21">
        <v>12066.625999999982</v>
      </c>
      <c r="P481" s="21">
        <v>11959.065999999981</v>
      </c>
      <c r="R481" s="30">
        <v>3.6306818181818176E-2</v>
      </c>
      <c r="S481" s="31">
        <v>5.4299999999999994E-2</v>
      </c>
      <c r="T481" s="31">
        <f t="shared" ref="T481" si="1001">+S481-R481</f>
        <v>1.7993181818181818E-2</v>
      </c>
      <c r="V481" s="21" cm="1">
        <f t="array" ref="V481">SUMPRODUCT(D481:O481*R481/12)</f>
        <v>459.57918374999929</v>
      </c>
      <c r="W481" s="21" cm="1">
        <f t="array" ref="W481">SUMPRODUCT(D481:O481*S481/12)</f>
        <v>687.34058579999885</v>
      </c>
      <c r="X481" s="21">
        <f>+W481-V481</f>
        <v>227.76140204999956</v>
      </c>
      <c r="Y481" s="32">
        <v>0.99999800000000005</v>
      </c>
      <c r="Z481" s="21">
        <f>+Y481*X481</f>
        <v>227.76094652719547</v>
      </c>
      <c r="AA481" s="21">
        <f>(D481*T481*12+E481*T481*11+F481*T481*10+G481*T481*9+H481*T481*8+I481*T481*7+J481*T481*6+K481*T481*5+L481*T481*4+M481*T481*3+N481*T481*2+O481*T481*1)/12/13*Y481</f>
        <v>115.65453746546233</v>
      </c>
      <c r="AC481" s="24">
        <v>11959.065999999981</v>
      </c>
      <c r="AD481" s="21">
        <v>11851.505999999981</v>
      </c>
      <c r="AE481" s="21">
        <v>11743.945999999982</v>
      </c>
      <c r="AF481" s="21">
        <v>11636.385999999982</v>
      </c>
      <c r="AG481" s="21">
        <v>11528.825999999981</v>
      </c>
      <c r="AH481" s="21">
        <v>11421.265999999981</v>
      </c>
      <c r="AI481" s="21">
        <v>11313.705999999982</v>
      </c>
      <c r="AJ481" s="21">
        <v>11206.145999999981</v>
      </c>
      <c r="AK481" s="21">
        <v>11098.585999999981</v>
      </c>
      <c r="AL481" s="21">
        <v>10991.025999999982</v>
      </c>
      <c r="AM481" s="21">
        <v>10883.465999999982</v>
      </c>
      <c r="AN481" s="21">
        <v>10775.905999999981</v>
      </c>
      <c r="AO481" s="21">
        <v>10668.34599999997</v>
      </c>
      <c r="AQ481" s="30">
        <v>3.6306818181818176E-2</v>
      </c>
      <c r="AR481" s="31">
        <v>5.4299999999999994E-2</v>
      </c>
      <c r="AS481" s="31">
        <f t="shared" ref="AS481" si="1002">+AR481-AQ481</f>
        <v>1.7993181818181818E-2</v>
      </c>
      <c r="AU481" s="21" cm="1">
        <f t="array" ref="AU481">SUMPRODUCT(AC481:AN481*AQ481/12)</f>
        <v>412.71724738636289</v>
      </c>
      <c r="AV481" s="21" cm="1">
        <f t="array" ref="AV481">SUMPRODUCT(AC481:AN481*AR481/12)</f>
        <v>617.25448979999885</v>
      </c>
      <c r="AW481" s="21">
        <f>+AV481-AU481</f>
        <v>204.53724241363597</v>
      </c>
      <c r="AX481" s="32">
        <v>0.99999800000000005</v>
      </c>
      <c r="AY481" s="21">
        <f>+AX481*AW481</f>
        <v>204.53683333915114</v>
      </c>
      <c r="AZ481" s="21">
        <f>(AC481*AS481*12+AD481*AS481*11+AE481*AS481*10+AF481*AS481*9+AG481*AS481*8+AH481*AS481*7+AI481*AS481*6+AJ481*AS481*5+AK481*AS481*4+AL481*AS481*3+AM481*AS481*2+AN481*AS481*1)/12/13*AX481+Z481</f>
        <v>331.80342739863556</v>
      </c>
      <c r="BA481" s="1"/>
      <c r="BB481" s="24">
        <v>10668.34599999997</v>
      </c>
      <c r="BC481" s="21">
        <v>10560.785999999971</v>
      </c>
      <c r="BD481" s="21">
        <v>10453.22599999997</v>
      </c>
      <c r="BE481" s="21">
        <v>10345.66599999997</v>
      </c>
      <c r="BF481" s="21">
        <v>10238.105999999971</v>
      </c>
      <c r="BG481" s="21">
        <v>10130.545999999969</v>
      </c>
      <c r="BH481" s="21">
        <v>10022.98599999997</v>
      </c>
      <c r="BI481" s="21">
        <v>9915.4259999999704</v>
      </c>
      <c r="BJ481" s="21">
        <v>9807.8659999999709</v>
      </c>
      <c r="BK481" s="21">
        <v>9700.3059999999696</v>
      </c>
      <c r="BL481" s="21">
        <v>9592.7459999999701</v>
      </c>
      <c r="BM481" s="21">
        <v>9485.1859999999706</v>
      </c>
      <c r="BN481" s="21">
        <v>9377.6259999999711</v>
      </c>
      <c r="BP481" s="30">
        <v>3.6306818181818176E-2</v>
      </c>
      <c r="BQ481" s="31">
        <v>5.4299999999999994E-2</v>
      </c>
      <c r="BR481" s="31">
        <f t="shared" ref="BR481" si="1003">+BQ481-BP481</f>
        <v>1.7993181818181818E-2</v>
      </c>
      <c r="BT481" s="21" cm="1">
        <f t="array" ref="BT481">SUMPRODUCT(BB481:BM481*BP481/12)</f>
        <v>365.85531102272614</v>
      </c>
      <c r="BU481" s="21" cm="1">
        <f t="array" ref="BU481">SUMPRODUCT(BB481:BM481*BQ481/12)</f>
        <v>547.16839379999828</v>
      </c>
      <c r="BV481" s="21">
        <f>+BU481-BT481</f>
        <v>181.31308277727214</v>
      </c>
      <c r="BW481" s="32">
        <v>1</v>
      </c>
      <c r="BX481" s="21">
        <f>+BW481*BV481</f>
        <v>181.31308277727214</v>
      </c>
      <c r="BY481" s="21">
        <f t="shared" si="985"/>
        <v>524.72838900498277</v>
      </c>
      <c r="BZ481" s="1"/>
    </row>
    <row r="482" spans="1:78" s="21" customFormat="1" x14ac:dyDescent="0.2">
      <c r="A482" s="21">
        <f t="shared" si="951"/>
        <v>476</v>
      </c>
      <c r="C482" s="22"/>
      <c r="D482" s="24"/>
      <c r="R482" s="31"/>
      <c r="S482" s="31"/>
      <c r="T482" s="31"/>
      <c r="AC482" s="24"/>
      <c r="AQ482" s="31"/>
      <c r="AR482" s="31"/>
      <c r="AS482" s="31"/>
      <c r="BA482" s="1"/>
      <c r="BB482" s="24"/>
      <c r="BP482" s="31"/>
      <c r="BQ482" s="31"/>
      <c r="BR482" s="31"/>
      <c r="BY482" s="21">
        <f t="shared" si="985"/>
        <v>0</v>
      </c>
      <c r="BZ482" s="1"/>
    </row>
    <row r="483" spans="1:78" s="21" customFormat="1" x14ac:dyDescent="0.2">
      <c r="A483" s="21">
        <f t="shared" si="951"/>
        <v>477</v>
      </c>
      <c r="B483" s="21" t="s">
        <v>378</v>
      </c>
      <c r="C483" s="22"/>
      <c r="D483" s="24">
        <v>21040.679999999898</v>
      </c>
      <c r="E483" s="21">
        <v>21445.263333114199</v>
      </c>
      <c r="F483" s="21">
        <v>21849.846666228397</v>
      </c>
      <c r="G483" s="21">
        <v>22254.429999342698</v>
      </c>
      <c r="H483" s="21">
        <v>22659.013332456903</v>
      </c>
      <c r="I483" s="21">
        <v>23063.596665571102</v>
      </c>
      <c r="J483" s="21">
        <v>23468.179998685402</v>
      </c>
      <c r="K483" s="21">
        <v>23872.763331799601</v>
      </c>
      <c r="L483" s="21">
        <v>24277.346664913901</v>
      </c>
      <c r="M483" s="21">
        <v>24681.929998028099</v>
      </c>
      <c r="N483" s="21">
        <v>25086.513331142298</v>
      </c>
      <c r="O483" s="21">
        <v>25491.096664256598</v>
      </c>
      <c r="P483" s="21">
        <v>25895.679999999898</v>
      </c>
      <c r="R483" s="30">
        <v>9.9188116648685459E-2</v>
      </c>
      <c r="S483" s="31">
        <v>0.14940000000000001</v>
      </c>
      <c r="T483" s="31">
        <f t="shared" ref="T483" si="1004">+S483-R483</f>
        <v>5.0211883351314546E-2</v>
      </c>
      <c r="V483" s="21" cm="1">
        <f t="array" ref="V483">SUMPRODUCT(D483:O483*R483/12)</f>
        <v>2307.699645822428</v>
      </c>
      <c r="W483" s="21" cm="1">
        <f t="array" ref="W483">SUMPRODUCT(D483:O483*S483/12)</f>
        <v>3475.9237168199616</v>
      </c>
      <c r="X483" s="21">
        <f>+W483-V483</f>
        <v>1168.2240709975335</v>
      </c>
      <c r="Y483" s="32">
        <v>0.99999800000000005</v>
      </c>
      <c r="Z483" s="21">
        <f>+Y483*X483</f>
        <v>1168.2217345493916</v>
      </c>
      <c r="AA483" s="21">
        <f>(D483*T483*12+E483*T483*11+F483*T483*10+G483*T483*9+H483*T483*8+I483*T483*7+J483*T483*6+K483*T483*5+L483*T483*4+M483*T483*3+N483*T483*2+O483*T483*1)/12/13*Y483</f>
        <v>565.48892098446299</v>
      </c>
      <c r="AC483" s="24">
        <v>25895.679999999898</v>
      </c>
      <c r="AD483" s="21">
        <v>26112.430000055298</v>
      </c>
      <c r="AE483" s="21">
        <v>26329.180000110598</v>
      </c>
      <c r="AF483" s="21">
        <v>26545.930000165998</v>
      </c>
      <c r="AG483" s="21">
        <v>26762.6800002214</v>
      </c>
      <c r="AH483" s="21">
        <v>26979.430000276701</v>
      </c>
      <c r="AI483" s="21">
        <v>27196.180000332097</v>
      </c>
      <c r="AJ483" s="21">
        <v>27412.930000387401</v>
      </c>
      <c r="AK483" s="21">
        <v>27629.680000442801</v>
      </c>
      <c r="AL483" s="21">
        <v>27846.430000498203</v>
      </c>
      <c r="AM483" s="21">
        <v>28063.180000553501</v>
      </c>
      <c r="AN483" s="21">
        <v>28279.9300006089</v>
      </c>
      <c r="AO483" s="21">
        <v>28496.679999999898</v>
      </c>
      <c r="AQ483" s="30">
        <v>9.9188116648685459E-2</v>
      </c>
      <c r="AR483" s="31">
        <v>0.14940000000000001</v>
      </c>
      <c r="AS483" s="31">
        <f t="shared" ref="AS483" si="1005">+AR483-AQ483</f>
        <v>5.0211883351314546E-2</v>
      </c>
      <c r="AU483" s="21" cm="1">
        <f t="array" ref="AU483">SUMPRODUCT(AC483:AN483*AQ483/12)</f>
        <v>2686.7883621270385</v>
      </c>
      <c r="AV483" s="21" cm="1">
        <f t="array" ref="AV483">SUMPRODUCT(AC483:AN483*AR483/12)</f>
        <v>4046.918067045478</v>
      </c>
      <c r="AW483" s="21">
        <f>+AV483-AU483</f>
        <v>1360.1297049184395</v>
      </c>
      <c r="AX483" s="32">
        <v>0.99999800000000005</v>
      </c>
      <c r="AY483" s="21">
        <f>+AX483*AW483</f>
        <v>1360.1269846590299</v>
      </c>
      <c r="AZ483" s="21">
        <f>(AC483*AS483*12+AD483*AS483*11+AE483*AS483*10+AF483*AS483*9+AG483*AS483*8+AH483*AS483*7+AI483*AS483*6+AJ483*AS483*5+AK483*AS483*4+AL483*AS483*3+AM483*AS483*2+AN483*AS483*1)/12/13*AX483+Z483</f>
        <v>1838.3087732559411</v>
      </c>
      <c r="BA483" s="1"/>
      <c r="BB483" s="24">
        <v>28496.679999999898</v>
      </c>
      <c r="BC483" s="21">
        <v>28753.013333410501</v>
      </c>
      <c r="BD483" s="21">
        <v>29009.346666820999</v>
      </c>
      <c r="BE483" s="21">
        <v>29265.680000231601</v>
      </c>
      <c r="BF483" s="21">
        <v>29522.0133336422</v>
      </c>
      <c r="BG483" s="21">
        <v>29778.346667052701</v>
      </c>
      <c r="BH483" s="21">
        <v>30034.680000463301</v>
      </c>
      <c r="BI483" s="21">
        <v>30291.013333873801</v>
      </c>
      <c r="BJ483" s="21">
        <v>30547.346667284401</v>
      </c>
      <c r="BK483" s="21">
        <v>30803.680000695</v>
      </c>
      <c r="BL483" s="21">
        <v>31060.013334105501</v>
      </c>
      <c r="BM483" s="21">
        <v>31316.3466675161</v>
      </c>
      <c r="BN483" s="21">
        <v>31572.679999999898</v>
      </c>
      <c r="BP483" s="30">
        <v>9.9188116648685459E-2</v>
      </c>
      <c r="BQ483" s="31">
        <v>0.14940000000000001</v>
      </c>
      <c r="BR483" s="31">
        <f t="shared" ref="BR483" si="1006">+BQ483-BP483</f>
        <v>5.0211883351314546E-2</v>
      </c>
      <c r="BT483" s="21" cm="1">
        <f t="array" ref="BT483">SUMPRODUCT(BB483:BM483*BP483/12)</f>
        <v>2966.3707331042551</v>
      </c>
      <c r="BU483" s="21" cm="1">
        <f t="array" ref="BU483">SUMPRODUCT(BB483:BM483*BQ483/12)</f>
        <v>4468.033092063446</v>
      </c>
      <c r="BV483" s="21">
        <f>+BU483-BT483</f>
        <v>1501.6623589591909</v>
      </c>
      <c r="BW483" s="32">
        <v>1</v>
      </c>
      <c r="BX483" s="21">
        <f>+BW483*BV483</f>
        <v>1501.6623589591909</v>
      </c>
      <c r="BY483" s="21">
        <f t="shared" si="985"/>
        <v>3267.38150087144</v>
      </c>
      <c r="BZ483" s="1"/>
    </row>
    <row r="484" spans="1:78" s="21" customFormat="1" x14ac:dyDescent="0.2">
      <c r="A484" s="21">
        <f t="shared" si="951"/>
        <v>478</v>
      </c>
      <c r="C484" s="22"/>
      <c r="D484" s="24"/>
      <c r="R484" s="31"/>
      <c r="S484" s="31"/>
      <c r="T484" s="31"/>
      <c r="AC484" s="24"/>
      <c r="AQ484" s="31"/>
      <c r="AR484" s="31"/>
      <c r="AS484" s="31"/>
      <c r="BA484" s="1"/>
      <c r="BB484" s="24"/>
      <c r="BP484" s="31"/>
      <c r="BQ484" s="31"/>
      <c r="BR484" s="31"/>
      <c r="BY484" s="21">
        <f t="shared" si="985"/>
        <v>0</v>
      </c>
      <c r="BZ484" s="1"/>
    </row>
    <row r="485" spans="1:78" s="21" customFormat="1" x14ac:dyDescent="0.2">
      <c r="A485" s="21">
        <f t="shared" si="951"/>
        <v>479</v>
      </c>
      <c r="B485" s="38" t="s">
        <v>379</v>
      </c>
      <c r="C485" s="22"/>
      <c r="D485" s="24">
        <v>709306.96831644292</v>
      </c>
      <c r="E485" s="21">
        <v>712741.40231644292</v>
      </c>
      <c r="F485" s="21">
        <v>716175.83631644293</v>
      </c>
      <c r="G485" s="21">
        <v>719610.27031644399</v>
      </c>
      <c r="H485" s="21">
        <v>723044.704316444</v>
      </c>
      <c r="I485" s="21">
        <v>726479.138316444</v>
      </c>
      <c r="J485" s="21">
        <v>729913.57231644401</v>
      </c>
      <c r="K485" s="21">
        <v>733348.00631644402</v>
      </c>
      <c r="L485" s="21">
        <v>736782.44031644403</v>
      </c>
      <c r="M485" s="21">
        <v>740216.87431644404</v>
      </c>
      <c r="N485" s="21">
        <v>743651.30831644405</v>
      </c>
      <c r="O485" s="21">
        <v>747085.74231644406</v>
      </c>
      <c r="P485" s="21">
        <v>750520.17631644406</v>
      </c>
      <c r="R485" s="30">
        <v>4.2300000000000004E-2</v>
      </c>
      <c r="S485" s="31">
        <v>4.6399999999999997E-2</v>
      </c>
      <c r="T485" s="31">
        <f t="shared" ref="T485" si="1007">+S485-R485</f>
        <v>4.0999999999999925E-3</v>
      </c>
      <c r="V485" s="21" cm="1">
        <f t="array" ref="V485">SUMPRODUCT(D485:O485*R485/12)</f>
        <v>30802.705829885577</v>
      </c>
      <c r="W485" s="21" cm="1">
        <f t="array" ref="W485">SUMPRODUCT(D485:O485*S485/12)</f>
        <v>33788.310886682986</v>
      </c>
      <c r="X485" s="21">
        <f>+W485-V485</f>
        <v>2985.6050567974089</v>
      </c>
      <c r="Y485" s="32">
        <v>0.99999800000000005</v>
      </c>
      <c r="Z485" s="21">
        <f>+Y485*X485</f>
        <v>2985.5990855872956</v>
      </c>
      <c r="AA485" s="21">
        <f>(D485*T485*12+E485*T485*11+F485*T485*10+G485*T485*9+H485*T485*8+I485*T485*7+J485*T485*6+K485*T485*5+L485*T485*4+M485*T485*3+N485*T485*2+O485*T485*1)/12/13*Y485</f>
        <v>1479.8918208258124</v>
      </c>
      <c r="AC485" s="24">
        <v>750520.17631644406</v>
      </c>
      <c r="AD485" s="21">
        <v>755145.6554117481</v>
      </c>
      <c r="AE485" s="21">
        <v>758937.87995525205</v>
      </c>
      <c r="AF485" s="21">
        <v>763377.94702355505</v>
      </c>
      <c r="AG485" s="21">
        <v>767257.95767051098</v>
      </c>
      <c r="AH485" s="21">
        <v>770509.61254923802</v>
      </c>
      <c r="AI485" s="21">
        <v>774353.19692942093</v>
      </c>
      <c r="AJ485" s="21">
        <v>777450.03937037301</v>
      </c>
      <c r="AK485" s="21">
        <v>780801.866838924</v>
      </c>
      <c r="AL485" s="21">
        <v>784713.75057616492</v>
      </c>
      <c r="AM485" s="21">
        <v>789304.07661062002</v>
      </c>
      <c r="AN485" s="21">
        <v>792865.35591710405</v>
      </c>
      <c r="AO485" s="21">
        <v>796276.37631644297</v>
      </c>
      <c r="AQ485" s="30">
        <v>4.2300000000000004E-2</v>
      </c>
      <c r="AR485" s="31">
        <v>4.6399999999999997E-2</v>
      </c>
      <c r="AS485" s="31">
        <f t="shared" ref="AS485:AS486" si="1008">+AR485-AQ485</f>
        <v>4.0999999999999925E-3</v>
      </c>
      <c r="AU485" s="21" cm="1">
        <f t="array" ref="AU485">SUMPRODUCT(AC485:AN485*AQ485/12)</f>
        <v>32659.962240971981</v>
      </c>
      <c r="AV485" s="21" cm="1">
        <f t="array" ref="AV485">SUMPRODUCT(AC485:AN485*AR485/12)</f>
        <v>35825.585058654833</v>
      </c>
      <c r="AW485" s="21">
        <f>+AV485-AU485</f>
        <v>3165.6228176828517</v>
      </c>
      <c r="AX485" s="32">
        <v>0.99999800000000005</v>
      </c>
      <c r="AY485" s="21">
        <f>+AX485*AW485</f>
        <v>3165.6164864372167</v>
      </c>
      <c r="AZ485" s="21">
        <f>(AC485*AS485*12+AD485*AS485*11+AE485*AS485*10+AF485*AS485*9+AG485*AS485*8+AH485*AS485*7+AI485*AS485*6+AJ485*AS485*5+AK485*AS485*4+AL485*AS485*3+AM485*AS485*2+AN485*AS485*1)/12/13*AX485+Z485</f>
        <v>4554.2782144804405</v>
      </c>
      <c r="BA485" s="1"/>
      <c r="BB485" s="24">
        <v>796276.37631644297</v>
      </c>
      <c r="BC485" s="21">
        <v>801021.50114151998</v>
      </c>
      <c r="BD485" s="21">
        <v>804916.64156260702</v>
      </c>
      <c r="BE485" s="21">
        <v>809472.63170978404</v>
      </c>
      <c r="BF485" s="21">
        <v>813457.32077919203</v>
      </c>
      <c r="BG485" s="21">
        <v>816801.03812873701</v>
      </c>
      <c r="BH485" s="21">
        <v>820748.56957496097</v>
      </c>
      <c r="BI485" s="21">
        <v>823934.36620584095</v>
      </c>
      <c r="BJ485" s="21">
        <v>827380.26738249394</v>
      </c>
      <c r="BK485" s="21">
        <v>831397.46948119299</v>
      </c>
      <c r="BL485" s="21">
        <v>836106.73545208096</v>
      </c>
      <c r="BM485" s="21">
        <v>839766.29378217598</v>
      </c>
      <c r="BN485" s="21">
        <v>843272.57631644292</v>
      </c>
      <c r="BP485" s="30">
        <v>4.2300000000000004E-2</v>
      </c>
      <c r="BQ485" s="31">
        <v>4.6399999999999997E-2</v>
      </c>
      <c r="BR485" s="31">
        <f t="shared" ref="BR485:BR486" si="1009">+BQ485-BP485</f>
        <v>4.0999999999999925E-3</v>
      </c>
      <c r="BT485" s="21" cm="1">
        <f t="array" ref="BT485">SUMPRODUCT(BB485:BM485*BP485/12)</f>
        <v>34620.009220597523</v>
      </c>
      <c r="BU485" s="21" cm="1">
        <f t="array" ref="BU485">SUMPRODUCT(BB485:BM485*BQ485/12)</f>
        <v>37975.612951199175</v>
      </c>
      <c r="BV485" s="21">
        <f>+BU485-BT485</f>
        <v>3355.6037306016515</v>
      </c>
      <c r="BW485" s="32">
        <v>1</v>
      </c>
      <c r="BX485" s="21">
        <f>+BW485*BV485</f>
        <v>3355.6037306016515</v>
      </c>
      <c r="BY485" s="21">
        <f t="shared" si="985"/>
        <v>7814.5039781779142</v>
      </c>
      <c r="BZ485" s="1"/>
    </row>
    <row r="486" spans="1:78" s="21" customFormat="1" x14ac:dyDescent="0.2">
      <c r="A486" s="21">
        <f t="shared" si="951"/>
        <v>480</v>
      </c>
      <c r="B486" s="38" t="s">
        <v>380</v>
      </c>
      <c r="C486" s="22"/>
      <c r="D486" s="24">
        <v>-250.21347999999998</v>
      </c>
      <c r="E486" s="21">
        <v>-250.21347999999998</v>
      </c>
      <c r="F486" s="21">
        <v>-250.21347999999998</v>
      </c>
      <c r="G486" s="21">
        <v>-250.21347999999998</v>
      </c>
      <c r="H486" s="21">
        <v>-250.21347999999998</v>
      </c>
      <c r="I486" s="21">
        <v>-250.21347999999998</v>
      </c>
      <c r="J486" s="21">
        <v>-250.21347999999998</v>
      </c>
      <c r="K486" s="21">
        <v>-250.21347999999998</v>
      </c>
      <c r="L486" s="21">
        <v>-250.21347999999998</v>
      </c>
      <c r="M486" s="21">
        <v>-250.21347999999998</v>
      </c>
      <c r="N486" s="21">
        <v>-250.21347999999998</v>
      </c>
      <c r="O486" s="21">
        <v>-250.21347999999998</v>
      </c>
      <c r="P486" s="21">
        <v>-250.21347999999998</v>
      </c>
      <c r="R486" s="30">
        <v>4.2300000000000004E-2</v>
      </c>
      <c r="S486" s="31">
        <v>4.6399999999999997E-2</v>
      </c>
      <c r="T486" s="31">
        <f>+S486-R486</f>
        <v>4.0999999999999925E-3</v>
      </c>
      <c r="V486" s="21" cm="1">
        <f t="array" ref="V486">SUMPRODUCT(D486:O486*R486/12)</f>
        <v>-10.584030203999999</v>
      </c>
      <c r="W486" s="21" cm="1">
        <f t="array" ref="W486">SUMPRODUCT(D486:O486*S486/12)</f>
        <v>-11.609905471999996</v>
      </c>
      <c r="X486" s="21">
        <f>+W486-V486</f>
        <v>-1.0258752679999965</v>
      </c>
      <c r="Y486" s="32">
        <v>0.99999800000000005</v>
      </c>
      <c r="Z486" s="21">
        <f>+Y486*X486</f>
        <v>-1.0258732162494606</v>
      </c>
      <c r="AA486" s="21">
        <f>(D486*T486*12+E486*T486*11+F486*T486*10+G486*T486*9+H486*T486*8+I486*T486*7+J486*T486*6+K486*T486*5+L486*T486*4+M486*T486*3+N486*T486*2+O486*T486*1)/12/13*Y486</f>
        <v>-0.51293660812473107</v>
      </c>
      <c r="AC486" s="24">
        <v>-250.21347999999998</v>
      </c>
      <c r="AD486" s="21">
        <v>-250.21347999999998</v>
      </c>
      <c r="AE486" s="21">
        <v>-250.21347999999998</v>
      </c>
      <c r="AF486" s="21">
        <v>-250.21347999999998</v>
      </c>
      <c r="AG486" s="21">
        <v>-250.21347999999998</v>
      </c>
      <c r="AH486" s="21">
        <v>-250.21347999999998</v>
      </c>
      <c r="AI486" s="21">
        <v>-250.21347999999998</v>
      </c>
      <c r="AJ486" s="21">
        <v>-250.21347999999998</v>
      </c>
      <c r="AK486" s="21">
        <v>-250.21347999999998</v>
      </c>
      <c r="AL486" s="21">
        <v>-250.21347999999998</v>
      </c>
      <c r="AM486" s="21">
        <v>-250.21347999999998</v>
      </c>
      <c r="AN486" s="21">
        <v>-250.21347999999998</v>
      </c>
      <c r="AO486" s="21">
        <v>-250.21347999999998</v>
      </c>
      <c r="AQ486" s="30">
        <v>4.2300000000000004E-2</v>
      </c>
      <c r="AR486" s="31">
        <v>4.6399999999999997E-2</v>
      </c>
      <c r="AS486" s="31">
        <f t="shared" si="1008"/>
        <v>4.0999999999999925E-3</v>
      </c>
      <c r="AU486" s="21" cm="1">
        <f t="array" ref="AU486">SUMPRODUCT(AC486:AN486*AQ486/12)</f>
        <v>-10.584030203999999</v>
      </c>
      <c r="AV486" s="21" cm="1">
        <f t="array" ref="AV486">SUMPRODUCT(AC486:AN486*AR486/12)</f>
        <v>-11.609905471999996</v>
      </c>
      <c r="AW486" s="21">
        <f>+AV486-AU486</f>
        <v>-1.0258752679999965</v>
      </c>
      <c r="AX486" s="32">
        <v>0.99999800000000005</v>
      </c>
      <c r="AY486" s="21">
        <f>+AX486*AW486</f>
        <v>-1.0258732162494606</v>
      </c>
      <c r="AZ486" s="21">
        <f>(AC486*AS486*12+AD486*AS486*11+AE486*AS486*10+AF486*AS486*9+AG486*AS486*8+AH486*AS486*7+AI486*AS486*6+AJ486*AS486*5+AK486*AS486*4+AL486*AS486*3+AM486*AS486*2+AN486*AS486*1)/12/13*AX486+Z486</f>
        <v>-1.5388098243741917</v>
      </c>
      <c r="BA486" s="1"/>
      <c r="BB486" s="24">
        <v>-250.21347999999998</v>
      </c>
      <c r="BC486" s="21">
        <v>-250.21347999999998</v>
      </c>
      <c r="BD486" s="21">
        <v>-250.21347999999998</v>
      </c>
      <c r="BE486" s="21">
        <v>-250.21347999999998</v>
      </c>
      <c r="BF486" s="21">
        <v>-250.21347999999998</v>
      </c>
      <c r="BG486" s="21">
        <v>-250.21347999999998</v>
      </c>
      <c r="BH486" s="21">
        <v>-250.21347999999998</v>
      </c>
      <c r="BI486" s="21">
        <v>-250.21347999999998</v>
      </c>
      <c r="BJ486" s="21">
        <v>-250.21347999999998</v>
      </c>
      <c r="BK486" s="21">
        <v>-250.21347999999998</v>
      </c>
      <c r="BL486" s="21">
        <v>-250.21347999999998</v>
      </c>
      <c r="BM486" s="21">
        <v>-250.21347999999998</v>
      </c>
      <c r="BN486" s="21">
        <v>-250.21347999999998</v>
      </c>
      <c r="BP486" s="30">
        <v>4.2300000000000004E-2</v>
      </c>
      <c r="BQ486" s="31">
        <v>4.6399999999999997E-2</v>
      </c>
      <c r="BR486" s="31">
        <f t="shared" si="1009"/>
        <v>4.0999999999999925E-3</v>
      </c>
      <c r="BT486" s="21" cm="1">
        <f t="array" ref="BT486">SUMPRODUCT(BB486:BM486*BP486/12)</f>
        <v>-10.584030203999999</v>
      </c>
      <c r="BU486" s="21" cm="1">
        <f t="array" ref="BU486">SUMPRODUCT(BB486:BM486*BQ486/12)</f>
        <v>-11.609905471999996</v>
      </c>
      <c r="BV486" s="21">
        <f>+BU486-BT486</f>
        <v>-1.0258752679999965</v>
      </c>
      <c r="BW486" s="32">
        <v>1</v>
      </c>
      <c r="BX486" s="21">
        <f>+BW486*BV486</f>
        <v>-1.0258752679999965</v>
      </c>
      <c r="BY486" s="21">
        <f t="shared" si="985"/>
        <v>-2.5646840664989199</v>
      </c>
      <c r="BZ486" s="1"/>
    </row>
    <row r="487" spans="1:78" s="21" customFormat="1" x14ac:dyDescent="0.2">
      <c r="A487" s="21">
        <f t="shared" si="951"/>
        <v>481</v>
      </c>
      <c r="B487" s="1" t="s">
        <v>381</v>
      </c>
      <c r="C487" s="22"/>
      <c r="D487" s="27">
        <f>SUBTOTAL(9,D485:D486)</f>
        <v>709056.75483644288</v>
      </c>
      <c r="E487" s="28">
        <f t="shared" ref="E487:P487" si="1010">SUBTOTAL(9,E485:E486)</f>
        <v>712491.18883644289</v>
      </c>
      <c r="F487" s="28">
        <f t="shared" si="1010"/>
        <v>715925.6228364429</v>
      </c>
      <c r="G487" s="28">
        <f t="shared" si="1010"/>
        <v>719360.05683644395</v>
      </c>
      <c r="H487" s="28">
        <f t="shared" si="1010"/>
        <v>722794.49083644396</v>
      </c>
      <c r="I487" s="28">
        <f t="shared" si="1010"/>
        <v>726228.92483644397</v>
      </c>
      <c r="J487" s="28">
        <f t="shared" si="1010"/>
        <v>729663.35883644398</v>
      </c>
      <c r="K487" s="28">
        <f t="shared" si="1010"/>
        <v>733097.79283644399</v>
      </c>
      <c r="L487" s="28">
        <f t="shared" si="1010"/>
        <v>736532.226836444</v>
      </c>
      <c r="M487" s="28">
        <f t="shared" si="1010"/>
        <v>739966.660836444</v>
      </c>
      <c r="N487" s="28">
        <f t="shared" si="1010"/>
        <v>743401.09483644401</v>
      </c>
      <c r="O487" s="28">
        <f t="shared" si="1010"/>
        <v>746835.52883644402</v>
      </c>
      <c r="P487" s="28">
        <f t="shared" si="1010"/>
        <v>750269.96283644403</v>
      </c>
      <c r="R487" s="31"/>
      <c r="S487" s="31"/>
      <c r="T487" s="31"/>
      <c r="V487" s="28">
        <f>SUBTOTAL(9,V485:V486)</f>
        <v>30792.121799681576</v>
      </c>
      <c r="W487" s="28">
        <f>SUBTOTAL(9,W485:W486)</f>
        <v>33776.700981210983</v>
      </c>
      <c r="X487" s="28">
        <f>SUBTOTAL(9,X485:X486)</f>
        <v>2984.5791815294087</v>
      </c>
      <c r="Y487" s="32"/>
      <c r="Z487" s="28">
        <f t="shared" ref="Z487:AA487" si="1011">SUBTOTAL(9,Z485:Z486)</f>
        <v>2984.5732123710463</v>
      </c>
      <c r="AA487" s="28">
        <f t="shared" si="1011"/>
        <v>1479.3788842176878</v>
      </c>
      <c r="AC487" s="27">
        <f>SUBTOTAL(9,AC485:AC486)</f>
        <v>750269.96283644403</v>
      </c>
      <c r="AD487" s="28">
        <f t="shared" ref="AD487:AO487" si="1012">SUBTOTAL(9,AD485:AD486)</f>
        <v>754895.44193174806</v>
      </c>
      <c r="AE487" s="28">
        <f t="shared" si="1012"/>
        <v>758687.66647525202</v>
      </c>
      <c r="AF487" s="28">
        <f t="shared" si="1012"/>
        <v>763127.73354355502</v>
      </c>
      <c r="AG487" s="28">
        <f t="shared" si="1012"/>
        <v>767007.74419051094</v>
      </c>
      <c r="AH487" s="28">
        <f t="shared" si="1012"/>
        <v>770259.39906923799</v>
      </c>
      <c r="AI487" s="28">
        <f t="shared" si="1012"/>
        <v>774102.98344942089</v>
      </c>
      <c r="AJ487" s="28">
        <f t="shared" si="1012"/>
        <v>777199.82589037297</v>
      </c>
      <c r="AK487" s="28">
        <f t="shared" si="1012"/>
        <v>780551.65335892397</v>
      </c>
      <c r="AL487" s="28">
        <f t="shared" si="1012"/>
        <v>784463.53709616489</v>
      </c>
      <c r="AM487" s="28">
        <f t="shared" si="1012"/>
        <v>789053.86313061998</v>
      </c>
      <c r="AN487" s="28">
        <f t="shared" si="1012"/>
        <v>792615.14243710402</v>
      </c>
      <c r="AO487" s="28">
        <f t="shared" si="1012"/>
        <v>796026.16283644293</v>
      </c>
      <c r="AQ487" s="31"/>
      <c r="AR487" s="31"/>
      <c r="AS487" s="31"/>
      <c r="AU487" s="28">
        <f>SUBTOTAL(9,AU485:AU486)</f>
        <v>32649.37821076798</v>
      </c>
      <c r="AV487" s="28">
        <f>SUBTOTAL(9,AV485:AV486)</f>
        <v>35813.97515318283</v>
      </c>
      <c r="AW487" s="28">
        <f>SUBTOTAL(9,AW485:AW486)</f>
        <v>3164.5969424148516</v>
      </c>
      <c r="AX487" s="32"/>
      <c r="AY487" s="28">
        <f t="shared" ref="AY487:AZ487" si="1013">SUBTOTAL(9,AY485:AY486)</f>
        <v>3164.5906132209675</v>
      </c>
      <c r="AZ487" s="28">
        <f t="shared" si="1013"/>
        <v>4552.7394046560667</v>
      </c>
      <c r="BA487" s="1"/>
      <c r="BB487" s="27">
        <f>SUBTOTAL(9,BB485:BB486)</f>
        <v>796026.16283644293</v>
      </c>
      <c r="BC487" s="28">
        <f t="shared" ref="BC487:BN487" si="1014">SUBTOTAL(9,BC485:BC486)</f>
        <v>800771.28766151995</v>
      </c>
      <c r="BD487" s="28">
        <f t="shared" si="1014"/>
        <v>804666.42808260699</v>
      </c>
      <c r="BE487" s="28">
        <f t="shared" si="1014"/>
        <v>809222.418229784</v>
      </c>
      <c r="BF487" s="28">
        <f t="shared" si="1014"/>
        <v>813207.10729919199</v>
      </c>
      <c r="BG487" s="28">
        <f t="shared" si="1014"/>
        <v>816550.82464873698</v>
      </c>
      <c r="BH487" s="28">
        <f t="shared" si="1014"/>
        <v>820498.35609496094</v>
      </c>
      <c r="BI487" s="28">
        <f t="shared" si="1014"/>
        <v>823684.15272584092</v>
      </c>
      <c r="BJ487" s="28">
        <f t="shared" si="1014"/>
        <v>827130.05390249391</v>
      </c>
      <c r="BK487" s="28">
        <f t="shared" si="1014"/>
        <v>831147.25600119296</v>
      </c>
      <c r="BL487" s="28">
        <f t="shared" si="1014"/>
        <v>835856.52197208093</v>
      </c>
      <c r="BM487" s="28">
        <f t="shared" si="1014"/>
        <v>839516.08030217595</v>
      </c>
      <c r="BN487" s="28">
        <f t="shared" si="1014"/>
        <v>843022.36283644289</v>
      </c>
      <c r="BP487" s="31"/>
      <c r="BQ487" s="31"/>
      <c r="BR487" s="31"/>
      <c r="BT487" s="28">
        <f>SUBTOTAL(9,BT485:BT486)</f>
        <v>34609.425190393522</v>
      </c>
      <c r="BU487" s="28">
        <f>SUBTOTAL(9,BU485:BU486)</f>
        <v>37964.003045727171</v>
      </c>
      <c r="BV487" s="28">
        <f>SUBTOTAL(9,BV485:BV486)</f>
        <v>3354.5778553336513</v>
      </c>
      <c r="BW487" s="32"/>
      <c r="BX487" s="28">
        <f t="shared" ref="BX487:BY487" si="1015">SUBTOTAL(9,BX485:BX486)</f>
        <v>3354.5778553336513</v>
      </c>
      <c r="BY487" s="28">
        <f t="shared" si="1015"/>
        <v>7811.9392941114156</v>
      </c>
      <c r="BZ487" s="1"/>
    </row>
    <row r="488" spans="1:78" s="21" customFormat="1" x14ac:dyDescent="0.2">
      <c r="A488" s="21">
        <f t="shared" si="951"/>
        <v>482</v>
      </c>
      <c r="B488" s="1"/>
      <c r="C488" s="22"/>
      <c r="D488" s="24"/>
      <c r="R488" s="31"/>
      <c r="S488" s="31"/>
      <c r="T488" s="31"/>
      <c r="AC488" s="24"/>
      <c r="AQ488" s="31"/>
      <c r="AR488" s="31"/>
      <c r="AS488" s="31"/>
      <c r="BA488" s="1"/>
      <c r="BB488" s="24"/>
      <c r="BP488" s="31"/>
      <c r="BQ488" s="31"/>
      <c r="BR488" s="31"/>
      <c r="BZ488" s="1"/>
    </row>
    <row r="489" spans="1:78" s="21" customFormat="1" x14ac:dyDescent="0.2">
      <c r="A489" s="21">
        <f t="shared" si="951"/>
        <v>483</v>
      </c>
      <c r="B489" s="50" t="s">
        <v>348</v>
      </c>
      <c r="C489" s="22"/>
      <c r="D489" s="24">
        <f t="shared" ref="D489:P489" si="1016">SUMIF($B$418:$B$487,"*Primary*",D$418:D$487)</f>
        <v>5058009.2320377799</v>
      </c>
      <c r="E489" s="21">
        <f t="shared" si="1016"/>
        <v>5070775.856279375</v>
      </c>
      <c r="F489" s="21">
        <f t="shared" si="1016"/>
        <v>5084223.7466727532</v>
      </c>
      <c r="G489" s="21">
        <f t="shared" si="1016"/>
        <v>5112017.5059256237</v>
      </c>
      <c r="H489" s="21">
        <f t="shared" si="1016"/>
        <v>5125925.3040700722</v>
      </c>
      <c r="I489" s="21">
        <f t="shared" si="1016"/>
        <v>5140217.4705305025</v>
      </c>
      <c r="J489" s="21">
        <f t="shared" si="1016"/>
        <v>5203119.655160307</v>
      </c>
      <c r="K489" s="21">
        <f t="shared" si="1016"/>
        <v>5216657.6226237183</v>
      </c>
      <c r="L489" s="21">
        <f t="shared" si="1016"/>
        <v>5229836.2790192673</v>
      </c>
      <c r="M489" s="21">
        <f t="shared" si="1016"/>
        <v>5262431.7498312984</v>
      </c>
      <c r="N489" s="21">
        <f t="shared" si="1016"/>
        <v>5274921.1166228717</v>
      </c>
      <c r="O489" s="21">
        <f t="shared" si="1016"/>
        <v>5286974.0214031991</v>
      </c>
      <c r="P489" s="21">
        <f t="shared" si="1016"/>
        <v>5335768.0026428858</v>
      </c>
      <c r="R489" s="51"/>
      <c r="S489" s="51"/>
      <c r="T489" s="51"/>
      <c r="V489" s="21">
        <f>SUMIF($B$418:$B$487,"*Primary*",V$418:V$487)</f>
        <v>134276.42971788181</v>
      </c>
      <c r="W489" s="21">
        <f>SUMIF($B$418:$B$487,"*Primary*",W$418:W$487)</f>
        <v>153776.43533067725</v>
      </c>
      <c r="X489" s="21">
        <f>SUMIF($B$418:$B$487,"*Primary*",X$418:X$487)</f>
        <v>19500.005612795427</v>
      </c>
      <c r="Z489" s="21">
        <f>SUMIF($B$418:$B$487,"*Primary*",Z$418:Z$487)</f>
        <v>19499.966612784203</v>
      </c>
      <c r="AA489" s="21">
        <f>SUMIF($B$418:$B$487,"*Primary*",AA$418:AA$487)</f>
        <v>9634.9568514767889</v>
      </c>
      <c r="AC489" s="24">
        <f t="shared" ref="AC489:AO489" si="1017">SUMIF($B$418:$B$487,"*Primary*",AC$418:AC$487)</f>
        <v>5335768.0026428858</v>
      </c>
      <c r="AD489" s="21">
        <f t="shared" si="1017"/>
        <v>5349060.9343418824</v>
      </c>
      <c r="AE489" s="21">
        <f t="shared" si="1017"/>
        <v>5363091.3522594031</v>
      </c>
      <c r="AF489" s="21">
        <f t="shared" si="1017"/>
        <v>5387933.3457327932</v>
      </c>
      <c r="AG489" s="21">
        <f t="shared" si="1017"/>
        <v>5402497.0741037847</v>
      </c>
      <c r="AH489" s="21">
        <f t="shared" si="1017"/>
        <v>5417464.5593048958</v>
      </c>
      <c r="AI489" s="21">
        <f t="shared" si="1017"/>
        <v>5469282.956045175</v>
      </c>
      <c r="AJ489" s="21">
        <f t="shared" si="1017"/>
        <v>5483446.3134449013</v>
      </c>
      <c r="AK489" s="21">
        <f t="shared" si="1017"/>
        <v>5497221.8445035173</v>
      </c>
      <c r="AL489" s="21">
        <f t="shared" si="1017"/>
        <v>5525490.3574646655</v>
      </c>
      <c r="AM489" s="21">
        <f t="shared" si="1017"/>
        <v>5538531.6043402459</v>
      </c>
      <c r="AN489" s="21">
        <f t="shared" si="1017"/>
        <v>5551069.4698199369</v>
      </c>
      <c r="AO489" s="21">
        <f t="shared" si="1017"/>
        <v>5603188.5703028524</v>
      </c>
      <c r="AQ489" s="51"/>
      <c r="AR489" s="51"/>
      <c r="AS489" s="51"/>
      <c r="AU489" s="21">
        <f>SUMIF($B$418:$B$487,"*Primary*",AU$418:AU$487)</f>
        <v>141911.74803643295</v>
      </c>
      <c r="AV489" s="21">
        <f>SUMIF($B$418:$B$487,"*Primary*",AV$418:AV$487)</f>
        <v>162606.38520795709</v>
      </c>
      <c r="AW489" s="21">
        <f>SUMIF($B$418:$B$487,"*Primary*",AW$418:AW$487)</f>
        <v>20694.637171524162</v>
      </c>
      <c r="AY489" s="21">
        <f>SUMIF($B$418:$B$487,"*Primary*",AY$418:AY$487)</f>
        <v>20694.595782249817</v>
      </c>
      <c r="AZ489" s="21">
        <f>SUMIF($B$418:$B$487,"*Primary*",AZ$418:AZ$487)</f>
        <v>29775.102562284348</v>
      </c>
      <c r="BA489" s="1"/>
      <c r="BB489" s="24">
        <f t="shared" ref="BB489:BN489" si="1018">SUMIF($B$418:$B$487,"*Primary*",BB$418:BB$487)</f>
        <v>5603188.5703028524</v>
      </c>
      <c r="BC489" s="21">
        <f t="shared" si="1018"/>
        <v>5617348.7751284409</v>
      </c>
      <c r="BD489" s="21">
        <f t="shared" si="1018"/>
        <v>5632288.0570771387</v>
      </c>
      <c r="BE489" s="21">
        <f t="shared" si="1018"/>
        <v>5655756.775519765</v>
      </c>
      <c r="BF489" s="21">
        <f t="shared" si="1018"/>
        <v>5671327.826194277</v>
      </c>
      <c r="BG489" s="21">
        <f t="shared" si="1018"/>
        <v>5687328.4522285396</v>
      </c>
      <c r="BH489" s="21">
        <f t="shared" si="1018"/>
        <v>5745395.4996914091</v>
      </c>
      <c r="BI489" s="21">
        <f t="shared" si="1018"/>
        <v>5760505.2848626794</v>
      </c>
      <c r="BJ489" s="21">
        <f t="shared" si="1018"/>
        <v>5775187.7350777797</v>
      </c>
      <c r="BK489" s="21">
        <f t="shared" si="1018"/>
        <v>5806276.5825168276</v>
      </c>
      <c r="BL489" s="21">
        <f t="shared" si="1018"/>
        <v>5820162.6599353971</v>
      </c>
      <c r="BM489" s="21">
        <f t="shared" si="1018"/>
        <v>5833462.0287235538</v>
      </c>
      <c r="BN489" s="21">
        <f t="shared" si="1018"/>
        <v>5896507.4473553319</v>
      </c>
      <c r="BP489" s="51"/>
      <c r="BQ489" s="51"/>
      <c r="BR489" s="51"/>
      <c r="BT489" s="21">
        <f>SUMIF($B$418:$B$487,"*Primary*",BT$418:BT$487)</f>
        <v>149656.33639366887</v>
      </c>
      <c r="BU489" s="21">
        <f>SUMIF($B$418:$B$487,"*Primary*",BU$418:BU$487)</f>
        <v>171343.83419509107</v>
      </c>
      <c r="BV489" s="21">
        <f>SUMIF($B$418:$B$487,"*Primary*",BV$418:BV$487)</f>
        <v>21687.497801422192</v>
      </c>
      <c r="BX489" s="21">
        <f>SUMIF($B$418:$B$487,"*Primary*",BX$418:BX$487)</f>
        <v>21687.497801422192</v>
      </c>
      <c r="BY489" s="21">
        <f>SUMIF($B$418:$B$487,"*Primary*",BY$418:BY$487)</f>
        <v>50959.939361470562</v>
      </c>
      <c r="BZ489" s="1"/>
    </row>
    <row r="490" spans="1:78" s="21" customFormat="1" x14ac:dyDescent="0.2">
      <c r="A490" s="21">
        <f t="shared" si="951"/>
        <v>484</v>
      </c>
      <c r="B490" s="50" t="s">
        <v>349</v>
      </c>
      <c r="C490" s="22"/>
      <c r="D490" s="24">
        <f t="shared" ref="D490:P490" si="1019">SUMIF($B$418:$B$487,"*Secondary*",D$418:D$487)</f>
        <v>2314569.8564649979</v>
      </c>
      <c r="E490" s="21">
        <f t="shared" si="1019"/>
        <v>2320652.8534469712</v>
      </c>
      <c r="F490" s="21">
        <f t="shared" si="1019"/>
        <v>2327108.9971317379</v>
      </c>
      <c r="G490" s="21">
        <f t="shared" si="1019"/>
        <v>2334780.2703276705</v>
      </c>
      <c r="H490" s="21">
        <f t="shared" si="1019"/>
        <v>2341279.3869451266</v>
      </c>
      <c r="I490" s="21">
        <f t="shared" si="1019"/>
        <v>2347990.2846403453</v>
      </c>
      <c r="J490" s="21">
        <f t="shared" si="1019"/>
        <v>2368132.3918203758</v>
      </c>
      <c r="K490" s="21">
        <f t="shared" si="1019"/>
        <v>2374470.1597105637</v>
      </c>
      <c r="L490" s="21">
        <f t="shared" si="1019"/>
        <v>2380615.2306347941</v>
      </c>
      <c r="M490" s="21">
        <f t="shared" si="1019"/>
        <v>2380960.7727273135</v>
      </c>
      <c r="N490" s="21">
        <f t="shared" si="1019"/>
        <v>2386728.0533394278</v>
      </c>
      <c r="O490" s="21">
        <f t="shared" si="1019"/>
        <v>2392434.7515528062</v>
      </c>
      <c r="P490" s="21">
        <f t="shared" si="1019"/>
        <v>2407259.6658432037</v>
      </c>
      <c r="R490" s="51"/>
      <c r="S490" s="51"/>
      <c r="T490" s="51"/>
      <c r="V490" s="21">
        <f>SUMIF($B$418:$B$487,"*Secondary*",V$418:V$487)</f>
        <v>71194.0458662858</v>
      </c>
      <c r="W490" s="21">
        <f>SUMIF($B$418:$B$487,"*Secondary*",W$418:W$487)</f>
        <v>74853.245283338183</v>
      </c>
      <c r="X490" s="21">
        <f>SUMIF($B$418:$B$487,"*Secondary*",X$418:X$487)</f>
        <v>3659.1994170523894</v>
      </c>
      <c r="Z490" s="21">
        <f>SUMIF($B$418:$B$487,"*Secondary*",Z$418:Z$487)</f>
        <v>3659.1920986535556</v>
      </c>
      <c r="AA490" s="21">
        <f>SUMIF($B$418:$B$487,"*Secondary*",AA$418:AA$487)</f>
        <v>1820.9145653967196</v>
      </c>
      <c r="AC490" s="24">
        <f t="shared" ref="AC490:AO490" si="1020">SUMIF($B$418:$B$487,"*Secondary*",AC$418:AC$487)</f>
        <v>2407259.6658432037</v>
      </c>
      <c r="AD490" s="21">
        <f t="shared" si="1020"/>
        <v>2413608.5282918462</v>
      </c>
      <c r="AE490" s="21">
        <f t="shared" si="1020"/>
        <v>2420359.6294160997</v>
      </c>
      <c r="AF490" s="21">
        <f t="shared" si="1020"/>
        <v>2428782.0042618816</v>
      </c>
      <c r="AG490" s="21">
        <f t="shared" si="1020"/>
        <v>2435618.1951615075</v>
      </c>
      <c r="AH490" s="21">
        <f t="shared" si="1020"/>
        <v>2442676.7058239849</v>
      </c>
      <c r="AI490" s="21">
        <f t="shared" si="1020"/>
        <v>2464536.8776955707</v>
      </c>
      <c r="AJ490" s="21">
        <f t="shared" si="1020"/>
        <v>2471187.4782610135</v>
      </c>
      <c r="AK490" s="21">
        <f t="shared" si="1020"/>
        <v>2477630.7936805077</v>
      </c>
      <c r="AL490" s="21">
        <f t="shared" si="1020"/>
        <v>2485325.8723538099</v>
      </c>
      <c r="AM490" s="21">
        <f t="shared" si="1020"/>
        <v>2491364.6323488052</v>
      </c>
      <c r="AN490" s="21">
        <f t="shared" si="1020"/>
        <v>2497305.3267487483</v>
      </c>
      <c r="AO490" s="21">
        <f t="shared" si="1020"/>
        <v>2510311.8655013703</v>
      </c>
      <c r="AQ490" s="51"/>
      <c r="AR490" s="51"/>
      <c r="AS490" s="51"/>
      <c r="AU490" s="21">
        <f>SUMIF($B$418:$B$487,"*Secondary*",AU$418:AU$487)</f>
        <v>74169.715353720661</v>
      </c>
      <c r="AV490" s="21">
        <f>SUMIF($B$418:$B$487,"*Secondary*",AV$418:AV$487)</f>
        <v>77946.77308875366</v>
      </c>
      <c r="AW490" s="21">
        <f>SUMIF($B$418:$B$487,"*Secondary*",AW$418:AW$487)</f>
        <v>3777.0577350330041</v>
      </c>
      <c r="AY490" s="21">
        <f>SUMIF($B$418:$B$487,"*Secondary*",AY$418:AY$487)</f>
        <v>3777.0501809175339</v>
      </c>
      <c r="AZ490" s="21">
        <f>SUMIF($B$418:$B$487,"*Secondary*",AZ$418:AZ$487)</f>
        <v>5535.4933193678444</v>
      </c>
      <c r="BA490" s="1"/>
      <c r="BB490" s="24">
        <f t="shared" ref="BB490:BN490" si="1021">SUMIF($B$418:$B$487,"*Secondary*",BB$418:BB$487)</f>
        <v>2510311.8655013703</v>
      </c>
      <c r="BC490" s="21">
        <f t="shared" si="1021"/>
        <v>2516958.2229583822</v>
      </c>
      <c r="BD490" s="21">
        <f t="shared" si="1021"/>
        <v>2524043.7342699692</v>
      </c>
      <c r="BE490" s="21">
        <f t="shared" si="1021"/>
        <v>2532924.0232689879</v>
      </c>
      <c r="BF490" s="21">
        <f t="shared" si="1021"/>
        <v>2540147.3678531852</v>
      </c>
      <c r="BG490" s="21">
        <f t="shared" si="1021"/>
        <v>2547607.8643960655</v>
      </c>
      <c r="BH490" s="21">
        <f t="shared" si="1021"/>
        <v>2572123.7169023054</v>
      </c>
      <c r="BI490" s="21">
        <f t="shared" si="1021"/>
        <v>2579152.0562453046</v>
      </c>
      <c r="BJ490" s="21">
        <f t="shared" si="1021"/>
        <v>2585956.6923464821</v>
      </c>
      <c r="BK490" s="21">
        <f t="shared" si="1021"/>
        <v>2594236.0493425531</v>
      </c>
      <c r="BL490" s="21">
        <f t="shared" si="1021"/>
        <v>2600600.5379296415</v>
      </c>
      <c r="BM490" s="21">
        <f t="shared" si="1021"/>
        <v>2606827.9418329187</v>
      </c>
      <c r="BN490" s="21">
        <f t="shared" si="1021"/>
        <v>2641936.6875219285</v>
      </c>
      <c r="BP490" s="51"/>
      <c r="BQ490" s="51"/>
      <c r="BR490" s="51"/>
      <c r="BT490" s="21">
        <f>SUMIF($B$418:$B$487,"*Secondary*",BT$418:BT$487)</f>
        <v>77421.731818001412</v>
      </c>
      <c r="BU490" s="21">
        <f>SUMIF($B$418:$B$487,"*Secondary*",BU$418:BU$487)</f>
        <v>81335.453555761211</v>
      </c>
      <c r="BV490" s="21">
        <f>SUMIF($B$418:$B$487,"*Secondary*",BV$418:BV$487)</f>
        <v>3913.7217377598008</v>
      </c>
      <c r="BX490" s="21">
        <f>SUMIF($B$418:$B$487,"*Secondary*",BX$418:BX$487)</f>
        <v>3913.7217377598008</v>
      </c>
      <c r="BY490" s="21">
        <f>SUMIF($B$418:$B$487,"*Secondary*",BY$418:BY$487)</f>
        <v>9379.8136177022989</v>
      </c>
      <c r="BZ490" s="1"/>
    </row>
    <row r="491" spans="1:78" s="21" customFormat="1" x14ac:dyDescent="0.2">
      <c r="A491" s="21">
        <f t="shared" si="951"/>
        <v>485</v>
      </c>
      <c r="B491" s="50" t="s">
        <v>382</v>
      </c>
      <c r="C491" s="22"/>
      <c r="D491" s="24">
        <f t="shared" ref="D491:P491" si="1022">SUMIF($B$418:$B$487,"*Services*",D$418:D$487)</f>
        <v>688591.20558897755</v>
      </c>
      <c r="E491" s="21">
        <f t="shared" si="1022"/>
        <v>690294.61285315431</v>
      </c>
      <c r="F491" s="21">
        <f t="shared" si="1022"/>
        <v>692123.54050946073</v>
      </c>
      <c r="G491" s="21">
        <f t="shared" si="1022"/>
        <v>694403.20503224549</v>
      </c>
      <c r="H491" s="21">
        <f t="shared" si="1022"/>
        <v>696348.11990881432</v>
      </c>
      <c r="I491" s="21">
        <f t="shared" si="1022"/>
        <v>698368.85221372684</v>
      </c>
      <c r="J491" s="21">
        <f t="shared" si="1022"/>
        <v>704319.72173010209</v>
      </c>
      <c r="K491" s="21">
        <f t="shared" si="1022"/>
        <v>706230.27428998076</v>
      </c>
      <c r="L491" s="21">
        <f t="shared" si="1022"/>
        <v>708079.91313219792</v>
      </c>
      <c r="M491" s="21">
        <f t="shared" si="1022"/>
        <v>710217.8804381045</v>
      </c>
      <c r="N491" s="21">
        <f t="shared" si="1022"/>
        <v>711928.4953717594</v>
      </c>
      <c r="O491" s="21">
        <f t="shared" si="1022"/>
        <v>713567.29056174355</v>
      </c>
      <c r="P491" s="21">
        <f t="shared" si="1022"/>
        <v>719195.94493698026</v>
      </c>
      <c r="R491" s="51"/>
      <c r="S491" s="51"/>
      <c r="T491" s="51"/>
      <c r="V491" s="21">
        <f>SUMIF($B$418:$B$487,"*Services*",V$418:V$487)</f>
        <v>19135.03612746478</v>
      </c>
      <c r="W491" s="21">
        <f>SUMIF($B$418:$B$487,"*Services*",W$418:W$487)</f>
        <v>23169.727745529166</v>
      </c>
      <c r="X491" s="21">
        <f>SUMIF($B$418:$B$487,"*Services*",X$418:X$487)</f>
        <v>4034.6916180643866</v>
      </c>
      <c r="Z491" s="21">
        <f>SUMIF($B$418:$B$487,"*Services*",Z$418:Z$487)</f>
        <v>4034.6835486811506</v>
      </c>
      <c r="AA491" s="21">
        <f>SUMIF($B$418:$B$487,"*Services*",AA$418:AA$487)</f>
        <v>2017.4087041258133</v>
      </c>
      <c r="AC491" s="24">
        <f t="shared" ref="AC491:AO491" si="1023">SUMIF($B$418:$B$487,"*Services*",AC$418:AC$487)</f>
        <v>719195.94493698026</v>
      </c>
      <c r="AD491" s="21">
        <f t="shared" si="1023"/>
        <v>720968.86147973395</v>
      </c>
      <c r="AE491" s="21">
        <f t="shared" si="1023"/>
        <v>722877.22516227374</v>
      </c>
      <c r="AF491" s="21">
        <f t="shared" si="1023"/>
        <v>725366.21364601958</v>
      </c>
      <c r="AG491" s="21">
        <f t="shared" si="1023"/>
        <v>727399.14223760669</v>
      </c>
      <c r="AH491" s="21">
        <f t="shared" si="1023"/>
        <v>729511.99189118086</v>
      </c>
      <c r="AI491" s="21">
        <f t="shared" si="1023"/>
        <v>735980.49495036714</v>
      </c>
      <c r="AJ491" s="21">
        <f t="shared" si="1023"/>
        <v>737976.82252454781</v>
      </c>
      <c r="AK491" s="21">
        <f t="shared" si="1023"/>
        <v>739907.55344518111</v>
      </c>
      <c r="AL491" s="21">
        <f t="shared" si="1023"/>
        <v>742194.73933685897</v>
      </c>
      <c r="AM491" s="21">
        <f t="shared" si="1023"/>
        <v>743976.6816102392</v>
      </c>
      <c r="AN491" s="21">
        <f t="shared" si="1023"/>
        <v>745680.16664156201</v>
      </c>
      <c r="AO491" s="21">
        <f t="shared" si="1023"/>
        <v>751764.96678397898</v>
      </c>
      <c r="AQ491" s="51"/>
      <c r="AR491" s="51"/>
      <c r="AS491" s="51"/>
      <c r="AU491" s="21">
        <f>SUMIF($B$418:$B$487,"*Services*",AU$418:AU$487)</f>
        <v>20152.838561231518</v>
      </c>
      <c r="AV491" s="21">
        <f>SUMIF($B$418:$B$487,"*Services*",AV$418:AV$487)</f>
        <v>24175.521186071252</v>
      </c>
      <c r="AW491" s="21">
        <f>SUMIF($B$418:$B$487,"*Services*",AW$418:AW$487)</f>
        <v>4022.6826248397319</v>
      </c>
      <c r="AY491" s="21">
        <f>SUMIF($B$418:$B$487,"*Services*",AY$418:AY$487)</f>
        <v>4022.6745794744825</v>
      </c>
      <c r="AZ491" s="21">
        <f>SUMIF($B$418:$B$487,"*Services*",AZ$418:AZ$487)</f>
        <v>6046.9524102523837</v>
      </c>
      <c r="BA491" s="1"/>
      <c r="BB491" s="24">
        <f t="shared" ref="BB491:BN491" si="1024">SUMIF($B$418:$B$487,"*Services*",BB$418:BB$487)</f>
        <v>751764.96678397898</v>
      </c>
      <c r="BC491" s="21">
        <f t="shared" si="1024"/>
        <v>753616.88162971823</v>
      </c>
      <c r="BD491" s="21">
        <f t="shared" si="1024"/>
        <v>755616.37303692079</v>
      </c>
      <c r="BE491" s="21">
        <f t="shared" si="1024"/>
        <v>758227.30869388033</v>
      </c>
      <c r="BF491" s="21">
        <f t="shared" si="1024"/>
        <v>760361.79184841691</v>
      </c>
      <c r="BG491" s="21">
        <f t="shared" si="1024"/>
        <v>762581.03800916579</v>
      </c>
      <c r="BH491" s="21">
        <f t="shared" si="1024"/>
        <v>769820.68598841736</v>
      </c>
      <c r="BI491" s="21">
        <f t="shared" si="1024"/>
        <v>771915.87625824905</v>
      </c>
      <c r="BJ491" s="21">
        <f t="shared" si="1024"/>
        <v>773939.76006769948</v>
      </c>
      <c r="BK491" s="21">
        <f t="shared" si="1024"/>
        <v>776385.1286414644</v>
      </c>
      <c r="BL491" s="21">
        <f t="shared" si="1024"/>
        <v>778248.40429633192</v>
      </c>
      <c r="BM491" s="21">
        <f t="shared" si="1024"/>
        <v>780025.02523039561</v>
      </c>
      <c r="BN491" s="21">
        <f t="shared" si="1024"/>
        <v>786895.20693513064</v>
      </c>
      <c r="BP491" s="51"/>
      <c r="BQ491" s="51"/>
      <c r="BR491" s="51"/>
      <c r="BT491" s="21">
        <f>SUMIF($B$418:$B$487,"*Services*",BT$418:BT$487)</f>
        <v>21248.358463499797</v>
      </c>
      <c r="BU491" s="21">
        <f>SUMIF($B$418:$B$487,"*Services*",BU$418:BU$487)</f>
        <v>25245.831427680328</v>
      </c>
      <c r="BV491" s="21">
        <f>SUMIF($B$418:$B$487,"*Services*",BV$418:BV$487)</f>
        <v>3997.4729641805297</v>
      </c>
      <c r="BX491" s="21">
        <f>SUMIF($B$418:$B$487,"*Services*",BX$418:BX$487)</f>
        <v>3997.4729641805297</v>
      </c>
      <c r="BY491" s="21">
        <f>SUMIF($B$418:$B$487,"*Services*",BY$418:BY$487)</f>
        <v>10058.178521980462</v>
      </c>
      <c r="BZ491" s="1"/>
    </row>
    <row r="492" spans="1:78" s="21" customFormat="1" x14ac:dyDescent="0.2">
      <c r="A492" s="21">
        <f t="shared" si="951"/>
        <v>486</v>
      </c>
      <c r="B492" s="50" t="s">
        <v>383</v>
      </c>
      <c r="C492" s="22"/>
      <c r="D492" s="24">
        <f t="shared" ref="D492:P492" si="1025">SUMIF($B$418:$B$487,"*Meters*",D$418:D$487)</f>
        <v>556942.88166553166</v>
      </c>
      <c r="E492" s="21">
        <f t="shared" si="1025"/>
        <v>558097.49285857624</v>
      </c>
      <c r="F492" s="21">
        <f t="shared" si="1025"/>
        <v>559337.18484590785</v>
      </c>
      <c r="G492" s="21">
        <f t="shared" si="1025"/>
        <v>572220.52097255492</v>
      </c>
      <c r="H492" s="21">
        <f t="shared" si="1025"/>
        <v>573538.8319446469</v>
      </c>
      <c r="I492" s="21">
        <f t="shared" si="1025"/>
        <v>574908.53384306876</v>
      </c>
      <c r="J492" s="21">
        <f t="shared" si="1025"/>
        <v>590628.46489374933</v>
      </c>
      <c r="K492" s="21">
        <f t="shared" si="1025"/>
        <v>591923.48424276023</v>
      </c>
      <c r="L492" s="21">
        <f t="shared" si="1025"/>
        <v>593177.21477994323</v>
      </c>
      <c r="M492" s="21">
        <f t="shared" si="1025"/>
        <v>609500.57073624246</v>
      </c>
      <c r="N492" s="21">
        <f t="shared" si="1025"/>
        <v>610660.06745374913</v>
      </c>
      <c r="O492" s="21">
        <f t="shared" si="1025"/>
        <v>611770.88299776288</v>
      </c>
      <c r="P492" s="21">
        <f t="shared" si="1025"/>
        <v>631567.02451472392</v>
      </c>
      <c r="R492" s="51"/>
      <c r="S492" s="51"/>
      <c r="T492" s="51"/>
      <c r="V492" s="21">
        <f>SUMIF($B$418:$B$487,"*Meters*",V$418:V$487)</f>
        <v>37708.348305743064</v>
      </c>
      <c r="W492" s="21">
        <f>SUMIF($B$418:$B$487,"*Meters*",W$418:W$487)</f>
        <v>38852.858147572239</v>
      </c>
      <c r="X492" s="21">
        <f>SUMIF($B$418:$B$487,"*Meters*",X$418:X$487)</f>
        <v>1144.5098418291727</v>
      </c>
      <c r="Z492" s="21">
        <f>SUMIF($B$418:$B$487,"*Meters*",Z$418:Z$487)</f>
        <v>1144.5075528094892</v>
      </c>
      <c r="AA492" s="21">
        <f>SUMIF($B$418:$B$487,"*Meters*",AA$418:AA$487)</f>
        <v>492.2150382566183</v>
      </c>
      <c r="AC492" s="24">
        <f t="shared" ref="AC492:AO492" si="1026">SUMIF($B$418:$B$487,"*Meters*",AC$418:AC$487)</f>
        <v>631567.02451472392</v>
      </c>
      <c r="AD492" s="21">
        <f t="shared" si="1026"/>
        <v>632768.75035586744</v>
      </c>
      <c r="AE492" s="21">
        <f t="shared" si="1026"/>
        <v>634062.28560359357</v>
      </c>
      <c r="AF492" s="21">
        <f t="shared" si="1026"/>
        <v>647567.94235001481</v>
      </c>
      <c r="AG492" s="21">
        <f t="shared" si="1026"/>
        <v>648945.91075425618</v>
      </c>
      <c r="AH492" s="21">
        <f t="shared" si="1026"/>
        <v>650378.05160484416</v>
      </c>
      <c r="AI492" s="21">
        <f t="shared" si="1026"/>
        <v>667108.36956363206</v>
      </c>
      <c r="AJ492" s="21">
        <f t="shared" si="1026"/>
        <v>668461.52890122053</v>
      </c>
      <c r="AK492" s="21">
        <f t="shared" si="1026"/>
        <v>669770.2252135108</v>
      </c>
      <c r="AL492" s="21">
        <f t="shared" si="1026"/>
        <v>687140.11552825372</v>
      </c>
      <c r="AM492" s="21">
        <f t="shared" si="1026"/>
        <v>688347.9592430162</v>
      </c>
      <c r="AN492" s="21">
        <f t="shared" si="1026"/>
        <v>689502.62269896024</v>
      </c>
      <c r="AO492" s="21">
        <f t="shared" si="1026"/>
        <v>710646.05463957239</v>
      </c>
      <c r="AQ492" s="51"/>
      <c r="AR492" s="51"/>
      <c r="AS492" s="51"/>
      <c r="AU492" s="21">
        <f>SUMIF($B$418:$B$487,"*Meters*",AU$418:AU$487)</f>
        <v>41775.910122954665</v>
      </c>
      <c r="AV492" s="21">
        <f>SUMIF($B$418:$B$487,"*Meters*",AV$418:AV$487)</f>
        <v>43520.401650244923</v>
      </c>
      <c r="AW492" s="21">
        <f>SUMIF($B$418:$B$487,"*Meters*",AW$418:AW$487)</f>
        <v>1744.4915272902517</v>
      </c>
      <c r="AY492" s="21">
        <f>SUMIF($B$418:$B$487,"*Meters*",AY$418:AY$487)</f>
        <v>1744.4880383071973</v>
      </c>
      <c r="AZ492" s="21">
        <f>SUMIF($B$418:$B$487,"*Meters*",AZ$418:AZ$487)</f>
        <v>2004.9374570439145</v>
      </c>
      <c r="BA492" s="1"/>
      <c r="BB492" s="24">
        <f t="shared" ref="BB492:BN492" si="1027">SUMIF($B$418:$B$487,"*Meters*",BB$418:BB$487)</f>
        <v>710646.05463957239</v>
      </c>
      <c r="BC492" s="21">
        <f t="shared" si="1027"/>
        <v>711901.32782820717</v>
      </c>
      <c r="BD492" s="21">
        <f t="shared" si="1027"/>
        <v>713256.63203325321</v>
      </c>
      <c r="BE492" s="21">
        <f t="shared" si="1027"/>
        <v>724743.75211598701</v>
      </c>
      <c r="BF492" s="21">
        <f t="shared" si="1027"/>
        <v>726190.55704539991</v>
      </c>
      <c r="BG492" s="21">
        <f t="shared" si="1027"/>
        <v>727694.81642104441</v>
      </c>
      <c r="BH492" s="21">
        <f t="shared" si="1027"/>
        <v>742470.49173919566</v>
      </c>
      <c r="BI492" s="21">
        <f t="shared" si="1027"/>
        <v>743890.66298812814</v>
      </c>
      <c r="BJ492" s="21">
        <f t="shared" si="1027"/>
        <v>745262.50096452981</v>
      </c>
      <c r="BK492" s="21">
        <f t="shared" si="1027"/>
        <v>759412.4494629876</v>
      </c>
      <c r="BL492" s="21">
        <f t="shared" si="1027"/>
        <v>760675.42328942136</v>
      </c>
      <c r="BM492" s="21">
        <f t="shared" si="1027"/>
        <v>761879.66041468678</v>
      </c>
      <c r="BN492" s="21">
        <f t="shared" si="1027"/>
        <v>779748.75485658448</v>
      </c>
      <c r="BP492" s="51"/>
      <c r="BQ492" s="51"/>
      <c r="BR492" s="51"/>
      <c r="BT492" s="21">
        <f>SUMIF($B$418:$B$487,"*Meters*",BT$418:BT$487)</f>
        <v>46946.757299428646</v>
      </c>
      <c r="BU492" s="21">
        <f>SUMIF($B$418:$B$487,"*Meters*",BU$418:BU$487)</f>
        <v>48860.612497539667</v>
      </c>
      <c r="BV492" s="21">
        <f>SUMIF($B$418:$B$487,"*Meters*",BV$418:BV$487)</f>
        <v>1913.8551981110222</v>
      </c>
      <c r="BX492" s="21">
        <f>SUMIF($B$418:$B$487,"*Meters*",BX$418:BX$487)</f>
        <v>1913.8551981110222</v>
      </c>
      <c r="BY492" s="21">
        <f>SUMIF($B$418:$B$487,"*Meters*",BY$418:BY$487)</f>
        <v>3834.419186782925</v>
      </c>
      <c r="BZ492" s="1"/>
    </row>
    <row r="493" spans="1:78" s="21" customFormat="1" x14ac:dyDescent="0.2">
      <c r="A493" s="21">
        <f t="shared" si="951"/>
        <v>487</v>
      </c>
      <c r="B493" s="50" t="s">
        <v>350</v>
      </c>
      <c r="C493" s="22"/>
      <c r="D493" s="24">
        <f t="shared" ref="D493:P493" si="1028">SUMIF($B$418:$B$487,"*Lighting*",D$418:D$487)</f>
        <v>797794.98317817331</v>
      </c>
      <c r="E493" s="21">
        <f t="shared" si="1028"/>
        <v>801571.70077922649</v>
      </c>
      <c r="F493" s="21">
        <f t="shared" si="1028"/>
        <v>805345.48752279882</v>
      </c>
      <c r="G493" s="21">
        <f t="shared" si="1028"/>
        <v>809173.69493571843</v>
      </c>
      <c r="H493" s="21">
        <f t="shared" si="1028"/>
        <v>812946.03974933445</v>
      </c>
      <c r="I493" s="21">
        <f t="shared" si="1028"/>
        <v>816713.46128619427</v>
      </c>
      <c r="J493" s="21">
        <f t="shared" si="1028"/>
        <v>821001.49638307036</v>
      </c>
      <c r="K493" s="21">
        <f t="shared" si="1028"/>
        <v>824751.61587948259</v>
      </c>
      <c r="L493" s="21">
        <f t="shared" si="1028"/>
        <v>828499.63014381262</v>
      </c>
      <c r="M493" s="21">
        <f t="shared" si="1028"/>
        <v>831946.88710955728</v>
      </c>
      <c r="N493" s="21">
        <f t="shared" si="1028"/>
        <v>835706.16440468887</v>
      </c>
      <c r="O493" s="21">
        <f t="shared" si="1028"/>
        <v>839445.45375851961</v>
      </c>
      <c r="P493" s="21">
        <f t="shared" si="1028"/>
        <v>843451.31144246575</v>
      </c>
      <c r="R493" s="51"/>
      <c r="S493" s="51"/>
      <c r="T493" s="51"/>
      <c r="V493" s="21">
        <f>SUMIF($B$418:$B$487,"*Lighting*",V$418:V$487)</f>
        <v>34609.868576278277</v>
      </c>
      <c r="W493" s="21">
        <f>SUMIF($B$418:$B$487,"*Lighting*",W$418:W$487)</f>
        <v>38025.918342274665</v>
      </c>
      <c r="X493" s="21">
        <f>SUMIF($B$418:$B$487,"*Lighting*",X$418:X$487)</f>
        <v>3416.0497659963899</v>
      </c>
      <c r="Z493" s="21">
        <f>SUMIF($B$418:$B$487,"*Lighting*",Z$418:Z$487)</f>
        <v>3416.0429338968584</v>
      </c>
      <c r="AA493" s="21">
        <f>SUMIF($B$418:$B$487,"*Lighting*",AA$418:AA$487)</f>
        <v>1693.50439962734</v>
      </c>
      <c r="AC493" s="24">
        <f t="shared" ref="AC493:AO493" si="1029">SUMIF($B$418:$B$487,"*Lighting*",AC$418:AC$487)</f>
        <v>843451.31144246575</v>
      </c>
      <c r="AD493" s="21">
        <f t="shared" si="1029"/>
        <v>848438.35587569699</v>
      </c>
      <c r="AE493" s="21">
        <f t="shared" si="1029"/>
        <v>852588.91926994128</v>
      </c>
      <c r="AF493" s="21">
        <f t="shared" si="1029"/>
        <v>857460.26335438516</v>
      </c>
      <c r="AG493" s="21">
        <f t="shared" si="1029"/>
        <v>861699.08116918814</v>
      </c>
      <c r="AH493" s="21">
        <f t="shared" si="1029"/>
        <v>865303.96639328252</v>
      </c>
      <c r="AI493" s="21">
        <f t="shared" si="1029"/>
        <v>870074.10008230375</v>
      </c>
      <c r="AJ493" s="21">
        <f t="shared" si="1029"/>
        <v>873505.27230555541</v>
      </c>
      <c r="AK493" s="21">
        <f t="shared" si="1029"/>
        <v>877189.19809440582</v>
      </c>
      <c r="AL493" s="21">
        <f t="shared" si="1029"/>
        <v>881493.03525632131</v>
      </c>
      <c r="AM493" s="21">
        <f t="shared" si="1029"/>
        <v>886427.77970737405</v>
      </c>
      <c r="AN493" s="21">
        <f t="shared" si="1029"/>
        <v>890310.21832981601</v>
      </c>
      <c r="AO493" s="21">
        <f t="shared" si="1029"/>
        <v>894117.91445095942</v>
      </c>
      <c r="AQ493" s="51"/>
      <c r="AR493" s="51"/>
      <c r="AS493" s="51"/>
      <c r="AU493" s="21">
        <f>SUMIF($B$418:$B$487,"*Lighting*",AU$418:AU$487)</f>
        <v>36663.921766141772</v>
      </c>
      <c r="AV493" s="21">
        <f>SUMIF($B$418:$B$487,"*Lighting*",AV$418:AV$487)</f>
        <v>40282.230689881217</v>
      </c>
      <c r="AW493" s="21">
        <f>SUMIF($B$418:$B$487,"*Lighting*",AW$418:AW$487)</f>
        <v>3618.3089237394479</v>
      </c>
      <c r="AY493" s="21">
        <f>SUMIF($B$418:$B$487,"*Lighting*",AY$418:AY$487)</f>
        <v>3618.3016871216014</v>
      </c>
      <c r="AZ493" s="21">
        <f>SUMIF($B$418:$B$487,"*Lighting*",AZ$418:AZ$487)</f>
        <v>5209.186332172796</v>
      </c>
      <c r="BA493" s="1"/>
      <c r="BB493" s="24">
        <f t="shared" ref="BB493:BN493" si="1030">SUMIF($B$418:$B$487,"*Lighting*",BB$418:BB$487)</f>
        <v>894117.91445095942</v>
      </c>
      <c r="BC493" s="21">
        <f t="shared" si="1030"/>
        <v>899242.14092584024</v>
      </c>
      <c r="BD493" s="21">
        <f t="shared" si="1030"/>
        <v>903513.60679143446</v>
      </c>
      <c r="BE493" s="21">
        <f t="shared" si="1030"/>
        <v>908524.4849278488</v>
      </c>
      <c r="BF493" s="21">
        <f t="shared" si="1030"/>
        <v>912888.29335889907</v>
      </c>
      <c r="BG493" s="21">
        <f t="shared" si="1030"/>
        <v>916605.42211637937</v>
      </c>
      <c r="BH493" s="21">
        <f t="shared" si="1030"/>
        <v>921585.6125083589</v>
      </c>
      <c r="BI493" s="21">
        <f t="shared" si="1030"/>
        <v>925124.85441189783</v>
      </c>
      <c r="BJ493" s="21">
        <f t="shared" si="1030"/>
        <v>928921.66021449701</v>
      </c>
      <c r="BK493" s="21">
        <f t="shared" si="1030"/>
        <v>933358.69387748686</v>
      </c>
      <c r="BL493" s="21">
        <f t="shared" si="1030"/>
        <v>938431.22085683711</v>
      </c>
      <c r="BM493" s="21">
        <f t="shared" si="1030"/>
        <v>942428.0523420946</v>
      </c>
      <c r="BN493" s="21">
        <f t="shared" si="1030"/>
        <v>947383.06723289588</v>
      </c>
      <c r="BP493" s="51"/>
      <c r="BQ493" s="51"/>
      <c r="BR493" s="51"/>
      <c r="BT493" s="21">
        <f>SUMIF($B$418:$B$487,"*Lighting*",BT$418:BT$487)</f>
        <v>38836.866791473585</v>
      </c>
      <c r="BU493" s="21">
        <f>SUMIF($B$418:$B$487,"*Lighting*",BU$418:BU$487)</f>
        <v>42669.217743126639</v>
      </c>
      <c r="BV493" s="21">
        <f>SUMIF($B$418:$B$487,"*Lighting*",BV$418:BV$487)</f>
        <v>3832.3509516530603</v>
      </c>
      <c r="BX493" s="21">
        <f>SUMIF($B$418:$B$487,"*Lighting*",BX$418:BX$487)</f>
        <v>3832.3509516530603</v>
      </c>
      <c r="BY493" s="21">
        <f>SUMIF($B$418:$B$487,"*Lighting*",BY$418:BY$487)</f>
        <v>8933.9920744129031</v>
      </c>
      <c r="BZ493" s="1"/>
    </row>
    <row r="494" spans="1:78" s="21" customFormat="1" x14ac:dyDescent="0.2">
      <c r="A494" s="21">
        <f t="shared" si="951"/>
        <v>488</v>
      </c>
      <c r="B494" s="50" t="s">
        <v>384</v>
      </c>
      <c r="C494" s="22"/>
      <c r="D494" s="24">
        <f>SUMIF($B$416:$B$487,"*Land*",D$416:D$487)</f>
        <v>57323.322999999902</v>
      </c>
      <c r="E494" s="21">
        <f t="shared" ref="E494:O494" si="1031">SUMIF($B$416:$B$487,"*Land*",E$416:E$487)</f>
        <v>57314.162999999906</v>
      </c>
      <c r="F494" s="21">
        <f t="shared" si="1031"/>
        <v>57305.002999999902</v>
      </c>
      <c r="G494" s="21">
        <f t="shared" si="1031"/>
        <v>57295.842999999906</v>
      </c>
      <c r="H494" s="21">
        <f t="shared" si="1031"/>
        <v>57286.682999999903</v>
      </c>
      <c r="I494" s="21">
        <f t="shared" si="1031"/>
        <v>57277.522999999797</v>
      </c>
      <c r="J494" s="21">
        <f t="shared" si="1031"/>
        <v>57268.362999999801</v>
      </c>
      <c r="K494" s="21">
        <f t="shared" si="1031"/>
        <v>57259.202999999798</v>
      </c>
      <c r="L494" s="21">
        <f t="shared" si="1031"/>
        <v>57250.042999999801</v>
      </c>
      <c r="M494" s="21">
        <f t="shared" si="1031"/>
        <v>57240.882999999798</v>
      </c>
      <c r="N494" s="21">
        <f t="shared" si="1031"/>
        <v>57231.722999999802</v>
      </c>
      <c r="O494" s="21">
        <f t="shared" si="1031"/>
        <v>57222.562999999798</v>
      </c>
      <c r="P494" s="21">
        <f>SUMIF($B$416:$B$487,"*Land*",P$416:P$487)</f>
        <v>57213.402999999802</v>
      </c>
      <c r="R494" s="51"/>
      <c r="S494" s="51"/>
      <c r="T494" s="51"/>
      <c r="V494" s="21">
        <f>SUMIF($B$416:$B$487,"*Land*",V$416:V$487)</f>
        <v>0</v>
      </c>
      <c r="W494" s="21">
        <f t="shared" ref="W494:X494" si="1032">SUMIF($B$416:$B$487,"*Land*",W$416:W$487)</f>
        <v>0</v>
      </c>
      <c r="X494" s="21">
        <f t="shared" si="1032"/>
        <v>0</v>
      </c>
      <c r="Z494" s="21">
        <f t="shared" ref="Z494:AA494" si="1033">SUMIF($B$416:$B$487,"*Land*",Z$416:Z$487)</f>
        <v>0</v>
      </c>
      <c r="AA494" s="21">
        <f t="shared" si="1033"/>
        <v>0</v>
      </c>
      <c r="AC494" s="24">
        <f>SUMIF($B$416:$B$487,"*Land*",AC$416:AC$487)</f>
        <v>57213.402999999802</v>
      </c>
      <c r="AD494" s="21">
        <f t="shared" ref="AD494:AN494" si="1034">SUMIF($B$416:$B$487,"*Land*",AD$416:AD$487)</f>
        <v>57204.242999999798</v>
      </c>
      <c r="AE494" s="21">
        <f t="shared" si="1034"/>
        <v>57195.082999999802</v>
      </c>
      <c r="AF494" s="21">
        <f t="shared" si="1034"/>
        <v>57185.922999999799</v>
      </c>
      <c r="AG494" s="21">
        <f t="shared" si="1034"/>
        <v>57176.762999999795</v>
      </c>
      <c r="AH494" s="21">
        <f t="shared" si="1034"/>
        <v>57167.602999999799</v>
      </c>
      <c r="AI494" s="21">
        <f t="shared" si="1034"/>
        <v>57158.442999999796</v>
      </c>
      <c r="AJ494" s="21">
        <f t="shared" si="1034"/>
        <v>57149.282999999799</v>
      </c>
      <c r="AK494" s="21">
        <f t="shared" si="1034"/>
        <v>57140.122999999796</v>
      </c>
      <c r="AL494" s="21">
        <f t="shared" si="1034"/>
        <v>57130.9629999998</v>
      </c>
      <c r="AM494" s="21">
        <f t="shared" si="1034"/>
        <v>57121.802999999796</v>
      </c>
      <c r="AN494" s="21">
        <f t="shared" si="1034"/>
        <v>57112.6429999998</v>
      </c>
      <c r="AO494" s="21">
        <f>SUMIF($B$416:$B$487,"*Land*",AO$416:AO$487)</f>
        <v>57103.482999999796</v>
      </c>
      <c r="AQ494" s="51"/>
      <c r="AR494" s="51"/>
      <c r="AS494" s="51"/>
      <c r="AU494" s="21">
        <f>SUMIF($B$416:$B$487,"*Land*",AU$416:AU$487)</f>
        <v>0</v>
      </c>
      <c r="AV494" s="21">
        <f t="shared" ref="AV494:AW494" si="1035">SUMIF($B$416:$B$487,"*Land*",AV$416:AV$487)</f>
        <v>0</v>
      </c>
      <c r="AW494" s="21">
        <f t="shared" si="1035"/>
        <v>0</v>
      </c>
      <c r="AY494" s="21">
        <f t="shared" ref="AY494:AZ494" si="1036">SUMIF($B$416:$B$487,"*Land*",AY$416:AY$487)</f>
        <v>0</v>
      </c>
      <c r="AZ494" s="21">
        <f t="shared" si="1036"/>
        <v>0</v>
      </c>
      <c r="BA494" s="1"/>
      <c r="BB494" s="24">
        <f>SUMIF($B$416:$B$487,"*Land*",BB$416:BB$487)</f>
        <v>57103.482999999796</v>
      </c>
      <c r="BC494" s="21">
        <f t="shared" ref="BC494:BM494" si="1037">SUMIF($B$416:$B$487,"*Land*",BC$416:BC$487)</f>
        <v>57094.3229999998</v>
      </c>
      <c r="BD494" s="21">
        <f t="shared" si="1037"/>
        <v>57085.162999999797</v>
      </c>
      <c r="BE494" s="21">
        <f t="shared" si="1037"/>
        <v>57076.002999999801</v>
      </c>
      <c r="BF494" s="21">
        <f t="shared" si="1037"/>
        <v>57066.842999999797</v>
      </c>
      <c r="BG494" s="21">
        <f t="shared" si="1037"/>
        <v>57057.682999999801</v>
      </c>
      <c r="BH494" s="21">
        <f t="shared" si="1037"/>
        <v>57048.522999999797</v>
      </c>
      <c r="BI494" s="21">
        <f t="shared" si="1037"/>
        <v>57039.362999999801</v>
      </c>
      <c r="BJ494" s="21">
        <f t="shared" si="1037"/>
        <v>57030.202999999798</v>
      </c>
      <c r="BK494" s="21">
        <f t="shared" si="1037"/>
        <v>57021.042999999801</v>
      </c>
      <c r="BL494" s="21">
        <f t="shared" si="1037"/>
        <v>57011.882999999798</v>
      </c>
      <c r="BM494" s="21">
        <f t="shared" si="1037"/>
        <v>57002.7229999997</v>
      </c>
      <c r="BN494" s="21">
        <f>SUMIF($B$416:$B$487,"*Land*",BN$416:BN$487)</f>
        <v>56993.562999999704</v>
      </c>
      <c r="BP494" s="51"/>
      <c r="BQ494" s="51"/>
      <c r="BR494" s="51"/>
      <c r="BT494" s="21">
        <f>SUMIF($B$416:$B$487,"*Land*",BT$416:BT$487)</f>
        <v>0</v>
      </c>
      <c r="BU494" s="21">
        <f t="shared" ref="BU494:BV494" si="1038">SUMIF($B$416:$B$487,"*Land*",BU$416:BU$487)</f>
        <v>0</v>
      </c>
      <c r="BV494" s="21">
        <f t="shared" si="1038"/>
        <v>0</v>
      </c>
      <c r="BX494" s="21">
        <f t="shared" ref="BX494:BY494" si="1039">SUMIF($B$416:$B$487,"*Land*",BX$416:BX$487)</f>
        <v>0</v>
      </c>
      <c r="BY494" s="21">
        <f t="shared" si="1039"/>
        <v>0</v>
      </c>
      <c r="BZ494" s="1"/>
    </row>
    <row r="495" spans="1:78" s="21" customFormat="1" x14ac:dyDescent="0.2">
      <c r="A495" s="21">
        <f t="shared" si="951"/>
        <v>489</v>
      </c>
      <c r="B495" s="33" t="s">
        <v>385</v>
      </c>
      <c r="C495" s="22"/>
      <c r="D495" s="34">
        <f>SUM(D487,D483,D481,D477,D473,D467,D463,D461,D457,D451,D447,D441,D437,D430,D426,D424,D420,D418,D475,D479,D471,D469,D416)</f>
        <v>9473231.481935462</v>
      </c>
      <c r="E495" s="33">
        <f t="shared" ref="E495:P495" si="1040">SUM(E487,E483,E481,E477,E473,E467,E463,E461,E457,E451,E447,E441,E437,E430,E426,E424,E420,E418,E475,E479,E471,E469,E416)</f>
        <v>9498706.679217305</v>
      </c>
      <c r="F495" s="33">
        <f t="shared" si="1040"/>
        <v>9525443.9596826602</v>
      </c>
      <c r="G495" s="33">
        <f t="shared" si="1040"/>
        <v>9579891.0401938148</v>
      </c>
      <c r="H495" s="33">
        <f t="shared" si="1040"/>
        <v>9607324.3656179961</v>
      </c>
      <c r="I495" s="33">
        <f t="shared" si="1040"/>
        <v>9635476.1255138386</v>
      </c>
      <c r="J495" s="33">
        <f t="shared" si="1040"/>
        <v>9744470.0929876044</v>
      </c>
      <c r="K495" s="33">
        <f t="shared" si="1040"/>
        <v>9771292.3597465046</v>
      </c>
      <c r="L495" s="33">
        <f t="shared" si="1040"/>
        <v>9797458.3107100129</v>
      </c>
      <c r="M495" s="33">
        <f t="shared" si="1040"/>
        <v>9852298.743842518</v>
      </c>
      <c r="N495" s="33">
        <f t="shared" si="1040"/>
        <v>9877175.6201924961</v>
      </c>
      <c r="O495" s="33">
        <f t="shared" si="1040"/>
        <v>9901414.9632740282</v>
      </c>
      <c r="P495" s="33">
        <f t="shared" si="1040"/>
        <v>9994455.352380259</v>
      </c>
      <c r="Q495" s="33"/>
      <c r="R495" s="33"/>
      <c r="S495" s="33"/>
      <c r="T495" s="33"/>
      <c r="U495" s="33"/>
      <c r="V495" s="33">
        <f>SUM(V487,V483,V481,V477,V473,V467,V463,V461,V457,V451,V447,V441,V437,V430,V426,V424,V420,V418,V475,V479,V471,V469,V416)</f>
        <v>296923.72859365371</v>
      </c>
      <c r="W495" s="33">
        <f t="shared" ref="W495:X495" si="1041">SUM(W487,W483,W481,W477,W473,W467,W463,W461,W457,W451,W447,W441,W437,W430,W426,W424,W420,W418,W475,W479,W471,W469,W416)</f>
        <v>328678.1848493914</v>
      </c>
      <c r="X495" s="33">
        <f t="shared" si="1041"/>
        <v>31754.456255737747</v>
      </c>
      <c r="Y495" s="33"/>
      <c r="Z495" s="33">
        <f>SUM(Z487,Z483,Z481,Z477,Z473,Z467,Z463,Z461,Z457,Z451,Z447,Z441,Z437,Z430,Z426,Z424,Z420,Z418,Z475,Z479,Z471,Z469)</f>
        <v>31754.39274682523</v>
      </c>
      <c r="AA495" s="33">
        <f>SUM(AA487,AA483,AA481,AA477,AA473,AA467,AA463,AA461,AA457,AA451,AA447,AA441,AA437,AA430,AA426,AA424,AA420,AA418,AA475,AA479,AA471,AA469)</f>
        <v>15658.999558883279</v>
      </c>
      <c r="AC495" s="34">
        <f>SUM(AC487,AC483,AC481,AC477,AC473,AC467,AC463,AC461,AC457,AC451,AC447,AC441,AC437,AC430,AC426,AC424,AC420,AC418,AC475,AC479,AC471,AC469,AC416)</f>
        <v>9994455.352380259</v>
      </c>
      <c r="AD495" s="33">
        <f t="shared" ref="AD495:AO495" si="1042">SUM(AD487,AD483,AD481,AD477,AD473,AD467,AD463,AD461,AD457,AD451,AD447,AD441,AD437,AD430,AD426,AD424,AD420,AD418,AD475,AD479,AD471,AD469,AD416)</f>
        <v>10022049.673345026</v>
      </c>
      <c r="AE495" s="33">
        <f t="shared" si="1042"/>
        <v>10050174.494711313</v>
      </c>
      <c r="AF495" s="33">
        <f t="shared" si="1042"/>
        <v>10104295.692345096</v>
      </c>
      <c r="AG495" s="33">
        <f t="shared" si="1042"/>
        <v>10133336.166426346</v>
      </c>
      <c r="AH495" s="33">
        <f t="shared" si="1042"/>
        <v>10162502.878018189</v>
      </c>
      <c r="AI495" s="33">
        <f t="shared" si="1042"/>
        <v>10264141.241337046</v>
      </c>
      <c r="AJ495" s="33">
        <f t="shared" si="1042"/>
        <v>10291726.69843724</v>
      </c>
      <c r="AK495" s="33">
        <f t="shared" si="1042"/>
        <v>10318859.737937121</v>
      </c>
      <c r="AL495" s="33">
        <f t="shared" si="1042"/>
        <v>10378775.08293991</v>
      </c>
      <c r="AM495" s="33">
        <f t="shared" si="1042"/>
        <v>10405770.460249681</v>
      </c>
      <c r="AN495" s="33">
        <f t="shared" si="1042"/>
        <v>10430980.447239021</v>
      </c>
      <c r="AO495" s="33">
        <f t="shared" si="1042"/>
        <v>10527132.854678733</v>
      </c>
      <c r="AP495" s="33"/>
      <c r="AQ495" s="33"/>
      <c r="AR495" s="33"/>
      <c r="AS495" s="33"/>
      <c r="AT495" s="33"/>
      <c r="AU495" s="33">
        <f>SUM(AU487,AU483,AU481,AU477,AU473,AU467,AU463,AU461,AU457,AU451,AU447,AU441,AU437,AU430,AU426,AU424,AU420,AU418,AU475,AU479,AU471,AU469,AU416)</f>
        <v>314674.13384048158</v>
      </c>
      <c r="AV495" s="33">
        <f t="shared" ref="AV495:AW495" si="1043">SUM(AV487,AV483,AV481,AV477,AV473,AV467,AV463,AV461,AV457,AV451,AV447,AV441,AV437,AV430,AV426,AV424,AV420,AV418,AV475,AV479,AV471,AV469,AV416)</f>
        <v>348531.31182290817</v>
      </c>
      <c r="AW495" s="33">
        <f t="shared" si="1043"/>
        <v>33857.177982426576</v>
      </c>
      <c r="AX495" s="33"/>
      <c r="AY495" s="33">
        <f>SUM(AY487,AY483,AY481,AY477,AY473,AY467,AY463,AY461,AY457,AY451,AY447,AY441,AY437,AY430,AY426,AY424,AY420,AY418,AY475,AY479,AY471,AY469)</f>
        <v>33857.11026807061</v>
      </c>
      <c r="AZ495" s="33">
        <f>SUM(AZ487,AZ483,AZ481,AZ477,AZ473,AZ467,AZ463,AZ461,AZ457,AZ451,AZ447,AZ441,AZ437,AZ430,AZ426,AZ424,AZ420,AZ418,AZ475,AZ479,AZ471,AZ469)</f>
        <v>48571.67208112128</v>
      </c>
      <c r="BA495" s="1"/>
      <c r="BB495" s="34">
        <f>SUM(BB487,BB483,BB481,BB477,BB473,BB467,BB463,BB461,BB457,BB451,BB447,BB441,BB437,BB430,BB426,BB424,BB420,BB418,BB475,BB479,BB471,BB469,BB416)</f>
        <v>10527132.854678733</v>
      </c>
      <c r="BC495" s="33">
        <f t="shared" ref="BC495:BN495" si="1044">SUM(BC487,BC483,BC481,BC477,BC473,BC467,BC463,BC461,BC457,BC451,BC447,BC441,BC437,BC430,BC426,BC424,BC420,BC418,BC475,BC479,BC471,BC469,BC416)</f>
        <v>10556161.671470586</v>
      </c>
      <c r="BD495" s="33">
        <f t="shared" si="1044"/>
        <v>10585803.566208716</v>
      </c>
      <c r="BE495" s="33">
        <f t="shared" si="1044"/>
        <v>10637252.34752647</v>
      </c>
      <c r="BF495" s="33">
        <f t="shared" si="1044"/>
        <v>10667982.679300178</v>
      </c>
      <c r="BG495" s="33">
        <f t="shared" si="1044"/>
        <v>10698875.276171196</v>
      </c>
      <c r="BH495" s="33">
        <f t="shared" si="1044"/>
        <v>10808444.529829687</v>
      </c>
      <c r="BI495" s="33">
        <f t="shared" si="1044"/>
        <v>10837628.097766258</v>
      </c>
      <c r="BJ495" s="33">
        <f t="shared" si="1044"/>
        <v>10866298.551670985</v>
      </c>
      <c r="BK495" s="33">
        <f t="shared" si="1044"/>
        <v>10926689.946841318</v>
      </c>
      <c r="BL495" s="33">
        <f t="shared" si="1044"/>
        <v>10955130.12930763</v>
      </c>
      <c r="BM495" s="33">
        <f t="shared" si="1044"/>
        <v>10981625.43154365</v>
      </c>
      <c r="BN495" s="33">
        <f t="shared" si="1044"/>
        <v>11109464.72690187</v>
      </c>
      <c r="BO495" s="33"/>
      <c r="BP495" s="33"/>
      <c r="BQ495" s="33"/>
      <c r="BR495" s="33"/>
      <c r="BS495" s="33"/>
      <c r="BT495" s="33">
        <f>SUM(BT487,BT483,BT481,BT477,BT473,BT467,BT463,BT461,BT457,BT451,BT447,BT441,BT437,BT430,BT426,BT424,BT420,BT418,BT475,BT479,BT471,BT469,BT416)</f>
        <v>334110.05076607229</v>
      </c>
      <c r="BU495" s="33">
        <f t="shared" ref="BU495:BV495" si="1045">SUM(BU487,BU483,BU481,BU477,BU473,BU467,BU463,BU461,BU457,BU451,BU447,BU441,BU437,BU430,BU426,BU424,BU420,BU418,BU475,BU479,BU471,BU469,BU416)</f>
        <v>369454.94941919885</v>
      </c>
      <c r="BV495" s="33">
        <f t="shared" si="1045"/>
        <v>35344.898653126591</v>
      </c>
      <c r="BW495" s="33"/>
      <c r="BX495" s="33">
        <f>SUM(BX487,BX483,BX481,BX477,BX473,BX467,BX463,BX461,BX457,BX451,BX447,BX441,BX437,BX430,BX426,BX424,BX420,BX418,BX475,BX479,BX471,BX469)</f>
        <v>35344.898653126591</v>
      </c>
      <c r="BY495" s="33">
        <f>SUM(BY487,BY483,BY481,BY477,BY473,BY467,BY463,BY461,BY457,BY451,BY447,BY441,BY437,BY430,BY426,BY424,BY420,BY418,BY475,BY479,BY471,BY469)</f>
        <v>83166.342762349086</v>
      </c>
      <c r="BZ495" s="1"/>
    </row>
    <row r="496" spans="1:78" s="21" customFormat="1" x14ac:dyDescent="0.2">
      <c r="A496" s="21">
        <f t="shared" si="951"/>
        <v>490</v>
      </c>
      <c r="B496" s="1" t="s">
        <v>386</v>
      </c>
      <c r="C496" s="22"/>
      <c r="D496" s="24"/>
      <c r="R496" s="31"/>
      <c r="S496" s="31"/>
      <c r="T496" s="31"/>
      <c r="Y496" s="32"/>
      <c r="AC496" s="24"/>
      <c r="AQ496" s="31"/>
      <c r="AR496" s="31"/>
      <c r="AS496" s="31"/>
      <c r="AX496" s="32"/>
      <c r="BA496" s="1"/>
      <c r="BB496" s="24"/>
      <c r="BP496" s="31"/>
      <c r="BQ496" s="31"/>
      <c r="BR496" s="31"/>
      <c r="BW496" s="32"/>
      <c r="BZ496" s="1"/>
    </row>
    <row r="497" spans="1:78" s="21" customFormat="1" x14ac:dyDescent="0.2">
      <c r="A497" s="21">
        <f t="shared" si="951"/>
        <v>491</v>
      </c>
      <c r="B497" s="50" t="s">
        <v>342</v>
      </c>
      <c r="C497" s="22"/>
      <c r="D497" s="24">
        <f t="shared" ref="D497:P505" si="1046">-SUMIF($B$406:$B$487,$B497,D$406:D$487)</f>
        <v>18235.552184299999</v>
      </c>
      <c r="E497" s="21">
        <f t="shared" si="1046"/>
        <v>19640.552184299999</v>
      </c>
      <c r="F497" s="21">
        <f t="shared" si="1046"/>
        <v>21045.552184299999</v>
      </c>
      <c r="G497" s="21">
        <f t="shared" si="1046"/>
        <v>22450.552184299999</v>
      </c>
      <c r="H497" s="21">
        <f t="shared" si="1046"/>
        <v>23855.552184299999</v>
      </c>
      <c r="I497" s="21">
        <f t="shared" si="1046"/>
        <v>25260.552184299999</v>
      </c>
      <c r="J497" s="21">
        <f t="shared" si="1046"/>
        <v>26665.552184299999</v>
      </c>
      <c r="K497" s="21">
        <f t="shared" si="1046"/>
        <v>28070.552184299999</v>
      </c>
      <c r="L497" s="21">
        <f t="shared" si="1046"/>
        <v>29475.552184299999</v>
      </c>
      <c r="M497" s="21">
        <f t="shared" si="1046"/>
        <v>30880.552184299999</v>
      </c>
      <c r="N497" s="21">
        <f t="shared" si="1046"/>
        <v>32285.552184299999</v>
      </c>
      <c r="O497" s="21">
        <f t="shared" si="1046"/>
        <v>33690.552184299995</v>
      </c>
      <c r="P497" s="21">
        <f t="shared" si="1046"/>
        <v>35095.552184299988</v>
      </c>
      <c r="R497" s="30"/>
      <c r="S497" s="31"/>
      <c r="T497" s="31"/>
      <c r="Y497" s="32"/>
      <c r="AC497" s="24">
        <f t="shared" ref="AC497:AO505" si="1047">-SUMIF($B$406:$B$487,$B497,AC$406:AC$487)</f>
        <v>35095.552184299988</v>
      </c>
      <c r="AD497" s="21">
        <f t="shared" si="1047"/>
        <v>36500.552184208238</v>
      </c>
      <c r="AE497" s="21">
        <f t="shared" si="1047"/>
        <v>37905.552184116474</v>
      </c>
      <c r="AF497" s="21">
        <f t="shared" si="1047"/>
        <v>39310.552184024724</v>
      </c>
      <c r="AG497" s="21">
        <f t="shared" si="1047"/>
        <v>40715.552183932959</v>
      </c>
      <c r="AH497" s="21">
        <f t="shared" si="1047"/>
        <v>42120.55218384121</v>
      </c>
      <c r="AI497" s="21">
        <f t="shared" si="1047"/>
        <v>43525.552183749445</v>
      </c>
      <c r="AJ497" s="21">
        <f t="shared" si="1047"/>
        <v>44930.552183657688</v>
      </c>
      <c r="AK497" s="21">
        <f t="shared" si="1047"/>
        <v>46335.552183565938</v>
      </c>
      <c r="AL497" s="21">
        <f t="shared" si="1047"/>
        <v>47740.552183474174</v>
      </c>
      <c r="AM497" s="21">
        <f t="shared" si="1047"/>
        <v>49145.552183382424</v>
      </c>
      <c r="AN497" s="21">
        <f t="shared" si="1047"/>
        <v>50550.55218329066</v>
      </c>
      <c r="AO497" s="21">
        <f t="shared" si="1047"/>
        <v>51955.552184300024</v>
      </c>
      <c r="AQ497" s="30">
        <v>1.7999999999999999E-2</v>
      </c>
      <c r="AR497" s="31">
        <v>2.41E-2</v>
      </c>
      <c r="AS497" s="31">
        <f t="shared" ref="AS497:AS505" si="1048">+AR497-AQ497</f>
        <v>6.1000000000000013E-3</v>
      </c>
      <c r="AX497" s="32"/>
      <c r="BA497" s="1"/>
      <c r="BB497" s="24">
        <f t="shared" ref="BB497:BN505" si="1049">-SUMIF($B$406:$B$487,$B497,BB$406:BB$487)</f>
        <v>51955.552184300024</v>
      </c>
      <c r="BC497" s="21">
        <f t="shared" si="1049"/>
        <v>53047.39308914201</v>
      </c>
      <c r="BD497" s="21">
        <f t="shared" si="1049"/>
        <v>54351.675926000578</v>
      </c>
      <c r="BE497" s="21">
        <f t="shared" si="1049"/>
        <v>56050.389514512644</v>
      </c>
      <c r="BF497" s="21">
        <f t="shared" si="1049"/>
        <v>57260.279242858174</v>
      </c>
      <c r="BG497" s="21">
        <f t="shared" si="1049"/>
        <v>58475.290581267334</v>
      </c>
      <c r="BH497" s="21">
        <f t="shared" si="1049"/>
        <v>59631.479980583899</v>
      </c>
      <c r="BI497" s="21">
        <f t="shared" si="1049"/>
        <v>61112.146514015811</v>
      </c>
      <c r="BJ497" s="21">
        <f t="shared" si="1049"/>
        <v>62635.903889445406</v>
      </c>
      <c r="BK497" s="21">
        <f t="shared" si="1049"/>
        <v>63974.290747420593</v>
      </c>
      <c r="BL497" s="21">
        <f t="shared" si="1049"/>
        <v>65468.803888148257</v>
      </c>
      <c r="BM497" s="21">
        <f t="shared" si="1049"/>
        <v>67050.462136845439</v>
      </c>
      <c r="BN497" s="21">
        <f t="shared" si="1049"/>
        <v>68815.552184300017</v>
      </c>
      <c r="BP497" s="30">
        <v>1.7999999999999999E-2</v>
      </c>
      <c r="BQ497" s="31">
        <v>2.41E-2</v>
      </c>
      <c r="BR497" s="31">
        <f t="shared" ref="BR497:BR505" si="1050">+BQ497-BP497</f>
        <v>6.1000000000000013E-3</v>
      </c>
      <c r="BW497" s="32"/>
      <c r="BZ497" s="1"/>
    </row>
    <row r="498" spans="1:78" s="21" customFormat="1" x14ac:dyDescent="0.2">
      <c r="A498" s="21">
        <f t="shared" si="951"/>
        <v>492</v>
      </c>
      <c r="B498" s="50" t="s">
        <v>346</v>
      </c>
      <c r="C498" s="22"/>
      <c r="D498" s="24">
        <f t="shared" si="1046"/>
        <v>279834.09283727442</v>
      </c>
      <c r="E498" s="21">
        <f t="shared" si="1046"/>
        <v>280066.07722051523</v>
      </c>
      <c r="F498" s="21">
        <f t="shared" si="1046"/>
        <v>280284.28561019659</v>
      </c>
      <c r="G498" s="21">
        <f t="shared" si="1046"/>
        <v>282043.64141120244</v>
      </c>
      <c r="H498" s="21">
        <f t="shared" si="1046"/>
        <v>283806.3834911703</v>
      </c>
      <c r="I498" s="21">
        <f t="shared" si="1046"/>
        <v>285583.84755367378</v>
      </c>
      <c r="J498" s="21">
        <f t="shared" si="1046"/>
        <v>287358.34010859323</v>
      </c>
      <c r="K498" s="21">
        <f t="shared" si="1046"/>
        <v>289144.74408531323</v>
      </c>
      <c r="L498" s="21">
        <f t="shared" si="1046"/>
        <v>290945.19735403976</v>
      </c>
      <c r="M498" s="21">
        <f t="shared" si="1046"/>
        <v>322327.20582259033</v>
      </c>
      <c r="N498" s="21">
        <f t="shared" si="1046"/>
        <v>324079.75286159664</v>
      </c>
      <c r="O498" s="21">
        <f t="shared" si="1046"/>
        <v>324742.27677818277</v>
      </c>
      <c r="P498" s="21">
        <f t="shared" si="1046"/>
        <v>511911.59068751585</v>
      </c>
      <c r="R498" s="30"/>
      <c r="S498" s="31"/>
      <c r="T498" s="31"/>
      <c r="Y498" s="32"/>
      <c r="AC498" s="24">
        <f t="shared" si="1047"/>
        <v>511911.59068751585</v>
      </c>
      <c r="AD498" s="21">
        <f t="shared" si="1047"/>
        <v>512141.19872618932</v>
      </c>
      <c r="AE498" s="21">
        <f t="shared" si="1047"/>
        <v>512357.13531406299</v>
      </c>
      <c r="AF498" s="21">
        <f t="shared" si="1047"/>
        <v>514059.72192873782</v>
      </c>
      <c r="AG498" s="21">
        <f t="shared" si="1047"/>
        <v>515765.55459339824</v>
      </c>
      <c r="AH498" s="21">
        <f t="shared" si="1047"/>
        <v>517485.92851051269</v>
      </c>
      <c r="AI498" s="21">
        <f t="shared" si="1047"/>
        <v>519202.45165796537</v>
      </c>
      <c r="AJ498" s="21">
        <f t="shared" si="1047"/>
        <v>520931.48200293496</v>
      </c>
      <c r="AK498" s="21">
        <f t="shared" si="1047"/>
        <v>522675.01290434302</v>
      </c>
      <c r="AL498" s="21">
        <f t="shared" si="1047"/>
        <v>524402.01041527162</v>
      </c>
      <c r="AM498" s="21">
        <f t="shared" si="1047"/>
        <v>526099.3507242566</v>
      </c>
      <c r="AN498" s="21">
        <f t="shared" si="1047"/>
        <v>526747.54208959755</v>
      </c>
      <c r="AO498" s="21">
        <f t="shared" si="1047"/>
        <v>584147.23582597473</v>
      </c>
      <c r="AQ498" s="30">
        <v>4.2047872340425535E-2</v>
      </c>
      <c r="AR498" s="31">
        <v>4.6799999999999994E-2</v>
      </c>
      <c r="AS498" s="31">
        <f t="shared" si="1048"/>
        <v>4.7521276595744594E-3</v>
      </c>
      <c r="AX498" s="32"/>
      <c r="BA498" s="1"/>
      <c r="BB498" s="24">
        <f t="shared" si="1049"/>
        <v>584147.23582597473</v>
      </c>
      <c r="BC498" s="21">
        <f t="shared" si="1049"/>
        <v>584333.59285486478</v>
      </c>
      <c r="BD498" s="21">
        <f t="shared" si="1049"/>
        <v>584511.35737577686</v>
      </c>
      <c r="BE498" s="21">
        <f t="shared" si="1049"/>
        <v>586103.07513000956</v>
      </c>
      <c r="BF498" s="21">
        <f t="shared" si="1049"/>
        <v>587696.48428095144</v>
      </c>
      <c r="BG498" s="21">
        <f t="shared" si="1049"/>
        <v>589301.40455624938</v>
      </c>
      <c r="BH498" s="21">
        <f t="shared" si="1049"/>
        <v>590906.69950780424</v>
      </c>
      <c r="BI498" s="21">
        <f t="shared" si="1049"/>
        <v>592512.29417096963</v>
      </c>
      <c r="BJ498" s="21">
        <f t="shared" si="1049"/>
        <v>594123.67936321208</v>
      </c>
      <c r="BK498" s="21">
        <f t="shared" si="1049"/>
        <v>595715.92857920623</v>
      </c>
      <c r="BL498" s="21">
        <f t="shared" si="1049"/>
        <v>597281.2181449472</v>
      </c>
      <c r="BM498" s="21">
        <f t="shared" si="1049"/>
        <v>597830.02824301226</v>
      </c>
      <c r="BN498" s="21">
        <f t="shared" si="1049"/>
        <v>598409.13006891229</v>
      </c>
      <c r="BP498" s="30">
        <v>4.2047872340425535E-2</v>
      </c>
      <c r="BQ498" s="31">
        <v>4.6799999999999994E-2</v>
      </c>
      <c r="BR498" s="31">
        <f t="shared" si="1050"/>
        <v>4.7521276595744594E-3</v>
      </c>
      <c r="BW498" s="32"/>
      <c r="BZ498" s="1"/>
    </row>
    <row r="499" spans="1:78" s="21" customFormat="1" x14ac:dyDescent="0.2">
      <c r="A499" s="21">
        <f t="shared" si="951"/>
        <v>493</v>
      </c>
      <c r="B499" s="50" t="s">
        <v>352</v>
      </c>
      <c r="C499" s="22"/>
      <c r="D499" s="24">
        <f t="shared" si="1046"/>
        <v>280228.80913292145</v>
      </c>
      <c r="E499" s="21">
        <f t="shared" si="1046"/>
        <v>280505.50372476329</v>
      </c>
      <c r="F499" s="21">
        <f t="shared" si="1046"/>
        <v>280765.76728421438</v>
      </c>
      <c r="G499" s="21">
        <f t="shared" si="1046"/>
        <v>282864.20265500556</v>
      </c>
      <c r="H499" s="21">
        <f t="shared" si="1046"/>
        <v>284966.67694023647</v>
      </c>
      <c r="I499" s="21">
        <f t="shared" si="1046"/>
        <v>287086.71056671225</v>
      </c>
      <c r="J499" s="21">
        <f t="shared" si="1046"/>
        <v>289203.19998876081</v>
      </c>
      <c r="K499" s="21">
        <f t="shared" si="1046"/>
        <v>291333.89651366387</v>
      </c>
      <c r="L499" s="21">
        <f t="shared" si="1046"/>
        <v>293481.35004204774</v>
      </c>
      <c r="M499" s="21">
        <f t="shared" si="1046"/>
        <v>330911.59385016595</v>
      </c>
      <c r="N499" s="21">
        <f t="shared" si="1046"/>
        <v>333001.90821041283</v>
      </c>
      <c r="O499" s="21">
        <f t="shared" si="1046"/>
        <v>333792.11995710136</v>
      </c>
      <c r="P499" s="21">
        <f t="shared" si="1046"/>
        <v>557034.46150593495</v>
      </c>
      <c r="R499" s="30"/>
      <c r="S499" s="31"/>
      <c r="T499" s="31"/>
      <c r="Y499" s="32"/>
      <c r="AC499" s="24">
        <f t="shared" si="1047"/>
        <v>557034.46150593495</v>
      </c>
      <c r="AD499" s="21">
        <f t="shared" si="1047"/>
        <v>557308.32176177122</v>
      </c>
      <c r="AE499" s="21">
        <f t="shared" si="1047"/>
        <v>557565.87567643868</v>
      </c>
      <c r="AF499" s="21">
        <f t="shared" si="1047"/>
        <v>559596.60077026393</v>
      </c>
      <c r="AG499" s="21">
        <f t="shared" si="1047"/>
        <v>561631.19752330717</v>
      </c>
      <c r="AH499" s="21">
        <f t="shared" si="1047"/>
        <v>563683.13805551548</v>
      </c>
      <c r="AI499" s="21">
        <f t="shared" si="1047"/>
        <v>565730.48566157522</v>
      </c>
      <c r="AJ499" s="21">
        <f t="shared" si="1047"/>
        <v>567792.75096969609</v>
      </c>
      <c r="AK499" s="21">
        <f t="shared" si="1047"/>
        <v>569872.31151764793</v>
      </c>
      <c r="AL499" s="21">
        <f t="shared" si="1047"/>
        <v>571932.15220486361</v>
      </c>
      <c r="AM499" s="21">
        <f t="shared" si="1047"/>
        <v>573956.61987570522</v>
      </c>
      <c r="AN499" s="21">
        <f t="shared" si="1047"/>
        <v>574729.73676729435</v>
      </c>
      <c r="AO499" s="21">
        <f t="shared" si="1047"/>
        <v>636794.86588625063</v>
      </c>
      <c r="AQ499" s="30">
        <v>2.7303703703703705E-2</v>
      </c>
      <c r="AR499" s="31">
        <v>3.6200000000000003E-2</v>
      </c>
      <c r="AS499" s="31">
        <f t="shared" si="1048"/>
        <v>8.896296296296298E-3</v>
      </c>
      <c r="AX499" s="32"/>
      <c r="BA499" s="1"/>
      <c r="BB499" s="24">
        <f t="shared" si="1049"/>
        <v>636794.86588625063</v>
      </c>
      <c r="BC499" s="21">
        <f t="shared" si="1049"/>
        <v>637017.13939158432</v>
      </c>
      <c r="BD499" s="21">
        <f t="shared" si="1049"/>
        <v>637229.16436012124</v>
      </c>
      <c r="BE499" s="21">
        <f t="shared" si="1049"/>
        <v>639127.65290569502</v>
      </c>
      <c r="BF499" s="21">
        <f t="shared" si="1049"/>
        <v>641028.15882983326</v>
      </c>
      <c r="BG499" s="21">
        <f t="shared" si="1049"/>
        <v>642942.39441029984</v>
      </c>
      <c r="BH499" s="21">
        <f t="shared" si="1049"/>
        <v>644857.07687814941</v>
      </c>
      <c r="BI499" s="21">
        <f t="shared" si="1049"/>
        <v>646772.11682084517</v>
      </c>
      <c r="BJ499" s="21">
        <f t="shared" si="1049"/>
        <v>648694.06329775311</v>
      </c>
      <c r="BK499" s="21">
        <f t="shared" si="1049"/>
        <v>650593.18573338911</v>
      </c>
      <c r="BL499" s="21">
        <f t="shared" si="1049"/>
        <v>652460.15260183229</v>
      </c>
      <c r="BM499" s="21">
        <f t="shared" si="1049"/>
        <v>653114.7345351564</v>
      </c>
      <c r="BN499" s="21">
        <f t="shared" si="1049"/>
        <v>653805.44630253373</v>
      </c>
      <c r="BP499" s="30">
        <v>2.7303703703703705E-2</v>
      </c>
      <c r="BQ499" s="31">
        <v>3.6200000000000003E-2</v>
      </c>
      <c r="BR499" s="31">
        <f t="shared" si="1050"/>
        <v>8.896296296296298E-3</v>
      </c>
      <c r="BW499" s="32"/>
      <c r="BZ499" s="1"/>
    </row>
    <row r="500" spans="1:78" s="21" customFormat="1" x14ac:dyDescent="0.2">
      <c r="A500" s="21">
        <f t="shared" si="951"/>
        <v>494</v>
      </c>
      <c r="B500" s="50" t="s">
        <v>356</v>
      </c>
      <c r="C500" s="22"/>
      <c r="D500" s="24">
        <f t="shared" si="1046"/>
        <v>865.98513000000003</v>
      </c>
      <c r="E500" s="21">
        <f t="shared" si="1046"/>
        <v>865.98513000000003</v>
      </c>
      <c r="F500" s="21">
        <f t="shared" si="1046"/>
        <v>865.98513000000003</v>
      </c>
      <c r="G500" s="21">
        <f t="shared" si="1046"/>
        <v>865.98513000000003</v>
      </c>
      <c r="H500" s="21">
        <f t="shared" si="1046"/>
        <v>865.98513000000003</v>
      </c>
      <c r="I500" s="21">
        <f t="shared" si="1046"/>
        <v>865.98513000000003</v>
      </c>
      <c r="J500" s="21">
        <f t="shared" si="1046"/>
        <v>865.98513000000003</v>
      </c>
      <c r="K500" s="21">
        <f t="shared" si="1046"/>
        <v>865.98513000000003</v>
      </c>
      <c r="L500" s="21">
        <f t="shared" si="1046"/>
        <v>865.98513000000003</v>
      </c>
      <c r="M500" s="21">
        <f t="shared" si="1046"/>
        <v>865.98513000000003</v>
      </c>
      <c r="N500" s="21">
        <f t="shared" si="1046"/>
        <v>865.98513000000003</v>
      </c>
      <c r="O500" s="21">
        <f t="shared" si="1046"/>
        <v>865.98513000000003</v>
      </c>
      <c r="P500" s="21">
        <f t="shared" si="1046"/>
        <v>865.98513000000003</v>
      </c>
      <c r="R500" s="30"/>
      <c r="S500" s="31"/>
      <c r="T500" s="31"/>
      <c r="Y500" s="32"/>
      <c r="AC500" s="24">
        <f t="shared" si="1047"/>
        <v>865.98513000000003</v>
      </c>
      <c r="AD500" s="21">
        <f t="shared" si="1047"/>
        <v>865.98513000000003</v>
      </c>
      <c r="AE500" s="21">
        <f t="shared" si="1047"/>
        <v>865.98513000000003</v>
      </c>
      <c r="AF500" s="21">
        <f t="shared" si="1047"/>
        <v>865.98513000000003</v>
      </c>
      <c r="AG500" s="21">
        <f t="shared" si="1047"/>
        <v>865.98513000000003</v>
      </c>
      <c r="AH500" s="21">
        <f t="shared" si="1047"/>
        <v>865.98513000000003</v>
      </c>
      <c r="AI500" s="21">
        <f t="shared" si="1047"/>
        <v>865.98513000000003</v>
      </c>
      <c r="AJ500" s="21">
        <f t="shared" si="1047"/>
        <v>865.98513000000003</v>
      </c>
      <c r="AK500" s="21">
        <f t="shared" si="1047"/>
        <v>865.98513000000003</v>
      </c>
      <c r="AL500" s="21">
        <f t="shared" si="1047"/>
        <v>865.98513000000003</v>
      </c>
      <c r="AM500" s="21">
        <f t="shared" si="1047"/>
        <v>865.98513000000003</v>
      </c>
      <c r="AN500" s="21">
        <f t="shared" si="1047"/>
        <v>865.98513000000003</v>
      </c>
      <c r="AO500" s="21">
        <f t="shared" si="1047"/>
        <v>865.98513000000003</v>
      </c>
      <c r="AQ500" s="30">
        <v>1.5739285714285713E-2</v>
      </c>
      <c r="AR500" s="31">
        <v>1.6299999999999999E-2</v>
      </c>
      <c r="AS500" s="31">
        <f t="shared" si="1048"/>
        <v>5.6071428571428591E-4</v>
      </c>
      <c r="AX500" s="32"/>
      <c r="BA500" s="1"/>
      <c r="BB500" s="24">
        <f t="shared" si="1049"/>
        <v>865.98513000000003</v>
      </c>
      <c r="BC500" s="21">
        <f t="shared" si="1049"/>
        <v>865.98513000000003</v>
      </c>
      <c r="BD500" s="21">
        <f t="shared" si="1049"/>
        <v>865.98513000000003</v>
      </c>
      <c r="BE500" s="21">
        <f t="shared" si="1049"/>
        <v>865.98513000000003</v>
      </c>
      <c r="BF500" s="21">
        <f t="shared" si="1049"/>
        <v>865.98513000000003</v>
      </c>
      <c r="BG500" s="21">
        <f t="shared" si="1049"/>
        <v>865.98513000000003</v>
      </c>
      <c r="BH500" s="21">
        <f t="shared" si="1049"/>
        <v>865.98513000000003</v>
      </c>
      <c r="BI500" s="21">
        <f t="shared" si="1049"/>
        <v>865.98513000000003</v>
      </c>
      <c r="BJ500" s="21">
        <f t="shared" si="1049"/>
        <v>865.98513000000003</v>
      </c>
      <c r="BK500" s="21">
        <f t="shared" si="1049"/>
        <v>865.98513000000003</v>
      </c>
      <c r="BL500" s="21">
        <f t="shared" si="1049"/>
        <v>865.98513000000003</v>
      </c>
      <c r="BM500" s="21">
        <f t="shared" si="1049"/>
        <v>865.98513000000003</v>
      </c>
      <c r="BN500" s="21">
        <f t="shared" si="1049"/>
        <v>865.98513000000003</v>
      </c>
      <c r="BP500" s="30">
        <v>1.5739285714285713E-2</v>
      </c>
      <c r="BQ500" s="31">
        <v>1.6299999999999999E-2</v>
      </c>
      <c r="BR500" s="31">
        <f t="shared" si="1050"/>
        <v>5.6071428571428591E-4</v>
      </c>
      <c r="BW500" s="32"/>
      <c r="BZ500" s="1"/>
    </row>
    <row r="501" spans="1:78" s="21" customFormat="1" x14ac:dyDescent="0.2">
      <c r="A501" s="21">
        <f t="shared" si="951"/>
        <v>495</v>
      </c>
      <c r="B501" s="50" t="s">
        <v>359</v>
      </c>
      <c r="C501" s="22"/>
      <c r="D501" s="24">
        <f t="shared" si="1046"/>
        <v>6305.950242062524</v>
      </c>
      <c r="E501" s="21">
        <f t="shared" si="1046"/>
        <v>6305.950242062524</v>
      </c>
      <c r="F501" s="21">
        <f t="shared" si="1046"/>
        <v>6305.950242062524</v>
      </c>
      <c r="G501" s="21">
        <f t="shared" si="1046"/>
        <v>6305.950242062524</v>
      </c>
      <c r="H501" s="21">
        <f t="shared" si="1046"/>
        <v>6305.950242062524</v>
      </c>
      <c r="I501" s="21">
        <f t="shared" si="1046"/>
        <v>6305.950242062524</v>
      </c>
      <c r="J501" s="21">
        <f t="shared" si="1046"/>
        <v>6305.950242062524</v>
      </c>
      <c r="K501" s="21">
        <f t="shared" si="1046"/>
        <v>6305.950242062524</v>
      </c>
      <c r="L501" s="21">
        <f t="shared" si="1046"/>
        <v>6305.950242062524</v>
      </c>
      <c r="M501" s="21">
        <f t="shared" si="1046"/>
        <v>6305.950242062524</v>
      </c>
      <c r="N501" s="21">
        <f t="shared" si="1046"/>
        <v>6305.950242062524</v>
      </c>
      <c r="O501" s="21">
        <f t="shared" si="1046"/>
        <v>6305.950242062524</v>
      </c>
      <c r="P501" s="21">
        <f t="shared" si="1046"/>
        <v>6305.950242062524</v>
      </c>
      <c r="R501" s="30"/>
      <c r="S501" s="31"/>
      <c r="T501" s="31"/>
      <c r="Y501" s="32"/>
      <c r="AC501" s="24">
        <f t="shared" si="1047"/>
        <v>6305.950242062524</v>
      </c>
      <c r="AD501" s="21">
        <f t="shared" si="1047"/>
        <v>6305.950242062524</v>
      </c>
      <c r="AE501" s="21">
        <f t="shared" si="1047"/>
        <v>6305.950242062524</v>
      </c>
      <c r="AF501" s="21">
        <f t="shared" si="1047"/>
        <v>6305.950242062524</v>
      </c>
      <c r="AG501" s="21">
        <f t="shared" si="1047"/>
        <v>6305.950242062524</v>
      </c>
      <c r="AH501" s="21">
        <f t="shared" si="1047"/>
        <v>6305.950242062524</v>
      </c>
      <c r="AI501" s="21">
        <f t="shared" si="1047"/>
        <v>6305.950242062524</v>
      </c>
      <c r="AJ501" s="21">
        <f t="shared" si="1047"/>
        <v>6305.950242062524</v>
      </c>
      <c r="AK501" s="21">
        <f t="shared" si="1047"/>
        <v>6305.950242062524</v>
      </c>
      <c r="AL501" s="21">
        <f t="shared" si="1047"/>
        <v>6305.950242062524</v>
      </c>
      <c r="AM501" s="21">
        <f t="shared" si="1047"/>
        <v>6305.950242062524</v>
      </c>
      <c r="AN501" s="21">
        <f t="shared" si="1047"/>
        <v>6305.950242062524</v>
      </c>
      <c r="AO501" s="21">
        <f t="shared" si="1047"/>
        <v>6305.950242062524</v>
      </c>
      <c r="AQ501" s="30">
        <v>2.9520000000000001E-2</v>
      </c>
      <c r="AR501" s="31">
        <v>2.0899999999999998E-2</v>
      </c>
      <c r="AS501" s="31">
        <f t="shared" si="1048"/>
        <v>-8.6200000000000027E-3</v>
      </c>
      <c r="AX501" s="32"/>
      <c r="BA501" s="1"/>
      <c r="BB501" s="24">
        <f t="shared" si="1049"/>
        <v>6305.950242062524</v>
      </c>
      <c r="BC501" s="21">
        <f t="shared" si="1049"/>
        <v>6305.950242062524</v>
      </c>
      <c r="BD501" s="21">
        <f t="shared" si="1049"/>
        <v>6305.950242062524</v>
      </c>
      <c r="BE501" s="21">
        <f t="shared" si="1049"/>
        <v>6305.950242062524</v>
      </c>
      <c r="BF501" s="21">
        <f t="shared" si="1049"/>
        <v>6305.950242062524</v>
      </c>
      <c r="BG501" s="21">
        <f t="shared" si="1049"/>
        <v>6305.950242062524</v>
      </c>
      <c r="BH501" s="21">
        <f t="shared" si="1049"/>
        <v>6305.950242062524</v>
      </c>
      <c r="BI501" s="21">
        <f t="shared" si="1049"/>
        <v>6305.950242062524</v>
      </c>
      <c r="BJ501" s="21">
        <f t="shared" si="1049"/>
        <v>6305.950242062524</v>
      </c>
      <c r="BK501" s="21">
        <f t="shared" si="1049"/>
        <v>6305.950242062524</v>
      </c>
      <c r="BL501" s="21">
        <f t="shared" si="1049"/>
        <v>6305.950242062524</v>
      </c>
      <c r="BM501" s="21">
        <f t="shared" si="1049"/>
        <v>6305.950242062524</v>
      </c>
      <c r="BN501" s="21">
        <f t="shared" si="1049"/>
        <v>6305.950242062524</v>
      </c>
      <c r="BP501" s="30">
        <v>2.9520000000000001E-2</v>
      </c>
      <c r="BQ501" s="31">
        <v>2.0899999999999998E-2</v>
      </c>
      <c r="BR501" s="31">
        <f t="shared" si="1050"/>
        <v>-8.6200000000000027E-3</v>
      </c>
      <c r="BW501" s="32"/>
      <c r="BZ501" s="1"/>
    </row>
    <row r="502" spans="1:78" s="21" customFormat="1" x14ac:dyDescent="0.2">
      <c r="A502" s="21">
        <f t="shared" si="951"/>
        <v>496</v>
      </c>
      <c r="B502" s="50" t="s">
        <v>362</v>
      </c>
      <c r="C502" s="22"/>
      <c r="D502" s="24">
        <f t="shared" si="1046"/>
        <v>212882.20245946813</v>
      </c>
      <c r="E502" s="21">
        <f t="shared" si="1046"/>
        <v>213123.82065842368</v>
      </c>
      <c r="F502" s="21">
        <f t="shared" si="1046"/>
        <v>213351.09077624464</v>
      </c>
      <c r="G502" s="21">
        <f t="shared" si="1046"/>
        <v>215183.50886414497</v>
      </c>
      <c r="H502" s="21">
        <f t="shared" si="1046"/>
        <v>217019.45385593659</v>
      </c>
      <c r="I502" s="21">
        <f t="shared" si="1046"/>
        <v>218870.7322027396</v>
      </c>
      <c r="J502" s="21">
        <f t="shared" si="1046"/>
        <v>220718.91564159823</v>
      </c>
      <c r="K502" s="21">
        <f t="shared" si="1046"/>
        <v>222579.50515815156</v>
      </c>
      <c r="L502" s="21">
        <f t="shared" si="1046"/>
        <v>224454.72740378702</v>
      </c>
      <c r="M502" s="21">
        <f t="shared" si="1046"/>
        <v>257139.96362464578</v>
      </c>
      <c r="N502" s="21">
        <f t="shared" si="1046"/>
        <v>258965.29019721024</v>
      </c>
      <c r="O502" s="21">
        <f t="shared" si="1046"/>
        <v>259655.32731632216</v>
      </c>
      <c r="P502" s="21">
        <f t="shared" si="1046"/>
        <v>454597.38287511305</v>
      </c>
      <c r="R502" s="30"/>
      <c r="S502" s="31"/>
      <c r="T502" s="31"/>
      <c r="Y502" s="32"/>
      <c r="AC502" s="24">
        <f t="shared" si="1047"/>
        <v>454597.38287511305</v>
      </c>
      <c r="AD502" s="21">
        <f t="shared" si="1047"/>
        <v>454836.5260449893</v>
      </c>
      <c r="AE502" s="21">
        <f t="shared" si="1047"/>
        <v>455061.43001792813</v>
      </c>
      <c r="AF502" s="21">
        <f t="shared" si="1047"/>
        <v>456834.72141649772</v>
      </c>
      <c r="AG502" s="21">
        <f t="shared" si="1047"/>
        <v>458611.3936665724</v>
      </c>
      <c r="AH502" s="21">
        <f t="shared" si="1047"/>
        <v>460403.21103624272</v>
      </c>
      <c r="AI502" s="21">
        <f t="shared" si="1047"/>
        <v>462191.01772201579</v>
      </c>
      <c r="AJ502" s="21">
        <f t="shared" si="1047"/>
        <v>463991.85100249236</v>
      </c>
      <c r="AK502" s="21">
        <f t="shared" si="1047"/>
        <v>465807.7870165304</v>
      </c>
      <c r="AL502" s="21">
        <f t="shared" si="1047"/>
        <v>467606.50304371206</v>
      </c>
      <c r="AM502" s="21">
        <f t="shared" si="1047"/>
        <v>469374.33026872732</v>
      </c>
      <c r="AN502" s="21">
        <f t="shared" si="1047"/>
        <v>470049.43963636772</v>
      </c>
      <c r="AO502" s="21">
        <f t="shared" si="1047"/>
        <v>524246.61282953847</v>
      </c>
      <c r="AQ502" s="30">
        <v>2.8899999999999995E-2</v>
      </c>
      <c r="AR502" s="31">
        <v>3.1899999999999998E-2</v>
      </c>
      <c r="AS502" s="31">
        <f t="shared" si="1048"/>
        <v>3.0000000000000027E-3</v>
      </c>
      <c r="AX502" s="32"/>
      <c r="BA502" s="1"/>
      <c r="BB502" s="24">
        <f t="shared" si="1049"/>
        <v>524246.61282953847</v>
      </c>
      <c r="BC502" s="21">
        <f t="shared" si="1049"/>
        <v>524440.70886761684</v>
      </c>
      <c r="BD502" s="21">
        <f t="shared" si="1049"/>
        <v>524625.85556922213</v>
      </c>
      <c r="BE502" s="21">
        <f t="shared" si="1049"/>
        <v>526283.67396048817</v>
      </c>
      <c r="BF502" s="21">
        <f t="shared" si="1049"/>
        <v>527943.25398855447</v>
      </c>
      <c r="BG502" s="21">
        <f t="shared" si="1049"/>
        <v>529614.82317337359</v>
      </c>
      <c r="BH502" s="21">
        <f t="shared" si="1049"/>
        <v>531286.78259395377</v>
      </c>
      <c r="BI502" s="21">
        <f t="shared" si="1049"/>
        <v>532959.05417252728</v>
      </c>
      <c r="BJ502" s="21">
        <f t="shared" si="1049"/>
        <v>534637.35674847697</v>
      </c>
      <c r="BK502" s="21">
        <f t="shared" si="1049"/>
        <v>536295.72867197567</v>
      </c>
      <c r="BL502" s="21">
        <f t="shared" si="1049"/>
        <v>537926.02136855549</v>
      </c>
      <c r="BM502" s="21">
        <f t="shared" si="1049"/>
        <v>538497.62237725535</v>
      </c>
      <c r="BN502" s="21">
        <f t="shared" si="1049"/>
        <v>539100.77306451753</v>
      </c>
      <c r="BP502" s="30">
        <v>2.8899999999999995E-2</v>
      </c>
      <c r="BQ502" s="31">
        <v>3.1899999999999998E-2</v>
      </c>
      <c r="BR502" s="31">
        <f t="shared" si="1050"/>
        <v>3.0000000000000027E-3</v>
      </c>
      <c r="BW502" s="32"/>
      <c r="BZ502" s="1"/>
    </row>
    <row r="503" spans="1:78" s="21" customFormat="1" x14ac:dyDescent="0.2">
      <c r="A503" s="21">
        <f t="shared" si="951"/>
        <v>497</v>
      </c>
      <c r="B503" s="50" t="s">
        <v>365</v>
      </c>
      <c r="C503" s="22"/>
      <c r="D503" s="24">
        <f t="shared" si="1046"/>
        <v>595.62000999999998</v>
      </c>
      <c r="E503" s="21">
        <f t="shared" si="1046"/>
        <v>595.62000999999998</v>
      </c>
      <c r="F503" s="21">
        <f t="shared" si="1046"/>
        <v>595.62000999999998</v>
      </c>
      <c r="G503" s="21">
        <f t="shared" si="1046"/>
        <v>595.62000999999998</v>
      </c>
      <c r="H503" s="21">
        <f t="shared" si="1046"/>
        <v>595.62000999999998</v>
      </c>
      <c r="I503" s="21">
        <f t="shared" si="1046"/>
        <v>595.62000999999998</v>
      </c>
      <c r="J503" s="21">
        <f t="shared" si="1046"/>
        <v>595.62000999999998</v>
      </c>
      <c r="K503" s="21">
        <f t="shared" si="1046"/>
        <v>595.62000999999998</v>
      </c>
      <c r="L503" s="21">
        <f t="shared" si="1046"/>
        <v>595.62000999999998</v>
      </c>
      <c r="M503" s="21">
        <f t="shared" si="1046"/>
        <v>595.62000999999998</v>
      </c>
      <c r="N503" s="21">
        <f t="shared" si="1046"/>
        <v>595.62000999999998</v>
      </c>
      <c r="O503" s="21">
        <f t="shared" si="1046"/>
        <v>595.62000999999998</v>
      </c>
      <c r="P503" s="21">
        <f t="shared" si="1046"/>
        <v>595.62000999999998</v>
      </c>
      <c r="R503" s="30"/>
      <c r="S503" s="31"/>
      <c r="T503" s="31"/>
      <c r="Y503" s="32"/>
      <c r="AC503" s="24">
        <f t="shared" si="1047"/>
        <v>595.62000999999998</v>
      </c>
      <c r="AD503" s="21">
        <f t="shared" si="1047"/>
        <v>595.62000999999998</v>
      </c>
      <c r="AE503" s="21">
        <f t="shared" si="1047"/>
        <v>595.62000999999998</v>
      </c>
      <c r="AF503" s="21">
        <f t="shared" si="1047"/>
        <v>595.62000999999998</v>
      </c>
      <c r="AG503" s="21">
        <f t="shared" si="1047"/>
        <v>595.62000999999998</v>
      </c>
      <c r="AH503" s="21">
        <f t="shared" si="1047"/>
        <v>595.62000999999998</v>
      </c>
      <c r="AI503" s="21">
        <f t="shared" si="1047"/>
        <v>595.62000999999998</v>
      </c>
      <c r="AJ503" s="21">
        <f t="shared" si="1047"/>
        <v>595.62000999999998</v>
      </c>
      <c r="AK503" s="21">
        <f t="shared" si="1047"/>
        <v>595.62000999999998</v>
      </c>
      <c r="AL503" s="21">
        <f t="shared" si="1047"/>
        <v>595.62000999999998</v>
      </c>
      <c r="AM503" s="21">
        <f t="shared" si="1047"/>
        <v>595.62000999999998</v>
      </c>
      <c r="AN503" s="21">
        <f t="shared" si="1047"/>
        <v>595.62000999999998</v>
      </c>
      <c r="AO503" s="21">
        <f t="shared" si="1047"/>
        <v>595.62000999999998</v>
      </c>
      <c r="AQ503" s="30">
        <v>2.2317142857142858E-2</v>
      </c>
      <c r="AR503" s="31">
        <v>3.4000000000000002E-2</v>
      </c>
      <c r="AS503" s="31">
        <f t="shared" si="1048"/>
        <v>1.1682857142857144E-2</v>
      </c>
      <c r="AX503" s="32"/>
      <c r="BA503" s="1"/>
      <c r="BB503" s="24">
        <f t="shared" si="1049"/>
        <v>595.62000999999998</v>
      </c>
      <c r="BC503" s="21">
        <f t="shared" si="1049"/>
        <v>595.62000999999998</v>
      </c>
      <c r="BD503" s="21">
        <f t="shared" si="1049"/>
        <v>595.62000999999998</v>
      </c>
      <c r="BE503" s="21">
        <f t="shared" si="1049"/>
        <v>595.62000999999998</v>
      </c>
      <c r="BF503" s="21">
        <f t="shared" si="1049"/>
        <v>595.62000999999998</v>
      </c>
      <c r="BG503" s="21">
        <f t="shared" si="1049"/>
        <v>595.62000999999998</v>
      </c>
      <c r="BH503" s="21">
        <f t="shared" si="1049"/>
        <v>595.62000999999998</v>
      </c>
      <c r="BI503" s="21">
        <f t="shared" si="1049"/>
        <v>595.62000999999998</v>
      </c>
      <c r="BJ503" s="21">
        <f t="shared" si="1049"/>
        <v>595.62000999999998</v>
      </c>
      <c r="BK503" s="21">
        <f t="shared" si="1049"/>
        <v>595.62000999999998</v>
      </c>
      <c r="BL503" s="21">
        <f t="shared" si="1049"/>
        <v>595.62000999999998</v>
      </c>
      <c r="BM503" s="21">
        <f t="shared" si="1049"/>
        <v>595.62000999999998</v>
      </c>
      <c r="BN503" s="21">
        <f t="shared" si="1049"/>
        <v>595.62000999999998</v>
      </c>
      <c r="BP503" s="30">
        <v>2.2317142857142858E-2</v>
      </c>
      <c r="BQ503" s="31">
        <v>3.4000000000000002E-2</v>
      </c>
      <c r="BR503" s="31">
        <f t="shared" si="1050"/>
        <v>1.1682857142857144E-2</v>
      </c>
      <c r="BW503" s="32"/>
      <c r="BZ503" s="1"/>
    </row>
    <row r="504" spans="1:78" s="21" customFormat="1" x14ac:dyDescent="0.2">
      <c r="A504" s="21">
        <f t="shared" si="951"/>
        <v>498</v>
      </c>
      <c r="B504" s="50" t="s">
        <v>369</v>
      </c>
      <c r="C504" s="22"/>
      <c r="D504" s="24">
        <f t="shared" si="1046"/>
        <v>53.786310000000007</v>
      </c>
      <c r="E504" s="21">
        <f t="shared" si="1046"/>
        <v>53.786310000000007</v>
      </c>
      <c r="F504" s="21">
        <f t="shared" si="1046"/>
        <v>53.786310000000007</v>
      </c>
      <c r="G504" s="21">
        <f t="shared" si="1046"/>
        <v>53.786310000000007</v>
      </c>
      <c r="H504" s="21">
        <f t="shared" si="1046"/>
        <v>53.786310000000007</v>
      </c>
      <c r="I504" s="21">
        <f t="shared" si="1046"/>
        <v>53.786310000000007</v>
      </c>
      <c r="J504" s="21">
        <f t="shared" si="1046"/>
        <v>53.786310000000007</v>
      </c>
      <c r="K504" s="21">
        <f t="shared" si="1046"/>
        <v>53.786310000000007</v>
      </c>
      <c r="L504" s="21">
        <f t="shared" si="1046"/>
        <v>53.786310000000007</v>
      </c>
      <c r="M504" s="21">
        <f t="shared" si="1046"/>
        <v>53.786310000000007</v>
      </c>
      <c r="N504" s="21">
        <f t="shared" si="1046"/>
        <v>53.786310000000007</v>
      </c>
      <c r="O504" s="21">
        <f t="shared" si="1046"/>
        <v>53.786310000000007</v>
      </c>
      <c r="P504" s="21">
        <f t="shared" si="1046"/>
        <v>53.786310000000007</v>
      </c>
      <c r="R504" s="30"/>
      <c r="S504" s="31"/>
      <c r="T504" s="31"/>
      <c r="Y504" s="32"/>
      <c r="AC504" s="24">
        <f t="shared" si="1047"/>
        <v>53.786310000000007</v>
      </c>
      <c r="AD504" s="21">
        <f t="shared" si="1047"/>
        <v>53.786310000000007</v>
      </c>
      <c r="AE504" s="21">
        <f t="shared" si="1047"/>
        <v>53.786310000000007</v>
      </c>
      <c r="AF504" s="21">
        <f t="shared" si="1047"/>
        <v>53.786310000000007</v>
      </c>
      <c r="AG504" s="21">
        <f t="shared" si="1047"/>
        <v>53.786310000000007</v>
      </c>
      <c r="AH504" s="21">
        <f t="shared" si="1047"/>
        <v>53.786310000000007</v>
      </c>
      <c r="AI504" s="21">
        <f t="shared" si="1047"/>
        <v>53.786310000000007</v>
      </c>
      <c r="AJ504" s="21">
        <f t="shared" si="1047"/>
        <v>53.786310000000007</v>
      </c>
      <c r="AK504" s="21">
        <f t="shared" si="1047"/>
        <v>53.786310000000007</v>
      </c>
      <c r="AL504" s="21">
        <f t="shared" si="1047"/>
        <v>53.786310000000007</v>
      </c>
      <c r="AM504" s="21">
        <f t="shared" si="1047"/>
        <v>53.786310000000007</v>
      </c>
      <c r="AN504" s="21">
        <f t="shared" si="1047"/>
        <v>53.786310000000007</v>
      </c>
      <c r="AO504" s="21">
        <f t="shared" si="1047"/>
        <v>53.786310000000007</v>
      </c>
      <c r="AQ504" s="30">
        <v>5.970370370370371E-2</v>
      </c>
      <c r="AR504" s="31">
        <v>4.9500000000000002E-2</v>
      </c>
      <c r="AS504" s="31">
        <f t="shared" si="1048"/>
        <v>-1.0203703703703708E-2</v>
      </c>
      <c r="AX504" s="32"/>
      <c r="BA504" s="1"/>
      <c r="BB504" s="24">
        <f t="shared" si="1049"/>
        <v>53.786310000000007</v>
      </c>
      <c r="BC504" s="21">
        <f t="shared" si="1049"/>
        <v>53.786310000000007</v>
      </c>
      <c r="BD504" s="21">
        <f t="shared" si="1049"/>
        <v>53.786310000000007</v>
      </c>
      <c r="BE504" s="21">
        <f t="shared" si="1049"/>
        <v>53.786310000000007</v>
      </c>
      <c r="BF504" s="21">
        <f t="shared" si="1049"/>
        <v>53.786310000000007</v>
      </c>
      <c r="BG504" s="21">
        <f t="shared" si="1049"/>
        <v>53.786310000000007</v>
      </c>
      <c r="BH504" s="21">
        <f t="shared" si="1049"/>
        <v>53.786310000000007</v>
      </c>
      <c r="BI504" s="21">
        <f t="shared" si="1049"/>
        <v>53.786310000000007</v>
      </c>
      <c r="BJ504" s="21">
        <f t="shared" si="1049"/>
        <v>53.786310000000007</v>
      </c>
      <c r="BK504" s="21">
        <f t="shared" si="1049"/>
        <v>53.786310000000007</v>
      </c>
      <c r="BL504" s="21">
        <f t="shared" si="1049"/>
        <v>53.786310000000007</v>
      </c>
      <c r="BM504" s="21">
        <f t="shared" si="1049"/>
        <v>53.786310000000007</v>
      </c>
      <c r="BN504" s="21">
        <f t="shared" si="1049"/>
        <v>53.786310000000007</v>
      </c>
      <c r="BP504" s="30">
        <v>5.970370370370371E-2</v>
      </c>
      <c r="BQ504" s="31">
        <v>4.9500000000000002E-2</v>
      </c>
      <c r="BR504" s="31">
        <f t="shared" si="1050"/>
        <v>-1.0203703703703708E-2</v>
      </c>
      <c r="BW504" s="32"/>
      <c r="BZ504" s="1"/>
    </row>
    <row r="505" spans="1:78" s="21" customFormat="1" x14ac:dyDescent="0.2">
      <c r="A505" s="21">
        <f t="shared" si="951"/>
        <v>499</v>
      </c>
      <c r="B505" s="50" t="s">
        <v>380</v>
      </c>
      <c r="C505" s="22"/>
      <c r="D505" s="24">
        <f t="shared" si="1046"/>
        <v>250.21347999999998</v>
      </c>
      <c r="E505" s="21">
        <f t="shared" si="1046"/>
        <v>250.21347999999998</v>
      </c>
      <c r="F505" s="21">
        <f t="shared" si="1046"/>
        <v>250.21347999999998</v>
      </c>
      <c r="G505" s="21">
        <f t="shared" si="1046"/>
        <v>250.21347999999998</v>
      </c>
      <c r="H505" s="21">
        <f t="shared" si="1046"/>
        <v>250.21347999999998</v>
      </c>
      <c r="I505" s="21">
        <f t="shared" si="1046"/>
        <v>250.21347999999998</v>
      </c>
      <c r="J505" s="21">
        <f t="shared" si="1046"/>
        <v>250.21347999999998</v>
      </c>
      <c r="K505" s="21">
        <f t="shared" si="1046"/>
        <v>250.21347999999998</v>
      </c>
      <c r="L505" s="21">
        <f t="shared" si="1046"/>
        <v>250.21347999999998</v>
      </c>
      <c r="M505" s="21">
        <f t="shared" si="1046"/>
        <v>250.21347999999998</v>
      </c>
      <c r="N505" s="21">
        <f t="shared" si="1046"/>
        <v>250.21347999999998</v>
      </c>
      <c r="O505" s="21">
        <f t="shared" si="1046"/>
        <v>250.21347999999998</v>
      </c>
      <c r="P505" s="21">
        <f t="shared" si="1046"/>
        <v>250.21347999999998</v>
      </c>
      <c r="R505" s="30"/>
      <c r="S505" s="31"/>
      <c r="T505" s="31"/>
      <c r="Y505" s="32"/>
      <c r="AC505" s="24">
        <f t="shared" si="1047"/>
        <v>250.21347999999998</v>
      </c>
      <c r="AD505" s="21">
        <f t="shared" si="1047"/>
        <v>250.21347999999998</v>
      </c>
      <c r="AE505" s="21">
        <f t="shared" si="1047"/>
        <v>250.21347999999998</v>
      </c>
      <c r="AF505" s="21">
        <f t="shared" si="1047"/>
        <v>250.21347999999998</v>
      </c>
      <c r="AG505" s="21">
        <f t="shared" si="1047"/>
        <v>250.21347999999998</v>
      </c>
      <c r="AH505" s="21">
        <f t="shared" si="1047"/>
        <v>250.21347999999998</v>
      </c>
      <c r="AI505" s="21">
        <f t="shared" si="1047"/>
        <v>250.21347999999998</v>
      </c>
      <c r="AJ505" s="21">
        <f t="shared" si="1047"/>
        <v>250.21347999999998</v>
      </c>
      <c r="AK505" s="21">
        <f t="shared" si="1047"/>
        <v>250.21347999999998</v>
      </c>
      <c r="AL505" s="21">
        <f t="shared" si="1047"/>
        <v>250.21347999999998</v>
      </c>
      <c r="AM505" s="21">
        <f t="shared" si="1047"/>
        <v>250.21347999999998</v>
      </c>
      <c r="AN505" s="21">
        <f t="shared" si="1047"/>
        <v>250.21347999999998</v>
      </c>
      <c r="AO505" s="21">
        <f t="shared" si="1047"/>
        <v>250.21347999999998</v>
      </c>
      <c r="AQ505" s="30">
        <v>4.2300000000000004E-2</v>
      </c>
      <c r="AR505" s="31">
        <v>4.6399999999999997E-2</v>
      </c>
      <c r="AS505" s="31">
        <f t="shared" si="1048"/>
        <v>4.0999999999999925E-3</v>
      </c>
      <c r="AX505" s="32"/>
      <c r="BA505" s="1"/>
      <c r="BB505" s="24">
        <f t="shared" si="1049"/>
        <v>250.21347999999998</v>
      </c>
      <c r="BC505" s="21">
        <f t="shared" si="1049"/>
        <v>250.21347999999998</v>
      </c>
      <c r="BD505" s="21">
        <f t="shared" si="1049"/>
        <v>250.21347999999998</v>
      </c>
      <c r="BE505" s="21">
        <f t="shared" si="1049"/>
        <v>250.21347999999998</v>
      </c>
      <c r="BF505" s="21">
        <f t="shared" si="1049"/>
        <v>250.21347999999998</v>
      </c>
      <c r="BG505" s="21">
        <f t="shared" si="1049"/>
        <v>250.21347999999998</v>
      </c>
      <c r="BH505" s="21">
        <f t="shared" si="1049"/>
        <v>250.21347999999998</v>
      </c>
      <c r="BI505" s="21">
        <f t="shared" si="1049"/>
        <v>250.21347999999998</v>
      </c>
      <c r="BJ505" s="21">
        <f t="shared" si="1049"/>
        <v>250.21347999999998</v>
      </c>
      <c r="BK505" s="21">
        <f t="shared" si="1049"/>
        <v>250.21347999999998</v>
      </c>
      <c r="BL505" s="21">
        <f t="shared" si="1049"/>
        <v>250.21347999999998</v>
      </c>
      <c r="BM505" s="21">
        <f t="shared" si="1049"/>
        <v>250.21347999999998</v>
      </c>
      <c r="BN505" s="21">
        <f t="shared" si="1049"/>
        <v>250.21347999999998</v>
      </c>
      <c r="BP505" s="30">
        <v>4.2300000000000004E-2</v>
      </c>
      <c r="BQ505" s="31">
        <v>4.6399999999999997E-2</v>
      </c>
      <c r="BR505" s="31">
        <f t="shared" si="1050"/>
        <v>4.0999999999999925E-3</v>
      </c>
      <c r="BW505" s="32"/>
      <c r="BZ505" s="1"/>
    </row>
    <row r="506" spans="1:78" s="21" customFormat="1" x14ac:dyDescent="0.2">
      <c r="A506" s="21">
        <f t="shared" si="951"/>
        <v>500</v>
      </c>
      <c r="B506" s="54" t="s">
        <v>387</v>
      </c>
      <c r="C506" s="22"/>
      <c r="D506" s="27">
        <f>SUM(D497:D505)</f>
        <v>799252.2117860266</v>
      </c>
      <c r="E506" s="28">
        <f t="shared" ref="E506:P506" si="1051">SUM(E497:E505)</f>
        <v>801407.50896006485</v>
      </c>
      <c r="F506" s="28">
        <f t="shared" si="1051"/>
        <v>803518.25102701818</v>
      </c>
      <c r="G506" s="28">
        <f t="shared" si="1051"/>
        <v>810613.46028671553</v>
      </c>
      <c r="H506" s="28">
        <f t="shared" si="1051"/>
        <v>817719.62164370599</v>
      </c>
      <c r="I506" s="28">
        <f t="shared" si="1051"/>
        <v>824873.39767948817</v>
      </c>
      <c r="J506" s="28">
        <f t="shared" si="1051"/>
        <v>832017.56309531489</v>
      </c>
      <c r="K506" s="28">
        <f t="shared" si="1051"/>
        <v>839200.25311349123</v>
      </c>
      <c r="L506" s="28">
        <f t="shared" si="1051"/>
        <v>846428.38215623703</v>
      </c>
      <c r="M506" s="28">
        <f t="shared" si="1051"/>
        <v>949330.87065376458</v>
      </c>
      <c r="N506" s="28">
        <f t="shared" si="1051"/>
        <v>956404.05862558237</v>
      </c>
      <c r="O506" s="28">
        <f t="shared" si="1051"/>
        <v>959951.83140796877</v>
      </c>
      <c r="P506" s="28">
        <f t="shared" si="1051"/>
        <v>1566710.5424249263</v>
      </c>
      <c r="R506" s="31"/>
      <c r="S506" s="31"/>
      <c r="T506" s="31"/>
      <c r="Y506" s="32"/>
      <c r="AC506" s="27">
        <f>SUM(AC497:AC505)</f>
        <v>1566710.5424249263</v>
      </c>
      <c r="AD506" s="28">
        <f t="shared" ref="AD506:AO506" si="1052">SUM(AD497:AD505)</f>
        <v>1568858.1538892204</v>
      </c>
      <c r="AE506" s="28">
        <f t="shared" si="1052"/>
        <v>1570961.5483646088</v>
      </c>
      <c r="AF506" s="28">
        <f t="shared" si="1052"/>
        <v>1577873.1514715864</v>
      </c>
      <c r="AG506" s="28">
        <f t="shared" si="1052"/>
        <v>1584795.2531392733</v>
      </c>
      <c r="AH506" s="28">
        <f t="shared" si="1052"/>
        <v>1591764.3849581748</v>
      </c>
      <c r="AI506" s="28">
        <f t="shared" si="1052"/>
        <v>1598721.0623973683</v>
      </c>
      <c r="AJ506" s="28">
        <f t="shared" si="1052"/>
        <v>1605718.1913308436</v>
      </c>
      <c r="AK506" s="28">
        <f t="shared" si="1052"/>
        <v>1612762.2187941498</v>
      </c>
      <c r="AL506" s="28">
        <f t="shared" si="1052"/>
        <v>1619752.7730193841</v>
      </c>
      <c r="AM506" s="28">
        <f t="shared" si="1052"/>
        <v>1626647.408224134</v>
      </c>
      <c r="AN506" s="28">
        <f t="shared" si="1052"/>
        <v>1630148.8258486129</v>
      </c>
      <c r="AO506" s="28">
        <f t="shared" si="1052"/>
        <v>1805215.8218981265</v>
      </c>
      <c r="AQ506" s="31"/>
      <c r="AR506" s="31"/>
      <c r="AS506" s="31"/>
      <c r="AX506" s="32"/>
      <c r="BA506" s="1"/>
      <c r="BB506" s="27">
        <f>SUM(BB497:BB505)</f>
        <v>1805215.8218981265</v>
      </c>
      <c r="BC506" s="28">
        <f t="shared" ref="BC506:BN506" si="1053">SUM(BC497:BC505)</f>
        <v>1806910.3893752703</v>
      </c>
      <c r="BD506" s="28">
        <f t="shared" si="1053"/>
        <v>1808789.6084031831</v>
      </c>
      <c r="BE506" s="28">
        <f t="shared" si="1053"/>
        <v>1815636.3466827678</v>
      </c>
      <c r="BF506" s="28">
        <f t="shared" si="1053"/>
        <v>1821999.7315142599</v>
      </c>
      <c r="BG506" s="28">
        <f t="shared" si="1053"/>
        <v>1828405.4678932526</v>
      </c>
      <c r="BH506" s="28">
        <f t="shared" si="1053"/>
        <v>1834753.5941325538</v>
      </c>
      <c r="BI506" s="28">
        <f t="shared" si="1053"/>
        <v>1841427.1668504204</v>
      </c>
      <c r="BJ506" s="28">
        <f t="shared" si="1053"/>
        <v>1848162.55847095</v>
      </c>
      <c r="BK506" s="28">
        <f t="shared" si="1053"/>
        <v>1854650.6889040542</v>
      </c>
      <c r="BL506" s="28">
        <f t="shared" si="1053"/>
        <v>1861207.7511755459</v>
      </c>
      <c r="BM506" s="28">
        <f t="shared" si="1053"/>
        <v>1864564.4024643321</v>
      </c>
      <c r="BN506" s="28">
        <f t="shared" si="1053"/>
        <v>1868202.4567923262</v>
      </c>
      <c r="BP506" s="31"/>
      <c r="BQ506" s="31"/>
      <c r="BR506" s="31"/>
      <c r="BW506" s="32"/>
      <c r="BZ506" s="1"/>
    </row>
    <row r="507" spans="1:78" s="21" customFormat="1" x14ac:dyDescent="0.2">
      <c r="A507" s="21">
        <f t="shared" si="951"/>
        <v>501</v>
      </c>
      <c r="B507" s="33" t="s">
        <v>388</v>
      </c>
      <c r="C507" s="22"/>
      <c r="D507" s="34">
        <f>SUM(D506,D495)</f>
        <v>10272483.693721488</v>
      </c>
      <c r="E507" s="33">
        <f t="shared" ref="E507:P507" si="1054">SUM(E506,E495)</f>
        <v>10300114.18817737</v>
      </c>
      <c r="F507" s="33">
        <f t="shared" si="1054"/>
        <v>10328962.210709678</v>
      </c>
      <c r="G507" s="33">
        <f t="shared" si="1054"/>
        <v>10390504.500480531</v>
      </c>
      <c r="H507" s="33">
        <f t="shared" si="1054"/>
        <v>10425043.987261701</v>
      </c>
      <c r="I507" s="33">
        <f t="shared" si="1054"/>
        <v>10460349.523193326</v>
      </c>
      <c r="J507" s="33">
        <f t="shared" si="1054"/>
        <v>10576487.656082919</v>
      </c>
      <c r="K507" s="33">
        <f t="shared" si="1054"/>
        <v>10610492.612859996</v>
      </c>
      <c r="L507" s="33">
        <f t="shared" si="1054"/>
        <v>10643886.692866251</v>
      </c>
      <c r="M507" s="33">
        <f t="shared" si="1054"/>
        <v>10801629.614496283</v>
      </c>
      <c r="N507" s="33">
        <f t="shared" si="1054"/>
        <v>10833579.678818079</v>
      </c>
      <c r="O507" s="33">
        <f t="shared" si="1054"/>
        <v>10861366.794681996</v>
      </c>
      <c r="P507" s="33">
        <f t="shared" si="1054"/>
        <v>11561165.894805185</v>
      </c>
      <c r="Q507" s="33"/>
      <c r="R507" s="33"/>
      <c r="S507" s="33"/>
      <c r="T507" s="33"/>
      <c r="U507" s="33"/>
      <c r="V507" s="33"/>
      <c r="W507" s="33"/>
      <c r="X507" s="33"/>
      <c r="Y507" s="33"/>
      <c r="Z507" s="33"/>
      <c r="AA507" s="33"/>
      <c r="AC507" s="34">
        <f>SUM(AC506,AC495)</f>
        <v>11561165.894805185</v>
      </c>
      <c r="AD507" s="33">
        <f t="shared" ref="AD507:AO507" si="1055">SUM(AD506,AD495)</f>
        <v>11590907.827234246</v>
      </c>
      <c r="AE507" s="33">
        <f t="shared" si="1055"/>
        <v>11621136.043075923</v>
      </c>
      <c r="AF507" s="33">
        <f t="shared" si="1055"/>
        <v>11682168.843816683</v>
      </c>
      <c r="AG507" s="33">
        <f t="shared" si="1055"/>
        <v>11718131.419565618</v>
      </c>
      <c r="AH507" s="33">
        <f t="shared" si="1055"/>
        <v>11754267.262976363</v>
      </c>
      <c r="AI507" s="33">
        <f t="shared" si="1055"/>
        <v>11862862.303734414</v>
      </c>
      <c r="AJ507" s="33">
        <f t="shared" si="1055"/>
        <v>11897444.889768083</v>
      </c>
      <c r="AK507" s="33">
        <f t="shared" si="1055"/>
        <v>11931621.956731271</v>
      </c>
      <c r="AL507" s="33">
        <f t="shared" si="1055"/>
        <v>11998527.855959294</v>
      </c>
      <c r="AM507" s="33">
        <f t="shared" si="1055"/>
        <v>12032417.868473815</v>
      </c>
      <c r="AN507" s="33">
        <f t="shared" si="1055"/>
        <v>12061129.273087634</v>
      </c>
      <c r="AO507" s="33">
        <f t="shared" si="1055"/>
        <v>12332348.67657686</v>
      </c>
      <c r="AP507" s="33"/>
      <c r="AQ507" s="33"/>
      <c r="AR507" s="33"/>
      <c r="AS507" s="33"/>
      <c r="AT507" s="33"/>
      <c r="AU507" s="33"/>
      <c r="AV507" s="33"/>
      <c r="AW507" s="33"/>
      <c r="AX507" s="33"/>
      <c r="AY507" s="33"/>
      <c r="AZ507" s="33"/>
      <c r="BA507" s="1"/>
      <c r="BB507" s="34">
        <f>SUM(BB506,BB495)</f>
        <v>12332348.67657686</v>
      </c>
      <c r="BC507" s="33">
        <f t="shared" ref="BC507:BN507" si="1056">SUM(BC506,BC495)</f>
        <v>12363072.060845856</v>
      </c>
      <c r="BD507" s="33">
        <f t="shared" si="1056"/>
        <v>12394593.1746119</v>
      </c>
      <c r="BE507" s="33">
        <f t="shared" si="1056"/>
        <v>12452888.694209239</v>
      </c>
      <c r="BF507" s="33">
        <f t="shared" si="1056"/>
        <v>12489982.410814438</v>
      </c>
      <c r="BG507" s="33">
        <f t="shared" si="1056"/>
        <v>12527280.744064448</v>
      </c>
      <c r="BH507" s="33">
        <f t="shared" si="1056"/>
        <v>12643198.12396224</v>
      </c>
      <c r="BI507" s="33">
        <f t="shared" si="1056"/>
        <v>12679055.264616678</v>
      </c>
      <c r="BJ507" s="33">
        <f t="shared" si="1056"/>
        <v>12714461.110141935</v>
      </c>
      <c r="BK507" s="33">
        <f t="shared" si="1056"/>
        <v>12781340.635745373</v>
      </c>
      <c r="BL507" s="33">
        <f t="shared" si="1056"/>
        <v>12816337.880483175</v>
      </c>
      <c r="BM507" s="33">
        <f t="shared" si="1056"/>
        <v>12846189.834007982</v>
      </c>
      <c r="BN507" s="33">
        <f t="shared" si="1056"/>
        <v>12977667.183694197</v>
      </c>
      <c r="BO507" s="33"/>
      <c r="BP507" s="33"/>
      <c r="BQ507" s="33"/>
      <c r="BR507" s="33"/>
      <c r="BS507" s="33"/>
      <c r="BT507" s="33"/>
      <c r="BU507" s="33"/>
      <c r="BV507" s="33"/>
      <c r="BW507" s="33"/>
      <c r="BX507" s="33"/>
      <c r="BY507" s="33"/>
      <c r="BZ507" s="1"/>
    </row>
    <row r="508" spans="1:78" s="21" customFormat="1" x14ac:dyDescent="0.2">
      <c r="A508" s="21">
        <f t="shared" si="951"/>
        <v>502</v>
      </c>
      <c r="B508" s="50"/>
      <c r="C508" s="22"/>
      <c r="D508" s="24"/>
      <c r="R508" s="4"/>
      <c r="S508" s="4"/>
      <c r="T508" s="4"/>
      <c r="Y508" s="26"/>
      <c r="AC508" s="24"/>
      <c r="AQ508" s="4"/>
      <c r="AR508" s="4"/>
      <c r="AS508" s="4"/>
      <c r="AX508" s="26"/>
      <c r="BA508" s="1"/>
      <c r="BB508" s="24"/>
      <c r="BP508" s="4"/>
      <c r="BQ508" s="4"/>
      <c r="BR508" s="4"/>
      <c r="BW508" s="26"/>
      <c r="BZ508" s="1"/>
    </row>
    <row r="509" spans="1:78" s="21" customFormat="1" x14ac:dyDescent="0.2">
      <c r="A509" s="21">
        <f t="shared" si="951"/>
        <v>503</v>
      </c>
      <c r="B509" s="1"/>
      <c r="C509" s="22"/>
      <c r="D509" s="24"/>
      <c r="R509" s="31"/>
      <c r="S509" s="31"/>
      <c r="T509" s="31"/>
      <c r="AC509" s="24"/>
      <c r="AQ509" s="31"/>
      <c r="AR509" s="31"/>
      <c r="AS509" s="31"/>
      <c r="BA509" s="1"/>
      <c r="BB509" s="24"/>
      <c r="BP509" s="31"/>
      <c r="BQ509" s="31"/>
      <c r="BR509" s="31"/>
      <c r="BZ509" s="1"/>
    </row>
    <row r="510" spans="1:78" s="21" customFormat="1" x14ac:dyDescent="0.2">
      <c r="A510" s="21">
        <f t="shared" si="951"/>
        <v>504</v>
      </c>
      <c r="B510" s="38" t="s">
        <v>389</v>
      </c>
      <c r="C510" s="22"/>
      <c r="D510" s="24">
        <v>423332.09446569096</v>
      </c>
      <c r="E510" s="21">
        <v>423481.77881148091</v>
      </c>
      <c r="F510" s="21">
        <v>423631.46315727092</v>
      </c>
      <c r="G510" s="21">
        <v>423817.14750306093</v>
      </c>
      <c r="H510" s="21">
        <v>423966.83184885088</v>
      </c>
      <c r="I510" s="21">
        <v>424116.51619464089</v>
      </c>
      <c r="J510" s="21">
        <v>424323.2005404309</v>
      </c>
      <c r="K510" s="21">
        <v>424959.94952796091</v>
      </c>
      <c r="L510" s="21">
        <v>425596.69851549086</v>
      </c>
      <c r="M510" s="21">
        <v>426290.44750302075</v>
      </c>
      <c r="N510" s="21">
        <v>426927.19649055076</v>
      </c>
      <c r="O510" s="21">
        <v>427563.94547808077</v>
      </c>
      <c r="P510" s="21">
        <v>451909.22625710786</v>
      </c>
      <c r="R510" s="30">
        <v>2.9700000000000001E-2</v>
      </c>
      <c r="S510" s="31">
        <v>2.8999999999999998E-2</v>
      </c>
      <c r="T510" s="31">
        <f t="shared" ref="T510:T511" si="1057">+S510-R510</f>
        <v>-7.000000000000027E-4</v>
      </c>
      <c r="V510" s="21" cm="1">
        <f t="array" ref="V510">SUMPRODUCT(D510:O510*R510/12)</f>
        <v>12617.567993340414</v>
      </c>
      <c r="W510" s="21" cm="1">
        <f t="array" ref="W510">SUMPRODUCT(D510:O510*S510/12)</f>
        <v>12320.184235921613</v>
      </c>
      <c r="X510" s="21">
        <f>+W510-V510</f>
        <v>-297.38375741880009</v>
      </c>
      <c r="Y510" s="32">
        <v>0.97365999999999997</v>
      </c>
      <c r="Z510" s="21">
        <f>+Y510*X510</f>
        <v>-289.55066924838889</v>
      </c>
      <c r="AA510" s="21">
        <f>(D510*T510*12+E510*T510*11+F510*T510*10+G510*T510*9+H510*T510*8+I510*T510*7+J510*T510*6+K510*T510*5+L510*T510*4+M510*T510*3+N510*T510*2+O510*T510*1)/12/13*Y510</f>
        <v>-144.53885051623996</v>
      </c>
      <c r="AC510" s="24">
        <v>451909.22625710786</v>
      </c>
      <c r="AD510" s="21">
        <v>452140.94097687991</v>
      </c>
      <c r="AE510" s="21">
        <v>452372.6556966519</v>
      </c>
      <c r="AF510" s="21">
        <v>452640.37041642389</v>
      </c>
      <c r="AG510" s="21">
        <v>452872.08513619588</v>
      </c>
      <c r="AH510" s="21">
        <v>453103.79985596787</v>
      </c>
      <c r="AI510" s="21">
        <v>453392.51457573986</v>
      </c>
      <c r="AJ510" s="21">
        <v>454196.23318974383</v>
      </c>
      <c r="AK510" s="21">
        <v>454999.95180374786</v>
      </c>
      <c r="AL510" s="21">
        <v>455860.67041775183</v>
      </c>
      <c r="AM510" s="21">
        <v>456664.3890317558</v>
      </c>
      <c r="AN510" s="21">
        <v>457468.10764575994</v>
      </c>
      <c r="AO510" s="21">
        <v>461440.40301293693</v>
      </c>
      <c r="AQ510" s="30">
        <v>2.9700000000000001E-2</v>
      </c>
      <c r="AR510" s="31">
        <v>2.8999999999999998E-2</v>
      </c>
      <c r="AS510" s="31">
        <f t="shared" ref="AS510:AS511" si="1058">+AR510-AQ510</f>
        <v>-7.000000000000027E-4</v>
      </c>
      <c r="AU510" s="21" cm="1">
        <f t="array" ref="AU510">SUMPRODUCT(AC510:AN510*AQ510/12)</f>
        <v>13482.861838884222</v>
      </c>
      <c r="AV510" s="21" cm="1">
        <f t="array" ref="AV510">SUMPRODUCT(AC510:AN510*AR510/12)</f>
        <v>13165.083950425671</v>
      </c>
      <c r="AW510" s="21">
        <f>+AV510-AU510</f>
        <v>-317.77788845855139</v>
      </c>
      <c r="AX510" s="32">
        <v>0.973414</v>
      </c>
      <c r="AY510" s="21">
        <f>+AX510*AW510</f>
        <v>-309.32944551599235</v>
      </c>
      <c r="AZ510" s="21">
        <f>(AC510*AS510*12+AD510*AS510*11+AE510*AS510*10+AF510*AS510*9+AG510*AS510*8+AH510*AS510*7+AI510*AS510*6+AJ510*AS510*5+AK510*AS510*4+AL510*AS510*3+AM510*AS510*2+AN510*AS510*1)/12/13*AX510+Z510</f>
        <v>-443.90454307894777</v>
      </c>
      <c r="BA510" s="1"/>
      <c r="BB510" s="24">
        <v>461440.40301293693</v>
      </c>
      <c r="BC510" s="21">
        <v>461744.10020910599</v>
      </c>
      <c r="BD510" s="21">
        <v>462047.79740527493</v>
      </c>
      <c r="BE510" s="21">
        <v>462387.49460144393</v>
      </c>
      <c r="BF510" s="21">
        <v>462691.19179761299</v>
      </c>
      <c r="BG510" s="21">
        <v>462994.88899378193</v>
      </c>
      <c r="BH510" s="21">
        <v>463355.58618995093</v>
      </c>
      <c r="BI510" s="21">
        <v>464305.82232683396</v>
      </c>
      <c r="BJ510" s="21">
        <v>465256.05846371694</v>
      </c>
      <c r="BK510" s="21">
        <v>466263.29460059997</v>
      </c>
      <c r="BL510" s="21">
        <v>467213.53073748294</v>
      </c>
      <c r="BM510" s="21">
        <v>468163.76687436592</v>
      </c>
      <c r="BN510" s="21">
        <v>469324.3745480529</v>
      </c>
      <c r="BP510" s="30">
        <v>2.9700000000000001E-2</v>
      </c>
      <c r="BQ510" s="31">
        <v>2.8999999999999998E-2</v>
      </c>
      <c r="BR510" s="31">
        <f t="shared" ref="BR510:BR511" si="1059">+BQ510-BP510</f>
        <v>-7.000000000000027E-4</v>
      </c>
      <c r="BT510" s="21" cm="1">
        <f t="array" ref="BT510">SUMPRODUCT(BB510:BM510*BP510/12)</f>
        <v>13780.463239652443</v>
      </c>
      <c r="BU510" s="21" cm="1">
        <f t="array" ref="BU510">SUMPRODUCT(BB510:BM510*BQ510/12)</f>
        <v>13455.671176765009</v>
      </c>
      <c r="BV510" s="21">
        <f>+BU510-BT510</f>
        <v>-324.79206288743444</v>
      </c>
      <c r="BW510" s="32">
        <v>0.97330000000000005</v>
      </c>
      <c r="BX510" s="21">
        <f>+BW510*BV510</f>
        <v>-316.12011480833996</v>
      </c>
      <c r="BY510" s="21">
        <f t="shared" ref="BY510:BY511" si="1060">(BB510*BR510*12+BC510*BR510*11+BD510*BR510*10+BE510*BR510*9+BF510*BR510*8+BG510*BR510*7+BH510*BR510*6+BI510*BR510*5+BJ510*BR510*4+BK510*BR510*3+BL510*BR510*2+BM510*BR510*1)/12/13*BW510+(AW510*BW510)+(X510*BW510)</f>
        <v>-756.42077415664426</v>
      </c>
      <c r="BZ510" s="1"/>
    </row>
    <row r="511" spans="1:78" s="21" customFormat="1" x14ac:dyDescent="0.2">
      <c r="A511" s="21">
        <f t="shared" si="951"/>
        <v>505</v>
      </c>
      <c r="B511" s="38" t="s">
        <v>390</v>
      </c>
      <c r="C511" s="22"/>
      <c r="D511" s="24">
        <v>20577.049253881221</v>
      </c>
      <c r="E511" s="21">
        <v>20654.86479318688</v>
      </c>
      <c r="F511" s="21">
        <v>20732.680332492542</v>
      </c>
      <c r="G511" s="21">
        <v>20810.495871798208</v>
      </c>
      <c r="H511" s="21">
        <v>20888.31141110387</v>
      </c>
      <c r="I511" s="21">
        <v>20966.126950409533</v>
      </c>
      <c r="J511" s="21">
        <v>21043.942489715188</v>
      </c>
      <c r="K511" s="21">
        <v>21121.758029020861</v>
      </c>
      <c r="L511" s="21">
        <v>21199.573568326519</v>
      </c>
      <c r="M511" s="21">
        <v>21277.389107632178</v>
      </c>
      <c r="N511" s="21">
        <v>21355.20464693784</v>
      </c>
      <c r="O511" s="21">
        <v>21433.020186243513</v>
      </c>
      <c r="P511" s="21">
        <v>21510.8357252153</v>
      </c>
      <c r="R511" s="30">
        <v>0.12859999999999999</v>
      </c>
      <c r="S511" s="31">
        <v>4.9100000000000005E-2</v>
      </c>
      <c r="T511" s="31">
        <f t="shared" si="1057"/>
        <v>-7.9499999999999987E-2</v>
      </c>
      <c r="V511" s="21" cm="1">
        <f t="array" ref="V511">SUMPRODUCT(D511:O511*R511/12)</f>
        <v>2701.247465000019</v>
      </c>
      <c r="W511" s="21" cm="1">
        <f t="array" ref="W511">SUMPRODUCT(D511:O511*S511/12)</f>
        <v>1031.3472047550622</v>
      </c>
      <c r="X511" s="21">
        <f>+W511-V511</f>
        <v>-1669.9002602449568</v>
      </c>
      <c r="Y511" s="32">
        <v>0.97365999999999997</v>
      </c>
      <c r="Z511" s="21">
        <f>+Y511*X511</f>
        <v>-1625.9150873901046</v>
      </c>
      <c r="AA511" s="21">
        <f>(D511*T511*12+E511*T511*11+F511*T511*10+G511*T511*9+H511*T511*8+I511*T511*7+J511*T511*6+K511*T511*5+L511*T511*4+M511*T511*3+N511*T511*2+O511*T511*1)/12/13*Y511</f>
        <v>-807.43610533577714</v>
      </c>
      <c r="AC511" s="24">
        <v>21510.8357252153</v>
      </c>
      <c r="AD511" s="21">
        <v>21583.943324542517</v>
      </c>
      <c r="AE511" s="21">
        <v>21657.05092386973</v>
      </c>
      <c r="AF511" s="21">
        <v>21730.158523196951</v>
      </c>
      <c r="AG511" s="21">
        <v>21803.266122524172</v>
      </c>
      <c r="AH511" s="21">
        <v>21876.373721851389</v>
      </c>
      <c r="AI511" s="21">
        <v>21949.481321178599</v>
      </c>
      <c r="AJ511" s="21">
        <v>22022.588920505823</v>
      </c>
      <c r="AK511" s="21">
        <v>22095.69651983304</v>
      </c>
      <c r="AL511" s="21">
        <v>22168.804119160261</v>
      </c>
      <c r="AM511" s="21">
        <v>22241.911718487478</v>
      </c>
      <c r="AN511" s="21">
        <v>22315.019317814687</v>
      </c>
      <c r="AO511" s="21">
        <v>22388.126917305708</v>
      </c>
      <c r="AQ511" s="30">
        <v>0.12859999999999999</v>
      </c>
      <c r="AR511" s="31">
        <v>4.9100000000000005E-2</v>
      </c>
      <c r="AS511" s="31">
        <f t="shared" si="1058"/>
        <v>-7.9499999999999987E-2</v>
      </c>
      <c r="AU511" s="21" cm="1">
        <f t="array" ref="AU511">SUMPRODUCT(AC511:AN511*AQ511/12)</f>
        <v>2818.0024792668282</v>
      </c>
      <c r="AV511" s="21" cm="1">
        <f t="array" ref="AV511">SUMPRODUCT(AC511:AN511*AR511/12)</f>
        <v>1075.9247413063865</v>
      </c>
      <c r="AW511" s="21">
        <f>+AV511-AU511</f>
        <v>-1742.0777379604417</v>
      </c>
      <c r="AX511" s="32">
        <v>0.973414</v>
      </c>
      <c r="AY511" s="21">
        <f>+AX511*AW511</f>
        <v>-1695.7628592190254</v>
      </c>
      <c r="AZ511" s="21">
        <f>(AC511*AS511*12+AD511*AS511*11+AE511*AS511*10+AF511*AS511*9+AG511*AS511*8+AH511*AS511*7+AI511*AS511*6+AJ511*AS511*5+AK511*AS511*4+AL511*AS511*3+AM511*AS511*2+AN511*AS511*1)/12/13*AX511+Z511</f>
        <v>-2468.610443364224</v>
      </c>
      <c r="BA511" s="1"/>
      <c r="BB511" s="24">
        <v>22388.126917305708</v>
      </c>
      <c r="BC511" s="21">
        <v>22459.916293549191</v>
      </c>
      <c r="BD511" s="21">
        <v>22531.705669792671</v>
      </c>
      <c r="BE511" s="21">
        <v>22603.495046036151</v>
      </c>
      <c r="BF511" s="21">
        <v>22675.28442227963</v>
      </c>
      <c r="BG511" s="21">
        <v>22747.07379852311</v>
      </c>
      <c r="BH511" s="21">
        <v>22818.86317476659</v>
      </c>
      <c r="BI511" s="21">
        <v>22890.65255101008</v>
      </c>
      <c r="BJ511" s="21">
        <v>22962.44192725356</v>
      </c>
      <c r="BK511" s="21">
        <v>23034.231303497039</v>
      </c>
      <c r="BL511" s="21">
        <v>23106.020679740519</v>
      </c>
      <c r="BM511" s="21">
        <v>23177.810055983999</v>
      </c>
      <c r="BN511" s="21">
        <v>23249.59943189675</v>
      </c>
      <c r="BP511" s="30">
        <v>0.12859999999999999</v>
      </c>
      <c r="BQ511" s="31">
        <v>4.9100000000000005E-2</v>
      </c>
      <c r="BR511" s="31">
        <f t="shared" si="1059"/>
        <v>-7.9499999999999987E-2</v>
      </c>
      <c r="BT511" s="21" cm="1">
        <f t="array" ref="BT511">SUMPRODUCT(BB511:BM511*BP511/12)</f>
        <v>2929.8897473825273</v>
      </c>
      <c r="BU511" s="21" cm="1">
        <f t="array" ref="BU511">SUMPRODUCT(BB511:BM511*BQ511/12)</f>
        <v>1118.6437526942625</v>
      </c>
      <c r="BV511" s="21">
        <f>+BU511-BT511</f>
        <v>-1811.2459946882648</v>
      </c>
      <c r="BW511" s="32">
        <v>0.97330000000000005</v>
      </c>
      <c r="BX511" s="21">
        <f>+BW511*BV511</f>
        <v>-1762.8857266300881</v>
      </c>
      <c r="BY511" s="21">
        <f t="shared" si="1060"/>
        <v>-4197.2290832508088</v>
      </c>
      <c r="BZ511" s="1"/>
    </row>
    <row r="512" spans="1:78" s="33" customFormat="1" x14ac:dyDescent="0.2">
      <c r="A512" s="21">
        <f t="shared" si="951"/>
        <v>506</v>
      </c>
      <c r="B512" s="33" t="s">
        <v>391</v>
      </c>
      <c r="C512" s="55"/>
      <c r="D512" s="56">
        <f>SUM(D510:D511)</f>
        <v>443909.14371957217</v>
      </c>
      <c r="E512" s="57">
        <f t="shared" ref="E512:P512" si="1061">SUM(E510:E511)</f>
        <v>444136.6436046678</v>
      </c>
      <c r="F512" s="57">
        <f t="shared" si="1061"/>
        <v>444364.14348976349</v>
      </c>
      <c r="G512" s="57">
        <f t="shared" si="1061"/>
        <v>444627.64337485912</v>
      </c>
      <c r="H512" s="57">
        <f t="shared" si="1061"/>
        <v>444855.14325995476</v>
      </c>
      <c r="I512" s="57">
        <f t="shared" si="1061"/>
        <v>445082.64314505045</v>
      </c>
      <c r="J512" s="57">
        <f t="shared" si="1061"/>
        <v>445367.14303014608</v>
      </c>
      <c r="K512" s="57">
        <f t="shared" si="1061"/>
        <v>446081.70755698177</v>
      </c>
      <c r="L512" s="57">
        <f t="shared" si="1061"/>
        <v>446796.2720838174</v>
      </c>
      <c r="M512" s="57">
        <f t="shared" si="1061"/>
        <v>447567.83661065291</v>
      </c>
      <c r="N512" s="57">
        <f t="shared" si="1061"/>
        <v>448282.4011374886</v>
      </c>
      <c r="O512" s="57">
        <f t="shared" si="1061"/>
        <v>448996.96566432429</v>
      </c>
      <c r="P512" s="57">
        <f t="shared" si="1061"/>
        <v>473420.06198232318</v>
      </c>
      <c r="R512" s="35"/>
      <c r="S512" s="35"/>
      <c r="T512" s="35"/>
      <c r="V512" s="57">
        <f t="shared" ref="V512:X512" si="1062">SUM(V510:V511)</f>
        <v>15318.815458340432</v>
      </c>
      <c r="W512" s="57">
        <f t="shared" si="1062"/>
        <v>13351.531440676676</v>
      </c>
      <c r="X512" s="57">
        <f t="shared" si="1062"/>
        <v>-1967.2840176637569</v>
      </c>
      <c r="Y512" s="58"/>
      <c r="Z512" s="57">
        <f t="shared" ref="Z512:AA512" si="1063">SUM(Z510:Z511)</f>
        <v>-1915.4657566384935</v>
      </c>
      <c r="AA512" s="57">
        <f t="shared" si="1063"/>
        <v>-951.97495585201705</v>
      </c>
      <c r="AB512" s="21"/>
      <c r="AC512" s="56">
        <f>SUM(AC510:AC511)</f>
        <v>473420.06198232318</v>
      </c>
      <c r="AD512" s="57">
        <f t="shared" ref="AD512:AO512" si="1064">SUM(AD510:AD511)</f>
        <v>473724.8843014224</v>
      </c>
      <c r="AE512" s="57">
        <f t="shared" si="1064"/>
        <v>474029.70662052161</v>
      </c>
      <c r="AF512" s="57">
        <f t="shared" si="1064"/>
        <v>474370.52893962082</v>
      </c>
      <c r="AG512" s="57">
        <f t="shared" si="1064"/>
        <v>474675.35125872004</v>
      </c>
      <c r="AH512" s="57">
        <f t="shared" si="1064"/>
        <v>474980.17357781925</v>
      </c>
      <c r="AI512" s="57">
        <f t="shared" si="1064"/>
        <v>475341.99589691847</v>
      </c>
      <c r="AJ512" s="57">
        <f t="shared" si="1064"/>
        <v>476218.82211024966</v>
      </c>
      <c r="AK512" s="57">
        <f t="shared" si="1064"/>
        <v>477095.64832358091</v>
      </c>
      <c r="AL512" s="57">
        <f t="shared" si="1064"/>
        <v>478029.47453691211</v>
      </c>
      <c r="AM512" s="57">
        <f t="shared" si="1064"/>
        <v>478906.30075024324</v>
      </c>
      <c r="AN512" s="57">
        <f t="shared" si="1064"/>
        <v>479783.12696357461</v>
      </c>
      <c r="AO512" s="57">
        <f t="shared" si="1064"/>
        <v>483828.52993024263</v>
      </c>
      <c r="AQ512" s="35"/>
      <c r="AR512" s="35"/>
      <c r="AS512" s="35"/>
      <c r="AU512" s="57">
        <f t="shared" ref="AU512:AW512" si="1065">SUM(AU510:AU511)</f>
        <v>16300.864318151051</v>
      </c>
      <c r="AV512" s="57">
        <f t="shared" si="1065"/>
        <v>14241.008691732057</v>
      </c>
      <c r="AW512" s="57">
        <f t="shared" si="1065"/>
        <v>-2059.8556264189929</v>
      </c>
      <c r="AX512" s="58"/>
      <c r="AY512" s="57">
        <f>SUM(AY510:AY511)</f>
        <v>-2005.0923047350177</v>
      </c>
      <c r="AZ512" s="57">
        <f>SUM(AZ510:AZ511)</f>
        <v>-2912.5149864431719</v>
      </c>
      <c r="BA512" s="1"/>
      <c r="BB512" s="56">
        <f>SUM(BB510:BB511)</f>
        <v>483828.52993024263</v>
      </c>
      <c r="BC512" s="57">
        <f t="shared" ref="BC512:BN512" si="1066">SUM(BC510:BC511)</f>
        <v>484204.01650265517</v>
      </c>
      <c r="BD512" s="57">
        <f t="shared" si="1066"/>
        <v>484579.50307506759</v>
      </c>
      <c r="BE512" s="57">
        <f t="shared" si="1066"/>
        <v>484990.98964748008</v>
      </c>
      <c r="BF512" s="57">
        <f t="shared" si="1066"/>
        <v>485366.47621989262</v>
      </c>
      <c r="BG512" s="57">
        <f t="shared" si="1066"/>
        <v>485741.96279230504</v>
      </c>
      <c r="BH512" s="57">
        <f t="shared" si="1066"/>
        <v>486174.44936471753</v>
      </c>
      <c r="BI512" s="57">
        <f t="shared" si="1066"/>
        <v>487196.47487784404</v>
      </c>
      <c r="BJ512" s="57">
        <f t="shared" si="1066"/>
        <v>488218.5003909705</v>
      </c>
      <c r="BK512" s="57">
        <f t="shared" si="1066"/>
        <v>489297.52590409701</v>
      </c>
      <c r="BL512" s="57">
        <f t="shared" si="1066"/>
        <v>490319.55141722347</v>
      </c>
      <c r="BM512" s="57">
        <f t="shared" si="1066"/>
        <v>491341.57693034993</v>
      </c>
      <c r="BN512" s="57">
        <f t="shared" si="1066"/>
        <v>492573.97397994966</v>
      </c>
      <c r="BP512" s="35"/>
      <c r="BQ512" s="35"/>
      <c r="BR512" s="35"/>
      <c r="BT512" s="57">
        <f t="shared" ref="BT512:BV512" si="1067">SUM(BT510:BT511)</f>
        <v>16710.35298703497</v>
      </c>
      <c r="BU512" s="57">
        <f t="shared" si="1067"/>
        <v>14574.314929459271</v>
      </c>
      <c r="BV512" s="57">
        <f t="shared" si="1067"/>
        <v>-2136.038057575699</v>
      </c>
      <c r="BW512" s="58"/>
      <c r="BX512" s="57">
        <f t="shared" ref="BX512" si="1068">SUM(BX510:BX511)</f>
        <v>-2079.005841438428</v>
      </c>
      <c r="BY512" s="57">
        <f>SUM(BY510:BY511)</f>
        <v>-4953.6498574074531</v>
      </c>
      <c r="BZ512" s="1"/>
    </row>
    <row r="513" spans="1:78" s="21" customFormat="1" x14ac:dyDescent="0.2">
      <c r="A513" s="21">
        <f t="shared" si="951"/>
        <v>507</v>
      </c>
      <c r="C513" s="22"/>
      <c r="D513" s="24"/>
      <c r="R513" s="31"/>
      <c r="S513" s="31"/>
      <c r="T513" s="31"/>
      <c r="AC513" s="24"/>
      <c r="AQ513" s="31"/>
      <c r="AR513" s="31"/>
      <c r="AS513" s="31"/>
      <c r="BA513" s="1"/>
      <c r="BB513" s="24"/>
      <c r="BP513" s="31"/>
      <c r="BQ513" s="31"/>
      <c r="BR513" s="31"/>
      <c r="BZ513" s="1"/>
    </row>
    <row r="514" spans="1:78" s="21" customFormat="1" x14ac:dyDescent="0.2">
      <c r="A514" s="21">
        <f t="shared" si="951"/>
        <v>508</v>
      </c>
      <c r="B514" s="21" t="s">
        <v>392</v>
      </c>
      <c r="C514" s="22"/>
      <c r="D514" s="24">
        <v>0</v>
      </c>
      <c r="E514" s="21">
        <v>0</v>
      </c>
      <c r="F514" s="21">
        <v>0</v>
      </c>
      <c r="G514" s="21">
        <v>0</v>
      </c>
      <c r="H514" s="21">
        <v>0</v>
      </c>
      <c r="I514" s="21">
        <v>0</v>
      </c>
      <c r="J514" s="21">
        <v>0</v>
      </c>
      <c r="K514" s="21">
        <v>0</v>
      </c>
      <c r="L514" s="21">
        <v>0</v>
      </c>
      <c r="M514" s="21">
        <v>0</v>
      </c>
      <c r="N514" s="21">
        <v>0</v>
      </c>
      <c r="O514" s="21">
        <v>0</v>
      </c>
      <c r="P514" s="21">
        <v>0</v>
      </c>
      <c r="R514" s="30">
        <v>6.8400000000000002E-2</v>
      </c>
      <c r="S514" s="31">
        <v>6.6666666666666666E-2</v>
      </c>
      <c r="T514" s="31">
        <f t="shared" ref="T514" si="1069">+S514-R514</f>
        <v>-1.7333333333333367E-3</v>
      </c>
      <c r="V514" s="21" cm="1">
        <f t="array" ref="V514">SUMPRODUCT(D514:O514*R514/12)</f>
        <v>0</v>
      </c>
      <c r="W514" s="21" cm="1">
        <f t="array" ref="W514">SUMPRODUCT(D514:O514*S514/12)</f>
        <v>0</v>
      </c>
      <c r="X514" s="21">
        <f>+W514-V514</f>
        <v>0</v>
      </c>
      <c r="Y514" s="32">
        <v>0.99999800000000005</v>
      </c>
      <c r="Z514" s="21">
        <f>+Y514*X514</f>
        <v>0</v>
      </c>
      <c r="AA514" s="21">
        <f>(D514*T514*12+E514*T514*11+F514*T514*10+G514*T514*9+H514*T514*8+I514*T514*7+J514*T514*6+K514*T514*5+L514*T514*4+M514*T514*3+N514*T514*2+O514*T514*1)/12/13*Y514</f>
        <v>0</v>
      </c>
      <c r="AC514" s="24">
        <v>0</v>
      </c>
      <c r="AD514" s="21">
        <v>0</v>
      </c>
      <c r="AE514" s="21">
        <v>0</v>
      </c>
      <c r="AF514" s="21">
        <v>0</v>
      </c>
      <c r="AG514" s="21">
        <v>0</v>
      </c>
      <c r="AH514" s="21">
        <v>0</v>
      </c>
      <c r="AI514" s="21">
        <v>0</v>
      </c>
      <c r="AJ514" s="21">
        <v>0</v>
      </c>
      <c r="AK514" s="21">
        <v>0</v>
      </c>
      <c r="AL514" s="21">
        <v>0</v>
      </c>
      <c r="AM514" s="21">
        <v>0</v>
      </c>
      <c r="AN514" s="21">
        <v>0</v>
      </c>
      <c r="AO514" s="21">
        <v>0</v>
      </c>
      <c r="AQ514" s="30">
        <v>6.8400000000000002E-2</v>
      </c>
      <c r="AR514" s="31">
        <v>6.6666666666666666E-2</v>
      </c>
      <c r="AS514" s="31">
        <f t="shared" ref="AS514" si="1070">+AR514-AQ514</f>
        <v>-1.7333333333333367E-3</v>
      </c>
      <c r="AU514" s="21" cm="1">
        <f t="array" ref="AU514">SUMPRODUCT(AC514:AN514*AQ514/12)</f>
        <v>0</v>
      </c>
      <c r="AV514" s="21" cm="1">
        <f t="array" ref="AV514">SUMPRODUCT(AC514:AN514*AR514/12)</f>
        <v>0</v>
      </c>
      <c r="AW514" s="21">
        <f>+AV514-AU514</f>
        <v>0</v>
      </c>
      <c r="AX514" s="32">
        <v>0.99999800000000005</v>
      </c>
      <c r="AY514" s="21">
        <f>+AX514*AW514</f>
        <v>0</v>
      </c>
      <c r="AZ514" s="21">
        <f>(AC514*AS514*12+AD514*AS514*11+AE514*AS514*10+AF514*AS514*9+AG514*AS514*8+AH514*AS514*7+AI514*AS514*6+AJ514*AS514*5+AK514*AS514*4+AL514*AS514*3+AM514*AS514*2+AN514*AS514*1)/12/13*AX514+Z514</f>
        <v>0</v>
      </c>
      <c r="BA514" s="1"/>
      <c r="BB514" s="24">
        <v>0</v>
      </c>
      <c r="BC514" s="21">
        <v>0</v>
      </c>
      <c r="BD514" s="21">
        <v>0</v>
      </c>
      <c r="BE514" s="21">
        <v>123018.96348485599</v>
      </c>
      <c r="BF514" s="21">
        <v>127626.46348485599</v>
      </c>
      <c r="BG514" s="21">
        <v>132233.96348485601</v>
      </c>
      <c r="BH514" s="21">
        <v>136841.46348485601</v>
      </c>
      <c r="BI514" s="21">
        <v>141448.96348485601</v>
      </c>
      <c r="BJ514" s="21">
        <v>146056.46348485601</v>
      </c>
      <c r="BK514" s="21">
        <v>150663.96348485601</v>
      </c>
      <c r="BL514" s="21">
        <v>155271.46348485601</v>
      </c>
      <c r="BM514" s="21">
        <v>159878.96348485601</v>
      </c>
      <c r="BN514" s="21">
        <v>164486.46348485601</v>
      </c>
      <c r="BP514" s="30">
        <v>6.8400000000000002E-2</v>
      </c>
      <c r="BQ514" s="31">
        <v>6.6666666666666666E-2</v>
      </c>
      <c r="BR514" s="31">
        <f t="shared" ref="BR514" si="1071">+BQ514-BP514</f>
        <v>-1.7333333333333367E-3</v>
      </c>
      <c r="BT514" s="21" cm="1">
        <f t="array" ref="BT514">SUMPRODUCT(BB514:BM514*BP514/12)</f>
        <v>7256.3318267731138</v>
      </c>
      <c r="BU514" s="21" cm="1">
        <f t="array" ref="BU514">SUMPRODUCT(BB514:BM514*BQ514/12)</f>
        <v>7072.4481742427997</v>
      </c>
      <c r="BV514" s="21">
        <f>+BU514-BT514</f>
        <v>-183.88365253031407</v>
      </c>
      <c r="BW514" s="32">
        <v>1</v>
      </c>
      <c r="BX514" s="21">
        <f>+BW514*BV514</f>
        <v>-183.88365253031407</v>
      </c>
      <c r="BY514" s="21">
        <f>(BB514*BR514*12+BC514*BR514*11+BD514*BR514*10+BE514*BR514*9+BF514*BR514*8+BG514*BR514*7+BH514*BR514*6+BI514*BR514*5+BJ514*BR514*4+BK514*BR514*3+BL514*BR514*2+BM514*BR514*1)/12/13*BW514+AY514+Z514</f>
        <v>-67.652815075761453</v>
      </c>
      <c r="BZ514" s="1"/>
    </row>
    <row r="515" spans="1:78" s="33" customFormat="1" x14ac:dyDescent="0.2">
      <c r="A515" s="21">
        <f t="shared" si="951"/>
        <v>509</v>
      </c>
      <c r="B515" s="33" t="s">
        <v>393</v>
      </c>
      <c r="C515" s="55"/>
      <c r="D515" s="56">
        <f t="shared" ref="D515:P515" si="1072">SUM(D514:D514)</f>
        <v>0</v>
      </c>
      <c r="E515" s="57">
        <f t="shared" si="1072"/>
        <v>0</v>
      </c>
      <c r="F515" s="57">
        <f t="shared" si="1072"/>
        <v>0</v>
      </c>
      <c r="G515" s="57">
        <f t="shared" si="1072"/>
        <v>0</v>
      </c>
      <c r="H515" s="57">
        <f t="shared" si="1072"/>
        <v>0</v>
      </c>
      <c r="I515" s="57">
        <f t="shared" si="1072"/>
        <v>0</v>
      </c>
      <c r="J515" s="57">
        <f t="shared" si="1072"/>
        <v>0</v>
      </c>
      <c r="K515" s="57">
        <f t="shared" si="1072"/>
        <v>0</v>
      </c>
      <c r="L515" s="57">
        <f t="shared" si="1072"/>
        <v>0</v>
      </c>
      <c r="M515" s="57">
        <f t="shared" si="1072"/>
        <v>0</v>
      </c>
      <c r="N515" s="57">
        <f t="shared" si="1072"/>
        <v>0</v>
      </c>
      <c r="O515" s="57">
        <f t="shared" si="1072"/>
        <v>0</v>
      </c>
      <c r="P515" s="57">
        <f t="shared" si="1072"/>
        <v>0</v>
      </c>
      <c r="R515" s="35"/>
      <c r="S515" s="35"/>
      <c r="T515" s="35"/>
      <c r="V515" s="57">
        <f>SUM(V514:V514)</f>
        <v>0</v>
      </c>
      <c r="W515" s="57">
        <f>SUM(W514:W514)</f>
        <v>0</v>
      </c>
      <c r="X515" s="57">
        <f>SUM(X514:X514)</f>
        <v>0</v>
      </c>
      <c r="Y515" s="58"/>
      <c r="Z515" s="57">
        <f>SUM(Z514:Z514)</f>
        <v>0</v>
      </c>
      <c r="AA515" s="57">
        <f>SUM(AA514:AA514)</f>
        <v>0</v>
      </c>
      <c r="AB515" s="21"/>
      <c r="AC515" s="56">
        <f t="shared" ref="AC515:AO515" si="1073">SUM(AC514:AC514)</f>
        <v>0</v>
      </c>
      <c r="AD515" s="57">
        <f t="shared" si="1073"/>
        <v>0</v>
      </c>
      <c r="AE515" s="57">
        <f t="shared" si="1073"/>
        <v>0</v>
      </c>
      <c r="AF515" s="57">
        <f t="shared" si="1073"/>
        <v>0</v>
      </c>
      <c r="AG515" s="57">
        <f t="shared" si="1073"/>
        <v>0</v>
      </c>
      <c r="AH515" s="57">
        <f t="shared" si="1073"/>
        <v>0</v>
      </c>
      <c r="AI515" s="57">
        <f t="shared" si="1073"/>
        <v>0</v>
      </c>
      <c r="AJ515" s="57">
        <f t="shared" si="1073"/>
        <v>0</v>
      </c>
      <c r="AK515" s="57">
        <f t="shared" si="1073"/>
        <v>0</v>
      </c>
      <c r="AL515" s="57">
        <f t="shared" si="1073"/>
        <v>0</v>
      </c>
      <c r="AM515" s="57">
        <f t="shared" si="1073"/>
        <v>0</v>
      </c>
      <c r="AN515" s="57">
        <f t="shared" si="1073"/>
        <v>0</v>
      </c>
      <c r="AO515" s="57">
        <f t="shared" si="1073"/>
        <v>0</v>
      </c>
      <c r="AQ515" s="35"/>
      <c r="AR515" s="35"/>
      <c r="AS515" s="35"/>
      <c r="AU515" s="57">
        <f>SUM(AU514:AU514)</f>
        <v>0</v>
      </c>
      <c r="AV515" s="57">
        <f>SUM(AV514:AV514)</f>
        <v>0</v>
      </c>
      <c r="AW515" s="57">
        <f>SUM(AW514:AW514)</f>
        <v>0</v>
      </c>
      <c r="AX515" s="58"/>
      <c r="AY515" s="57">
        <f>SUM(AY514:AY514)</f>
        <v>0</v>
      </c>
      <c r="AZ515" s="57">
        <f>SUM(AZ514:AZ514)</f>
        <v>0</v>
      </c>
      <c r="BA515" s="1"/>
      <c r="BB515" s="56">
        <f t="shared" ref="BB515:BN515" si="1074">SUM(BB514:BB514)</f>
        <v>0</v>
      </c>
      <c r="BC515" s="57">
        <f t="shared" si="1074"/>
        <v>0</v>
      </c>
      <c r="BD515" s="57">
        <f t="shared" si="1074"/>
        <v>0</v>
      </c>
      <c r="BE515" s="57">
        <f t="shared" si="1074"/>
        <v>123018.96348485599</v>
      </c>
      <c r="BF515" s="57">
        <f t="shared" si="1074"/>
        <v>127626.46348485599</v>
      </c>
      <c r="BG515" s="57">
        <f t="shared" si="1074"/>
        <v>132233.96348485601</v>
      </c>
      <c r="BH515" s="57">
        <f t="shared" si="1074"/>
        <v>136841.46348485601</v>
      </c>
      <c r="BI515" s="57">
        <f t="shared" si="1074"/>
        <v>141448.96348485601</v>
      </c>
      <c r="BJ515" s="57">
        <f t="shared" si="1074"/>
        <v>146056.46348485601</v>
      </c>
      <c r="BK515" s="57">
        <f t="shared" si="1074"/>
        <v>150663.96348485601</v>
      </c>
      <c r="BL515" s="57">
        <f t="shared" si="1074"/>
        <v>155271.46348485601</v>
      </c>
      <c r="BM515" s="57">
        <f t="shared" si="1074"/>
        <v>159878.96348485601</v>
      </c>
      <c r="BN515" s="57">
        <f t="shared" si="1074"/>
        <v>164486.46348485601</v>
      </c>
      <c r="BP515" s="35"/>
      <c r="BQ515" s="35"/>
      <c r="BR515" s="35"/>
      <c r="BT515" s="57">
        <f>SUM(BT514:BT514)</f>
        <v>7256.3318267731138</v>
      </c>
      <c r="BU515" s="57">
        <f>SUM(BU514:BU514)</f>
        <v>7072.4481742427997</v>
      </c>
      <c r="BV515" s="57">
        <f>SUM(BV514:BV514)</f>
        <v>-183.88365253031407</v>
      </c>
      <c r="BW515" s="58"/>
      <c r="BX515" s="57">
        <f>SUM(BX514:BX514)</f>
        <v>-183.88365253031407</v>
      </c>
      <c r="BY515" s="57">
        <f>SUM(BY514:BY514)</f>
        <v>-67.652815075761453</v>
      </c>
      <c r="BZ515" s="1"/>
    </row>
    <row r="516" spans="1:78" s="21" customFormat="1" x14ac:dyDescent="0.2">
      <c r="A516" s="21">
        <f t="shared" si="951"/>
        <v>510</v>
      </c>
      <c r="B516" s="1"/>
      <c r="C516" s="22"/>
      <c r="D516" s="24"/>
      <c r="R516" s="31"/>
      <c r="S516" s="31"/>
      <c r="T516" s="31"/>
      <c r="AC516" s="24"/>
      <c r="AQ516" s="31"/>
      <c r="AR516" s="31"/>
      <c r="AS516" s="31"/>
      <c r="BA516" s="1"/>
      <c r="BB516" s="24"/>
      <c r="BP516" s="31"/>
      <c r="BQ516" s="31"/>
      <c r="BR516" s="31"/>
    </row>
    <row r="517" spans="1:78" s="21" customFormat="1" x14ac:dyDescent="0.2">
      <c r="A517" s="21">
        <f t="shared" si="951"/>
        <v>511</v>
      </c>
      <c r="B517" s="44" t="s">
        <v>394</v>
      </c>
      <c r="C517" s="22"/>
      <c r="D517" s="24">
        <f t="shared" ref="D517:P517" si="1075">+D312</f>
        <v>10290366.402109854</v>
      </c>
      <c r="E517" s="21">
        <f t="shared" si="1075"/>
        <v>10288912.111554302</v>
      </c>
      <c r="F517" s="21">
        <f t="shared" si="1075"/>
        <v>10287794.64563778</v>
      </c>
      <c r="G517" s="21">
        <f t="shared" si="1075"/>
        <v>10480587.460481629</v>
      </c>
      <c r="H517" s="21">
        <f t="shared" si="1075"/>
        <v>10491361.74890825</v>
      </c>
      <c r="I517" s="21">
        <f t="shared" si="1075"/>
        <v>10506483.967744496</v>
      </c>
      <c r="J517" s="21">
        <f t="shared" si="1075"/>
        <v>10525773.584346555</v>
      </c>
      <c r="K517" s="21">
        <f t="shared" si="1075"/>
        <v>10527813.08863049</v>
      </c>
      <c r="L517" s="21">
        <f t="shared" si="1075"/>
        <v>10549844.476708632</v>
      </c>
      <c r="M517" s="21">
        <f t="shared" si="1075"/>
        <v>10559903.819803052</v>
      </c>
      <c r="N517" s="21">
        <f t="shared" si="1075"/>
        <v>10562807.078850849</v>
      </c>
      <c r="O517" s="21">
        <f t="shared" si="1075"/>
        <v>10575283.35841056</v>
      </c>
      <c r="P517" s="21">
        <f t="shared" si="1075"/>
        <v>11119625.911895875</v>
      </c>
      <c r="R517" s="31"/>
      <c r="S517" s="31"/>
      <c r="T517" s="31"/>
      <c r="V517" s="21">
        <f>+V312</f>
        <v>467253.7787582546</v>
      </c>
      <c r="W517" s="21">
        <f>+W312</f>
        <v>436617.97220577288</v>
      </c>
      <c r="X517" s="21">
        <f>+X312</f>
        <v>-30635.806552481696</v>
      </c>
      <c r="Z517" s="21">
        <f>+Z312</f>
        <v>-29549.558222429761</v>
      </c>
      <c r="AA517" s="21">
        <f>+AA312</f>
        <v>-14720.841246099331</v>
      </c>
      <c r="AC517" s="24">
        <f t="shared" ref="AC517:AO517" si="1076">+AC312</f>
        <v>11119625.911895875</v>
      </c>
      <c r="AD517" s="21">
        <f t="shared" si="1076"/>
        <v>11117142.214673651</v>
      </c>
      <c r="AE517" s="21">
        <f t="shared" si="1076"/>
        <v>11114658.517451432</v>
      </c>
      <c r="AF517" s="21">
        <f t="shared" si="1076"/>
        <v>11117642.595295688</v>
      </c>
      <c r="AG517" s="21">
        <f t="shared" si="1076"/>
        <v>11117850.924692739</v>
      </c>
      <c r="AH517" s="21">
        <f t="shared" si="1076"/>
        <v>11121417.257786468</v>
      </c>
      <c r="AI517" s="21">
        <f t="shared" si="1076"/>
        <v>11479033.885997869</v>
      </c>
      <c r="AJ517" s="21">
        <f t="shared" si="1076"/>
        <v>11496098.174188873</v>
      </c>
      <c r="AK517" s="21">
        <f t="shared" si="1076"/>
        <v>11533866.236374088</v>
      </c>
      <c r="AL517" s="21">
        <f t="shared" si="1076"/>
        <v>11550986.274192907</v>
      </c>
      <c r="AM517" s="21">
        <f t="shared" si="1076"/>
        <v>11568846.411773268</v>
      </c>
      <c r="AN517" s="21">
        <f t="shared" si="1076"/>
        <v>11599267.2714082</v>
      </c>
      <c r="AO517" s="21">
        <f t="shared" si="1076"/>
        <v>11707459.448881309</v>
      </c>
      <c r="AQ517" s="31"/>
      <c r="AR517" s="31"/>
      <c r="AS517" s="31"/>
      <c r="AU517" s="21">
        <f>+AU312</f>
        <v>492511.89214665687</v>
      </c>
      <c r="AV517" s="21">
        <f>+AV312</f>
        <v>464930.37012163072</v>
      </c>
      <c r="AW517" s="21">
        <f>+AW312</f>
        <v>-27581.522025026105</v>
      </c>
      <c r="AY517" s="21">
        <f>+AY312</f>
        <v>-26455.398019400924</v>
      </c>
      <c r="AZ517" s="21">
        <f>+AZ312</f>
        <v>-43600.094863024686</v>
      </c>
      <c r="BA517" s="1"/>
      <c r="BB517" s="24">
        <f t="shared" ref="BB517:BN517" si="1077">+BB312</f>
        <v>11707459.448881309</v>
      </c>
      <c r="BC517" s="21">
        <f t="shared" si="1077"/>
        <v>11704975.75165909</v>
      </c>
      <c r="BD517" s="21">
        <f t="shared" si="1077"/>
        <v>11702492.054436866</v>
      </c>
      <c r="BE517" s="21">
        <f t="shared" si="1077"/>
        <v>11700352.694289414</v>
      </c>
      <c r="BF517" s="21">
        <f t="shared" si="1077"/>
        <v>11700610.486484181</v>
      </c>
      <c r="BG517" s="21">
        <f t="shared" si="1077"/>
        <v>11703440.661618074</v>
      </c>
      <c r="BH517" s="21">
        <f t="shared" si="1077"/>
        <v>12058933.170231035</v>
      </c>
      <c r="BI517" s="21">
        <f t="shared" si="1077"/>
        <v>12084137.429406183</v>
      </c>
      <c r="BJ517" s="21">
        <f t="shared" si="1077"/>
        <v>12100944.497308688</v>
      </c>
      <c r="BK517" s="21">
        <f t="shared" si="1077"/>
        <v>12122162.510712458</v>
      </c>
      <c r="BL517" s="21">
        <f t="shared" si="1077"/>
        <v>12145215.637013907</v>
      </c>
      <c r="BM517" s="21">
        <f t="shared" si="1077"/>
        <v>12168067.084172133</v>
      </c>
      <c r="BN517" s="21">
        <f t="shared" si="1077"/>
        <v>12340689.933053207</v>
      </c>
      <c r="BP517" s="31"/>
      <c r="BQ517" s="31"/>
      <c r="BR517" s="31"/>
      <c r="BT517" s="21">
        <f>+BT312</f>
        <v>509409.85305582534</v>
      </c>
      <c r="BU517" s="21">
        <f>+BU312</f>
        <v>484852.95216173388</v>
      </c>
      <c r="BV517" s="21">
        <f>+BV312</f>
        <v>-24556.900894091545</v>
      </c>
      <c r="BX517" s="21">
        <f>+BX312</f>
        <v>-23384.968280817578</v>
      </c>
      <c r="BY517" s="21">
        <f>+BY312</f>
        <v>-67645.968521067713</v>
      </c>
      <c r="BZ517" s="1"/>
    </row>
    <row r="518" spans="1:78" s="21" customFormat="1" x14ac:dyDescent="0.2">
      <c r="A518" s="21">
        <f t="shared" si="951"/>
        <v>512</v>
      </c>
      <c r="B518" s="44" t="s">
        <v>311</v>
      </c>
      <c r="C518" s="22"/>
      <c r="D518" s="24">
        <f t="shared" ref="D518:O518" si="1078">+D404</f>
        <v>6225708.5192940114</v>
      </c>
      <c r="E518" s="21">
        <f t="shared" si="1078"/>
        <v>6270249.2754478129</v>
      </c>
      <c r="F518" s="21">
        <f t="shared" si="1078"/>
        <v>6269497.7464282783</v>
      </c>
      <c r="G518" s="21">
        <f t="shared" si="1078"/>
        <v>6324219.0939731887</v>
      </c>
      <c r="H518" s="21">
        <f t="shared" si="1078"/>
        <v>6350283.6137043918</v>
      </c>
      <c r="I518" s="21">
        <f t="shared" si="1078"/>
        <v>6350432.9721331876</v>
      </c>
      <c r="J518" s="21">
        <f t="shared" si="1078"/>
        <v>6402276.3308331221</v>
      </c>
      <c r="K518" s="21">
        <f t="shared" si="1078"/>
        <v>6401848.5533323381</v>
      </c>
      <c r="L518" s="21">
        <f t="shared" si="1078"/>
        <v>6401481.8921773136</v>
      </c>
      <c r="M518" s="21">
        <f t="shared" si="1078"/>
        <v>6446678.0830381764</v>
      </c>
      <c r="N518" s="21">
        <f t="shared" si="1078"/>
        <v>6446950.1699541025</v>
      </c>
      <c r="O518" s="21">
        <f t="shared" si="1078"/>
        <v>6446044.4630185515</v>
      </c>
      <c r="P518" s="21">
        <f>+P404</f>
        <v>6652707.6806827262</v>
      </c>
      <c r="R518" s="31"/>
      <c r="S518" s="31"/>
      <c r="T518" s="31"/>
      <c r="V518" s="21">
        <f>+V404</f>
        <v>145684.81845987888</v>
      </c>
      <c r="W518" s="21">
        <f>+W404</f>
        <v>160772.82200993234</v>
      </c>
      <c r="X518" s="21">
        <f>+X404</f>
        <v>15088.003550053483</v>
      </c>
      <c r="Z518" s="21">
        <f>+Z404</f>
        <v>10856.927387214057</v>
      </c>
      <c r="AA518" s="21">
        <f>+AA404</f>
        <v>5409.5542192563908</v>
      </c>
      <c r="AC518" s="24">
        <f t="shared" ref="AC518:AO518" si="1079">+AC404</f>
        <v>6652707.6806827262</v>
      </c>
      <c r="AD518" s="21">
        <f t="shared" si="1079"/>
        <v>6676620.6317863734</v>
      </c>
      <c r="AE518" s="21">
        <f t="shared" si="1079"/>
        <v>6680461.9012430115</v>
      </c>
      <c r="AF518" s="21">
        <f t="shared" si="1079"/>
        <v>6716875.1542333132</v>
      </c>
      <c r="AG518" s="21">
        <f t="shared" si="1079"/>
        <v>6716212.2572034542</v>
      </c>
      <c r="AH518" s="21">
        <f t="shared" si="1079"/>
        <v>6759863.9287207602</v>
      </c>
      <c r="AI518" s="21">
        <f t="shared" si="1079"/>
        <v>6793653.8265754329</v>
      </c>
      <c r="AJ518" s="21">
        <f t="shared" si="1079"/>
        <v>6905893.7466182001</v>
      </c>
      <c r="AK518" s="21">
        <f t="shared" si="1079"/>
        <v>6911094.7395617999</v>
      </c>
      <c r="AL518" s="21">
        <f t="shared" si="1079"/>
        <v>6953471.2964179842</v>
      </c>
      <c r="AM518" s="21">
        <f t="shared" si="1079"/>
        <v>6957871.6787416767</v>
      </c>
      <c r="AN518" s="21">
        <f t="shared" si="1079"/>
        <v>6959777.0877112262</v>
      </c>
      <c r="AO518" s="21">
        <f t="shared" si="1079"/>
        <v>6999678.3143646922</v>
      </c>
      <c r="AQ518" s="31"/>
      <c r="AR518" s="31"/>
      <c r="AS518" s="31"/>
      <c r="AU518" s="21">
        <f>+AU404</f>
        <v>155959.54878530352</v>
      </c>
      <c r="AV518" s="21">
        <f>+AV404</f>
        <v>171910.03235662894</v>
      </c>
      <c r="AW518" s="21">
        <f>+AW404</f>
        <v>15950.483571325398</v>
      </c>
      <c r="AY518" s="21">
        <f>+AY404</f>
        <v>11423.342371249875</v>
      </c>
      <c r="AZ518" s="21">
        <f>+AZ404</f>
        <v>16514.662038118844</v>
      </c>
      <c r="BA518" s="1"/>
      <c r="BB518" s="24">
        <f t="shared" ref="BB518:BN518" si="1080">+BB404</f>
        <v>6999678.3143646922</v>
      </c>
      <c r="BC518" s="21">
        <f t="shared" si="1080"/>
        <v>6998202.6250584209</v>
      </c>
      <c r="BD518" s="21">
        <f t="shared" si="1080"/>
        <v>6997190.9990164256</v>
      </c>
      <c r="BE518" s="21">
        <f t="shared" si="1080"/>
        <v>7019245.5687979544</v>
      </c>
      <c r="BF518" s="21">
        <f t="shared" si="1080"/>
        <v>7018338.7657597903</v>
      </c>
      <c r="BG518" s="21">
        <f t="shared" si="1080"/>
        <v>7033784.4506174661</v>
      </c>
      <c r="BH518" s="21">
        <f t="shared" si="1080"/>
        <v>7052253.3597386433</v>
      </c>
      <c r="BI518" s="21">
        <f t="shared" si="1080"/>
        <v>7177412.4867020091</v>
      </c>
      <c r="BJ518" s="21">
        <f t="shared" si="1080"/>
        <v>7180620.5638720151</v>
      </c>
      <c r="BK518" s="21">
        <f t="shared" si="1080"/>
        <v>7220645.4586777166</v>
      </c>
      <c r="BL518" s="21">
        <f t="shared" si="1080"/>
        <v>7271238.4497489762</v>
      </c>
      <c r="BM518" s="21">
        <f t="shared" si="1080"/>
        <v>7276072.3582976656</v>
      </c>
      <c r="BN518" s="21">
        <f t="shared" si="1080"/>
        <v>7356296.0811132453</v>
      </c>
      <c r="BP518" s="31"/>
      <c r="BQ518" s="31"/>
      <c r="BR518" s="31"/>
      <c r="BT518" s="21">
        <f>+BT404</f>
        <v>163792.04594515817</v>
      </c>
      <c r="BU518" s="21">
        <f>+BU404</f>
        <v>180141.88067544467</v>
      </c>
      <c r="BV518" s="21">
        <f>+BV404</f>
        <v>16349.834730286484</v>
      </c>
      <c r="BX518" s="21">
        <f>+BX404</f>
        <v>11662.211179582247</v>
      </c>
      <c r="BY518" s="21">
        <f>+BY404</f>
        <v>27988.347887470965</v>
      </c>
      <c r="BZ518" s="1"/>
    </row>
    <row r="519" spans="1:78" s="21" customFormat="1" x14ac:dyDescent="0.2">
      <c r="A519" s="21">
        <f t="shared" ref="A519:A522" si="1081">+A518+1</f>
        <v>513</v>
      </c>
      <c r="B519" s="44" t="s">
        <v>395</v>
      </c>
      <c r="C519" s="22"/>
      <c r="D519" s="24">
        <f t="shared" ref="D519:P519" si="1082">+D495</f>
        <v>9473231.481935462</v>
      </c>
      <c r="E519" s="21">
        <f t="shared" si="1082"/>
        <v>9498706.679217305</v>
      </c>
      <c r="F519" s="21">
        <f t="shared" si="1082"/>
        <v>9525443.9596826602</v>
      </c>
      <c r="G519" s="21">
        <f t="shared" si="1082"/>
        <v>9579891.0401938148</v>
      </c>
      <c r="H519" s="21">
        <f t="shared" si="1082"/>
        <v>9607324.3656179961</v>
      </c>
      <c r="I519" s="21">
        <f t="shared" si="1082"/>
        <v>9635476.1255138386</v>
      </c>
      <c r="J519" s="21">
        <f t="shared" si="1082"/>
        <v>9744470.0929876044</v>
      </c>
      <c r="K519" s="21">
        <f t="shared" si="1082"/>
        <v>9771292.3597465046</v>
      </c>
      <c r="L519" s="21">
        <f t="shared" si="1082"/>
        <v>9797458.3107100129</v>
      </c>
      <c r="M519" s="21">
        <f t="shared" si="1082"/>
        <v>9852298.743842518</v>
      </c>
      <c r="N519" s="21">
        <f t="shared" si="1082"/>
        <v>9877175.6201924961</v>
      </c>
      <c r="O519" s="21">
        <f t="shared" si="1082"/>
        <v>9901414.9632740282</v>
      </c>
      <c r="P519" s="21">
        <f t="shared" si="1082"/>
        <v>9994455.352380259</v>
      </c>
      <c r="R519" s="31"/>
      <c r="S519" s="31"/>
      <c r="T519" s="31"/>
      <c r="V519" s="21">
        <f>+V495</f>
        <v>296923.72859365371</v>
      </c>
      <c r="W519" s="21">
        <f>+W495</f>
        <v>328678.1848493914</v>
      </c>
      <c r="X519" s="21">
        <f>+X495</f>
        <v>31754.456255737747</v>
      </c>
      <c r="Z519" s="21">
        <f>+Z495</f>
        <v>31754.39274682523</v>
      </c>
      <c r="AA519" s="21">
        <f>+AA495</f>
        <v>15658.999558883279</v>
      </c>
      <c r="AC519" s="24">
        <f t="shared" ref="AC519:AO519" si="1083">+AC495</f>
        <v>9994455.352380259</v>
      </c>
      <c r="AD519" s="21">
        <f t="shared" si="1083"/>
        <v>10022049.673345026</v>
      </c>
      <c r="AE519" s="21">
        <f t="shared" si="1083"/>
        <v>10050174.494711313</v>
      </c>
      <c r="AF519" s="21">
        <f t="shared" si="1083"/>
        <v>10104295.692345096</v>
      </c>
      <c r="AG519" s="21">
        <f t="shared" si="1083"/>
        <v>10133336.166426346</v>
      </c>
      <c r="AH519" s="21">
        <f t="shared" si="1083"/>
        <v>10162502.878018189</v>
      </c>
      <c r="AI519" s="21">
        <f t="shared" si="1083"/>
        <v>10264141.241337046</v>
      </c>
      <c r="AJ519" s="21">
        <f t="shared" si="1083"/>
        <v>10291726.69843724</v>
      </c>
      <c r="AK519" s="21">
        <f t="shared" si="1083"/>
        <v>10318859.737937121</v>
      </c>
      <c r="AL519" s="21">
        <f t="shared" si="1083"/>
        <v>10378775.08293991</v>
      </c>
      <c r="AM519" s="21">
        <f t="shared" si="1083"/>
        <v>10405770.460249681</v>
      </c>
      <c r="AN519" s="21">
        <f t="shared" si="1083"/>
        <v>10430980.447239021</v>
      </c>
      <c r="AO519" s="21">
        <f t="shared" si="1083"/>
        <v>10527132.854678733</v>
      </c>
      <c r="AQ519" s="31"/>
      <c r="AR519" s="31"/>
      <c r="AS519" s="31"/>
      <c r="AU519" s="21">
        <f>+AU495</f>
        <v>314674.13384048158</v>
      </c>
      <c r="AV519" s="21">
        <f>+AV495</f>
        <v>348531.31182290817</v>
      </c>
      <c r="AW519" s="21">
        <f>+AW495</f>
        <v>33857.177982426576</v>
      </c>
      <c r="AY519" s="21">
        <f>+AY495</f>
        <v>33857.11026807061</v>
      </c>
      <c r="AZ519" s="21">
        <f>+AZ495</f>
        <v>48571.67208112128</v>
      </c>
      <c r="BA519" s="1"/>
      <c r="BB519" s="24">
        <f t="shared" ref="BB519:BN519" si="1084">+BB495</f>
        <v>10527132.854678733</v>
      </c>
      <c r="BC519" s="21">
        <f t="shared" si="1084"/>
        <v>10556161.671470586</v>
      </c>
      <c r="BD519" s="21">
        <f t="shared" si="1084"/>
        <v>10585803.566208716</v>
      </c>
      <c r="BE519" s="21">
        <f t="shared" si="1084"/>
        <v>10637252.34752647</v>
      </c>
      <c r="BF519" s="21">
        <f t="shared" si="1084"/>
        <v>10667982.679300178</v>
      </c>
      <c r="BG519" s="21">
        <f t="shared" si="1084"/>
        <v>10698875.276171196</v>
      </c>
      <c r="BH519" s="21">
        <f t="shared" si="1084"/>
        <v>10808444.529829687</v>
      </c>
      <c r="BI519" s="21">
        <f t="shared" si="1084"/>
        <v>10837628.097766258</v>
      </c>
      <c r="BJ519" s="21">
        <f t="shared" si="1084"/>
        <v>10866298.551670985</v>
      </c>
      <c r="BK519" s="21">
        <f t="shared" si="1084"/>
        <v>10926689.946841318</v>
      </c>
      <c r="BL519" s="21">
        <f t="shared" si="1084"/>
        <v>10955130.12930763</v>
      </c>
      <c r="BM519" s="21">
        <f t="shared" si="1084"/>
        <v>10981625.43154365</v>
      </c>
      <c r="BN519" s="21">
        <f t="shared" si="1084"/>
        <v>11109464.72690187</v>
      </c>
      <c r="BP519" s="31"/>
      <c r="BQ519" s="31"/>
      <c r="BR519" s="31"/>
      <c r="BT519" s="21">
        <f>+BT495</f>
        <v>334110.05076607229</v>
      </c>
      <c r="BU519" s="21">
        <f>+BU495</f>
        <v>369454.94941919885</v>
      </c>
      <c r="BV519" s="21">
        <f>+BV495</f>
        <v>35344.898653126591</v>
      </c>
      <c r="BX519" s="21">
        <f>+BX495</f>
        <v>35344.898653126591</v>
      </c>
      <c r="BY519" s="21">
        <f>+BY495</f>
        <v>83166.342762349086</v>
      </c>
      <c r="BZ519" s="1"/>
    </row>
    <row r="520" spans="1:78" s="21" customFormat="1" x14ac:dyDescent="0.2">
      <c r="A520" s="21">
        <f t="shared" si="1081"/>
        <v>514</v>
      </c>
      <c r="B520" s="44" t="s">
        <v>396</v>
      </c>
      <c r="C520" s="22"/>
      <c r="D520" s="24">
        <f>+D512</f>
        <v>443909.14371957217</v>
      </c>
      <c r="E520" s="21">
        <f t="shared" ref="E520:P520" si="1085">+E512</f>
        <v>444136.6436046678</v>
      </c>
      <c r="F520" s="21">
        <f t="shared" si="1085"/>
        <v>444364.14348976349</v>
      </c>
      <c r="G520" s="21">
        <f t="shared" si="1085"/>
        <v>444627.64337485912</v>
      </c>
      <c r="H520" s="21">
        <f t="shared" si="1085"/>
        <v>444855.14325995476</v>
      </c>
      <c r="I520" s="21">
        <f t="shared" si="1085"/>
        <v>445082.64314505045</v>
      </c>
      <c r="J520" s="21">
        <f t="shared" si="1085"/>
        <v>445367.14303014608</v>
      </c>
      <c r="K520" s="21">
        <f t="shared" si="1085"/>
        <v>446081.70755698177</v>
      </c>
      <c r="L520" s="21">
        <f t="shared" si="1085"/>
        <v>446796.2720838174</v>
      </c>
      <c r="M520" s="21">
        <f t="shared" si="1085"/>
        <v>447567.83661065291</v>
      </c>
      <c r="N520" s="21">
        <f t="shared" si="1085"/>
        <v>448282.4011374886</v>
      </c>
      <c r="O520" s="21">
        <f t="shared" si="1085"/>
        <v>448996.96566432429</v>
      </c>
      <c r="P520" s="21">
        <f t="shared" si="1085"/>
        <v>473420.06198232318</v>
      </c>
      <c r="R520" s="31"/>
      <c r="S520" s="31"/>
      <c r="T520" s="31"/>
      <c r="V520" s="21">
        <f t="shared" ref="V520:X520" si="1086">+V512</f>
        <v>15318.815458340432</v>
      </c>
      <c r="W520" s="21">
        <f t="shared" si="1086"/>
        <v>13351.531440676676</v>
      </c>
      <c r="X520" s="21">
        <f t="shared" si="1086"/>
        <v>-1967.2840176637569</v>
      </c>
      <c r="Z520" s="21">
        <f t="shared" ref="Z520:AA520" si="1087">+Z512</f>
        <v>-1915.4657566384935</v>
      </c>
      <c r="AA520" s="21">
        <f t="shared" si="1087"/>
        <v>-951.97495585201705</v>
      </c>
      <c r="AC520" s="24">
        <f>+AC512</f>
        <v>473420.06198232318</v>
      </c>
      <c r="AD520" s="21">
        <f t="shared" ref="AD520:AO520" si="1088">+AD512</f>
        <v>473724.8843014224</v>
      </c>
      <c r="AE520" s="21">
        <f t="shared" si="1088"/>
        <v>474029.70662052161</v>
      </c>
      <c r="AF520" s="21">
        <f t="shared" si="1088"/>
        <v>474370.52893962082</v>
      </c>
      <c r="AG520" s="21">
        <f t="shared" si="1088"/>
        <v>474675.35125872004</v>
      </c>
      <c r="AH520" s="21">
        <f t="shared" si="1088"/>
        <v>474980.17357781925</v>
      </c>
      <c r="AI520" s="21">
        <f t="shared" si="1088"/>
        <v>475341.99589691847</v>
      </c>
      <c r="AJ520" s="21">
        <f t="shared" si="1088"/>
        <v>476218.82211024966</v>
      </c>
      <c r="AK520" s="21">
        <f t="shared" si="1088"/>
        <v>477095.64832358091</v>
      </c>
      <c r="AL520" s="21">
        <f t="shared" si="1088"/>
        <v>478029.47453691211</v>
      </c>
      <c r="AM520" s="21">
        <f t="shared" si="1088"/>
        <v>478906.30075024324</v>
      </c>
      <c r="AN520" s="21">
        <f t="shared" si="1088"/>
        <v>479783.12696357461</v>
      </c>
      <c r="AO520" s="21">
        <f t="shared" si="1088"/>
        <v>483828.52993024263</v>
      </c>
      <c r="AQ520" s="31"/>
      <c r="AR520" s="31"/>
      <c r="AS520" s="31"/>
      <c r="AU520" s="21">
        <f t="shared" ref="AU520:AW520" si="1089">+AU512</f>
        <v>16300.864318151051</v>
      </c>
      <c r="AV520" s="21">
        <f t="shared" si="1089"/>
        <v>14241.008691732057</v>
      </c>
      <c r="AW520" s="21">
        <f t="shared" si="1089"/>
        <v>-2059.8556264189929</v>
      </c>
      <c r="AY520" s="21">
        <f t="shared" ref="AY520:AZ520" si="1090">+AY512</f>
        <v>-2005.0923047350177</v>
      </c>
      <c r="AZ520" s="21">
        <f t="shared" si="1090"/>
        <v>-2912.5149864431719</v>
      </c>
      <c r="BA520" s="1"/>
      <c r="BB520" s="24">
        <f>+BB512</f>
        <v>483828.52993024263</v>
      </c>
      <c r="BC520" s="21">
        <f t="shared" ref="BC520:BN520" si="1091">+BC512</f>
        <v>484204.01650265517</v>
      </c>
      <c r="BD520" s="21">
        <f t="shared" si="1091"/>
        <v>484579.50307506759</v>
      </c>
      <c r="BE520" s="21">
        <f t="shared" si="1091"/>
        <v>484990.98964748008</v>
      </c>
      <c r="BF520" s="21">
        <f t="shared" si="1091"/>
        <v>485366.47621989262</v>
      </c>
      <c r="BG520" s="21">
        <f t="shared" si="1091"/>
        <v>485741.96279230504</v>
      </c>
      <c r="BH520" s="21">
        <f t="shared" si="1091"/>
        <v>486174.44936471753</v>
      </c>
      <c r="BI520" s="21">
        <f t="shared" si="1091"/>
        <v>487196.47487784404</v>
      </c>
      <c r="BJ520" s="21">
        <f t="shared" si="1091"/>
        <v>488218.5003909705</v>
      </c>
      <c r="BK520" s="21">
        <f t="shared" si="1091"/>
        <v>489297.52590409701</v>
      </c>
      <c r="BL520" s="21">
        <f t="shared" si="1091"/>
        <v>490319.55141722347</v>
      </c>
      <c r="BM520" s="21">
        <f t="shared" si="1091"/>
        <v>491341.57693034993</v>
      </c>
      <c r="BN520" s="21">
        <f t="shared" si="1091"/>
        <v>492573.97397994966</v>
      </c>
      <c r="BP520" s="31"/>
      <c r="BQ520" s="31"/>
      <c r="BR520" s="31"/>
      <c r="BT520" s="21">
        <f t="shared" ref="BT520:BV520" si="1092">+BT512</f>
        <v>16710.35298703497</v>
      </c>
      <c r="BU520" s="21">
        <f t="shared" si="1092"/>
        <v>14574.314929459271</v>
      </c>
      <c r="BV520" s="21">
        <f t="shared" si="1092"/>
        <v>-2136.038057575699</v>
      </c>
      <c r="BX520" s="21">
        <f t="shared" ref="BX520" si="1093">+BX512</f>
        <v>-2079.005841438428</v>
      </c>
      <c r="BY520" s="21">
        <f>+BY512</f>
        <v>-4953.6498574074531</v>
      </c>
      <c r="BZ520" s="1"/>
    </row>
    <row r="521" spans="1:78" s="21" customFormat="1" x14ac:dyDescent="0.2">
      <c r="A521" s="21">
        <f t="shared" si="1081"/>
        <v>515</v>
      </c>
      <c r="B521" s="44" t="s">
        <v>397</v>
      </c>
      <c r="C521" s="22"/>
      <c r="D521" s="42">
        <f>+D515</f>
        <v>0</v>
      </c>
      <c r="E521" s="43">
        <f t="shared" ref="E521:P521" si="1094">+E515</f>
        <v>0</v>
      </c>
      <c r="F521" s="43">
        <f t="shared" si="1094"/>
        <v>0</v>
      </c>
      <c r="G521" s="43">
        <f t="shared" si="1094"/>
        <v>0</v>
      </c>
      <c r="H521" s="43">
        <f t="shared" si="1094"/>
        <v>0</v>
      </c>
      <c r="I521" s="43">
        <f t="shared" si="1094"/>
        <v>0</v>
      </c>
      <c r="J521" s="43">
        <f t="shared" si="1094"/>
        <v>0</v>
      </c>
      <c r="K521" s="43">
        <f t="shared" si="1094"/>
        <v>0</v>
      </c>
      <c r="L521" s="43">
        <f t="shared" si="1094"/>
        <v>0</v>
      </c>
      <c r="M521" s="43">
        <f t="shared" si="1094"/>
        <v>0</v>
      </c>
      <c r="N521" s="43">
        <f t="shared" si="1094"/>
        <v>0</v>
      </c>
      <c r="O521" s="43">
        <f t="shared" si="1094"/>
        <v>0</v>
      </c>
      <c r="P521" s="43">
        <f t="shared" si="1094"/>
        <v>0</v>
      </c>
      <c r="R521" s="31"/>
      <c r="S521" s="31"/>
      <c r="T521" s="31"/>
      <c r="V521" s="21">
        <f>+V515</f>
        <v>0</v>
      </c>
      <c r="W521" s="21">
        <f>+W515</f>
        <v>0</v>
      </c>
      <c r="X521" s="21">
        <f>+X515</f>
        <v>0</v>
      </c>
      <c r="Z521" s="21">
        <f>+Z515</f>
        <v>0</v>
      </c>
      <c r="AA521" s="21">
        <f>+AA515</f>
        <v>0</v>
      </c>
      <c r="AC521" s="42">
        <f>+AC515</f>
        <v>0</v>
      </c>
      <c r="AD521" s="43">
        <f t="shared" ref="AD521:AO521" si="1095">+AD515</f>
        <v>0</v>
      </c>
      <c r="AE521" s="43">
        <f t="shared" si="1095"/>
        <v>0</v>
      </c>
      <c r="AF521" s="43">
        <f t="shared" si="1095"/>
        <v>0</v>
      </c>
      <c r="AG521" s="43">
        <f t="shared" si="1095"/>
        <v>0</v>
      </c>
      <c r="AH521" s="43">
        <f t="shared" si="1095"/>
        <v>0</v>
      </c>
      <c r="AI521" s="43">
        <f t="shared" si="1095"/>
        <v>0</v>
      </c>
      <c r="AJ521" s="43">
        <f t="shared" si="1095"/>
        <v>0</v>
      </c>
      <c r="AK521" s="43">
        <f t="shared" si="1095"/>
        <v>0</v>
      </c>
      <c r="AL521" s="43">
        <f t="shared" si="1095"/>
        <v>0</v>
      </c>
      <c r="AM521" s="43">
        <f t="shared" si="1095"/>
        <v>0</v>
      </c>
      <c r="AN521" s="43">
        <f t="shared" si="1095"/>
        <v>0</v>
      </c>
      <c r="AO521" s="43">
        <f t="shared" si="1095"/>
        <v>0</v>
      </c>
      <c r="AQ521" s="31"/>
      <c r="AR521" s="31"/>
      <c r="AS521" s="31"/>
      <c r="AU521" s="21">
        <f>+AU515</f>
        <v>0</v>
      </c>
      <c r="AV521" s="21">
        <f>+AV515</f>
        <v>0</v>
      </c>
      <c r="AW521" s="21">
        <f>+AW515</f>
        <v>0</v>
      </c>
      <c r="AY521" s="21">
        <f>+AY515</f>
        <v>0</v>
      </c>
      <c r="AZ521" s="21">
        <f>+AZ515</f>
        <v>0</v>
      </c>
      <c r="BA521" s="1"/>
      <c r="BB521" s="42">
        <f>+BB515</f>
        <v>0</v>
      </c>
      <c r="BC521" s="43">
        <f t="shared" ref="BC521:BN521" si="1096">+BC515</f>
        <v>0</v>
      </c>
      <c r="BD521" s="43">
        <f t="shared" si="1096"/>
        <v>0</v>
      </c>
      <c r="BE521" s="43">
        <f t="shared" si="1096"/>
        <v>123018.96348485599</v>
      </c>
      <c r="BF521" s="43">
        <f t="shared" si="1096"/>
        <v>127626.46348485599</v>
      </c>
      <c r="BG521" s="43">
        <f t="shared" si="1096"/>
        <v>132233.96348485601</v>
      </c>
      <c r="BH521" s="43">
        <f t="shared" si="1096"/>
        <v>136841.46348485601</v>
      </c>
      <c r="BI521" s="43">
        <f t="shared" si="1096"/>
        <v>141448.96348485601</v>
      </c>
      <c r="BJ521" s="43">
        <f t="shared" si="1096"/>
        <v>146056.46348485601</v>
      </c>
      <c r="BK521" s="43">
        <f t="shared" si="1096"/>
        <v>150663.96348485601</v>
      </c>
      <c r="BL521" s="43">
        <f t="shared" si="1096"/>
        <v>155271.46348485601</v>
      </c>
      <c r="BM521" s="43">
        <f t="shared" si="1096"/>
        <v>159878.96348485601</v>
      </c>
      <c r="BN521" s="43">
        <f t="shared" si="1096"/>
        <v>164486.46348485601</v>
      </c>
      <c r="BP521" s="31"/>
      <c r="BQ521" s="31"/>
      <c r="BR521" s="31"/>
      <c r="BT521" s="21">
        <f>+BT515</f>
        <v>7256.3318267731138</v>
      </c>
      <c r="BU521" s="21">
        <f>+BU515</f>
        <v>7072.4481742427997</v>
      </c>
      <c r="BV521" s="21">
        <f>+BV515</f>
        <v>-183.88365253031407</v>
      </c>
      <c r="BX521" s="21">
        <f>+BX515</f>
        <v>-183.88365253031407</v>
      </c>
      <c r="BY521" s="21">
        <f>+BY515</f>
        <v>-67.652815075761453</v>
      </c>
      <c r="BZ521" s="1"/>
    </row>
    <row r="522" spans="1:78" s="33" customFormat="1" x14ac:dyDescent="0.2">
      <c r="A522" s="21">
        <f t="shared" si="1081"/>
        <v>516</v>
      </c>
      <c r="B522" s="33" t="s">
        <v>398</v>
      </c>
      <c r="C522" s="55"/>
      <c r="D522" s="56">
        <f>SUM(D517:D521)</f>
        <v>26433215.547058899</v>
      </c>
      <c r="E522" s="57">
        <f t="shared" ref="E522:P522" si="1097">SUM(E517:E521)</f>
        <v>26502004.709824085</v>
      </c>
      <c r="F522" s="57">
        <f t="shared" si="1097"/>
        <v>26527100.495238483</v>
      </c>
      <c r="G522" s="57">
        <f t="shared" si="1097"/>
        <v>26829325.238023493</v>
      </c>
      <c r="H522" s="57">
        <f t="shared" si="1097"/>
        <v>26893824.871490594</v>
      </c>
      <c r="I522" s="57">
        <f t="shared" si="1097"/>
        <v>26937475.708536569</v>
      </c>
      <c r="J522" s="57">
        <f t="shared" si="1097"/>
        <v>27117887.151197426</v>
      </c>
      <c r="K522" s="57">
        <f t="shared" si="1097"/>
        <v>27147035.709266312</v>
      </c>
      <c r="L522" s="57">
        <f t="shared" si="1097"/>
        <v>27195580.951679777</v>
      </c>
      <c r="M522" s="57">
        <f t="shared" si="1097"/>
        <v>27306448.483294398</v>
      </c>
      <c r="N522" s="57">
        <f t="shared" si="1097"/>
        <v>27335215.270134937</v>
      </c>
      <c r="O522" s="57">
        <f t="shared" si="1097"/>
        <v>27371739.750367463</v>
      </c>
      <c r="P522" s="57">
        <f t="shared" si="1097"/>
        <v>28240209.006941181</v>
      </c>
      <c r="R522" s="35"/>
      <c r="S522" s="35"/>
      <c r="T522" s="35"/>
      <c r="V522" s="57">
        <f t="shared" ref="V522:X522" si="1098">SUM(V517:V521)</f>
        <v>925181.14127012773</v>
      </c>
      <c r="W522" s="57">
        <f t="shared" si="1098"/>
        <v>939420.51050577336</v>
      </c>
      <c r="X522" s="57">
        <f t="shared" si="1098"/>
        <v>14239.369235645778</v>
      </c>
      <c r="Y522" s="58"/>
      <c r="Z522" s="57">
        <f>SUM(Z517:Z521)</f>
        <v>11146.296154971029</v>
      </c>
      <c r="AA522" s="57">
        <f>SUM(AA517:AA521)</f>
        <v>5395.7375761883222</v>
      </c>
      <c r="AB522" s="21"/>
      <c r="AC522" s="56">
        <f>SUM(AC517:AC521)</f>
        <v>28240209.006941181</v>
      </c>
      <c r="AD522" s="57">
        <f t="shared" ref="AD522:AO522" si="1099">SUM(AD517:AD521)</f>
        <v>28289537.404106475</v>
      </c>
      <c r="AE522" s="57">
        <f t="shared" si="1099"/>
        <v>28319324.620026279</v>
      </c>
      <c r="AF522" s="57">
        <f t="shared" si="1099"/>
        <v>28413183.970813714</v>
      </c>
      <c r="AG522" s="57">
        <f t="shared" si="1099"/>
        <v>28442074.699581262</v>
      </c>
      <c r="AH522" s="57">
        <f t="shared" si="1099"/>
        <v>28518764.238103237</v>
      </c>
      <c r="AI522" s="57">
        <f t="shared" si="1099"/>
        <v>29012170.949807264</v>
      </c>
      <c r="AJ522" s="57">
        <f t="shared" si="1099"/>
        <v>29169937.441354562</v>
      </c>
      <c r="AK522" s="57">
        <f t="shared" si="1099"/>
        <v>29240916.362196587</v>
      </c>
      <c r="AL522" s="57">
        <f t="shared" si="1099"/>
        <v>29361262.128087714</v>
      </c>
      <c r="AM522" s="57">
        <f t="shared" si="1099"/>
        <v>29411394.851514868</v>
      </c>
      <c r="AN522" s="57">
        <f t="shared" si="1099"/>
        <v>29469807.933322024</v>
      </c>
      <c r="AO522" s="57">
        <f t="shared" si="1099"/>
        <v>29718099.147854976</v>
      </c>
      <c r="AQ522" s="35"/>
      <c r="AR522" s="35"/>
      <c r="AS522" s="35"/>
      <c r="AU522" s="57">
        <f t="shared" ref="AU522:AW522" si="1100">SUM(AU517:AU521)</f>
        <v>979446.43909059302</v>
      </c>
      <c r="AV522" s="57">
        <f t="shared" si="1100"/>
        <v>999612.72299289983</v>
      </c>
      <c r="AW522" s="57">
        <f t="shared" si="1100"/>
        <v>20166.283902306877</v>
      </c>
      <c r="AX522" s="58"/>
      <c r="AY522" s="57">
        <f>SUM(AY517:AY521)</f>
        <v>16819.962315184541</v>
      </c>
      <c r="AZ522" s="57">
        <f>SUM(AZ517:AZ521)</f>
        <v>18573.724269772265</v>
      </c>
      <c r="BA522" s="1"/>
      <c r="BB522" s="56">
        <f>SUM(BB517:BB521)</f>
        <v>29718099.147854976</v>
      </c>
      <c r="BC522" s="57">
        <f t="shared" ref="BC522:BN522" si="1101">SUM(BC517:BC521)</f>
        <v>29743544.064690754</v>
      </c>
      <c r="BD522" s="57">
        <f t="shared" si="1101"/>
        <v>29770066.122737076</v>
      </c>
      <c r="BE522" s="57">
        <f t="shared" si="1101"/>
        <v>29964860.563746177</v>
      </c>
      <c r="BF522" s="57">
        <f t="shared" si="1101"/>
        <v>29999924.871248901</v>
      </c>
      <c r="BG522" s="57">
        <f t="shared" si="1101"/>
        <v>30054076.314683896</v>
      </c>
      <c r="BH522" s="57">
        <f t="shared" si="1101"/>
        <v>30542646.972648941</v>
      </c>
      <c r="BI522" s="57">
        <f t="shared" si="1101"/>
        <v>30727823.452237152</v>
      </c>
      <c r="BJ522" s="57">
        <f t="shared" si="1101"/>
        <v>30782138.576727513</v>
      </c>
      <c r="BK522" s="57">
        <f t="shared" si="1101"/>
        <v>30909459.405620448</v>
      </c>
      <c r="BL522" s="57">
        <f t="shared" si="1101"/>
        <v>31017175.230972592</v>
      </c>
      <c r="BM522" s="57">
        <f t="shared" si="1101"/>
        <v>31076985.414428655</v>
      </c>
      <c r="BN522" s="57">
        <f t="shared" si="1101"/>
        <v>31463511.178533129</v>
      </c>
      <c r="BP522" s="35"/>
      <c r="BQ522" s="35"/>
      <c r="BR522" s="35"/>
      <c r="BT522" s="57">
        <f t="shared" ref="BT522:BU522" si="1102">SUM(BT517:BT521)</f>
        <v>1031278.6345808638</v>
      </c>
      <c r="BU522" s="57">
        <f t="shared" si="1102"/>
        <v>1056096.5453600795</v>
      </c>
      <c r="BV522" s="57">
        <f>SUM(BV517:BV521)</f>
        <v>24817.910779215519</v>
      </c>
      <c r="BW522" s="58"/>
      <c r="BX522" s="57">
        <f>SUM(BX517:BX521)</f>
        <v>21359.252057922517</v>
      </c>
      <c r="BY522" s="57">
        <f>SUM(BY517:BY521)</f>
        <v>38487.419456269134</v>
      </c>
      <c r="BZ522" s="1"/>
    </row>
    <row r="523" spans="1:78" s="21" customFormat="1" x14ac:dyDescent="0.2">
      <c r="B523" s="44"/>
      <c r="C523" s="22"/>
      <c r="R523" s="30"/>
      <c r="S523" s="31"/>
      <c r="T523" s="31"/>
      <c r="AC523" s="24"/>
      <c r="AQ523" s="30"/>
      <c r="AR523" s="31"/>
      <c r="AS523" s="31"/>
      <c r="BA523" s="1"/>
      <c r="BB523" s="24"/>
      <c r="BP523" s="30"/>
      <c r="BQ523" s="31"/>
      <c r="BR523" s="31"/>
      <c r="BZ523" s="1"/>
    </row>
    <row r="524" spans="1:78" s="21" customFormat="1" x14ac:dyDescent="0.2">
      <c r="A524" s="21">
        <f t="shared" ref="A524:A544" si="1103">+A523+1</f>
        <v>1</v>
      </c>
      <c r="B524" s="21" t="s">
        <v>399</v>
      </c>
      <c r="C524" s="22"/>
      <c r="R524" s="30"/>
      <c r="S524" s="31"/>
      <c r="T524" s="31"/>
      <c r="AC524" s="24"/>
      <c r="AQ524" s="30"/>
      <c r="AR524" s="31"/>
      <c r="AS524" s="31"/>
      <c r="BA524" s="1"/>
      <c r="BB524" s="24"/>
      <c r="BP524" s="30"/>
      <c r="BQ524" s="31"/>
      <c r="BR524" s="31"/>
      <c r="BZ524" s="1"/>
    </row>
    <row r="525" spans="1:78" s="21" customFormat="1" x14ac:dyDescent="0.2">
      <c r="A525" s="21">
        <f t="shared" si="1103"/>
        <v>2</v>
      </c>
      <c r="B525" s="53" t="s">
        <v>400</v>
      </c>
      <c r="C525" s="22"/>
      <c r="D525" s="21">
        <f>+D413</f>
        <v>459779.67692664743</v>
      </c>
      <c r="E525" s="21">
        <f t="shared" ref="E525:P525" si="1104">+E413</f>
        <v>472059.03463528398</v>
      </c>
      <c r="F525" s="21">
        <f t="shared" si="1104"/>
        <v>486545.36516259832</v>
      </c>
      <c r="G525" s="21">
        <f t="shared" si="1104"/>
        <v>505129.27632988698</v>
      </c>
      <c r="H525" s="21">
        <f t="shared" si="1104"/>
        <v>518634.9952482722</v>
      </c>
      <c r="I525" s="21">
        <f t="shared" si="1104"/>
        <v>532193.92049033858</v>
      </c>
      <c r="J525" s="21">
        <f t="shared" si="1104"/>
        <v>545141.7685336289</v>
      </c>
      <c r="K525" s="21">
        <f t="shared" si="1104"/>
        <v>561460.47753867635</v>
      </c>
      <c r="L525" s="21">
        <f t="shared" si="1104"/>
        <v>578226.83977357415</v>
      </c>
      <c r="M525" s="21">
        <f t="shared" si="1104"/>
        <v>593067.46310409147</v>
      </c>
      <c r="N525" s="21">
        <f t="shared" si="1104"/>
        <v>609530.01888007799</v>
      </c>
      <c r="O525" s="21">
        <f t="shared" si="1104"/>
        <v>626897.88973554922</v>
      </c>
      <c r="P525" s="21">
        <f t="shared" si="1104"/>
        <v>646171.35892664746</v>
      </c>
      <c r="R525" s="30"/>
      <c r="S525" s="31"/>
      <c r="T525" s="31"/>
      <c r="AC525" s="24">
        <f>+AC413</f>
        <v>646171.35892664746</v>
      </c>
      <c r="AD525" s="21">
        <f t="shared" ref="AD525:AO525" si="1105">+AD413</f>
        <v>658566.22362859384</v>
      </c>
      <c r="AE525" s="21">
        <f t="shared" si="1105"/>
        <v>673190.5356037938</v>
      </c>
      <c r="AF525" s="21">
        <f t="shared" si="1105"/>
        <v>691954.15546145407</v>
      </c>
      <c r="AG525" s="21">
        <f t="shared" si="1105"/>
        <v>705587.86988187418</v>
      </c>
      <c r="AH525" s="21">
        <f t="shared" si="1105"/>
        <v>719275.33244647051</v>
      </c>
      <c r="AI525" s="21">
        <f t="shared" si="1105"/>
        <v>732345.49497772253</v>
      </c>
      <c r="AJ525" s="21">
        <f t="shared" si="1105"/>
        <v>748820.84524672409</v>
      </c>
      <c r="AK525" s="21">
        <f t="shared" si="1105"/>
        <v>765748.40737089945</v>
      </c>
      <c r="AL525" s="21">
        <f t="shared" si="1105"/>
        <v>780730.62004942901</v>
      </c>
      <c r="AM525" s="21">
        <f t="shared" si="1105"/>
        <v>797351.28193646343</v>
      </c>
      <c r="AN525" s="21">
        <f t="shared" si="1105"/>
        <v>814886.47807526134</v>
      </c>
      <c r="AO525" s="21">
        <f t="shared" si="1105"/>
        <v>834346.67792664736</v>
      </c>
      <c r="AQ525" s="30"/>
      <c r="AR525" s="31"/>
      <c r="AS525" s="31"/>
      <c r="BA525" s="1"/>
      <c r="BB525" s="24">
        <f>+BB413</f>
        <v>834346.67792664736</v>
      </c>
      <c r="BC525" s="21">
        <f t="shared" ref="BC525:BN525" si="1106">+BC413</f>
        <v>846456.45760246366</v>
      </c>
      <c r="BD525" s="21">
        <f t="shared" si="1106"/>
        <v>860922.46425165748</v>
      </c>
      <c r="BE525" s="21">
        <f t="shared" si="1106"/>
        <v>879763.1645752762</v>
      </c>
      <c r="BF525" s="21">
        <f t="shared" si="1106"/>
        <v>893182.2423706972</v>
      </c>
      <c r="BG525" s="21">
        <f t="shared" si="1106"/>
        <v>906658.12475109147</v>
      </c>
      <c r="BH525" s="21">
        <f t="shared" si="1106"/>
        <v>919481.60372787889</v>
      </c>
      <c r="BI525" s="21">
        <f t="shared" si="1106"/>
        <v>935903.90977420728</v>
      </c>
      <c r="BJ525" s="21">
        <f t="shared" si="1106"/>
        <v>952804.14314522478</v>
      </c>
      <c r="BK525" s="21">
        <f t="shared" si="1106"/>
        <v>967648.40287135518</v>
      </c>
      <c r="BL525" s="21">
        <f t="shared" si="1106"/>
        <v>984224.28382302495</v>
      </c>
      <c r="BM525" s="21">
        <f t="shared" si="1106"/>
        <v>1001766.7049113174</v>
      </c>
      <c r="BN525" s="21">
        <f t="shared" si="1106"/>
        <v>1021343.5969266474</v>
      </c>
      <c r="BP525" s="30"/>
      <c r="BQ525" s="31"/>
      <c r="BR525" s="31"/>
      <c r="BZ525" s="1"/>
    </row>
    <row r="526" spans="1:78" s="21" customFormat="1" x14ac:dyDescent="0.2">
      <c r="A526" s="21">
        <f t="shared" si="1103"/>
        <v>3</v>
      </c>
      <c r="B526" s="53" t="s">
        <v>401</v>
      </c>
      <c r="C526" s="22"/>
      <c r="D526" s="21">
        <f>+D506</f>
        <v>799252.2117860266</v>
      </c>
      <c r="E526" s="21">
        <f t="shared" ref="E526:P526" si="1107">+E506</f>
        <v>801407.50896006485</v>
      </c>
      <c r="F526" s="21">
        <f t="shared" si="1107"/>
        <v>803518.25102701818</v>
      </c>
      <c r="G526" s="21">
        <f t="shared" si="1107"/>
        <v>810613.46028671553</v>
      </c>
      <c r="H526" s="21">
        <f t="shared" si="1107"/>
        <v>817719.62164370599</v>
      </c>
      <c r="I526" s="21">
        <f t="shared" si="1107"/>
        <v>824873.39767948817</v>
      </c>
      <c r="J526" s="21">
        <f t="shared" si="1107"/>
        <v>832017.56309531489</v>
      </c>
      <c r="K526" s="21">
        <f t="shared" si="1107"/>
        <v>839200.25311349123</v>
      </c>
      <c r="L526" s="21">
        <f t="shared" si="1107"/>
        <v>846428.38215623703</v>
      </c>
      <c r="M526" s="21">
        <f t="shared" si="1107"/>
        <v>949330.87065376458</v>
      </c>
      <c r="N526" s="21">
        <f t="shared" si="1107"/>
        <v>956404.05862558237</v>
      </c>
      <c r="O526" s="21">
        <f t="shared" si="1107"/>
        <v>959951.83140796877</v>
      </c>
      <c r="P526" s="21">
        <f t="shared" si="1107"/>
        <v>1566710.5424249263</v>
      </c>
      <c r="R526" s="30"/>
      <c r="S526" s="31"/>
      <c r="T526" s="31"/>
      <c r="AC526" s="24">
        <f>+AC506</f>
        <v>1566710.5424249263</v>
      </c>
      <c r="AD526" s="21">
        <f t="shared" ref="AD526:AO526" si="1108">+AD506</f>
        <v>1568858.1538892204</v>
      </c>
      <c r="AE526" s="21">
        <f t="shared" si="1108"/>
        <v>1570961.5483646088</v>
      </c>
      <c r="AF526" s="21">
        <f t="shared" si="1108"/>
        <v>1577873.1514715864</v>
      </c>
      <c r="AG526" s="21">
        <f t="shared" si="1108"/>
        <v>1584795.2531392733</v>
      </c>
      <c r="AH526" s="21">
        <f t="shared" si="1108"/>
        <v>1591764.3849581748</v>
      </c>
      <c r="AI526" s="21">
        <f t="shared" si="1108"/>
        <v>1598721.0623973683</v>
      </c>
      <c r="AJ526" s="21">
        <f t="shared" si="1108"/>
        <v>1605718.1913308436</v>
      </c>
      <c r="AK526" s="21">
        <f t="shared" si="1108"/>
        <v>1612762.2187941498</v>
      </c>
      <c r="AL526" s="21">
        <f t="shared" si="1108"/>
        <v>1619752.7730193841</v>
      </c>
      <c r="AM526" s="21">
        <f t="shared" si="1108"/>
        <v>1626647.408224134</v>
      </c>
      <c r="AN526" s="21">
        <f t="shared" si="1108"/>
        <v>1630148.8258486129</v>
      </c>
      <c r="AO526" s="21">
        <f t="shared" si="1108"/>
        <v>1805215.8218981265</v>
      </c>
      <c r="AQ526" s="30"/>
      <c r="AR526" s="31"/>
      <c r="AS526" s="31"/>
      <c r="BA526" s="1"/>
      <c r="BB526" s="24">
        <f>+BB506</f>
        <v>1805215.8218981265</v>
      </c>
      <c r="BC526" s="21">
        <f t="shared" ref="BC526:BN526" si="1109">+BC506</f>
        <v>1806910.3893752703</v>
      </c>
      <c r="BD526" s="21">
        <f t="shared" si="1109"/>
        <v>1808789.6084031831</v>
      </c>
      <c r="BE526" s="21">
        <f t="shared" si="1109"/>
        <v>1815636.3466827678</v>
      </c>
      <c r="BF526" s="21">
        <f t="shared" si="1109"/>
        <v>1821999.7315142599</v>
      </c>
      <c r="BG526" s="21">
        <f t="shared" si="1109"/>
        <v>1828405.4678932526</v>
      </c>
      <c r="BH526" s="21">
        <f t="shared" si="1109"/>
        <v>1834753.5941325538</v>
      </c>
      <c r="BI526" s="21">
        <f t="shared" si="1109"/>
        <v>1841427.1668504204</v>
      </c>
      <c r="BJ526" s="21">
        <f t="shared" si="1109"/>
        <v>1848162.55847095</v>
      </c>
      <c r="BK526" s="21">
        <f t="shared" si="1109"/>
        <v>1854650.6889040542</v>
      </c>
      <c r="BL526" s="21">
        <f t="shared" si="1109"/>
        <v>1861207.7511755459</v>
      </c>
      <c r="BM526" s="21">
        <f t="shared" si="1109"/>
        <v>1864564.4024643321</v>
      </c>
      <c r="BN526" s="21">
        <f t="shared" si="1109"/>
        <v>1868202.4567923262</v>
      </c>
      <c r="BP526" s="30"/>
      <c r="BQ526" s="31"/>
      <c r="BR526" s="31"/>
      <c r="BZ526" s="1"/>
    </row>
    <row r="527" spans="1:78" s="21" customFormat="1" x14ac:dyDescent="0.2">
      <c r="A527" s="21">
        <f t="shared" si="1103"/>
        <v>4</v>
      </c>
      <c r="B527" s="54"/>
      <c r="C527" s="22"/>
      <c r="D527" s="24"/>
      <c r="R527" s="31"/>
      <c r="S527" s="31"/>
      <c r="T527" s="31"/>
      <c r="V527" s="59"/>
      <c r="X527" s="31"/>
      <c r="AC527" s="24"/>
      <c r="AQ527" s="31"/>
      <c r="AR527" s="31"/>
      <c r="AS527" s="31"/>
      <c r="AU527" s="59"/>
      <c r="AW527" s="31"/>
      <c r="BA527" s="1"/>
      <c r="BB527" s="24"/>
      <c r="BP527" s="31"/>
      <c r="BQ527" s="31"/>
      <c r="BR527" s="31"/>
      <c r="BT527" s="59"/>
      <c r="BV527" s="31"/>
      <c r="BZ527" s="1"/>
    </row>
    <row r="528" spans="1:78" s="21" customFormat="1" x14ac:dyDescent="0.2">
      <c r="A528" s="21">
        <f t="shared" si="1103"/>
        <v>5</v>
      </c>
      <c r="B528" s="1" t="s">
        <v>402</v>
      </c>
      <c r="C528" s="22"/>
      <c r="D528" s="24"/>
      <c r="R528" s="31"/>
      <c r="S528" s="31"/>
      <c r="T528" s="31"/>
      <c r="AC528" s="24"/>
      <c r="AQ528" s="31"/>
      <c r="AR528" s="31"/>
      <c r="AS528" s="31"/>
      <c r="BA528" s="1"/>
      <c r="BB528" s="24"/>
      <c r="BP528" s="31"/>
      <c r="BQ528" s="31"/>
      <c r="BR528" s="31"/>
      <c r="BZ528" s="1"/>
    </row>
    <row r="529" spans="1:78" s="21" customFormat="1" x14ac:dyDescent="0.2">
      <c r="A529" s="21">
        <f t="shared" si="1103"/>
        <v>6</v>
      </c>
      <c r="B529" s="53" t="s">
        <v>403</v>
      </c>
      <c r="C529" s="22"/>
      <c r="D529" s="21">
        <v>17450.73999999998</v>
      </c>
      <c r="E529" s="21">
        <v>17450.729999999981</v>
      </c>
      <c r="F529" s="21">
        <v>17450.719999999983</v>
      </c>
      <c r="G529" s="21">
        <v>17450.709999999981</v>
      </c>
      <c r="H529" s="21">
        <v>17450.699999999983</v>
      </c>
      <c r="I529" s="21">
        <v>17450.689999999981</v>
      </c>
      <c r="J529" s="21">
        <v>17450.679999999982</v>
      </c>
      <c r="K529" s="21">
        <v>17450.66999999998</v>
      </c>
      <c r="L529" s="21">
        <v>17450.659999999982</v>
      </c>
      <c r="M529" s="21">
        <v>17450.64999999998</v>
      </c>
      <c r="N529" s="21">
        <v>17450.639999999981</v>
      </c>
      <c r="O529" s="21">
        <v>17450.629999999983</v>
      </c>
      <c r="P529" s="21">
        <v>17450.619999999981</v>
      </c>
      <c r="R529" s="30"/>
      <c r="S529" s="31"/>
      <c r="T529" s="31"/>
      <c r="AC529" s="24">
        <v>17450.619999999981</v>
      </c>
      <c r="AD529" s="21">
        <v>17450.609999999982</v>
      </c>
      <c r="AE529" s="21">
        <v>17450.59999999998</v>
      </c>
      <c r="AF529" s="21">
        <v>17450.589999999982</v>
      </c>
      <c r="AG529" s="21">
        <v>17450.57999999998</v>
      </c>
      <c r="AH529" s="21">
        <v>17450.569999999982</v>
      </c>
      <c r="AI529" s="21">
        <v>17450.559999999983</v>
      </c>
      <c r="AJ529" s="21">
        <v>17450.549999999981</v>
      </c>
      <c r="AK529" s="21">
        <v>17450.539999999983</v>
      </c>
      <c r="AL529" s="21">
        <v>17450.52999999997</v>
      </c>
      <c r="AM529" s="21">
        <v>17450.519999999971</v>
      </c>
      <c r="AN529" s="21">
        <v>17450.509999999969</v>
      </c>
      <c r="AO529" s="21">
        <v>17450.499999999971</v>
      </c>
      <c r="AQ529" s="30"/>
      <c r="AR529" s="31"/>
      <c r="AS529" s="31"/>
      <c r="BA529" s="1"/>
      <c r="BB529" s="24">
        <v>17450.499999999971</v>
      </c>
      <c r="BC529" s="21">
        <v>17450.489999999969</v>
      </c>
      <c r="BD529" s="21">
        <v>17450.47999999997</v>
      </c>
      <c r="BE529" s="21">
        <v>17450.469999999968</v>
      </c>
      <c r="BF529" s="21">
        <v>17450.45999999997</v>
      </c>
      <c r="BG529" s="21">
        <v>17450.449999999972</v>
      </c>
      <c r="BH529" s="21">
        <v>17450.43999999997</v>
      </c>
      <c r="BI529" s="21">
        <v>17450.429999999971</v>
      </c>
      <c r="BJ529" s="21">
        <v>17450.419999999969</v>
      </c>
      <c r="BK529" s="21">
        <v>17450.409999999971</v>
      </c>
      <c r="BL529" s="21">
        <v>17450.399999999969</v>
      </c>
      <c r="BM529" s="21">
        <v>17450.38999999997</v>
      </c>
      <c r="BN529" s="21">
        <v>17450.379999999972</v>
      </c>
      <c r="BP529" s="30"/>
      <c r="BQ529" s="31"/>
      <c r="BR529" s="31"/>
      <c r="BZ529" s="1"/>
    </row>
    <row r="530" spans="1:78" s="21" customFormat="1" x14ac:dyDescent="0.2">
      <c r="A530" s="21">
        <f t="shared" si="1103"/>
        <v>7</v>
      </c>
      <c r="B530" s="53" t="s">
        <v>404</v>
      </c>
      <c r="C530" s="22"/>
      <c r="D530" s="21">
        <v>93173.16956714273</v>
      </c>
      <c r="E530" s="21">
        <v>92645.533852857028</v>
      </c>
      <c r="F530" s="21">
        <v>92117.898138571327</v>
      </c>
      <c r="G530" s="21">
        <v>91590.262424285625</v>
      </c>
      <c r="H530" s="21">
        <v>91062.626709999924</v>
      </c>
      <c r="I530" s="21">
        <v>90534.990995714223</v>
      </c>
      <c r="J530" s="21">
        <v>90007.355281428521</v>
      </c>
      <c r="K530" s="21">
        <v>89479.71956714282</v>
      </c>
      <c r="L530" s="21">
        <v>88952.083852857017</v>
      </c>
      <c r="M530" s="21">
        <v>88424.448138571359</v>
      </c>
      <c r="N530" s="21">
        <v>87896.812424285657</v>
      </c>
      <c r="O530" s="21">
        <v>87369.176709999942</v>
      </c>
      <c r="P530" s="21">
        <v>94448.772995714244</v>
      </c>
      <c r="R530" s="30"/>
      <c r="S530" s="31"/>
      <c r="T530" s="31"/>
      <c r="AC530" s="24">
        <v>94448.772995714244</v>
      </c>
      <c r="AD530" s="21">
        <v>93921.137281428542</v>
      </c>
      <c r="AE530" s="21">
        <v>93393.501567142841</v>
      </c>
      <c r="AF530" s="21">
        <v>92865.86585285714</v>
      </c>
      <c r="AG530" s="21">
        <v>92338.230138571351</v>
      </c>
      <c r="AH530" s="21">
        <v>91810.594424285649</v>
      </c>
      <c r="AI530" s="21">
        <v>91282.958709999948</v>
      </c>
      <c r="AJ530" s="21">
        <v>90755.322995714247</v>
      </c>
      <c r="AK530" s="21">
        <v>90227.687281428545</v>
      </c>
      <c r="AL530" s="21">
        <v>89700.051567142844</v>
      </c>
      <c r="AM530" s="21">
        <v>89172.415852857142</v>
      </c>
      <c r="AN530" s="21">
        <v>88644.780138571441</v>
      </c>
      <c r="AO530" s="21">
        <v>96167.144424285652</v>
      </c>
      <c r="AQ530" s="30"/>
      <c r="AR530" s="31"/>
      <c r="AS530" s="31"/>
      <c r="BA530" s="1"/>
      <c r="BB530" s="24">
        <v>96167.144424285652</v>
      </c>
      <c r="BC530" s="21">
        <v>95639.508709999951</v>
      </c>
      <c r="BD530" s="21">
        <v>95111.87299571425</v>
      </c>
      <c r="BE530" s="21">
        <v>94584.237281428548</v>
      </c>
      <c r="BF530" s="21">
        <v>94056.601567142847</v>
      </c>
      <c r="BG530" s="21">
        <v>93528.965852857145</v>
      </c>
      <c r="BH530" s="21">
        <v>93001.330138571444</v>
      </c>
      <c r="BI530" s="21">
        <v>92473.694424285743</v>
      </c>
      <c r="BJ530" s="21">
        <v>91946.058709999954</v>
      </c>
      <c r="BK530" s="21">
        <v>91418.422995714252</v>
      </c>
      <c r="BL530" s="21">
        <v>90890.787281428551</v>
      </c>
      <c r="BM530" s="21">
        <v>90363.15156714285</v>
      </c>
      <c r="BN530" s="21">
        <v>97885.515852857046</v>
      </c>
      <c r="BP530" s="30"/>
      <c r="BQ530" s="31"/>
      <c r="BR530" s="31"/>
      <c r="BZ530" s="1"/>
    </row>
    <row r="531" spans="1:78" s="21" customFormat="1" x14ac:dyDescent="0.2">
      <c r="A531" s="21">
        <f t="shared" si="1103"/>
        <v>8</v>
      </c>
      <c r="B531" s="53" t="s">
        <v>405</v>
      </c>
      <c r="C531" s="22"/>
      <c r="D531" s="21">
        <v>22342.69121355853</v>
      </c>
      <c r="E531" s="21">
        <v>22412.906021078546</v>
      </c>
      <c r="F531" s="21">
        <v>22483.120828598567</v>
      </c>
      <c r="G531" s="21">
        <v>22553.335636118594</v>
      </c>
      <c r="H531" s="21">
        <v>22623.550443638615</v>
      </c>
      <c r="I531" s="21">
        <v>22693.765251158642</v>
      </c>
      <c r="J531" s="21">
        <v>22763.980058678666</v>
      </c>
      <c r="K531" s="21">
        <v>22834.194866198686</v>
      </c>
      <c r="L531" s="21">
        <v>22904.409673718714</v>
      </c>
      <c r="M531" s="21">
        <v>22974.62448123873</v>
      </c>
      <c r="N531" s="21">
        <v>23044.839288758751</v>
      </c>
      <c r="O531" s="21">
        <v>23115.054096278785</v>
      </c>
      <c r="P531" s="21">
        <v>23185.268903376123</v>
      </c>
      <c r="R531" s="30"/>
      <c r="S531" s="31"/>
      <c r="T531" s="31"/>
      <c r="AC531" s="24">
        <v>23185.268903376123</v>
      </c>
      <c r="AD531" s="21">
        <v>23249.523438630087</v>
      </c>
      <c r="AE531" s="21">
        <v>23313.777973884047</v>
      </c>
      <c r="AF531" s="21">
        <v>23378.032509138007</v>
      </c>
      <c r="AG531" s="21">
        <v>23442.287044391967</v>
      </c>
      <c r="AH531" s="21">
        <v>23506.541579645924</v>
      </c>
      <c r="AI531" s="21">
        <v>23570.796114899887</v>
      </c>
      <c r="AJ531" s="21">
        <v>23635.050650153844</v>
      </c>
      <c r="AK531" s="21">
        <v>23699.305185407808</v>
      </c>
      <c r="AL531" s="21">
        <v>23763.559720661764</v>
      </c>
      <c r="AM531" s="21">
        <v>23827.814255915724</v>
      </c>
      <c r="AN531" s="21">
        <v>23892.068791169688</v>
      </c>
      <c r="AO531" s="21">
        <v>23956.323326631002</v>
      </c>
      <c r="AQ531" s="30"/>
      <c r="AR531" s="31"/>
      <c r="AS531" s="31"/>
      <c r="BA531" s="1"/>
      <c r="BB531" s="24">
        <v>23956.323326631002</v>
      </c>
      <c r="BC531" s="21">
        <v>24018.908985790018</v>
      </c>
      <c r="BD531" s="21">
        <v>24081.494644949027</v>
      </c>
      <c r="BE531" s="21">
        <v>24144.080304108047</v>
      </c>
      <c r="BF531" s="21">
        <v>24206.665963267056</v>
      </c>
      <c r="BG531" s="21">
        <v>24269.251622426062</v>
      </c>
      <c r="BH531" s="21">
        <v>24331.837281585082</v>
      </c>
      <c r="BI531" s="21">
        <v>24394.422940744087</v>
      </c>
      <c r="BJ531" s="21">
        <v>24457.008599903103</v>
      </c>
      <c r="BK531" s="21">
        <v>24519.594259062113</v>
      </c>
      <c r="BL531" s="21">
        <v>24582.179918221133</v>
      </c>
      <c r="BM531" s="21">
        <v>24644.765577380138</v>
      </c>
      <c r="BN531" s="21">
        <v>24707.351236120441</v>
      </c>
      <c r="BP531" s="30"/>
      <c r="BQ531" s="31"/>
      <c r="BR531" s="31"/>
      <c r="BZ531" s="1"/>
    </row>
    <row r="532" spans="1:78" s="21" customFormat="1" x14ac:dyDescent="0.2">
      <c r="A532" s="21">
        <f t="shared" si="1103"/>
        <v>9</v>
      </c>
      <c r="B532" s="53" t="s">
        <v>406</v>
      </c>
      <c r="C532" s="22"/>
      <c r="D532" s="21">
        <v>12012.958253302169</v>
      </c>
      <c r="E532" s="21">
        <v>12054.603318038629</v>
      </c>
      <c r="F532" s="21">
        <v>12096.24838277508</v>
      </c>
      <c r="G532" s="21">
        <v>12137.893447511538</v>
      </c>
      <c r="H532" s="21">
        <v>12179.538512248</v>
      </c>
      <c r="I532" s="21">
        <v>12221.183576984451</v>
      </c>
      <c r="J532" s="21">
        <v>12262.828641720909</v>
      </c>
      <c r="K532" s="21">
        <v>12304.473706457369</v>
      </c>
      <c r="L532" s="21">
        <v>12346.118771193818</v>
      </c>
      <c r="M532" s="21">
        <v>12387.76383593028</v>
      </c>
      <c r="N532" s="21">
        <v>12429.40890066674</v>
      </c>
      <c r="O532" s="21">
        <v>12471.053965403189</v>
      </c>
      <c r="P532" s="21">
        <v>12512.69902995801</v>
      </c>
      <c r="R532" s="30"/>
      <c r="S532" s="31"/>
      <c r="T532" s="31"/>
      <c r="AC532" s="24">
        <v>12512.69902995801</v>
      </c>
      <c r="AD532" s="21">
        <v>12551.78276895489</v>
      </c>
      <c r="AE532" s="21">
        <v>12590.86650795176</v>
      </c>
      <c r="AF532" s="21">
        <v>12629.95024694864</v>
      </c>
      <c r="AG532" s="21">
        <v>12669.03398594552</v>
      </c>
      <c r="AH532" s="21">
        <v>12708.1177249424</v>
      </c>
      <c r="AI532" s="21">
        <v>12747.201463939269</v>
      </c>
      <c r="AJ532" s="21">
        <v>12786.285202936149</v>
      </c>
      <c r="AK532" s="21">
        <v>12825.368941933028</v>
      </c>
      <c r="AL532" s="21">
        <v>12864.45268092991</v>
      </c>
      <c r="AM532" s="21">
        <v>12903.536419926779</v>
      </c>
      <c r="AN532" s="21">
        <v>12942.620158923659</v>
      </c>
      <c r="AO532" s="21">
        <v>12981.703898009651</v>
      </c>
      <c r="AQ532" s="30"/>
      <c r="AR532" s="31"/>
      <c r="AS532" s="31"/>
      <c r="BA532" s="1"/>
      <c r="BB532" s="24">
        <v>12981.703898009651</v>
      </c>
      <c r="BC532" s="21">
        <v>13020.07046585941</v>
      </c>
      <c r="BD532" s="21">
        <v>13058.43703370918</v>
      </c>
      <c r="BE532" s="21">
        <v>13096.803601558939</v>
      </c>
      <c r="BF532" s="21">
        <v>13135.17016940871</v>
      </c>
      <c r="BG532" s="21">
        <v>13173.53673725847</v>
      </c>
      <c r="BH532" s="21">
        <v>13211.903305108241</v>
      </c>
      <c r="BI532" s="21">
        <v>13250.269872957999</v>
      </c>
      <c r="BJ532" s="21">
        <v>13288.63644080777</v>
      </c>
      <c r="BK532" s="21">
        <v>13327.00300865753</v>
      </c>
      <c r="BL532" s="21">
        <v>13365.369576507301</v>
      </c>
      <c r="BM532" s="21">
        <v>13403.736144357059</v>
      </c>
      <c r="BN532" s="21">
        <v>13442.10271202689</v>
      </c>
      <c r="BP532" s="30"/>
      <c r="BQ532" s="31"/>
      <c r="BR532" s="31"/>
      <c r="BZ532" s="1"/>
    </row>
    <row r="533" spans="1:78" s="21" customFormat="1" x14ac:dyDescent="0.2">
      <c r="A533" s="21">
        <f t="shared" si="1103"/>
        <v>10</v>
      </c>
      <c r="B533" s="53" t="s">
        <v>407</v>
      </c>
      <c r="C533" s="22"/>
      <c r="D533" s="21">
        <v>22907.468477063601</v>
      </c>
      <c r="E533" s="21">
        <v>22984.291167157447</v>
      </c>
      <c r="F533" s="21">
        <v>23061.11385725129</v>
      </c>
      <c r="G533" s="21">
        <v>23137.93654734514</v>
      </c>
      <c r="H533" s="21">
        <v>23214.759237438993</v>
      </c>
      <c r="I533" s="21">
        <v>23291.581927532829</v>
      </c>
      <c r="J533" s="21">
        <v>23368.404617626682</v>
      </c>
      <c r="K533" s="21">
        <v>23445.227307720532</v>
      </c>
      <c r="L533" s="21">
        <v>23522.049997814378</v>
      </c>
      <c r="M533" s="21">
        <v>23598.872687908221</v>
      </c>
      <c r="N533" s="21">
        <v>23675.69537800207</v>
      </c>
      <c r="O533" s="21">
        <v>23752.51806809592</v>
      </c>
      <c r="P533" s="21">
        <v>23829.340757797039</v>
      </c>
      <c r="R533" s="30"/>
      <c r="S533" s="31"/>
      <c r="T533" s="31"/>
      <c r="AC533" s="24">
        <v>23829.340757797039</v>
      </c>
      <c r="AD533" s="21">
        <v>23900.625602688338</v>
      </c>
      <c r="AE533" s="21">
        <v>23971.910447579641</v>
      </c>
      <c r="AF533" s="21">
        <v>24043.19529247094</v>
      </c>
      <c r="AG533" s="21">
        <v>24114.480137362243</v>
      </c>
      <c r="AH533" s="21">
        <v>24185.764982253539</v>
      </c>
      <c r="AI533" s="21">
        <v>24257.049827144838</v>
      </c>
      <c r="AJ533" s="21">
        <v>24328.334672036141</v>
      </c>
      <c r="AK533" s="21">
        <v>24399.61951692744</v>
      </c>
      <c r="AL533" s="21">
        <v>24470.904361818739</v>
      </c>
      <c r="AM533" s="21">
        <v>24542.189206710042</v>
      </c>
      <c r="AN533" s="21">
        <v>24613.474051601341</v>
      </c>
      <c r="AO533" s="21">
        <v>24684.758896685311</v>
      </c>
      <c r="AQ533" s="30"/>
      <c r="AR533" s="31"/>
      <c r="AS533" s="31"/>
      <c r="BA533" s="1"/>
      <c r="BB533" s="24">
        <v>24684.758896685311</v>
      </c>
      <c r="BC533" s="21">
        <v>24754.49314504955</v>
      </c>
      <c r="BD533" s="21">
        <v>24824.227393413799</v>
      </c>
      <c r="BE533" s="21">
        <v>24893.961641778053</v>
      </c>
      <c r="BF533" s="21">
        <v>24963.695890142291</v>
      </c>
      <c r="BG533" s="21">
        <v>25033.430138506541</v>
      </c>
      <c r="BH533" s="21">
        <v>25103.164386870791</v>
      </c>
      <c r="BI533" s="21">
        <v>25172.898635235029</v>
      </c>
      <c r="BJ533" s="21">
        <v>25242.632883599283</v>
      </c>
      <c r="BK533" s="21">
        <v>25312.367131963529</v>
      </c>
      <c r="BL533" s="21">
        <v>25382.101380327778</v>
      </c>
      <c r="BM533" s="21">
        <v>25451.835628692021</v>
      </c>
      <c r="BN533" s="21">
        <v>25521.569876667239</v>
      </c>
      <c r="BP533" s="30"/>
      <c r="BQ533" s="31"/>
      <c r="BR533" s="31"/>
      <c r="BZ533" s="1"/>
    </row>
    <row r="534" spans="1:78" s="21" customFormat="1" x14ac:dyDescent="0.2">
      <c r="A534" s="21">
        <f t="shared" si="1103"/>
        <v>11</v>
      </c>
      <c r="B534" s="53" t="s">
        <v>408</v>
      </c>
      <c r="C534" s="22"/>
      <c r="D534" s="21">
        <v>21123.42958843437</v>
      </c>
      <c r="E534" s="21">
        <v>21204.564170920872</v>
      </c>
      <c r="F534" s="21">
        <v>21285.698753407371</v>
      </c>
      <c r="G534" s="21">
        <v>21366.833335893869</v>
      </c>
      <c r="H534" s="21">
        <v>21447.967918380367</v>
      </c>
      <c r="I534" s="21">
        <v>21529.102500866873</v>
      </c>
      <c r="J534" s="21">
        <v>21610.237083353371</v>
      </c>
      <c r="K534" s="21">
        <v>21691.37166583987</v>
      </c>
      <c r="L534" s="21">
        <v>21772.506248326361</v>
      </c>
      <c r="M534" s="21">
        <v>21853.640830812859</v>
      </c>
      <c r="N534" s="21">
        <v>21934.775413299358</v>
      </c>
      <c r="O534" s="21">
        <v>22015.90999578586</v>
      </c>
      <c r="P534" s="21">
        <v>22097.044577893397</v>
      </c>
      <c r="R534" s="30"/>
      <c r="S534" s="31"/>
      <c r="T534" s="31"/>
      <c r="AC534" s="24">
        <v>22097.044577893397</v>
      </c>
      <c r="AD534" s="21">
        <v>22172.835409804138</v>
      </c>
      <c r="AE534" s="21">
        <v>22248.62624171489</v>
      </c>
      <c r="AF534" s="21">
        <v>22324.417073625631</v>
      </c>
      <c r="AG534" s="21">
        <v>22400.207905536368</v>
      </c>
      <c r="AH534" s="21">
        <v>22475.998737447109</v>
      </c>
      <c r="AI534" s="21">
        <v>22551.78956935785</v>
      </c>
      <c r="AJ534" s="21">
        <v>22627.580401268591</v>
      </c>
      <c r="AK534" s="21">
        <v>22703.371233179332</v>
      </c>
      <c r="AL534" s="21">
        <v>22779.162065090066</v>
      </c>
      <c r="AM534" s="21">
        <v>22854.95289700081</v>
      </c>
      <c r="AN534" s="21">
        <v>22930.743728911548</v>
      </c>
      <c r="AO534" s="21">
        <v>23006.5345610082</v>
      </c>
      <c r="AQ534" s="30"/>
      <c r="AR534" s="31"/>
      <c r="AS534" s="31"/>
      <c r="BA534" s="1"/>
      <c r="BB534" s="24">
        <v>23006.5345610082</v>
      </c>
      <c r="BC534" s="21">
        <v>23080.829142882849</v>
      </c>
      <c r="BD534" s="21">
        <v>23155.12372475749</v>
      </c>
      <c r="BE534" s="21">
        <v>23229.418306632138</v>
      </c>
      <c r="BF534" s="21">
        <v>23303.71288850678</v>
      </c>
      <c r="BG534" s="21">
        <v>23378.007470381421</v>
      </c>
      <c r="BH534" s="21">
        <v>23452.302052256069</v>
      </c>
      <c r="BI534" s="21">
        <v>23526.59663413071</v>
      </c>
      <c r="BJ534" s="21">
        <v>23600.891216005351</v>
      </c>
      <c r="BK534" s="21">
        <v>23675.18579788</v>
      </c>
      <c r="BL534" s="21">
        <v>23749.480379754641</v>
      </c>
      <c r="BM534" s="21">
        <v>23823.774961629279</v>
      </c>
      <c r="BN534" s="21">
        <v>23898.069543128528</v>
      </c>
      <c r="BP534" s="30"/>
      <c r="BQ534" s="31"/>
      <c r="BR534" s="31"/>
      <c r="BZ534" s="1"/>
    </row>
    <row r="535" spans="1:78" s="21" customFormat="1" x14ac:dyDescent="0.2">
      <c r="A535" s="21">
        <f t="shared" si="1103"/>
        <v>12</v>
      </c>
      <c r="B535" s="53" t="s">
        <v>409</v>
      </c>
      <c r="C535" s="22"/>
      <c r="D535" s="21">
        <v>8272.5375866666473</v>
      </c>
      <c r="E535" s="21">
        <v>8379.1281143880169</v>
      </c>
      <c r="F535" s="21">
        <v>8485.7186421093738</v>
      </c>
      <c r="G535" s="21">
        <v>8592.3091698307326</v>
      </c>
      <c r="H535" s="21">
        <v>8698.8996975520895</v>
      </c>
      <c r="I535" s="21">
        <v>8805.4902252734464</v>
      </c>
      <c r="J535" s="21">
        <v>8912.0807529948052</v>
      </c>
      <c r="K535" s="21">
        <v>9018.6712807161621</v>
      </c>
      <c r="L535" s="21">
        <v>9125.2618084375208</v>
      </c>
      <c r="M535" s="21">
        <v>9231.8523361588777</v>
      </c>
      <c r="N535" s="21">
        <v>9338.4428638802365</v>
      </c>
      <c r="O535" s="21">
        <v>9445.0333916016043</v>
      </c>
      <c r="P535" s="21">
        <v>9551.6239199999818</v>
      </c>
      <c r="R535" s="30"/>
      <c r="S535" s="31"/>
      <c r="T535" s="31"/>
      <c r="AC535" s="24">
        <v>9551.6239199999818</v>
      </c>
      <c r="AD535" s="21">
        <v>9661.8264477407392</v>
      </c>
      <c r="AE535" s="21">
        <v>9772.0289754814876</v>
      </c>
      <c r="AF535" s="21">
        <v>9882.2315032222341</v>
      </c>
      <c r="AG535" s="21">
        <v>9992.4340309629933</v>
      </c>
      <c r="AH535" s="21">
        <v>10102.636558703742</v>
      </c>
      <c r="AI535" s="21">
        <v>10212.839086444499</v>
      </c>
      <c r="AJ535" s="21">
        <v>10323.041614185246</v>
      </c>
      <c r="AK535" s="21">
        <v>10433.244141926003</v>
      </c>
      <c r="AL535" s="21">
        <v>10543.446669666751</v>
      </c>
      <c r="AM535" s="21">
        <v>10653.6491974075</v>
      </c>
      <c r="AN535" s="21">
        <v>10763.851725148257</v>
      </c>
      <c r="AO535" s="21">
        <v>10874.054253333316</v>
      </c>
      <c r="AQ535" s="30"/>
      <c r="AR535" s="31"/>
      <c r="AS535" s="31"/>
      <c r="BA535" s="1"/>
      <c r="BB535" s="24">
        <v>10874.054253333316</v>
      </c>
      <c r="BC535" s="21">
        <v>10984.256781188524</v>
      </c>
      <c r="BD535" s="21">
        <v>11094.459309043721</v>
      </c>
      <c r="BE535" s="21">
        <v>11204.661836898929</v>
      </c>
      <c r="BF535" s="21">
        <v>11314.864364754136</v>
      </c>
      <c r="BG535" s="21">
        <v>11425.066892609344</v>
      </c>
      <c r="BH535" s="21">
        <v>11535.26942046454</v>
      </c>
      <c r="BI535" s="21">
        <v>11645.471948319748</v>
      </c>
      <c r="BJ535" s="21">
        <v>11755.674476174956</v>
      </c>
      <c r="BK535" s="21">
        <v>11865.877004030155</v>
      </c>
      <c r="BL535" s="21">
        <v>11976.079531885363</v>
      </c>
      <c r="BM535" s="21">
        <v>12086.282059740572</v>
      </c>
      <c r="BN535" s="21">
        <v>12196.484586666638</v>
      </c>
      <c r="BP535" s="30"/>
      <c r="BQ535" s="31"/>
      <c r="BR535" s="31"/>
      <c r="BZ535" s="1"/>
    </row>
    <row r="536" spans="1:78" s="21" customFormat="1" x14ac:dyDescent="0.2">
      <c r="A536" s="21">
        <f t="shared" si="1103"/>
        <v>13</v>
      </c>
      <c r="B536" s="53" t="s">
        <v>410</v>
      </c>
      <c r="C536" s="22"/>
      <c r="D536" s="21">
        <v>110889.3960593598</v>
      </c>
      <c r="E536" s="21">
        <v>111183.9577592175</v>
      </c>
      <c r="F536" s="21">
        <v>111478.51945907521</v>
      </c>
      <c r="G536" s="21">
        <v>111773.08115893291</v>
      </c>
      <c r="H536" s="21">
        <v>112067.64285879071</v>
      </c>
      <c r="I536" s="21">
        <v>112362.2045586484</v>
      </c>
      <c r="J536" s="21">
        <v>112656.7662585061</v>
      </c>
      <c r="K536" s="21">
        <v>112951.32795836391</v>
      </c>
      <c r="L536" s="21">
        <v>113245.8896582216</v>
      </c>
      <c r="M536" s="21">
        <v>113540.45135807931</v>
      </c>
      <c r="N536" s="21">
        <v>113835.01305793702</v>
      </c>
      <c r="O536" s="21">
        <v>114129.5747577947</v>
      </c>
      <c r="P536" s="21">
        <v>114424.13751935971</v>
      </c>
      <c r="R536" s="30"/>
      <c r="S536" s="31"/>
      <c r="T536" s="31"/>
      <c r="AC536" s="24">
        <v>114424.13751935971</v>
      </c>
      <c r="AD536" s="21">
        <v>114728.6151373296</v>
      </c>
      <c r="AE536" s="21">
        <v>115033.0927552996</v>
      </c>
      <c r="AF536" s="21">
        <v>115337.5703732696</v>
      </c>
      <c r="AG536" s="21">
        <v>115642.04799123961</v>
      </c>
      <c r="AH536" s="21">
        <v>115946.52560920951</v>
      </c>
      <c r="AI536" s="21">
        <v>116251.00322717949</v>
      </c>
      <c r="AJ536" s="21">
        <v>116555.4808451495</v>
      </c>
      <c r="AK536" s="21">
        <v>116859.9584631195</v>
      </c>
      <c r="AL536" s="21">
        <v>117164.43608108941</v>
      </c>
      <c r="AM536" s="21">
        <v>117468.9136990594</v>
      </c>
      <c r="AN536" s="21">
        <v>117773.3913170294</v>
      </c>
      <c r="AO536" s="21">
        <v>118077.8700207597</v>
      </c>
      <c r="AQ536" s="30"/>
      <c r="AR536" s="31"/>
      <c r="AS536" s="31"/>
      <c r="BA536" s="1"/>
      <c r="BB536" s="24">
        <v>118077.8700207597</v>
      </c>
      <c r="BC536" s="21">
        <v>118392.5115469364</v>
      </c>
      <c r="BD536" s="21">
        <v>118707.15307311321</v>
      </c>
      <c r="BE536" s="21">
        <v>119021.79459928999</v>
      </c>
      <c r="BF536" s="21">
        <v>119336.43612546679</v>
      </c>
      <c r="BG536" s="21">
        <v>119651.0776516436</v>
      </c>
      <c r="BH536" s="21">
        <v>119965.7191778204</v>
      </c>
      <c r="BI536" s="21">
        <v>120280.3607039972</v>
      </c>
      <c r="BJ536" s="21">
        <v>120595.00223017401</v>
      </c>
      <c r="BK536" s="21">
        <v>120909.64375635069</v>
      </c>
      <c r="BL536" s="21">
        <v>121224.2852825275</v>
      </c>
      <c r="BM536" s="21">
        <v>121538.9268087043</v>
      </c>
      <c r="BN536" s="21">
        <v>121853.56833395961</v>
      </c>
      <c r="BP536" s="30"/>
      <c r="BQ536" s="31"/>
      <c r="BR536" s="31"/>
      <c r="BZ536" s="1"/>
    </row>
    <row r="537" spans="1:78" s="21" customFormat="1" x14ac:dyDescent="0.2">
      <c r="A537" s="21">
        <f t="shared" si="1103"/>
        <v>14</v>
      </c>
      <c r="B537" s="53" t="s">
        <v>411</v>
      </c>
      <c r="C537" s="22"/>
      <c r="D537" s="21">
        <v>505.78</v>
      </c>
      <c r="E537" s="21">
        <v>505.78</v>
      </c>
      <c r="F537" s="21">
        <v>505.78</v>
      </c>
      <c r="G537" s="21">
        <v>505.78</v>
      </c>
      <c r="H537" s="21">
        <v>505.78</v>
      </c>
      <c r="I537" s="21">
        <v>505.78</v>
      </c>
      <c r="J537" s="21">
        <v>505.78</v>
      </c>
      <c r="K537" s="21">
        <v>505.78</v>
      </c>
      <c r="L537" s="21">
        <v>505.78</v>
      </c>
      <c r="M537" s="21">
        <v>505.78</v>
      </c>
      <c r="N537" s="21">
        <v>505.78</v>
      </c>
      <c r="O537" s="21">
        <v>505.78</v>
      </c>
      <c r="P537" s="21">
        <v>505.78</v>
      </c>
      <c r="R537" s="30"/>
      <c r="S537" s="31"/>
      <c r="T537" s="31"/>
      <c r="AC537" s="24">
        <v>505.78</v>
      </c>
      <c r="AD537" s="21">
        <v>505.78</v>
      </c>
      <c r="AE537" s="21">
        <v>505.78</v>
      </c>
      <c r="AF537" s="21">
        <v>505.78</v>
      </c>
      <c r="AG537" s="21">
        <v>505.78</v>
      </c>
      <c r="AH537" s="21">
        <v>505.78</v>
      </c>
      <c r="AI537" s="21">
        <v>505.78</v>
      </c>
      <c r="AJ537" s="21">
        <v>505.78</v>
      </c>
      <c r="AK537" s="21">
        <v>505.78</v>
      </c>
      <c r="AL537" s="21">
        <v>505.78</v>
      </c>
      <c r="AM537" s="21">
        <v>505.78</v>
      </c>
      <c r="AN537" s="21">
        <v>505.78</v>
      </c>
      <c r="AO537" s="21">
        <v>505.78</v>
      </c>
      <c r="AQ537" s="30"/>
      <c r="AR537" s="31"/>
      <c r="AS537" s="31"/>
      <c r="BA537" s="1"/>
      <c r="BB537" s="24">
        <v>505.78</v>
      </c>
      <c r="BC537" s="21">
        <v>505.78</v>
      </c>
      <c r="BD537" s="21">
        <v>505.78</v>
      </c>
      <c r="BE537" s="21">
        <v>505.78</v>
      </c>
      <c r="BF537" s="21">
        <v>505.78</v>
      </c>
      <c r="BG537" s="21">
        <v>505.78</v>
      </c>
      <c r="BH537" s="21">
        <v>505.78</v>
      </c>
      <c r="BI537" s="21">
        <v>505.78</v>
      </c>
      <c r="BJ537" s="21">
        <v>505.78</v>
      </c>
      <c r="BK537" s="21">
        <v>505.78</v>
      </c>
      <c r="BL537" s="21">
        <v>505.78</v>
      </c>
      <c r="BM537" s="21">
        <v>505.78</v>
      </c>
      <c r="BN537" s="21">
        <v>505.78</v>
      </c>
      <c r="BP537" s="30"/>
      <c r="BQ537" s="31"/>
      <c r="BR537" s="31"/>
      <c r="BZ537" s="1"/>
    </row>
    <row r="538" spans="1:78" s="21" customFormat="1" x14ac:dyDescent="0.2">
      <c r="A538" s="21">
        <f t="shared" si="1103"/>
        <v>15</v>
      </c>
      <c r="B538" s="53" t="s">
        <v>412</v>
      </c>
      <c r="C538" s="22"/>
      <c r="D538" s="21">
        <v>122776.63999999971</v>
      </c>
      <c r="E538" s="21">
        <v>122218.2399999997</v>
      </c>
      <c r="F538" s="21">
        <v>121659.83999999971</v>
      </c>
      <c r="G538" s="21">
        <v>121101.4399999997</v>
      </c>
      <c r="H538" s="21">
        <v>120543.0399999997</v>
      </c>
      <c r="I538" s="21">
        <v>119984.63999999971</v>
      </c>
      <c r="J538" s="21">
        <v>119426.2399999997</v>
      </c>
      <c r="K538" s="21">
        <v>118867.83999999962</v>
      </c>
      <c r="L538" s="21">
        <v>118309.43999999961</v>
      </c>
      <c r="M538" s="21">
        <v>117751.03999999962</v>
      </c>
      <c r="N538" s="21">
        <v>117192.63999999961</v>
      </c>
      <c r="O538" s="21">
        <v>116634.23999999961</v>
      </c>
      <c r="P538" s="21">
        <v>116075.83999999962</v>
      </c>
      <c r="R538" s="30"/>
      <c r="S538" s="31"/>
      <c r="T538" s="31"/>
      <c r="AC538" s="24">
        <v>116075.83999999962</v>
      </c>
      <c r="AD538" s="21">
        <v>115517.43999999961</v>
      </c>
      <c r="AE538" s="21">
        <v>114959.03999999962</v>
      </c>
      <c r="AF538" s="21">
        <v>114400.63999999961</v>
      </c>
      <c r="AG538" s="21">
        <v>113842.23999999961</v>
      </c>
      <c r="AH538" s="21">
        <v>113283.83999999962</v>
      </c>
      <c r="AI538" s="21">
        <v>112725.43999999961</v>
      </c>
      <c r="AJ538" s="21">
        <v>112167.03999999962</v>
      </c>
      <c r="AK538" s="21">
        <v>111608.63999999961</v>
      </c>
      <c r="AL538" s="21">
        <v>111050.23999999961</v>
      </c>
      <c r="AM538" s="21">
        <v>110491.83999999962</v>
      </c>
      <c r="AN538" s="21">
        <v>109933.43999999949</v>
      </c>
      <c r="AO538" s="21">
        <v>109375.0399999995</v>
      </c>
      <c r="AQ538" s="30"/>
      <c r="AR538" s="31"/>
      <c r="AS538" s="31"/>
      <c r="BA538" s="1"/>
      <c r="BB538" s="24">
        <v>109375.0399999995</v>
      </c>
      <c r="BC538" s="21">
        <v>108816.63999999949</v>
      </c>
      <c r="BD538" s="21">
        <v>108258.2399999995</v>
      </c>
      <c r="BE538" s="21">
        <v>107699.83999999949</v>
      </c>
      <c r="BF538" s="21">
        <v>107141.43999999961</v>
      </c>
      <c r="BG538" s="21">
        <v>106583.03999999962</v>
      </c>
      <c r="BH538" s="21">
        <v>106024.63999999961</v>
      </c>
      <c r="BI538" s="21">
        <v>105466.23999999961</v>
      </c>
      <c r="BJ538" s="21">
        <v>104907.83999999962</v>
      </c>
      <c r="BK538" s="21">
        <v>104349.43999999961</v>
      </c>
      <c r="BL538" s="21">
        <v>103791.03999999962</v>
      </c>
      <c r="BM538" s="21">
        <v>103232.63999999961</v>
      </c>
      <c r="BN538" s="21">
        <v>102674.23999999961</v>
      </c>
      <c r="BP538" s="30"/>
      <c r="BQ538" s="31"/>
      <c r="BR538" s="31"/>
      <c r="BZ538" s="1"/>
    </row>
    <row r="539" spans="1:78" s="21" customFormat="1" x14ac:dyDescent="0.2">
      <c r="A539" s="21">
        <f t="shared" si="1103"/>
        <v>16</v>
      </c>
      <c r="B539" s="53" t="s">
        <v>413</v>
      </c>
      <c r="C539" s="22"/>
      <c r="D539" s="21">
        <v>8163.6699999999901</v>
      </c>
      <c r="E539" s="21">
        <v>8125.53999999999</v>
      </c>
      <c r="F539" s="21">
        <v>8087.4099999999899</v>
      </c>
      <c r="G539" s="21">
        <v>8049.2799999999897</v>
      </c>
      <c r="H539" s="21">
        <v>8011.1499999999896</v>
      </c>
      <c r="I539" s="21">
        <v>7973.0199999999895</v>
      </c>
      <c r="J539" s="21">
        <v>7934.8899999999894</v>
      </c>
      <c r="K539" s="21">
        <v>7896.7599999999893</v>
      </c>
      <c r="L539" s="21">
        <v>7858.6299999999901</v>
      </c>
      <c r="M539" s="21">
        <v>7820.49999999999</v>
      </c>
      <c r="N539" s="21">
        <v>7782.3699999999899</v>
      </c>
      <c r="O539" s="21">
        <v>7744.2399999999898</v>
      </c>
      <c r="P539" s="21">
        <v>7706.1099999999897</v>
      </c>
      <c r="R539" s="30"/>
      <c r="S539" s="31"/>
      <c r="T539" s="31"/>
      <c r="AC539" s="24">
        <v>7706.1099999999897</v>
      </c>
      <c r="AD539" s="21">
        <v>7667.9799999999896</v>
      </c>
      <c r="AE539" s="21">
        <v>7629.8499999999904</v>
      </c>
      <c r="AF539" s="21">
        <v>7591.7199999999903</v>
      </c>
      <c r="AG539" s="21">
        <v>7553.5899999999911</v>
      </c>
      <c r="AH539" s="21">
        <v>7515.4599999999909</v>
      </c>
      <c r="AI539" s="21">
        <v>7477.3299999999908</v>
      </c>
      <c r="AJ539" s="21">
        <v>7439.1999999999907</v>
      </c>
      <c r="AK539" s="21">
        <v>7401.0699999999906</v>
      </c>
      <c r="AL539" s="21">
        <v>7362.9399999999905</v>
      </c>
      <c r="AM539" s="21">
        <v>7324.8099999999904</v>
      </c>
      <c r="AN539" s="21">
        <v>7286.6799999999903</v>
      </c>
      <c r="AO539" s="21">
        <v>7248.5499999999911</v>
      </c>
      <c r="AQ539" s="30"/>
      <c r="AR539" s="31"/>
      <c r="AS539" s="31"/>
      <c r="BA539" s="1"/>
      <c r="BB539" s="24">
        <v>7248.5499999999911</v>
      </c>
      <c r="BC539" s="21">
        <v>7210.419999999991</v>
      </c>
      <c r="BD539" s="21">
        <v>7172.2899999999909</v>
      </c>
      <c r="BE539" s="21">
        <v>7134.1599999999908</v>
      </c>
      <c r="BF539" s="21">
        <v>7096.0299999999916</v>
      </c>
      <c r="BG539" s="21">
        <v>7057.8999999999915</v>
      </c>
      <c r="BH539" s="21">
        <v>7019.7699999999913</v>
      </c>
      <c r="BI539" s="21">
        <v>6981.6399999999912</v>
      </c>
      <c r="BJ539" s="21">
        <v>6943.509999999992</v>
      </c>
      <c r="BK539" s="21">
        <v>6905.3799999999919</v>
      </c>
      <c r="BL539" s="21">
        <v>6867.2499999999918</v>
      </c>
      <c r="BM539" s="21">
        <v>6829.1199999999917</v>
      </c>
      <c r="BN539" s="21">
        <v>6790.9899999999916</v>
      </c>
      <c r="BP539" s="30"/>
      <c r="BQ539" s="31"/>
      <c r="BR539" s="31"/>
      <c r="BZ539" s="1"/>
    </row>
    <row r="540" spans="1:78" s="21" customFormat="1" x14ac:dyDescent="0.2">
      <c r="A540" s="21">
        <f t="shared" si="1103"/>
        <v>17</v>
      </c>
      <c r="B540" s="53" t="s">
        <v>414</v>
      </c>
      <c r="C540" s="22"/>
      <c r="D540" s="21">
        <v>8450.0300000000007</v>
      </c>
      <c r="E540" s="21">
        <v>8450.0300000000007</v>
      </c>
      <c r="F540" s="21">
        <v>8450.0300000000007</v>
      </c>
      <c r="G540" s="21">
        <v>8450.0300000000007</v>
      </c>
      <c r="H540" s="21">
        <v>8450.0300000000007</v>
      </c>
      <c r="I540" s="21">
        <v>8450.0300000000007</v>
      </c>
      <c r="J540" s="21">
        <v>8450.0300000000007</v>
      </c>
      <c r="K540" s="21">
        <v>8450.0300000000007</v>
      </c>
      <c r="L540" s="21">
        <v>8450.0300000000007</v>
      </c>
      <c r="M540" s="21">
        <v>8450.0300000000007</v>
      </c>
      <c r="N540" s="21">
        <v>8450.0300000000007</v>
      </c>
      <c r="O540" s="21">
        <v>8450.0300000000007</v>
      </c>
      <c r="P540" s="21">
        <v>8450.0300000000007</v>
      </c>
      <c r="R540" s="30"/>
      <c r="S540" s="31"/>
      <c r="T540" s="31"/>
      <c r="AC540" s="24">
        <v>8450.0300000000007</v>
      </c>
      <c r="AD540" s="21">
        <v>8450.0300000000007</v>
      </c>
      <c r="AE540" s="21">
        <v>8450.0300000000007</v>
      </c>
      <c r="AF540" s="21">
        <v>8450.0300000000007</v>
      </c>
      <c r="AG540" s="21">
        <v>8450.0300000000007</v>
      </c>
      <c r="AH540" s="21">
        <v>8450.0300000000007</v>
      </c>
      <c r="AI540" s="21">
        <v>8450.0300000000007</v>
      </c>
      <c r="AJ540" s="21">
        <v>8450.0300000000007</v>
      </c>
      <c r="AK540" s="21">
        <v>8450.0300000000007</v>
      </c>
      <c r="AL540" s="21">
        <v>8450.0300000000007</v>
      </c>
      <c r="AM540" s="21">
        <v>8450.0300000000007</v>
      </c>
      <c r="AN540" s="21">
        <v>8450.0300000000007</v>
      </c>
      <c r="AO540" s="21">
        <v>8450.0300000000007</v>
      </c>
      <c r="AQ540" s="30"/>
      <c r="AR540" s="31"/>
      <c r="AS540" s="31"/>
      <c r="BA540" s="1"/>
      <c r="BB540" s="24">
        <v>8450.0300000000007</v>
      </c>
      <c r="BC540" s="21">
        <v>8450.0300000000007</v>
      </c>
      <c r="BD540" s="21">
        <v>8450.0300000000007</v>
      </c>
      <c r="BE540" s="21">
        <v>8450.0300000000007</v>
      </c>
      <c r="BF540" s="21">
        <v>8450.0300000000007</v>
      </c>
      <c r="BG540" s="21">
        <v>8450.0300000000007</v>
      </c>
      <c r="BH540" s="21">
        <v>8450.0300000000007</v>
      </c>
      <c r="BI540" s="21">
        <v>8450.0300000000007</v>
      </c>
      <c r="BJ540" s="21">
        <v>8450.0300000000007</v>
      </c>
      <c r="BK540" s="21">
        <v>8450.0300000000007</v>
      </c>
      <c r="BL540" s="21">
        <v>8450.0300000000007</v>
      </c>
      <c r="BM540" s="21">
        <v>8450.0300000000007</v>
      </c>
      <c r="BN540" s="21">
        <v>8450.0300000000007</v>
      </c>
      <c r="BP540" s="30"/>
      <c r="BQ540" s="31"/>
      <c r="BR540" s="31"/>
      <c r="BZ540" s="1"/>
    </row>
    <row r="541" spans="1:78" s="21" customFormat="1" x14ac:dyDescent="0.2">
      <c r="A541" s="21">
        <f t="shared" si="1103"/>
        <v>18</v>
      </c>
      <c r="B541" s="53" t="s">
        <v>415</v>
      </c>
      <c r="C541" s="22"/>
      <c r="D541" s="21">
        <v>90568.033793262744</v>
      </c>
      <c r="E541" s="21">
        <v>90582.183343543467</v>
      </c>
      <c r="F541" s="21">
        <v>90596.376270257955</v>
      </c>
      <c r="G541" s="21">
        <v>90610.612721018231</v>
      </c>
      <c r="H541" s="21">
        <v>90624.892843963898</v>
      </c>
      <c r="I541" s="21">
        <v>90639.216787764031</v>
      </c>
      <c r="J541" s="21">
        <v>90653.584701619213</v>
      </c>
      <c r="K541" s="21">
        <v>90667.996735263296</v>
      </c>
      <c r="L541" s="21">
        <v>90682.45303896557</v>
      </c>
      <c r="M541" s="21">
        <v>90696.95376353251</v>
      </c>
      <c r="N541" s="21">
        <v>90711.499060309856</v>
      </c>
      <c r="O541" s="21">
        <v>90726.089081184531</v>
      </c>
      <c r="P541" s="21">
        <v>90740.723978586699</v>
      </c>
      <c r="R541" s="30"/>
      <c r="S541" s="31"/>
      <c r="T541" s="31"/>
      <c r="AC541" s="24">
        <v>90740.723978586699</v>
      </c>
      <c r="AD541" s="21">
        <v>90754.873528867407</v>
      </c>
      <c r="AE541" s="21">
        <v>90769.066455581909</v>
      </c>
      <c r="AF541" s="21">
        <v>90783.302906342171</v>
      </c>
      <c r="AG541" s="21">
        <v>90797.583029287824</v>
      </c>
      <c r="AH541" s="21">
        <v>90811.906973087986</v>
      </c>
      <c r="AI541" s="21">
        <v>90826.274886943153</v>
      </c>
      <c r="AJ541" s="21">
        <v>90840.686920587235</v>
      </c>
      <c r="AK541" s="21">
        <v>90855.143224289524</v>
      </c>
      <c r="AL541" s="21">
        <v>90869.643948856465</v>
      </c>
      <c r="AM541" s="21">
        <v>90884.189245633796</v>
      </c>
      <c r="AN541" s="21">
        <v>90898.779266508485</v>
      </c>
      <c r="AO541" s="21">
        <v>90913.414163910638</v>
      </c>
      <c r="AQ541" s="30"/>
      <c r="AR541" s="31"/>
      <c r="AS541" s="31"/>
      <c r="BA541" s="1"/>
      <c r="BB541" s="24">
        <v>90913.414163910638</v>
      </c>
      <c r="BC541" s="21">
        <v>90927.563714191361</v>
      </c>
      <c r="BD541" s="21">
        <v>90941.756640905849</v>
      </c>
      <c r="BE541" s="21">
        <v>90955.993091666111</v>
      </c>
      <c r="BF541" s="21">
        <v>90970.273214611763</v>
      </c>
      <c r="BG541" s="21">
        <v>90984.597158411925</v>
      </c>
      <c r="BH541" s="21">
        <v>90998.965072267092</v>
      </c>
      <c r="BI541" s="21">
        <v>91013.37710591119</v>
      </c>
      <c r="BJ541" s="21">
        <v>91027.833409613464</v>
      </c>
      <c r="BK541" s="21">
        <v>91042.33413418039</v>
      </c>
      <c r="BL541" s="21">
        <v>91056.879430957735</v>
      </c>
      <c r="BM541" s="21">
        <v>91071.469451832425</v>
      </c>
      <c r="BN541" s="21">
        <v>91086.104349234578</v>
      </c>
      <c r="BP541" s="30"/>
      <c r="BQ541" s="31"/>
      <c r="BR541" s="31"/>
      <c r="BZ541" s="1"/>
    </row>
    <row r="542" spans="1:78" s="21" customFormat="1" x14ac:dyDescent="0.2">
      <c r="A542" s="21">
        <f t="shared" si="1103"/>
        <v>19</v>
      </c>
      <c r="B542" s="53" t="s">
        <v>416</v>
      </c>
      <c r="C542" s="22"/>
      <c r="D542" s="21">
        <v>20088.375829999997</v>
      </c>
      <c r="E542" s="21">
        <v>20088.375829999997</v>
      </c>
      <c r="F542" s="21">
        <v>20579.375829999997</v>
      </c>
      <c r="G542" s="21">
        <v>21104.375829999997</v>
      </c>
      <c r="H542" s="21">
        <v>21631.375829999997</v>
      </c>
      <c r="I542" s="21">
        <v>22165.375829999997</v>
      </c>
      <c r="J542" s="21">
        <v>22699.375829999997</v>
      </c>
      <c r="K542" s="21">
        <v>23233.375829999997</v>
      </c>
      <c r="L542" s="21">
        <v>23948.375829999997</v>
      </c>
      <c r="M542" s="21">
        <v>24475.375829999997</v>
      </c>
      <c r="N542" s="21">
        <v>25002.375829999997</v>
      </c>
      <c r="O542" s="21">
        <v>25529.375829999997</v>
      </c>
      <c r="P542" s="21">
        <v>26527.375829999997</v>
      </c>
      <c r="R542" s="30"/>
      <c r="S542" s="31"/>
      <c r="T542" s="31"/>
      <c r="AC542" s="24">
        <v>26527.375829999997</v>
      </c>
      <c r="AD542" s="21">
        <v>26527.375829999997</v>
      </c>
      <c r="AE542" s="21">
        <v>27018.375829999997</v>
      </c>
      <c r="AF542" s="21">
        <v>27543.375829999997</v>
      </c>
      <c r="AG542" s="21">
        <v>28070.375829999997</v>
      </c>
      <c r="AH542" s="21">
        <v>28604.375829999997</v>
      </c>
      <c r="AI542" s="21">
        <v>29138.375829999997</v>
      </c>
      <c r="AJ542" s="21">
        <v>29672.375829999997</v>
      </c>
      <c r="AK542" s="21">
        <v>30387.375829999997</v>
      </c>
      <c r="AL542" s="21">
        <v>30914.375829999997</v>
      </c>
      <c r="AM542" s="21">
        <v>31441.375829999997</v>
      </c>
      <c r="AN542" s="21">
        <v>31968.375829999997</v>
      </c>
      <c r="AO542" s="21">
        <v>32966.375829999997</v>
      </c>
      <c r="AQ542" s="30"/>
      <c r="AR542" s="31"/>
      <c r="AS542" s="31"/>
      <c r="BA542" s="1"/>
      <c r="BB542" s="24">
        <v>32966.375829999997</v>
      </c>
      <c r="BC542" s="21">
        <v>32966.375829999997</v>
      </c>
      <c r="BD542" s="21">
        <v>33457.375829999997</v>
      </c>
      <c r="BE542" s="21">
        <v>33982.375829999997</v>
      </c>
      <c r="BF542" s="21">
        <v>34509.375829999997</v>
      </c>
      <c r="BG542" s="21">
        <v>35043.375829999997</v>
      </c>
      <c r="BH542" s="21">
        <v>35577.375829999997</v>
      </c>
      <c r="BI542" s="21">
        <v>36111.375829999997</v>
      </c>
      <c r="BJ542" s="21">
        <v>36826.375829999997</v>
      </c>
      <c r="BK542" s="21">
        <v>37353.375829999997</v>
      </c>
      <c r="BL542" s="21">
        <v>37880.375829999997</v>
      </c>
      <c r="BM542" s="21">
        <v>38407.375829999997</v>
      </c>
      <c r="BN542" s="21">
        <v>39405.375829999997</v>
      </c>
      <c r="BP542" s="30"/>
      <c r="BQ542" s="31"/>
      <c r="BR542" s="31"/>
      <c r="BZ542" s="1"/>
    </row>
    <row r="543" spans="1:78" s="21" customFormat="1" x14ac:dyDescent="0.2">
      <c r="A543" s="21">
        <f t="shared" si="1103"/>
        <v>20</v>
      </c>
      <c r="B543" s="53" t="s">
        <v>417</v>
      </c>
      <c r="C543" s="22"/>
      <c r="D543" s="21">
        <v>387219.424803773</v>
      </c>
      <c r="E543" s="21">
        <v>387219.424803773</v>
      </c>
      <c r="F543" s="21">
        <v>387219.424803773</v>
      </c>
      <c r="G543" s="21">
        <v>387219.424803773</v>
      </c>
      <c r="H543" s="21">
        <v>387219.424803773</v>
      </c>
      <c r="I543" s="21">
        <v>387219.424803773</v>
      </c>
      <c r="J543" s="21">
        <v>387219.424803773</v>
      </c>
      <c r="K543" s="21">
        <v>387219.424803773</v>
      </c>
      <c r="L543" s="21">
        <v>387219.424803773</v>
      </c>
      <c r="M543" s="21">
        <v>387219.424803773</v>
      </c>
      <c r="N543" s="21">
        <v>387219.424803773</v>
      </c>
      <c r="O543" s="21">
        <v>387219.424803773</v>
      </c>
      <c r="P543" s="21">
        <v>407649.37943795195</v>
      </c>
      <c r="R543" s="30"/>
      <c r="S543" s="31"/>
      <c r="T543" s="31"/>
      <c r="AC543" s="24">
        <v>407649.37943795195</v>
      </c>
      <c r="AD543" s="21">
        <v>407649.37943795195</v>
      </c>
      <c r="AE543" s="21">
        <v>407649.37943795195</v>
      </c>
      <c r="AF543" s="21">
        <v>407649.37943795195</v>
      </c>
      <c r="AG543" s="21">
        <v>407649.37943795195</v>
      </c>
      <c r="AH543" s="21">
        <v>407649.37943795195</v>
      </c>
      <c r="AI543" s="21">
        <v>407649.37943795195</v>
      </c>
      <c r="AJ543" s="21">
        <v>407649.37943795195</v>
      </c>
      <c r="AK543" s="21">
        <v>407649.37943795195</v>
      </c>
      <c r="AL543" s="21">
        <v>407649.37943795195</v>
      </c>
      <c r="AM543" s="21">
        <v>407649.37943795195</v>
      </c>
      <c r="AN543" s="21">
        <v>407649.37943795195</v>
      </c>
      <c r="AO543" s="21">
        <v>425968.63561114739</v>
      </c>
      <c r="AQ543" s="30"/>
      <c r="AR543" s="31"/>
      <c r="AS543" s="31"/>
      <c r="BA543" s="1"/>
      <c r="BB543" s="42">
        <v>425968.63561114739</v>
      </c>
      <c r="BC543" s="43">
        <v>425968.63561114739</v>
      </c>
      <c r="BD543" s="43">
        <v>425968.63561114739</v>
      </c>
      <c r="BE543" s="43">
        <v>425968.63561114739</v>
      </c>
      <c r="BF543" s="43">
        <v>425968.63561114739</v>
      </c>
      <c r="BG543" s="43">
        <v>425968.63561114739</v>
      </c>
      <c r="BH543" s="43">
        <v>425968.63561114739</v>
      </c>
      <c r="BI543" s="43">
        <v>425968.63561114739</v>
      </c>
      <c r="BJ543" s="43">
        <v>425968.63561114739</v>
      </c>
      <c r="BK543" s="43">
        <v>425968.63561114739</v>
      </c>
      <c r="BL543" s="43">
        <v>425968.63561114739</v>
      </c>
      <c r="BM543" s="43">
        <v>425968.63561114739</v>
      </c>
      <c r="BN543" s="43">
        <v>438630.12528361136</v>
      </c>
      <c r="BP543" s="30"/>
      <c r="BQ543" s="31"/>
      <c r="BR543" s="31"/>
      <c r="BZ543" s="1"/>
    </row>
    <row r="544" spans="1:78" s="33" customFormat="1" x14ac:dyDescent="0.2">
      <c r="A544" s="21">
        <f t="shared" si="1103"/>
        <v>21</v>
      </c>
      <c r="B544" s="33" t="s">
        <v>418</v>
      </c>
      <c r="C544" s="55"/>
      <c r="D544" s="56">
        <f t="shared" ref="D544:P544" si="1110">SUM(D522:D543)</f>
        <v>28638191.780944139</v>
      </c>
      <c r="E544" s="57">
        <f t="shared" si="1110"/>
        <v>28720976.541800406</v>
      </c>
      <c r="F544" s="57">
        <f t="shared" si="1110"/>
        <v>28762721.38639392</v>
      </c>
      <c r="G544" s="57">
        <f t="shared" si="1110"/>
        <v>29090711.279714812</v>
      </c>
      <c r="H544" s="57">
        <f t="shared" si="1110"/>
        <v>29175910.867238365</v>
      </c>
      <c r="I544" s="57">
        <f t="shared" si="1110"/>
        <v>29240369.52316412</v>
      </c>
      <c r="J544" s="57">
        <f t="shared" si="1110"/>
        <v>29440968.140856069</v>
      </c>
      <c r="K544" s="57">
        <f t="shared" si="1110"/>
        <v>29493713.30363996</v>
      </c>
      <c r="L544" s="57">
        <f t="shared" si="1110"/>
        <v>29566529.287292894</v>
      </c>
      <c r="M544" s="57">
        <f t="shared" si="1110"/>
        <v>29795228.225118257</v>
      </c>
      <c r="N544" s="57">
        <f t="shared" si="1110"/>
        <v>29847619.094661519</v>
      </c>
      <c r="O544" s="57">
        <f t="shared" si="1110"/>
        <v>29905147.602210898</v>
      </c>
      <c r="P544" s="57">
        <f t="shared" si="1110"/>
        <v>31428245.655243393</v>
      </c>
      <c r="Q544" s="21"/>
      <c r="R544" s="30"/>
      <c r="S544" s="31"/>
      <c r="T544" s="31"/>
      <c r="U544" s="21"/>
      <c r="V544" s="21"/>
      <c r="W544" s="21"/>
      <c r="X544" s="21"/>
      <c r="Y544" s="21"/>
      <c r="Z544" s="21"/>
      <c r="AA544" s="21"/>
      <c r="AB544" s="21"/>
      <c r="AC544" s="56">
        <f t="shared" ref="AC544:AO544" si="1111">SUM(AC522:AC543)</f>
        <v>31428245.655243393</v>
      </c>
      <c r="AD544" s="57">
        <f t="shared" si="1111"/>
        <v>31491671.596507691</v>
      </c>
      <c r="AE544" s="57">
        <f t="shared" si="1111"/>
        <v>31538232.630187273</v>
      </c>
      <c r="AF544" s="57">
        <f t="shared" si="1111"/>
        <v>31657847.35877258</v>
      </c>
      <c r="AG544" s="57">
        <f t="shared" si="1111"/>
        <v>31707376.102133654</v>
      </c>
      <c r="AH544" s="57">
        <f t="shared" si="1111"/>
        <v>31804811.477365412</v>
      </c>
      <c r="AI544" s="57">
        <f t="shared" si="1111"/>
        <v>32318334.315336213</v>
      </c>
      <c r="AJ544" s="57">
        <f t="shared" si="1111"/>
        <v>32499662.616502114</v>
      </c>
      <c r="AK544" s="57">
        <f t="shared" si="1111"/>
        <v>32594883.5016178</v>
      </c>
      <c r="AL544" s="57">
        <f t="shared" si="1111"/>
        <v>32737284.453519739</v>
      </c>
      <c r="AM544" s="57">
        <f t="shared" si="1111"/>
        <v>32811014.937717929</v>
      </c>
      <c r="AN544" s="57">
        <f t="shared" si="1111"/>
        <v>32890547.141691722</v>
      </c>
      <c r="AO544" s="57">
        <f t="shared" si="1111"/>
        <v>33360288.362665519</v>
      </c>
      <c r="AP544" s="21"/>
      <c r="AQ544" s="30"/>
      <c r="AR544" s="31"/>
      <c r="AS544" s="31"/>
      <c r="AT544" s="21"/>
      <c r="AU544" s="21"/>
      <c r="AV544" s="21"/>
      <c r="AW544" s="21"/>
      <c r="AX544" s="21"/>
      <c r="AY544" s="21"/>
      <c r="AZ544" s="21"/>
      <c r="BA544" s="1"/>
      <c r="BB544" s="56">
        <f t="shared" ref="BB544:BN544" si="1112">SUM(BB522:BB543)</f>
        <v>33360288.362665519</v>
      </c>
      <c r="BC544" s="57">
        <f t="shared" si="1112"/>
        <v>33399097.425601531</v>
      </c>
      <c r="BD544" s="57">
        <f t="shared" si="1112"/>
        <v>33442015.551648673</v>
      </c>
      <c r="BE544" s="57">
        <f t="shared" si="1112"/>
        <v>33662582.317108728</v>
      </c>
      <c r="BF544" s="57">
        <f t="shared" si="1112"/>
        <v>33717516.016758315</v>
      </c>
      <c r="BG544" s="57">
        <f t="shared" si="1112"/>
        <v>33791643.052293479</v>
      </c>
      <c r="BH544" s="57">
        <f t="shared" si="1112"/>
        <v>34299479.332785472</v>
      </c>
      <c r="BI544" s="57">
        <f t="shared" si="1112"/>
        <v>34507845.752568513</v>
      </c>
      <c r="BJ544" s="57">
        <f t="shared" si="1112"/>
        <v>34586071.607751116</v>
      </c>
      <c r="BK544" s="57">
        <f t="shared" si="1112"/>
        <v>34734811.976924844</v>
      </c>
      <c r="BL544" s="57">
        <f t="shared" si="1112"/>
        <v>34865747.940193921</v>
      </c>
      <c r="BM544" s="57">
        <f t="shared" si="1112"/>
        <v>34946544.435444936</v>
      </c>
      <c r="BN544" s="57">
        <f t="shared" si="1112"/>
        <v>35377554.919856392</v>
      </c>
      <c r="BO544" s="21"/>
      <c r="BP544" s="30"/>
      <c r="BQ544" s="31"/>
      <c r="BR544" s="31"/>
      <c r="BS544" s="21"/>
      <c r="BT544" s="21"/>
      <c r="BU544" s="21"/>
      <c r="BV544" s="21"/>
      <c r="BW544" s="21"/>
      <c r="BX544" s="21"/>
      <c r="BY544" s="21"/>
      <c r="BZ544" s="1"/>
    </row>
    <row r="545" spans="2:78" s="21" customFormat="1" x14ac:dyDescent="0.2">
      <c r="B545" s="44"/>
      <c r="C545" s="22"/>
      <c r="D545" s="24"/>
      <c r="R545" s="30"/>
      <c r="S545" s="31"/>
      <c r="T545" s="31"/>
      <c r="AC545" s="24"/>
      <c r="AQ545" s="30"/>
      <c r="AR545" s="31"/>
      <c r="AS545" s="31"/>
      <c r="BA545" s="1"/>
      <c r="BB545" s="24"/>
      <c r="BP545" s="30"/>
      <c r="BQ545" s="31"/>
      <c r="BR545" s="31"/>
      <c r="BZ545" s="1"/>
    </row>
    <row r="546" spans="2:78" s="21" customFormat="1" x14ac:dyDescent="0.2">
      <c r="C546" s="22"/>
      <c r="D546" s="24"/>
      <c r="R546" s="30"/>
      <c r="S546" s="31"/>
      <c r="T546" s="31"/>
      <c r="AC546" s="24"/>
      <c r="AQ546" s="30"/>
      <c r="AR546" s="31"/>
      <c r="AS546" s="31"/>
      <c r="BA546" s="1"/>
      <c r="BB546" s="24"/>
      <c r="BP546" s="30"/>
      <c r="BQ546" s="31"/>
      <c r="BR546" s="31"/>
      <c r="BZ546" s="1"/>
    </row>
    <row r="547" spans="2:78" s="21" customFormat="1" x14ac:dyDescent="0.2">
      <c r="C547" s="22"/>
      <c r="D547" s="24"/>
      <c r="R547" s="30"/>
      <c r="S547" s="31"/>
      <c r="T547" s="31"/>
      <c r="AC547" s="24"/>
      <c r="AQ547" s="30"/>
      <c r="AR547" s="31"/>
      <c r="AS547" s="31"/>
      <c r="BA547" s="1"/>
      <c r="BB547" s="24"/>
      <c r="BP547" s="30"/>
      <c r="BQ547" s="31"/>
      <c r="BR547" s="31"/>
      <c r="BZ547" s="1"/>
    </row>
    <row r="548" spans="2:78" s="21" customFormat="1" x14ac:dyDescent="0.2">
      <c r="C548" s="22"/>
      <c r="D548" s="24"/>
      <c r="R548" s="31"/>
      <c r="S548" s="31"/>
      <c r="T548" s="31"/>
      <c r="AC548" s="24"/>
      <c r="AQ548" s="31"/>
      <c r="AR548" s="31"/>
      <c r="AS548" s="31"/>
      <c r="BA548" s="1"/>
      <c r="BB548" s="24"/>
      <c r="BP548" s="31"/>
      <c r="BQ548" s="31"/>
      <c r="BR548" s="31"/>
      <c r="BZ548" s="1"/>
    </row>
    <row r="549" spans="2:78" s="21" customFormat="1" x14ac:dyDescent="0.2">
      <c r="C549" s="22"/>
      <c r="D549" s="24"/>
      <c r="R549" s="31"/>
      <c r="S549" s="31"/>
      <c r="T549" s="31"/>
      <c r="AC549" s="24"/>
      <c r="AQ549" s="31"/>
      <c r="AR549" s="31"/>
      <c r="AS549" s="31"/>
      <c r="BA549" s="1"/>
      <c r="BB549" s="24"/>
      <c r="BP549" s="31"/>
      <c r="BQ549" s="31"/>
      <c r="BR549" s="31"/>
      <c r="BZ549" s="1"/>
    </row>
    <row r="550" spans="2:78" s="21" customFormat="1" x14ac:dyDescent="0.2">
      <c r="C550" s="22"/>
      <c r="D550" s="24"/>
      <c r="R550" s="31"/>
      <c r="S550" s="31"/>
      <c r="T550" s="31"/>
      <c r="AC550" s="24"/>
      <c r="AQ550" s="31"/>
      <c r="AR550" s="31"/>
      <c r="AS550" s="31"/>
      <c r="BA550" s="1"/>
      <c r="BB550" s="24"/>
      <c r="BP550" s="31"/>
      <c r="BQ550" s="31"/>
      <c r="BR550" s="31"/>
      <c r="BZ550" s="1"/>
    </row>
    <row r="551" spans="2:78" s="21" customFormat="1" x14ac:dyDescent="0.2">
      <c r="C551" s="22"/>
      <c r="D551" s="24"/>
      <c r="R551" s="31"/>
      <c r="S551" s="31"/>
      <c r="T551" s="31"/>
      <c r="AC551" s="24"/>
      <c r="AQ551" s="31"/>
      <c r="AR551" s="31"/>
      <c r="AS551" s="31"/>
      <c r="BA551" s="1"/>
      <c r="BB551" s="24"/>
      <c r="BP551" s="31"/>
      <c r="BQ551" s="31"/>
      <c r="BR551" s="31"/>
      <c r="BZ551" s="1"/>
    </row>
    <row r="552" spans="2:78" s="21" customFormat="1" x14ac:dyDescent="0.2">
      <c r="C552" s="22"/>
      <c r="D552" s="24"/>
      <c r="R552" s="31"/>
      <c r="S552" s="31"/>
      <c r="T552" s="31"/>
      <c r="AC552" s="24"/>
      <c r="AQ552" s="31"/>
      <c r="AR552" s="31"/>
      <c r="AS552" s="31"/>
      <c r="BA552" s="1"/>
      <c r="BB552" s="24"/>
      <c r="BP552" s="31"/>
      <c r="BQ552" s="31"/>
      <c r="BR552" s="31"/>
      <c r="BZ552" s="1"/>
    </row>
    <row r="553" spans="2:78" s="21" customFormat="1" x14ac:dyDescent="0.2">
      <c r="C553" s="22"/>
      <c r="D553" s="24"/>
      <c r="R553" s="31"/>
      <c r="S553" s="31"/>
      <c r="T553" s="31"/>
      <c r="AC553" s="24"/>
      <c r="AQ553" s="31"/>
      <c r="AR553" s="31"/>
      <c r="AS553" s="31"/>
      <c r="BA553" s="1"/>
      <c r="BB553" s="24"/>
      <c r="BP553" s="31"/>
      <c r="BQ553" s="31"/>
      <c r="BR553" s="31"/>
      <c r="BZ553" s="1"/>
    </row>
    <row r="554" spans="2:78" s="21" customFormat="1" x14ac:dyDescent="0.2">
      <c r="C554" s="22"/>
      <c r="D554" s="24"/>
      <c r="R554" s="31"/>
      <c r="S554" s="31"/>
      <c r="T554" s="31"/>
      <c r="AC554" s="24"/>
      <c r="AQ554" s="31"/>
      <c r="AR554" s="31"/>
      <c r="AS554" s="31"/>
      <c r="BA554" s="1"/>
      <c r="BB554" s="24"/>
      <c r="BP554" s="31"/>
      <c r="BQ554" s="31"/>
      <c r="BR554" s="31"/>
      <c r="BZ554" s="1"/>
    </row>
    <row r="555" spans="2:78" s="21" customFormat="1" x14ac:dyDescent="0.2">
      <c r="C555" s="22"/>
      <c r="D555" s="24"/>
      <c r="R555" s="31"/>
      <c r="S555" s="31"/>
      <c r="T555" s="31"/>
      <c r="AC555" s="24"/>
      <c r="AQ555" s="31"/>
      <c r="AR555" s="31"/>
      <c r="AS555" s="31"/>
      <c r="BA555" s="1"/>
      <c r="BB555" s="24"/>
      <c r="BP555" s="31"/>
      <c r="BQ555" s="31"/>
      <c r="BR555" s="31"/>
      <c r="BZ555" s="1"/>
    </row>
    <row r="556" spans="2:78" s="21" customFormat="1" x14ac:dyDescent="0.2">
      <c r="C556" s="22"/>
      <c r="D556" s="24"/>
      <c r="R556" s="31"/>
      <c r="S556" s="31"/>
      <c r="T556" s="31"/>
      <c r="AC556" s="24"/>
      <c r="AQ556" s="31"/>
      <c r="AR556" s="31"/>
      <c r="AS556" s="31"/>
      <c r="BA556" s="1"/>
      <c r="BB556" s="24"/>
      <c r="BP556" s="31"/>
      <c r="BQ556" s="31"/>
      <c r="BR556" s="31"/>
      <c r="BZ556" s="1"/>
    </row>
    <row r="557" spans="2:78" s="21" customFormat="1" x14ac:dyDescent="0.2">
      <c r="C557" s="22"/>
      <c r="D557" s="24"/>
      <c r="R557" s="31"/>
      <c r="S557" s="31"/>
      <c r="T557" s="31"/>
      <c r="AC557" s="24"/>
      <c r="AQ557" s="31"/>
      <c r="AR557" s="31"/>
      <c r="AS557" s="31"/>
      <c r="BA557" s="1"/>
      <c r="BB557" s="24"/>
      <c r="BP557" s="31"/>
      <c r="BQ557" s="31"/>
      <c r="BR557" s="31"/>
      <c r="BZ557" s="1"/>
    </row>
    <row r="558" spans="2:78" s="21" customFormat="1" x14ac:dyDescent="0.2">
      <c r="C558" s="22"/>
      <c r="D558" s="24"/>
      <c r="R558" s="31"/>
      <c r="S558" s="31"/>
      <c r="T558" s="31"/>
      <c r="AC558" s="24"/>
      <c r="AQ558" s="31"/>
      <c r="AR558" s="31"/>
      <c r="AS558" s="31"/>
      <c r="BA558" s="1"/>
      <c r="BB558" s="24"/>
      <c r="BP558" s="31"/>
      <c r="BQ558" s="31"/>
      <c r="BR558" s="31"/>
      <c r="BZ558" s="1"/>
    </row>
    <row r="559" spans="2:78" s="21" customFormat="1" x14ac:dyDescent="0.2">
      <c r="C559" s="22"/>
      <c r="D559" s="24"/>
      <c r="R559" s="31"/>
      <c r="S559" s="31"/>
      <c r="T559" s="31"/>
      <c r="AC559" s="24"/>
      <c r="AQ559" s="31"/>
      <c r="AR559" s="31"/>
      <c r="AS559" s="31"/>
      <c r="BA559" s="1"/>
      <c r="BB559" s="24"/>
      <c r="BP559" s="31"/>
      <c r="BQ559" s="31"/>
      <c r="BR559" s="31"/>
      <c r="BZ559" s="1"/>
    </row>
    <row r="560" spans="2:78" s="21" customFormat="1" x14ac:dyDescent="0.2">
      <c r="C560" s="22"/>
      <c r="D560" s="24"/>
      <c r="R560" s="31"/>
      <c r="S560" s="31"/>
      <c r="T560" s="31"/>
      <c r="AC560" s="24"/>
      <c r="AQ560" s="31"/>
      <c r="AR560" s="31"/>
      <c r="AS560" s="31"/>
      <c r="BA560" s="1"/>
      <c r="BB560" s="24"/>
      <c r="BP560" s="31"/>
      <c r="BQ560" s="31"/>
      <c r="BR560" s="31"/>
      <c r="BZ560" s="1"/>
    </row>
    <row r="561" spans="3:78" s="21" customFormat="1" x14ac:dyDescent="0.2">
      <c r="C561" s="22"/>
      <c r="D561" s="24"/>
      <c r="R561" s="31"/>
      <c r="S561" s="31"/>
      <c r="T561" s="31"/>
      <c r="AC561" s="24"/>
      <c r="AQ561" s="31"/>
      <c r="AR561" s="31"/>
      <c r="AS561" s="31"/>
      <c r="BA561" s="1"/>
      <c r="BB561" s="24"/>
      <c r="BP561" s="31"/>
      <c r="BQ561" s="31"/>
      <c r="BR561" s="31"/>
      <c r="BZ561" s="1"/>
    </row>
    <row r="562" spans="3:78" s="21" customFormat="1" x14ac:dyDescent="0.2">
      <c r="C562" s="22"/>
      <c r="D562" s="24"/>
      <c r="R562" s="31"/>
      <c r="S562" s="31"/>
      <c r="T562" s="31"/>
      <c r="AC562" s="24"/>
      <c r="AQ562" s="31"/>
      <c r="AR562" s="31"/>
      <c r="AS562" s="31"/>
      <c r="BA562" s="1"/>
      <c r="BB562" s="24"/>
      <c r="BP562" s="31"/>
      <c r="BQ562" s="31"/>
      <c r="BR562" s="31"/>
      <c r="BZ562" s="1"/>
    </row>
    <row r="563" spans="3:78" s="21" customFormat="1" x14ac:dyDescent="0.2">
      <c r="C563" s="22"/>
      <c r="D563" s="24"/>
      <c r="R563" s="31"/>
      <c r="S563" s="31"/>
      <c r="T563" s="31"/>
      <c r="AC563" s="24"/>
      <c r="AQ563" s="31"/>
      <c r="AR563" s="31"/>
      <c r="AS563" s="31"/>
      <c r="BA563" s="1"/>
      <c r="BB563" s="24"/>
      <c r="BP563" s="31"/>
      <c r="BQ563" s="31"/>
      <c r="BR563" s="31"/>
      <c r="BZ563" s="1"/>
    </row>
    <row r="564" spans="3:78" s="21" customFormat="1" x14ac:dyDescent="0.2">
      <c r="C564" s="22"/>
      <c r="D564" s="24"/>
      <c r="R564" s="31"/>
      <c r="S564" s="31"/>
      <c r="T564" s="31"/>
      <c r="AC564" s="24"/>
      <c r="AQ564" s="31"/>
      <c r="AR564" s="31"/>
      <c r="AS564" s="31"/>
      <c r="BA564" s="1"/>
      <c r="BB564" s="24"/>
      <c r="BP564" s="31"/>
      <c r="BQ564" s="31"/>
      <c r="BR564" s="31"/>
      <c r="BZ564" s="1"/>
    </row>
    <row r="565" spans="3:78" s="21" customFormat="1" x14ac:dyDescent="0.2">
      <c r="C565" s="22"/>
      <c r="D565" s="24"/>
      <c r="R565" s="31"/>
      <c r="S565" s="31"/>
      <c r="T565" s="31"/>
      <c r="AC565" s="24"/>
      <c r="AQ565" s="31"/>
      <c r="AR565" s="31"/>
      <c r="AS565" s="31"/>
      <c r="BA565" s="1"/>
      <c r="BB565" s="24"/>
      <c r="BP565" s="31"/>
      <c r="BQ565" s="31"/>
      <c r="BR565" s="31"/>
      <c r="BZ565" s="1"/>
    </row>
    <row r="566" spans="3:78" s="21" customFormat="1" x14ac:dyDescent="0.2">
      <c r="C566" s="22"/>
      <c r="D566" s="24"/>
      <c r="R566" s="31"/>
      <c r="S566" s="31"/>
      <c r="T566" s="31"/>
      <c r="AC566" s="24"/>
      <c r="AQ566" s="31"/>
      <c r="AR566" s="31"/>
      <c r="AS566" s="31"/>
      <c r="BA566" s="1"/>
      <c r="BB566" s="24"/>
      <c r="BP566" s="31"/>
      <c r="BQ566" s="31"/>
      <c r="BR566" s="31"/>
      <c r="BZ566" s="1"/>
    </row>
    <row r="567" spans="3:78" s="21" customFormat="1" x14ac:dyDescent="0.2">
      <c r="C567" s="22"/>
      <c r="D567" s="24"/>
      <c r="R567" s="31"/>
      <c r="S567" s="31"/>
      <c r="T567" s="31"/>
      <c r="AC567" s="24"/>
      <c r="AQ567" s="31"/>
      <c r="AR567" s="31"/>
      <c r="AS567" s="31"/>
      <c r="BA567" s="1"/>
      <c r="BB567" s="24"/>
      <c r="BP567" s="31"/>
      <c r="BQ567" s="31"/>
      <c r="BR567" s="31"/>
      <c r="BZ567" s="1"/>
    </row>
    <row r="568" spans="3:78" s="21" customFormat="1" x14ac:dyDescent="0.2">
      <c r="C568" s="22"/>
      <c r="D568" s="24"/>
      <c r="R568" s="31"/>
      <c r="S568" s="31"/>
      <c r="T568" s="31"/>
      <c r="AC568" s="24"/>
      <c r="AQ568" s="31"/>
      <c r="AR568" s="31"/>
      <c r="AS568" s="31"/>
      <c r="BA568" s="1"/>
      <c r="BB568" s="24"/>
      <c r="BP568" s="31"/>
      <c r="BQ568" s="31"/>
      <c r="BR568" s="31"/>
      <c r="BZ568" s="1"/>
    </row>
    <row r="569" spans="3:78" s="21" customFormat="1" x14ac:dyDescent="0.2">
      <c r="C569" s="22"/>
      <c r="D569" s="24"/>
      <c r="R569" s="31"/>
      <c r="S569" s="31"/>
      <c r="T569" s="31"/>
      <c r="AC569" s="24"/>
      <c r="AQ569" s="31"/>
      <c r="AR569" s="31"/>
      <c r="AS569" s="31"/>
      <c r="BA569" s="1"/>
      <c r="BB569" s="24"/>
      <c r="BP569" s="31"/>
      <c r="BQ569" s="31"/>
      <c r="BR569" s="31"/>
      <c r="BZ569" s="1"/>
    </row>
    <row r="570" spans="3:78" s="21" customFormat="1" x14ac:dyDescent="0.2">
      <c r="C570" s="22"/>
      <c r="D570" s="24"/>
      <c r="R570" s="31"/>
      <c r="S570" s="31"/>
      <c r="T570" s="31"/>
      <c r="AC570" s="24"/>
      <c r="AQ570" s="31"/>
      <c r="AR570" s="31"/>
      <c r="AS570" s="31"/>
      <c r="BA570" s="1"/>
      <c r="BB570" s="24"/>
      <c r="BP570" s="31"/>
      <c r="BQ570" s="31"/>
      <c r="BR570" s="31"/>
      <c r="BZ570" s="1"/>
    </row>
    <row r="571" spans="3:78" s="21" customFormat="1" x14ac:dyDescent="0.2">
      <c r="C571" s="22"/>
      <c r="D571" s="24"/>
      <c r="R571" s="31"/>
      <c r="S571" s="31"/>
      <c r="T571" s="31"/>
      <c r="AC571" s="24"/>
      <c r="AQ571" s="31"/>
      <c r="AR571" s="31"/>
      <c r="AS571" s="31"/>
      <c r="BA571" s="1"/>
      <c r="BB571" s="24"/>
      <c r="BP571" s="31"/>
      <c r="BQ571" s="31"/>
      <c r="BR571" s="31"/>
      <c r="BZ571" s="1"/>
    </row>
    <row r="572" spans="3:78" s="21" customFormat="1" x14ac:dyDescent="0.2">
      <c r="C572" s="22"/>
      <c r="D572" s="24"/>
      <c r="R572" s="31"/>
      <c r="S572" s="31"/>
      <c r="T572" s="31"/>
      <c r="AC572" s="24"/>
      <c r="AQ572" s="31"/>
      <c r="AR572" s="31"/>
      <c r="AS572" s="31"/>
      <c r="BA572" s="1"/>
      <c r="BB572" s="24"/>
      <c r="BP572" s="31"/>
      <c r="BQ572" s="31"/>
      <c r="BR572" s="31"/>
      <c r="BZ572" s="1"/>
    </row>
    <row r="573" spans="3:78" s="21" customFormat="1" x14ac:dyDescent="0.2">
      <c r="C573" s="22"/>
      <c r="D573" s="24"/>
      <c r="R573" s="31"/>
      <c r="S573" s="31"/>
      <c r="T573" s="31"/>
      <c r="AC573" s="24"/>
      <c r="AQ573" s="31"/>
      <c r="AR573" s="31"/>
      <c r="AS573" s="31"/>
      <c r="BA573" s="1"/>
      <c r="BB573" s="24"/>
      <c r="BP573" s="31"/>
      <c r="BQ573" s="31"/>
      <c r="BR573" s="31"/>
      <c r="BZ573" s="1"/>
    </row>
    <row r="574" spans="3:78" s="21" customFormat="1" x14ac:dyDescent="0.2">
      <c r="C574" s="22"/>
      <c r="D574" s="24"/>
      <c r="R574" s="31"/>
      <c r="S574" s="31"/>
      <c r="T574" s="31"/>
      <c r="AC574" s="24"/>
      <c r="AQ574" s="31"/>
      <c r="AR574" s="31"/>
      <c r="AS574" s="31"/>
      <c r="BA574" s="1"/>
      <c r="BB574" s="24"/>
      <c r="BP574" s="31"/>
      <c r="BQ574" s="31"/>
      <c r="BR574" s="31"/>
      <c r="BZ574" s="1"/>
    </row>
    <row r="575" spans="3:78" s="21" customFormat="1" x14ac:dyDescent="0.2">
      <c r="C575" s="22"/>
      <c r="D575" s="24"/>
      <c r="R575" s="31"/>
      <c r="S575" s="31"/>
      <c r="T575" s="31"/>
      <c r="AC575" s="24"/>
      <c r="AQ575" s="31"/>
      <c r="AR575" s="31"/>
      <c r="AS575" s="31"/>
      <c r="BA575" s="1"/>
      <c r="BB575" s="24"/>
      <c r="BP575" s="31"/>
      <c r="BQ575" s="31"/>
      <c r="BR575" s="31"/>
      <c r="BZ575" s="1"/>
    </row>
    <row r="576" spans="3:78" s="21" customFormat="1" x14ac:dyDescent="0.2">
      <c r="C576" s="22"/>
      <c r="D576" s="24"/>
      <c r="R576" s="31"/>
      <c r="S576" s="31"/>
      <c r="T576" s="31"/>
      <c r="AC576" s="24"/>
      <c r="AQ576" s="31"/>
      <c r="AR576" s="31"/>
      <c r="AS576" s="31"/>
      <c r="BA576" s="1"/>
      <c r="BB576" s="24"/>
      <c r="BP576" s="31"/>
      <c r="BQ576" s="31"/>
      <c r="BR576" s="31"/>
      <c r="BZ576" s="1"/>
    </row>
    <row r="577" spans="3:78" s="21" customFormat="1" x14ac:dyDescent="0.2">
      <c r="C577" s="22"/>
      <c r="D577" s="24"/>
      <c r="R577" s="31"/>
      <c r="S577" s="31"/>
      <c r="T577" s="31"/>
      <c r="AC577" s="24"/>
      <c r="AQ577" s="31"/>
      <c r="AR577" s="31"/>
      <c r="AS577" s="31"/>
      <c r="BA577" s="1"/>
      <c r="BB577" s="24"/>
      <c r="BP577" s="31"/>
      <c r="BQ577" s="31"/>
      <c r="BR577" s="31"/>
      <c r="BZ577" s="1"/>
    </row>
    <row r="578" spans="3:78" s="21" customFormat="1" x14ac:dyDescent="0.2">
      <c r="C578" s="22"/>
      <c r="D578" s="24"/>
      <c r="R578" s="31"/>
      <c r="S578" s="31"/>
      <c r="T578" s="31"/>
      <c r="AC578" s="24"/>
      <c r="AQ578" s="31"/>
      <c r="AR578" s="31"/>
      <c r="AS578" s="31"/>
      <c r="BA578" s="1"/>
      <c r="BB578" s="24"/>
      <c r="BP578" s="31"/>
      <c r="BQ578" s="31"/>
      <c r="BR578" s="31"/>
      <c r="BZ578" s="1"/>
    </row>
    <row r="579" spans="3:78" s="21" customFormat="1" x14ac:dyDescent="0.2">
      <c r="C579" s="22"/>
      <c r="D579" s="24"/>
      <c r="R579" s="31"/>
      <c r="S579" s="31"/>
      <c r="T579" s="31"/>
      <c r="AC579" s="24"/>
      <c r="AQ579" s="31"/>
      <c r="AR579" s="31"/>
      <c r="AS579" s="31"/>
      <c r="BA579" s="1"/>
      <c r="BB579" s="24"/>
      <c r="BP579" s="31"/>
      <c r="BQ579" s="31"/>
      <c r="BR579" s="31"/>
      <c r="BZ579" s="1"/>
    </row>
    <row r="580" spans="3:78" s="21" customFormat="1" x14ac:dyDescent="0.2">
      <c r="C580" s="22"/>
      <c r="D580" s="24"/>
      <c r="R580" s="31"/>
      <c r="S580" s="31"/>
      <c r="T580" s="31"/>
      <c r="AC580" s="24"/>
      <c r="AQ580" s="31"/>
      <c r="AR580" s="31"/>
      <c r="AS580" s="31"/>
      <c r="BA580" s="1"/>
      <c r="BB580" s="24"/>
      <c r="BP580" s="31"/>
      <c r="BQ580" s="31"/>
      <c r="BR580" s="31"/>
      <c r="BZ580" s="1"/>
    </row>
    <row r="581" spans="3:78" s="21" customFormat="1" x14ac:dyDescent="0.2">
      <c r="C581" s="22"/>
      <c r="D581" s="24"/>
      <c r="R581" s="31"/>
      <c r="S581" s="31"/>
      <c r="T581" s="31"/>
      <c r="AC581" s="24"/>
      <c r="AQ581" s="31"/>
      <c r="AR581" s="31"/>
      <c r="AS581" s="31"/>
      <c r="BA581" s="1"/>
      <c r="BB581" s="24"/>
      <c r="BP581" s="31"/>
      <c r="BQ581" s="31"/>
      <c r="BR581" s="31"/>
      <c r="BZ581" s="1"/>
    </row>
    <row r="582" spans="3:78" s="21" customFormat="1" x14ac:dyDescent="0.2">
      <c r="C582" s="22"/>
      <c r="D582" s="24"/>
      <c r="R582" s="31"/>
      <c r="S582" s="31"/>
      <c r="T582" s="31"/>
      <c r="AC582" s="24"/>
      <c r="AQ582" s="31"/>
      <c r="AR582" s="31"/>
      <c r="AS582" s="31"/>
      <c r="BA582" s="1"/>
      <c r="BB582" s="24"/>
      <c r="BP582" s="31"/>
      <c r="BQ582" s="31"/>
      <c r="BR582" s="31"/>
      <c r="BZ582" s="1"/>
    </row>
    <row r="583" spans="3:78" s="21" customFormat="1" x14ac:dyDescent="0.2">
      <c r="C583" s="22"/>
      <c r="D583" s="24"/>
      <c r="R583" s="31"/>
      <c r="S583" s="31"/>
      <c r="T583" s="31"/>
      <c r="AC583" s="24"/>
      <c r="AQ583" s="31"/>
      <c r="AR583" s="31"/>
      <c r="AS583" s="31"/>
      <c r="BA583" s="1"/>
      <c r="BB583" s="24"/>
      <c r="BP583" s="31"/>
      <c r="BQ583" s="31"/>
      <c r="BR583" s="31"/>
      <c r="BZ583" s="1"/>
    </row>
    <row r="584" spans="3:78" s="21" customFormat="1" x14ac:dyDescent="0.2">
      <c r="C584" s="22"/>
      <c r="D584" s="24"/>
      <c r="R584" s="31"/>
      <c r="S584" s="31"/>
      <c r="T584" s="31"/>
      <c r="AC584" s="24"/>
      <c r="AQ584" s="31"/>
      <c r="AR584" s="31"/>
      <c r="AS584" s="31"/>
      <c r="BA584" s="1"/>
      <c r="BB584" s="24"/>
      <c r="BP584" s="31"/>
      <c r="BQ584" s="31"/>
      <c r="BR584" s="31"/>
      <c r="BZ584" s="1"/>
    </row>
    <row r="585" spans="3:78" s="21" customFormat="1" x14ac:dyDescent="0.2">
      <c r="C585" s="22"/>
      <c r="D585" s="24"/>
      <c r="R585" s="31"/>
      <c r="S585" s="31"/>
      <c r="T585" s="31"/>
      <c r="AC585" s="24"/>
      <c r="AQ585" s="31"/>
      <c r="AR585" s="31"/>
      <c r="AS585" s="31"/>
      <c r="BA585" s="1"/>
      <c r="BB585" s="24"/>
      <c r="BP585" s="31"/>
      <c r="BQ585" s="31"/>
      <c r="BR585" s="31"/>
      <c r="BZ585" s="1"/>
    </row>
    <row r="586" spans="3:78" s="21" customFormat="1" x14ac:dyDescent="0.2">
      <c r="C586" s="22"/>
      <c r="D586" s="24"/>
      <c r="R586" s="31"/>
      <c r="S586" s="31"/>
      <c r="T586" s="31"/>
      <c r="AC586" s="24"/>
      <c r="AQ586" s="31"/>
      <c r="AR586" s="31"/>
      <c r="AS586" s="31"/>
      <c r="BA586" s="1"/>
      <c r="BB586" s="24"/>
      <c r="BP586" s="31"/>
      <c r="BQ586" s="31"/>
      <c r="BR586" s="31"/>
      <c r="BZ586" s="1"/>
    </row>
    <row r="587" spans="3:78" s="21" customFormat="1" x14ac:dyDescent="0.2">
      <c r="C587" s="22"/>
      <c r="D587" s="24"/>
      <c r="R587" s="31"/>
      <c r="S587" s="31"/>
      <c r="T587" s="31"/>
      <c r="AC587" s="24"/>
      <c r="AQ587" s="31"/>
      <c r="AR587" s="31"/>
      <c r="AS587" s="31"/>
      <c r="BA587" s="1"/>
      <c r="BB587" s="24"/>
      <c r="BP587" s="31"/>
      <c r="BQ587" s="31"/>
      <c r="BR587" s="31"/>
      <c r="BZ587" s="1"/>
    </row>
    <row r="588" spans="3:78" s="21" customFormat="1" x14ac:dyDescent="0.2">
      <c r="C588" s="22"/>
      <c r="D588" s="24"/>
      <c r="R588" s="31"/>
      <c r="S588" s="31"/>
      <c r="T588" s="31"/>
      <c r="AC588" s="24"/>
      <c r="AQ588" s="31"/>
      <c r="AR588" s="31"/>
      <c r="AS588" s="31"/>
      <c r="BA588" s="1"/>
      <c r="BB588" s="24"/>
      <c r="BP588" s="31"/>
      <c r="BQ588" s="31"/>
      <c r="BR588" s="31"/>
      <c r="BZ588" s="1"/>
    </row>
    <row r="589" spans="3:78" s="21" customFormat="1" x14ac:dyDescent="0.2">
      <c r="C589" s="22"/>
      <c r="D589" s="24"/>
      <c r="R589" s="31"/>
      <c r="S589" s="31"/>
      <c r="T589" s="31"/>
      <c r="AC589" s="24"/>
      <c r="AQ589" s="31"/>
      <c r="AR589" s="31"/>
      <c r="AS589" s="31"/>
      <c r="BA589" s="1"/>
      <c r="BB589" s="24"/>
      <c r="BP589" s="31"/>
      <c r="BQ589" s="31"/>
      <c r="BR589" s="31"/>
      <c r="BZ589" s="1"/>
    </row>
    <row r="590" spans="3:78" s="21" customFormat="1" x14ac:dyDescent="0.2">
      <c r="C590" s="22"/>
      <c r="D590" s="24"/>
      <c r="R590" s="31"/>
      <c r="S590" s="31"/>
      <c r="T590" s="31"/>
      <c r="AC590" s="24"/>
      <c r="AQ590" s="31"/>
      <c r="AR590" s="31"/>
      <c r="AS590" s="31"/>
      <c r="BA590" s="1"/>
      <c r="BB590" s="24"/>
      <c r="BP590" s="31"/>
      <c r="BQ590" s="31"/>
      <c r="BR590" s="31"/>
      <c r="BZ590" s="1"/>
    </row>
    <row r="591" spans="3:78" s="21" customFormat="1" x14ac:dyDescent="0.2">
      <c r="C591" s="22"/>
      <c r="D591" s="24"/>
      <c r="R591" s="31"/>
      <c r="S591" s="31"/>
      <c r="T591" s="31"/>
      <c r="AC591" s="24"/>
      <c r="AQ591" s="31"/>
      <c r="AR591" s="31"/>
      <c r="AS591" s="31"/>
      <c r="BA591" s="1"/>
      <c r="BB591" s="24"/>
      <c r="BP591" s="31"/>
      <c r="BQ591" s="31"/>
      <c r="BR591" s="31"/>
      <c r="BZ591" s="1"/>
    </row>
    <row r="592" spans="3:78" s="21" customFormat="1" x14ac:dyDescent="0.2">
      <c r="C592" s="22"/>
      <c r="D592" s="24"/>
      <c r="R592" s="31"/>
      <c r="S592" s="31"/>
      <c r="T592" s="31"/>
      <c r="AC592" s="24"/>
      <c r="AQ592" s="31"/>
      <c r="AR592" s="31"/>
      <c r="AS592" s="31"/>
      <c r="BA592" s="1"/>
      <c r="BB592" s="24"/>
      <c r="BP592" s="31"/>
      <c r="BQ592" s="31"/>
      <c r="BR592" s="31"/>
      <c r="BZ592" s="1"/>
    </row>
    <row r="593" spans="3:78" s="21" customFormat="1" x14ac:dyDescent="0.2">
      <c r="C593" s="22"/>
      <c r="D593" s="24"/>
      <c r="R593" s="31"/>
      <c r="S593" s="31"/>
      <c r="T593" s="31"/>
      <c r="AC593" s="24"/>
      <c r="AQ593" s="31"/>
      <c r="AR593" s="31"/>
      <c r="AS593" s="31"/>
      <c r="BA593" s="1"/>
      <c r="BB593" s="24"/>
      <c r="BP593" s="31"/>
      <c r="BQ593" s="31"/>
      <c r="BR593" s="31"/>
      <c r="BZ593" s="1"/>
    </row>
    <row r="594" spans="3:78" s="21" customFormat="1" x14ac:dyDescent="0.2">
      <c r="C594" s="22"/>
      <c r="D594" s="24"/>
      <c r="R594" s="31"/>
      <c r="S594" s="31"/>
      <c r="T594" s="31"/>
      <c r="AC594" s="24"/>
      <c r="AQ594" s="31"/>
      <c r="AR594" s="31"/>
      <c r="AS594" s="31"/>
      <c r="BA594" s="1"/>
      <c r="BB594" s="24"/>
      <c r="BP594" s="31"/>
      <c r="BQ594" s="31"/>
      <c r="BR594" s="31"/>
      <c r="BZ594" s="1"/>
    </row>
    <row r="595" spans="3:78" s="21" customFormat="1" x14ac:dyDescent="0.2">
      <c r="C595" s="22"/>
      <c r="D595" s="24"/>
      <c r="R595" s="31"/>
      <c r="S595" s="31"/>
      <c r="T595" s="31"/>
      <c r="AC595" s="24"/>
      <c r="AQ595" s="31"/>
      <c r="AR595" s="31"/>
      <c r="AS595" s="31"/>
      <c r="BA595" s="1"/>
      <c r="BB595" s="24"/>
      <c r="BP595" s="31"/>
      <c r="BQ595" s="31"/>
      <c r="BR595" s="31"/>
      <c r="BZ595" s="1"/>
    </row>
    <row r="596" spans="3:78" s="21" customFormat="1" x14ac:dyDescent="0.2">
      <c r="C596" s="22"/>
      <c r="D596" s="24"/>
      <c r="R596" s="31"/>
      <c r="S596" s="31"/>
      <c r="T596" s="31"/>
      <c r="AC596" s="24"/>
      <c r="AQ596" s="31"/>
      <c r="AR596" s="31"/>
      <c r="AS596" s="31"/>
      <c r="BA596" s="1"/>
      <c r="BB596" s="24"/>
      <c r="BP596" s="31"/>
      <c r="BQ596" s="31"/>
      <c r="BR596" s="31"/>
      <c r="BZ596" s="1"/>
    </row>
    <row r="597" spans="3:78" s="21" customFormat="1" x14ac:dyDescent="0.2">
      <c r="C597" s="22"/>
      <c r="D597" s="24"/>
      <c r="R597" s="31"/>
      <c r="S597" s="31"/>
      <c r="T597" s="31"/>
      <c r="AC597" s="24"/>
      <c r="AQ597" s="31"/>
      <c r="AR597" s="31"/>
      <c r="AS597" s="31"/>
      <c r="BA597" s="1"/>
      <c r="BB597" s="24"/>
      <c r="BP597" s="31"/>
      <c r="BQ597" s="31"/>
      <c r="BR597" s="31"/>
      <c r="BZ597" s="1"/>
    </row>
    <row r="598" spans="3:78" s="21" customFormat="1" x14ac:dyDescent="0.2">
      <c r="C598" s="22"/>
      <c r="D598" s="24"/>
      <c r="R598" s="31"/>
      <c r="S598" s="31"/>
      <c r="T598" s="31"/>
      <c r="AC598" s="24"/>
      <c r="AQ598" s="31"/>
      <c r="AR598" s="31"/>
      <c r="AS598" s="31"/>
      <c r="BA598" s="1"/>
      <c r="BB598" s="24"/>
      <c r="BP598" s="31"/>
      <c r="BQ598" s="31"/>
      <c r="BR598" s="31"/>
      <c r="BZ598" s="1"/>
    </row>
    <row r="599" spans="3:78" s="21" customFormat="1" x14ac:dyDescent="0.2">
      <c r="C599" s="22"/>
      <c r="D599" s="24"/>
      <c r="R599" s="31"/>
      <c r="S599" s="31"/>
      <c r="T599" s="31"/>
      <c r="AC599" s="24"/>
      <c r="AQ599" s="31"/>
      <c r="AR599" s="31"/>
      <c r="AS599" s="31"/>
      <c r="BA599" s="1"/>
      <c r="BB599" s="24"/>
      <c r="BP599" s="31"/>
      <c r="BQ599" s="31"/>
      <c r="BR599" s="31"/>
      <c r="BZ599" s="1"/>
    </row>
    <row r="600" spans="3:78" s="21" customFormat="1" x14ac:dyDescent="0.2">
      <c r="C600" s="22"/>
      <c r="D600" s="24"/>
      <c r="R600" s="31"/>
      <c r="S600" s="31"/>
      <c r="T600" s="31"/>
      <c r="AC600" s="24"/>
      <c r="AQ600" s="31"/>
      <c r="AR600" s="31"/>
      <c r="AS600" s="31"/>
      <c r="BA600" s="1"/>
      <c r="BB600" s="24"/>
      <c r="BP600" s="31"/>
      <c r="BQ600" s="31"/>
      <c r="BR600" s="31"/>
      <c r="BZ600" s="1"/>
    </row>
    <row r="601" spans="3:78" s="21" customFormat="1" x14ac:dyDescent="0.2">
      <c r="C601" s="22"/>
      <c r="D601" s="24"/>
      <c r="R601" s="31"/>
      <c r="S601" s="31"/>
      <c r="T601" s="31"/>
      <c r="AC601" s="24"/>
      <c r="AQ601" s="31"/>
      <c r="AR601" s="31"/>
      <c r="AS601" s="31"/>
      <c r="BA601" s="1"/>
      <c r="BB601" s="24"/>
      <c r="BP601" s="31"/>
      <c r="BQ601" s="31"/>
      <c r="BR601" s="31"/>
      <c r="BZ601" s="1"/>
    </row>
    <row r="602" spans="3:78" s="21" customFormat="1" x14ac:dyDescent="0.2">
      <c r="C602" s="22"/>
      <c r="D602" s="24"/>
      <c r="R602" s="31"/>
      <c r="S602" s="31"/>
      <c r="T602" s="31"/>
      <c r="AC602" s="24"/>
      <c r="AQ602" s="31"/>
      <c r="AR602" s="31"/>
      <c r="AS602" s="31"/>
      <c r="BA602" s="1"/>
      <c r="BB602" s="24"/>
      <c r="BP602" s="31"/>
      <c r="BQ602" s="31"/>
      <c r="BR602" s="31"/>
      <c r="BZ602" s="1"/>
    </row>
    <row r="603" spans="3:78" s="21" customFormat="1" x14ac:dyDescent="0.2">
      <c r="C603" s="22"/>
      <c r="D603" s="24"/>
      <c r="R603" s="31"/>
      <c r="S603" s="31"/>
      <c r="T603" s="31"/>
      <c r="AC603" s="24"/>
      <c r="AQ603" s="31"/>
      <c r="AR603" s="31"/>
      <c r="AS603" s="31"/>
      <c r="BA603" s="1"/>
      <c r="BB603" s="24"/>
      <c r="BP603" s="31"/>
      <c r="BQ603" s="31"/>
      <c r="BR603" s="31"/>
      <c r="BZ603" s="1"/>
    </row>
    <row r="604" spans="3:78" s="21" customFormat="1" x14ac:dyDescent="0.2">
      <c r="C604" s="22"/>
      <c r="D604" s="24"/>
      <c r="R604" s="31"/>
      <c r="S604" s="31"/>
      <c r="T604" s="31"/>
      <c r="AC604" s="24"/>
      <c r="AQ604" s="31"/>
      <c r="AR604" s="31"/>
      <c r="AS604" s="31"/>
      <c r="BA604" s="1"/>
      <c r="BB604" s="24"/>
      <c r="BP604" s="31"/>
      <c r="BQ604" s="31"/>
      <c r="BR604" s="31"/>
      <c r="BZ604" s="1"/>
    </row>
    <row r="605" spans="3:78" s="21" customFormat="1" x14ac:dyDescent="0.2">
      <c r="C605" s="22"/>
      <c r="D605" s="24"/>
      <c r="R605" s="31"/>
      <c r="S605" s="31"/>
      <c r="T605" s="31"/>
      <c r="AC605" s="24"/>
      <c r="AQ605" s="31"/>
      <c r="AR605" s="31"/>
      <c r="AS605" s="31"/>
      <c r="BA605" s="1"/>
      <c r="BB605" s="24"/>
      <c r="BP605" s="31"/>
      <c r="BQ605" s="31"/>
      <c r="BR605" s="31"/>
      <c r="BZ605" s="1"/>
    </row>
    <row r="606" spans="3:78" s="21" customFormat="1" x14ac:dyDescent="0.2">
      <c r="C606" s="22"/>
      <c r="D606" s="24"/>
      <c r="R606" s="31"/>
      <c r="S606" s="31"/>
      <c r="T606" s="31"/>
      <c r="AC606" s="24"/>
      <c r="AQ606" s="31"/>
      <c r="AR606" s="31"/>
      <c r="AS606" s="31"/>
      <c r="BA606" s="1"/>
      <c r="BB606" s="24"/>
      <c r="BP606" s="31"/>
      <c r="BQ606" s="31"/>
      <c r="BR606" s="31"/>
      <c r="BZ606" s="1"/>
    </row>
    <row r="607" spans="3:78" s="21" customFormat="1" x14ac:dyDescent="0.2">
      <c r="C607" s="22"/>
      <c r="D607" s="24"/>
      <c r="R607" s="31"/>
      <c r="S607" s="31"/>
      <c r="T607" s="31"/>
      <c r="AC607" s="24"/>
      <c r="AQ607" s="31"/>
      <c r="AR607" s="31"/>
      <c r="AS607" s="31"/>
      <c r="BA607" s="1"/>
      <c r="BB607" s="24"/>
      <c r="BP607" s="31"/>
      <c r="BQ607" s="31"/>
      <c r="BR607" s="31"/>
      <c r="BZ607" s="1"/>
    </row>
    <row r="608" spans="3:78" s="21" customFormat="1" x14ac:dyDescent="0.2">
      <c r="C608" s="22"/>
      <c r="D608" s="24"/>
      <c r="R608" s="31"/>
      <c r="S608" s="31"/>
      <c r="T608" s="31"/>
      <c r="AC608" s="24"/>
      <c r="AQ608" s="31"/>
      <c r="AR608" s="31"/>
      <c r="AS608" s="31"/>
      <c r="BA608" s="1"/>
      <c r="BB608" s="24"/>
      <c r="BP608" s="31"/>
      <c r="BQ608" s="31"/>
      <c r="BR608" s="31"/>
      <c r="BZ608" s="1"/>
    </row>
    <row r="609" spans="3:78" s="21" customFormat="1" x14ac:dyDescent="0.2">
      <c r="C609" s="22"/>
      <c r="D609" s="24"/>
      <c r="R609" s="31"/>
      <c r="S609" s="31"/>
      <c r="T609" s="31"/>
      <c r="AC609" s="24"/>
      <c r="AQ609" s="31"/>
      <c r="AR609" s="31"/>
      <c r="AS609" s="31"/>
      <c r="BA609" s="1"/>
      <c r="BB609" s="24"/>
      <c r="BP609" s="31"/>
      <c r="BQ609" s="31"/>
      <c r="BR609" s="31"/>
      <c r="BZ609" s="1"/>
    </row>
    <row r="610" spans="3:78" s="21" customFormat="1" x14ac:dyDescent="0.2">
      <c r="C610" s="22"/>
      <c r="D610" s="24"/>
      <c r="R610" s="31"/>
      <c r="S610" s="31"/>
      <c r="T610" s="31"/>
      <c r="AC610" s="24"/>
      <c r="AQ610" s="31"/>
      <c r="AR610" s="31"/>
      <c r="AS610" s="31"/>
      <c r="BA610" s="1"/>
      <c r="BB610" s="24"/>
      <c r="BP610" s="31"/>
      <c r="BQ610" s="31"/>
      <c r="BR610" s="31"/>
      <c r="BZ610" s="1"/>
    </row>
    <row r="611" spans="3:78" s="21" customFormat="1" x14ac:dyDescent="0.2">
      <c r="C611" s="22"/>
      <c r="D611" s="24"/>
      <c r="R611" s="31"/>
      <c r="S611" s="31"/>
      <c r="T611" s="31"/>
      <c r="AC611" s="24"/>
      <c r="AQ611" s="31"/>
      <c r="AR611" s="31"/>
      <c r="AS611" s="31"/>
      <c r="BA611" s="1"/>
      <c r="BB611" s="24"/>
      <c r="BP611" s="31"/>
      <c r="BQ611" s="31"/>
      <c r="BR611" s="31"/>
      <c r="BZ611" s="1"/>
    </row>
    <row r="612" spans="3:78" s="21" customFormat="1" x14ac:dyDescent="0.2">
      <c r="C612" s="22"/>
      <c r="D612" s="24"/>
      <c r="R612" s="31"/>
      <c r="S612" s="31"/>
      <c r="T612" s="31"/>
      <c r="AC612" s="24"/>
      <c r="AQ612" s="31"/>
      <c r="AR612" s="31"/>
      <c r="AS612" s="31"/>
      <c r="BA612" s="1"/>
      <c r="BB612" s="24"/>
      <c r="BP612" s="31"/>
      <c r="BQ612" s="31"/>
      <c r="BR612" s="31"/>
      <c r="BZ612" s="1"/>
    </row>
    <row r="613" spans="3:78" s="21" customFormat="1" x14ac:dyDescent="0.2">
      <c r="C613" s="22"/>
      <c r="D613" s="24"/>
      <c r="R613" s="31"/>
      <c r="S613" s="31"/>
      <c r="T613" s="31"/>
      <c r="AC613" s="24"/>
      <c r="AQ613" s="31"/>
      <c r="AR613" s="31"/>
      <c r="AS613" s="31"/>
      <c r="BA613" s="1"/>
      <c r="BB613" s="24"/>
      <c r="BP613" s="31"/>
      <c r="BQ613" s="31"/>
      <c r="BR613" s="31"/>
      <c r="BZ613" s="1"/>
    </row>
    <row r="614" spans="3:78" s="21" customFormat="1" x14ac:dyDescent="0.2">
      <c r="C614" s="22"/>
      <c r="D614" s="24"/>
      <c r="R614" s="31"/>
      <c r="S614" s="31"/>
      <c r="T614" s="31"/>
      <c r="AC614" s="24"/>
      <c r="AQ614" s="31"/>
      <c r="AR614" s="31"/>
      <c r="AS614" s="31"/>
      <c r="BA614" s="1"/>
      <c r="BB614" s="24"/>
      <c r="BP614" s="31"/>
      <c r="BQ614" s="31"/>
      <c r="BR614" s="31"/>
      <c r="BZ614" s="1"/>
    </row>
    <row r="615" spans="3:78" s="21" customFormat="1" x14ac:dyDescent="0.2">
      <c r="C615" s="22"/>
      <c r="D615" s="24"/>
      <c r="R615" s="31"/>
      <c r="S615" s="31"/>
      <c r="T615" s="31"/>
      <c r="AC615" s="24"/>
      <c r="AQ615" s="31"/>
      <c r="AR615" s="31"/>
      <c r="AS615" s="31"/>
      <c r="BA615" s="1"/>
      <c r="BB615" s="24"/>
      <c r="BP615" s="31"/>
      <c r="BQ615" s="31"/>
      <c r="BR615" s="31"/>
      <c r="BZ615" s="1"/>
    </row>
    <row r="616" spans="3:78" s="21" customFormat="1" x14ac:dyDescent="0.2">
      <c r="C616" s="22"/>
      <c r="D616" s="24"/>
      <c r="R616" s="31"/>
      <c r="S616" s="31"/>
      <c r="T616" s="31"/>
      <c r="AC616" s="24"/>
      <c r="AQ616" s="31"/>
      <c r="AR616" s="31"/>
      <c r="AS616" s="31"/>
      <c r="BA616" s="1"/>
      <c r="BB616" s="24"/>
      <c r="BP616" s="31"/>
      <c r="BQ616" s="31"/>
      <c r="BR616" s="31"/>
      <c r="BZ616" s="1"/>
    </row>
    <row r="617" spans="3:78" s="21" customFormat="1" x14ac:dyDescent="0.2">
      <c r="C617" s="22"/>
      <c r="D617" s="24"/>
      <c r="R617" s="31"/>
      <c r="S617" s="31"/>
      <c r="T617" s="31"/>
      <c r="AC617" s="24"/>
      <c r="AQ617" s="31"/>
      <c r="AR617" s="31"/>
      <c r="AS617" s="31"/>
      <c r="BA617" s="1"/>
      <c r="BB617" s="24"/>
      <c r="BP617" s="31"/>
      <c r="BQ617" s="31"/>
      <c r="BR617" s="31"/>
      <c r="BZ617" s="1"/>
    </row>
    <row r="618" spans="3:78" s="21" customFormat="1" x14ac:dyDescent="0.2">
      <c r="C618" s="22"/>
      <c r="D618" s="24"/>
      <c r="R618" s="31"/>
      <c r="S618" s="31"/>
      <c r="T618" s="31"/>
      <c r="AC618" s="24"/>
      <c r="AQ618" s="31"/>
      <c r="AR618" s="31"/>
      <c r="AS618" s="31"/>
      <c r="BA618" s="1"/>
      <c r="BB618" s="24"/>
      <c r="BP618" s="31"/>
      <c r="BQ618" s="31"/>
      <c r="BR618" s="31"/>
      <c r="BZ618" s="1"/>
    </row>
    <row r="619" spans="3:78" s="21" customFormat="1" x14ac:dyDescent="0.2">
      <c r="C619" s="22"/>
      <c r="D619" s="24"/>
      <c r="R619" s="31"/>
      <c r="S619" s="31"/>
      <c r="T619" s="31"/>
      <c r="AC619" s="24"/>
      <c r="AQ619" s="31"/>
      <c r="AR619" s="31"/>
      <c r="AS619" s="31"/>
      <c r="BA619" s="1"/>
      <c r="BB619" s="24"/>
      <c r="BP619" s="31"/>
      <c r="BQ619" s="31"/>
      <c r="BR619" s="31"/>
      <c r="BZ619" s="1"/>
    </row>
    <row r="620" spans="3:78" s="21" customFormat="1" x14ac:dyDescent="0.2">
      <c r="C620" s="22"/>
      <c r="D620" s="24"/>
      <c r="R620" s="31"/>
      <c r="S620" s="31"/>
      <c r="T620" s="31"/>
      <c r="AC620" s="24"/>
      <c r="AQ620" s="31"/>
      <c r="AR620" s="31"/>
      <c r="AS620" s="31"/>
      <c r="BA620" s="1"/>
      <c r="BB620" s="24"/>
      <c r="BP620" s="31"/>
      <c r="BQ620" s="31"/>
      <c r="BR620" s="31"/>
      <c r="BZ620" s="1"/>
    </row>
    <row r="621" spans="3:78" s="21" customFormat="1" x14ac:dyDescent="0.2">
      <c r="C621" s="22"/>
      <c r="D621" s="24"/>
      <c r="R621" s="31"/>
      <c r="S621" s="31"/>
      <c r="T621" s="31"/>
      <c r="AC621" s="24"/>
      <c r="AQ621" s="31"/>
      <c r="AR621" s="31"/>
      <c r="AS621" s="31"/>
      <c r="BA621" s="1"/>
      <c r="BB621" s="24"/>
      <c r="BP621" s="31"/>
      <c r="BQ621" s="31"/>
      <c r="BR621" s="31"/>
      <c r="BZ621" s="1"/>
    </row>
    <row r="622" spans="3:78" s="21" customFormat="1" x14ac:dyDescent="0.2">
      <c r="C622" s="22"/>
      <c r="D622" s="24"/>
      <c r="R622" s="31"/>
      <c r="S622" s="31"/>
      <c r="T622" s="31"/>
      <c r="AC622" s="24"/>
      <c r="AQ622" s="31"/>
      <c r="AR622" s="31"/>
      <c r="AS622" s="31"/>
      <c r="BA622" s="1"/>
      <c r="BB622" s="24"/>
      <c r="BP622" s="31"/>
      <c r="BQ622" s="31"/>
      <c r="BR622" s="31"/>
      <c r="BZ622" s="1"/>
    </row>
    <row r="623" spans="3:78" s="21" customFormat="1" x14ac:dyDescent="0.2">
      <c r="C623" s="22"/>
      <c r="D623" s="24"/>
      <c r="R623" s="31"/>
      <c r="S623" s="31"/>
      <c r="T623" s="31"/>
      <c r="AC623" s="24"/>
      <c r="AQ623" s="31"/>
      <c r="AR623" s="31"/>
      <c r="AS623" s="31"/>
      <c r="BA623" s="1"/>
      <c r="BB623" s="24"/>
      <c r="BP623" s="31"/>
      <c r="BQ623" s="31"/>
      <c r="BR623" s="31"/>
      <c r="BZ623" s="1"/>
    </row>
    <row r="624" spans="3:78" s="21" customFormat="1" x14ac:dyDescent="0.2">
      <c r="C624" s="22"/>
      <c r="D624" s="24"/>
      <c r="R624" s="31"/>
      <c r="S624" s="31"/>
      <c r="T624" s="31"/>
      <c r="AC624" s="24"/>
      <c r="AQ624" s="31"/>
      <c r="AR624" s="31"/>
      <c r="AS624" s="31"/>
      <c r="BA624" s="1"/>
      <c r="BB624" s="24"/>
      <c r="BP624" s="31"/>
      <c r="BQ624" s="31"/>
      <c r="BR624" s="31"/>
      <c r="BZ624" s="1"/>
    </row>
    <row r="625" spans="3:78" s="21" customFormat="1" x14ac:dyDescent="0.2">
      <c r="C625" s="22"/>
      <c r="D625" s="24"/>
      <c r="R625" s="31"/>
      <c r="S625" s="31"/>
      <c r="T625" s="31"/>
      <c r="AC625" s="24"/>
      <c r="AQ625" s="31"/>
      <c r="AR625" s="31"/>
      <c r="AS625" s="31"/>
      <c r="BA625" s="1"/>
      <c r="BB625" s="24"/>
      <c r="BP625" s="31"/>
      <c r="BQ625" s="31"/>
      <c r="BR625" s="31"/>
      <c r="BZ625" s="1"/>
    </row>
    <row r="626" spans="3:78" s="21" customFormat="1" x14ac:dyDescent="0.2">
      <c r="C626" s="22"/>
      <c r="D626" s="24"/>
      <c r="R626" s="31"/>
      <c r="S626" s="31"/>
      <c r="T626" s="31"/>
      <c r="AC626" s="24"/>
      <c r="AQ626" s="31"/>
      <c r="AR626" s="31"/>
      <c r="AS626" s="31"/>
      <c r="BA626" s="1"/>
      <c r="BB626" s="24"/>
      <c r="BP626" s="31"/>
      <c r="BQ626" s="31"/>
      <c r="BR626" s="31"/>
      <c r="BZ626" s="1"/>
    </row>
    <row r="627" spans="3:78" s="21" customFormat="1" x14ac:dyDescent="0.2">
      <c r="C627" s="22"/>
      <c r="D627" s="24"/>
      <c r="R627" s="31"/>
      <c r="S627" s="31"/>
      <c r="T627" s="31"/>
      <c r="AC627" s="24"/>
      <c r="AQ627" s="31"/>
      <c r="AR627" s="31"/>
      <c r="AS627" s="31"/>
      <c r="BA627" s="1"/>
      <c r="BB627" s="24"/>
      <c r="BP627" s="31"/>
      <c r="BQ627" s="31"/>
      <c r="BR627" s="31"/>
      <c r="BZ627" s="1"/>
    </row>
    <row r="628" spans="3:78" s="21" customFormat="1" x14ac:dyDescent="0.2">
      <c r="C628" s="22"/>
      <c r="D628" s="24"/>
      <c r="R628" s="31"/>
      <c r="S628" s="31"/>
      <c r="T628" s="31"/>
      <c r="AC628" s="24"/>
      <c r="AQ628" s="31"/>
      <c r="AR628" s="31"/>
      <c r="AS628" s="31"/>
      <c r="BA628" s="1"/>
      <c r="BB628" s="24"/>
      <c r="BP628" s="31"/>
      <c r="BQ628" s="31"/>
      <c r="BR628" s="31"/>
      <c r="BZ628" s="1"/>
    </row>
    <row r="629" spans="3:78" s="21" customFormat="1" x14ac:dyDescent="0.2">
      <c r="C629" s="22"/>
      <c r="D629" s="24"/>
      <c r="R629" s="31"/>
      <c r="S629" s="31"/>
      <c r="T629" s="31"/>
      <c r="AC629" s="24"/>
      <c r="AQ629" s="31"/>
      <c r="AR629" s="31"/>
      <c r="AS629" s="31"/>
      <c r="BA629" s="1"/>
      <c r="BB629" s="24"/>
      <c r="BP629" s="31"/>
      <c r="BQ629" s="31"/>
      <c r="BR629" s="31"/>
      <c r="BZ629" s="1"/>
    </row>
    <row r="630" spans="3:78" s="21" customFormat="1" x14ac:dyDescent="0.2">
      <c r="C630" s="22"/>
      <c r="D630" s="24"/>
      <c r="R630" s="31"/>
      <c r="S630" s="31"/>
      <c r="T630" s="31"/>
      <c r="AC630" s="24"/>
      <c r="AQ630" s="31"/>
      <c r="AR630" s="31"/>
      <c r="AS630" s="31"/>
      <c r="BA630" s="1"/>
      <c r="BB630" s="24"/>
      <c r="BP630" s="31"/>
      <c r="BQ630" s="31"/>
      <c r="BR630" s="31"/>
      <c r="BZ630" s="1"/>
    </row>
    <row r="631" spans="3:78" s="21" customFormat="1" x14ac:dyDescent="0.2">
      <c r="C631" s="22"/>
      <c r="D631" s="24"/>
      <c r="R631" s="31"/>
      <c r="S631" s="31"/>
      <c r="T631" s="31"/>
      <c r="AC631" s="24"/>
      <c r="AQ631" s="31"/>
      <c r="AR631" s="31"/>
      <c r="AS631" s="31"/>
      <c r="BA631" s="1"/>
      <c r="BB631" s="24"/>
      <c r="BP631" s="31"/>
      <c r="BQ631" s="31"/>
      <c r="BR631" s="31"/>
      <c r="BZ631" s="1"/>
    </row>
    <row r="632" spans="3:78" s="21" customFormat="1" x14ac:dyDescent="0.2">
      <c r="C632" s="22"/>
      <c r="D632" s="24"/>
      <c r="R632" s="31"/>
      <c r="S632" s="31"/>
      <c r="T632" s="31"/>
      <c r="AC632" s="24"/>
      <c r="AQ632" s="31"/>
      <c r="AR632" s="31"/>
      <c r="AS632" s="31"/>
      <c r="BA632" s="1"/>
      <c r="BB632" s="24"/>
      <c r="BP632" s="31"/>
      <c r="BQ632" s="31"/>
      <c r="BR632" s="31"/>
      <c r="BZ632" s="1"/>
    </row>
    <row r="633" spans="3:78" s="21" customFormat="1" x14ac:dyDescent="0.2">
      <c r="C633" s="22"/>
      <c r="D633" s="24"/>
      <c r="R633" s="4"/>
      <c r="S633" s="4"/>
      <c r="T633" s="4"/>
      <c r="AC633" s="24"/>
      <c r="AQ633" s="4"/>
      <c r="AR633" s="4"/>
      <c r="AS633" s="4"/>
      <c r="BA633" s="1"/>
      <c r="BB633" s="24"/>
      <c r="BP633" s="4"/>
      <c r="BQ633" s="4"/>
      <c r="BR633" s="4"/>
      <c r="BZ633" s="1"/>
    </row>
    <row r="634" spans="3:78" s="21" customFormat="1" x14ac:dyDescent="0.2">
      <c r="C634" s="22"/>
      <c r="D634" s="24"/>
      <c r="R634" s="4"/>
      <c r="S634" s="4"/>
      <c r="T634" s="4"/>
      <c r="AC634" s="24"/>
      <c r="AQ634" s="4"/>
      <c r="AR634" s="4"/>
      <c r="AS634" s="4"/>
      <c r="BA634" s="1"/>
      <c r="BB634" s="24"/>
      <c r="BP634" s="4"/>
      <c r="BQ634" s="4"/>
      <c r="BR634" s="4"/>
      <c r="BZ634" s="1"/>
    </row>
    <row r="635" spans="3:78" s="21" customFormat="1" x14ac:dyDescent="0.2">
      <c r="C635" s="22"/>
      <c r="D635" s="24"/>
      <c r="R635" s="4"/>
      <c r="S635" s="4"/>
      <c r="T635" s="4"/>
      <c r="AC635" s="24"/>
      <c r="AQ635" s="4"/>
      <c r="AR635" s="4"/>
      <c r="AS635" s="4"/>
      <c r="BA635" s="1"/>
      <c r="BB635" s="24"/>
      <c r="BP635" s="4"/>
      <c r="BQ635" s="4"/>
      <c r="BR635" s="4"/>
      <c r="BZ635" s="1"/>
    </row>
    <row r="636" spans="3:78" s="21" customFormat="1" x14ac:dyDescent="0.2">
      <c r="C636" s="22"/>
      <c r="D636" s="24"/>
      <c r="R636" s="4"/>
      <c r="S636" s="4"/>
      <c r="T636" s="4"/>
      <c r="AC636" s="24"/>
      <c r="AQ636" s="4"/>
      <c r="AR636" s="4"/>
      <c r="AS636" s="4"/>
      <c r="BA636" s="1"/>
      <c r="BB636" s="24"/>
      <c r="BP636" s="4"/>
      <c r="BQ636" s="4"/>
      <c r="BR636" s="4"/>
      <c r="BZ636" s="1"/>
    </row>
    <row r="637" spans="3:78" s="21" customFormat="1" x14ac:dyDescent="0.2">
      <c r="C637" s="22"/>
      <c r="D637" s="24"/>
      <c r="R637" s="4"/>
      <c r="S637" s="4"/>
      <c r="T637" s="4"/>
      <c r="AC637" s="24"/>
      <c r="AQ637" s="4"/>
      <c r="AR637" s="4"/>
      <c r="AS637" s="4"/>
      <c r="BA637" s="1"/>
      <c r="BB637" s="24"/>
      <c r="BP637" s="4"/>
      <c r="BQ637" s="4"/>
      <c r="BR637" s="4"/>
      <c r="BZ637" s="1"/>
    </row>
    <row r="638" spans="3:78" s="21" customFormat="1" x14ac:dyDescent="0.2">
      <c r="C638" s="22"/>
      <c r="D638" s="24"/>
      <c r="R638" s="4"/>
      <c r="S638" s="4"/>
      <c r="T638" s="4"/>
      <c r="AC638" s="24"/>
      <c r="AQ638" s="4"/>
      <c r="AR638" s="4"/>
      <c r="AS638" s="4"/>
      <c r="BA638" s="1"/>
      <c r="BB638" s="24"/>
      <c r="BP638" s="4"/>
      <c r="BQ638" s="4"/>
      <c r="BR638" s="4"/>
      <c r="BZ638" s="1"/>
    </row>
    <row r="639" spans="3:78" s="21" customFormat="1" x14ac:dyDescent="0.2">
      <c r="C639" s="22"/>
      <c r="D639" s="24"/>
      <c r="R639" s="4"/>
      <c r="S639" s="4"/>
      <c r="T639" s="4"/>
      <c r="AC639" s="24"/>
      <c r="AQ639" s="4"/>
      <c r="AR639" s="4"/>
      <c r="AS639" s="4"/>
      <c r="BA639" s="1"/>
      <c r="BB639" s="24"/>
      <c r="BP639" s="4"/>
      <c r="BQ639" s="4"/>
      <c r="BR639" s="4"/>
      <c r="BZ639" s="1"/>
    </row>
    <row r="640" spans="3:78" s="21" customFormat="1" x14ac:dyDescent="0.2">
      <c r="C640" s="22"/>
      <c r="D640" s="24"/>
      <c r="R640" s="4"/>
      <c r="S640" s="4"/>
      <c r="T640" s="4"/>
      <c r="AC640" s="24"/>
      <c r="AQ640" s="4"/>
      <c r="AR640" s="4"/>
      <c r="AS640" s="4"/>
      <c r="BA640" s="1"/>
      <c r="BB640" s="24"/>
      <c r="BP640" s="4"/>
      <c r="BQ640" s="4"/>
      <c r="BR640" s="4"/>
      <c r="BZ640" s="1"/>
    </row>
    <row r="641" spans="3:78" s="21" customFormat="1" x14ac:dyDescent="0.2">
      <c r="C641" s="22"/>
      <c r="D641" s="24"/>
      <c r="R641" s="4"/>
      <c r="S641" s="4"/>
      <c r="T641" s="4"/>
      <c r="AC641" s="24"/>
      <c r="AQ641" s="4"/>
      <c r="AR641" s="4"/>
      <c r="AS641" s="4"/>
      <c r="BA641" s="1"/>
      <c r="BB641" s="24"/>
      <c r="BP641" s="4"/>
      <c r="BQ641" s="4"/>
      <c r="BR641" s="4"/>
      <c r="BZ641" s="1"/>
    </row>
    <row r="642" spans="3:78" s="21" customFormat="1" x14ac:dyDescent="0.2">
      <c r="C642" s="22"/>
      <c r="D642" s="24"/>
      <c r="R642" s="4"/>
      <c r="S642" s="4"/>
      <c r="T642" s="4"/>
      <c r="AC642" s="24"/>
      <c r="AQ642" s="4"/>
      <c r="AR642" s="4"/>
      <c r="AS642" s="4"/>
      <c r="BA642" s="1"/>
      <c r="BB642" s="24"/>
      <c r="BP642" s="4"/>
      <c r="BQ642" s="4"/>
      <c r="BR642" s="4"/>
      <c r="BZ642" s="1"/>
    </row>
    <row r="643" spans="3:78" s="21" customFormat="1" x14ac:dyDescent="0.2">
      <c r="C643" s="22"/>
      <c r="D643" s="24"/>
      <c r="R643" s="4"/>
      <c r="S643" s="4"/>
      <c r="T643" s="4"/>
      <c r="AC643" s="24"/>
      <c r="AQ643" s="4"/>
      <c r="AR643" s="4"/>
      <c r="AS643" s="4"/>
      <c r="BA643" s="1"/>
      <c r="BB643" s="24"/>
      <c r="BP643" s="4"/>
      <c r="BQ643" s="4"/>
      <c r="BR643" s="4"/>
      <c r="BZ643" s="1"/>
    </row>
    <row r="644" spans="3:78" s="21" customFormat="1" x14ac:dyDescent="0.2">
      <c r="C644" s="22"/>
      <c r="D644" s="24"/>
      <c r="R644" s="4"/>
      <c r="S644" s="4"/>
      <c r="T644" s="4"/>
      <c r="AC644" s="24"/>
      <c r="AQ644" s="4"/>
      <c r="AR644" s="4"/>
      <c r="AS644" s="4"/>
      <c r="BA644" s="1"/>
      <c r="BB644" s="24"/>
      <c r="BP644" s="4"/>
      <c r="BQ644" s="4"/>
      <c r="BR644" s="4"/>
      <c r="BZ644" s="1"/>
    </row>
    <row r="645" spans="3:78" s="21" customFormat="1" x14ac:dyDescent="0.2">
      <c r="C645" s="22"/>
      <c r="D645" s="24"/>
      <c r="R645" s="4"/>
      <c r="S645" s="4"/>
      <c r="T645" s="4"/>
      <c r="AC645" s="24"/>
      <c r="AQ645" s="4"/>
      <c r="AR645" s="4"/>
      <c r="AS645" s="4"/>
      <c r="BA645" s="1"/>
      <c r="BB645" s="24"/>
      <c r="BP645" s="4"/>
      <c r="BQ645" s="4"/>
      <c r="BR645" s="4"/>
      <c r="BZ645" s="1"/>
    </row>
    <row r="646" spans="3:78" s="21" customFormat="1" x14ac:dyDescent="0.2">
      <c r="C646" s="22"/>
      <c r="D646" s="24"/>
      <c r="R646" s="4"/>
      <c r="S646" s="4"/>
      <c r="T646" s="4"/>
      <c r="AC646" s="24"/>
      <c r="AQ646" s="4"/>
      <c r="AR646" s="4"/>
      <c r="AS646" s="4"/>
      <c r="BA646" s="1"/>
      <c r="BB646" s="24"/>
      <c r="BP646" s="4"/>
      <c r="BQ646" s="4"/>
      <c r="BR646" s="4"/>
      <c r="BZ646" s="1"/>
    </row>
    <row r="647" spans="3:78" s="21" customFormat="1" x14ac:dyDescent="0.2">
      <c r="C647" s="22"/>
      <c r="D647" s="24"/>
      <c r="R647" s="4"/>
      <c r="S647" s="4"/>
      <c r="T647" s="4"/>
      <c r="AC647" s="24"/>
      <c r="AQ647" s="4"/>
      <c r="AR647" s="4"/>
      <c r="AS647" s="4"/>
      <c r="BA647" s="1"/>
      <c r="BB647" s="24"/>
      <c r="BP647" s="4"/>
      <c r="BQ647" s="4"/>
      <c r="BR647" s="4"/>
      <c r="BZ647" s="1"/>
    </row>
    <row r="648" spans="3:78" s="21" customFormat="1" x14ac:dyDescent="0.2">
      <c r="C648" s="22"/>
      <c r="D648" s="24"/>
      <c r="R648" s="4"/>
      <c r="S648" s="4"/>
      <c r="T648" s="4"/>
      <c r="AC648" s="24"/>
      <c r="AQ648" s="4"/>
      <c r="AR648" s="4"/>
      <c r="AS648" s="4"/>
      <c r="BA648" s="1"/>
      <c r="BB648" s="24"/>
      <c r="BP648" s="4"/>
      <c r="BQ648" s="4"/>
      <c r="BR648" s="4"/>
      <c r="BZ648" s="1"/>
    </row>
    <row r="649" spans="3:78" s="21" customFormat="1" x14ac:dyDescent="0.2">
      <c r="C649" s="22"/>
      <c r="D649" s="24"/>
      <c r="R649" s="4"/>
      <c r="S649" s="4"/>
      <c r="T649" s="4"/>
      <c r="AC649" s="24"/>
      <c r="AQ649" s="4"/>
      <c r="AR649" s="4"/>
      <c r="AS649" s="4"/>
      <c r="BA649" s="1"/>
      <c r="BB649" s="24"/>
      <c r="BP649" s="4"/>
      <c r="BQ649" s="4"/>
      <c r="BR649" s="4"/>
      <c r="BZ649" s="1"/>
    </row>
  </sheetData>
  <autoFilter ref="A5:BZ545" xr:uid="{44E5921C-1563-41EA-9D90-FB378E14C51D}"/>
  <pageMargins left="0.5" right="0.5" top="0.75" bottom="0.5" header="0.3" footer="0.3"/>
  <pageSetup scale="40" fitToWidth="0" fitToHeight="0" orientation="landscape" r:id="rId1"/>
  <headerFooter>
    <oddHeader>&amp;RDuke Energy Florida
Docket No. 20240025-EI
Depreciation Study Impact
Exhibit MO-2, Page &amp;P of &amp;N</oddHeader>
    <oddFooter>&amp;R20240025-STAFFPOD5-00000722 through 20240025-STAFFPOD5-00000742</oddFooter>
  </headerFooter>
  <rowBreaks count="6" manualBreakCount="6">
    <brk id="81" max="76" man="1"/>
    <brk id="162" max="76" man="1"/>
    <brk id="251" max="76" man="1"/>
    <brk id="339" max="76" man="1"/>
    <brk id="427" max="76" man="1"/>
    <brk id="509" max="76" man="1"/>
  </rowBreaks>
  <colBreaks count="2" manualBreakCount="2">
    <brk id="28" min="2" max="544" man="1"/>
    <brk id="53" min="2" max="544" man="1"/>
  </col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9b4577-d510-4d0a-9b77-58a7ce050573">
      <Terms xmlns="http://schemas.microsoft.com/office/infopath/2007/PartnerControls"/>
    </lcf76f155ced4ddcb4097134ff3c332f>
    <TaxCatchAll xmlns="fb449c68-7da9-4414-a7d8-785e223757ce" xsi:nil="true"/>
    <Comments xmlns="1f9b4577-d510-4d0a-9b77-58a7ce05057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4EAD043515EE408A808D1623B876BF" ma:contentTypeVersion="17" ma:contentTypeDescription="Create a new document." ma:contentTypeScope="" ma:versionID="ee1357eecb535bd679445169d0e79377">
  <xsd:schema xmlns:xsd="http://www.w3.org/2001/XMLSchema" xmlns:xs="http://www.w3.org/2001/XMLSchema" xmlns:p="http://schemas.microsoft.com/office/2006/metadata/properties" xmlns:ns2="1f9b4577-d510-4d0a-9b77-58a7ce050573" xmlns:ns3="cb0cb807-e4cb-4197-a0a9-ff4221d065c9" xmlns:ns4="fb449c68-7da9-4414-a7d8-785e223757ce" targetNamespace="http://schemas.microsoft.com/office/2006/metadata/properties" ma:root="true" ma:fieldsID="d5e45ae70f718ca9b395ba1023921dba" ns2:_="" ns3:_="" ns4:_="">
    <xsd:import namespace="1f9b4577-d510-4d0a-9b77-58a7ce050573"/>
    <xsd:import namespace="cb0cb807-e4cb-4197-a0a9-ff4221d065c9"/>
    <xsd:import namespace="fb449c68-7da9-4414-a7d8-785e223757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Comment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9b4577-d510-4d0a-9b77-58a7ce0505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f6a659c-b33e-46f9-a878-2211c7a73f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Comments" ma:index="22" nillable="true" ma:displayName="Comments" ma:format="Dropdown" ma:internalName="Comments">
      <xsd:simpleType>
        <xsd:restriction base="dms:Text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4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0cb807-e4cb-4197-a0a9-ff4221d065c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449c68-7da9-4414-a7d8-785e223757c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6767940-a93d-42dc-ba06-3854c77682a6}" ma:internalName="TaxCatchAll" ma:showField="CatchAllData" ma:web="cb0cb807-e4cb-4197-a0a9-ff4221d065c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B84590-A936-4E65-8AFF-96249D070620}">
  <ds:schemaRefs>
    <ds:schemaRef ds:uri="http://purl.org/dc/terms/"/>
    <ds:schemaRef ds:uri="http://purl.org/dc/dcmitype/"/>
    <ds:schemaRef ds:uri="http://schemas.microsoft.com/office/2006/metadata/properties"/>
    <ds:schemaRef ds:uri="1f9b4577-d510-4d0a-9b77-58a7ce050573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fb449c68-7da9-4414-a7d8-785e223757ce"/>
    <ds:schemaRef ds:uri="cb0cb807-e4cb-4197-a0a9-ff4221d065c9"/>
  </ds:schemaRefs>
</ds:datastoreItem>
</file>

<file path=customXml/itemProps2.xml><?xml version="1.0" encoding="utf-8"?>
<ds:datastoreItem xmlns:ds="http://schemas.openxmlformats.org/officeDocument/2006/customXml" ds:itemID="{C7E3F1B3-F415-4BA4-B54F-DD16C10070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9b4577-d510-4d0a-9b77-58a7ce050573"/>
    <ds:schemaRef ds:uri="cb0cb807-e4cb-4197-a0a9-ff4221d065c9"/>
    <ds:schemaRef ds:uri="fb449c68-7da9-4414-a7d8-785e223757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84FBCFF-FAB5-474D-8083-9377A138BE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Exhibit MJO-2</vt:lpstr>
      <vt:lpstr>'Exhibit MJO-2'!Print_Area</vt:lpstr>
      <vt:lpstr>'Exhibit MJO-2'!Print_Titles</vt:lpstr>
    </vt:vector>
  </TitlesOfParts>
  <Company>Duke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Yager, Kourtni M.</dc:creator>
  <cp:lastModifiedBy>Hampton, Monique</cp:lastModifiedBy>
  <cp:lastPrinted>2024-06-11T19:17:11Z</cp:lastPrinted>
  <dcterms:created xsi:type="dcterms:W3CDTF">2024-06-07T15:04:17Z</dcterms:created>
  <dcterms:modified xsi:type="dcterms:W3CDTF">2024-06-20T17:50:40Z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0x0101000F4EAD043515EE408A808D1623B876BF</vt:lpwstr>
  </property>
  <property fmtid="{D5CDD505-2E9C-101B-9397-08002B2CF9AE}" pid="3" name="MediaServiceImageTags">
    <vt:lpwstr/>
  </property>
</Properties>
</file>